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km 3,036 - propustek" sheetId="2" r:id="rId2"/>
    <sheet name="002 - km 3,036 - svršek" sheetId="3" r:id="rId3"/>
    <sheet name="001 - km 4,669 - most" sheetId="4" r:id="rId4"/>
    <sheet name="002 - km 4,669 - svršek" sheetId="5" r:id="rId5"/>
    <sheet name="001 - km 4,865 - most" sheetId="6" r:id="rId6"/>
    <sheet name="002 - km 4,865 - svršek" sheetId="7" r:id="rId7"/>
    <sheet name="001 - km 5,470 - most" sheetId="8" r:id="rId8"/>
    <sheet name="002 - km 5,470 - svršek" sheetId="9" r:id="rId9"/>
    <sheet name="001 - km 6,473 - propustek" sheetId="10" r:id="rId10"/>
    <sheet name="001 - km 7,166 - most" sheetId="11" r:id="rId11"/>
    <sheet name="002 - km 7,166 - svršek" sheetId="12" r:id="rId12"/>
    <sheet name="VRN1 - Oprava propustku v..." sheetId="13" r:id="rId13"/>
    <sheet name="VRN2 - Oprava mostu v km ..." sheetId="14" r:id="rId14"/>
    <sheet name="VRN3 - Oprava mostu v km ..." sheetId="15" r:id="rId15"/>
    <sheet name="VRN4 - Oprava mostu v km ..." sheetId="16" r:id="rId16"/>
    <sheet name="VRN5 - Oprava propustku v..." sheetId="17" r:id="rId17"/>
    <sheet name="VRN6 - Oprava mostu v km ..." sheetId="18" r:id="rId18"/>
  </sheets>
  <definedNames>
    <definedName name="_xlnm.Print_Area" localSheetId="0">'Rekapitulace zakázky'!$D$4:$AO$36,'Rekapitulace zakázky'!$C$42:$AQ$78</definedName>
    <definedName name="_xlnm.Print_Titles" localSheetId="0">'Rekapitulace zakázky'!$52:$52</definedName>
    <definedName name="_xlnm._FilterDatabase" localSheetId="1" hidden="1">'001 - km 3,036 - propustek'!$C$94:$K$366</definedName>
    <definedName name="_xlnm.Print_Area" localSheetId="1">'001 - km 3,036 - propustek'!$C$4:$J$41,'001 - km 3,036 - propustek'!$C$47:$J$74,'001 - km 3,036 - propustek'!$C$80:$K$366</definedName>
    <definedName name="_xlnm.Print_Titles" localSheetId="1">'001 - km 3,036 - propustek'!$94:$94</definedName>
    <definedName name="_xlnm._FilterDatabase" localSheetId="2" hidden="1">'002 - km 3,036 - svršek'!$C$88:$K$174</definedName>
    <definedName name="_xlnm.Print_Area" localSheetId="2">'002 - km 3,036 - svršek'!$C$4:$J$41,'002 - km 3,036 - svršek'!$C$47:$J$68,'002 - km 3,036 - svršek'!$C$74:$K$174</definedName>
    <definedName name="_xlnm.Print_Titles" localSheetId="2">'002 - km 3,036 - svršek'!$88:$88</definedName>
    <definedName name="_xlnm._FilterDatabase" localSheetId="3" hidden="1">'001 - km 4,669 - most'!$C$96:$K$608</definedName>
    <definedName name="_xlnm.Print_Area" localSheetId="3">'001 - km 4,669 - most'!$C$4:$J$41,'001 - km 4,669 - most'!$C$47:$J$76,'001 - km 4,669 - most'!$C$82:$K$608</definedName>
    <definedName name="_xlnm.Print_Titles" localSheetId="3">'001 - km 4,669 - most'!$96:$96</definedName>
    <definedName name="_xlnm._FilterDatabase" localSheetId="4" hidden="1">'002 - km 4,669 - svršek'!$C$88:$K$207</definedName>
    <definedName name="_xlnm.Print_Area" localSheetId="4">'002 - km 4,669 - svršek'!$C$4:$J$41,'002 - km 4,669 - svršek'!$C$47:$J$68,'002 - km 4,669 - svršek'!$C$74:$K$207</definedName>
    <definedName name="_xlnm.Print_Titles" localSheetId="4">'002 - km 4,669 - svršek'!$88:$88</definedName>
    <definedName name="_xlnm._FilterDatabase" localSheetId="5" hidden="1">'001 - km 4,865 - most'!$C$97:$K$471</definedName>
    <definedName name="_xlnm.Print_Area" localSheetId="5">'001 - km 4,865 - most'!$C$4:$J$41,'001 - km 4,865 - most'!$C$47:$J$77,'001 - km 4,865 - most'!$C$83:$K$471</definedName>
    <definedName name="_xlnm.Print_Titles" localSheetId="5">'001 - km 4,865 - most'!$97:$97</definedName>
    <definedName name="_xlnm._FilterDatabase" localSheetId="6" hidden="1">'002 - km 4,865 - svršek'!$C$88:$K$228</definedName>
    <definedName name="_xlnm.Print_Area" localSheetId="6">'002 - km 4,865 - svršek'!$C$4:$J$41,'002 - km 4,865 - svršek'!$C$47:$J$68,'002 - km 4,865 - svršek'!$C$74:$K$228</definedName>
    <definedName name="_xlnm.Print_Titles" localSheetId="6">'002 - km 4,865 - svršek'!$88:$88</definedName>
    <definedName name="_xlnm._FilterDatabase" localSheetId="7" hidden="1">'001 - km 5,470 - most'!$C$97:$K$733</definedName>
    <definedName name="_xlnm.Print_Area" localSheetId="7">'001 - km 5,470 - most'!$C$4:$J$41,'001 - km 5,470 - most'!$C$47:$J$77,'001 - km 5,470 - most'!$C$83:$K$733</definedName>
    <definedName name="_xlnm.Print_Titles" localSheetId="7">'001 - km 5,470 - most'!$97:$97</definedName>
    <definedName name="_xlnm._FilterDatabase" localSheetId="8" hidden="1">'002 - km 5,470 - svršek'!$C$88:$K$219</definedName>
    <definedName name="_xlnm.Print_Area" localSheetId="8">'002 - km 5,470 - svršek'!$C$4:$J$41,'002 - km 5,470 - svršek'!$C$47:$J$68,'002 - km 5,470 - svršek'!$C$74:$K$219</definedName>
    <definedName name="_xlnm.Print_Titles" localSheetId="8">'002 - km 5,470 - svršek'!$88:$88</definedName>
    <definedName name="_xlnm._FilterDatabase" localSheetId="9" hidden="1">'001 - km 6,473 - propustek'!$C$94:$K$555</definedName>
    <definedName name="_xlnm.Print_Area" localSheetId="9">'001 - km 6,473 - propustek'!$C$4:$J$41,'001 - km 6,473 - propustek'!$C$47:$J$74,'001 - km 6,473 - propustek'!$C$80:$K$555</definedName>
    <definedName name="_xlnm.Print_Titles" localSheetId="9">'001 - km 6,473 - propustek'!$94:$94</definedName>
    <definedName name="_xlnm._FilterDatabase" localSheetId="10" hidden="1">'001 - km 7,166 - most'!$C$95:$K$526</definedName>
    <definedName name="_xlnm.Print_Area" localSheetId="10">'001 - km 7,166 - most'!$C$4:$J$41,'001 - km 7,166 - most'!$C$47:$J$75,'001 - km 7,166 - most'!$C$81:$K$526</definedName>
    <definedName name="_xlnm.Print_Titles" localSheetId="10">'001 - km 7,166 - most'!$95:$95</definedName>
    <definedName name="_xlnm._FilterDatabase" localSheetId="11" hidden="1">'002 - km 7,166 - svršek'!$C$88:$K$235</definedName>
    <definedName name="_xlnm.Print_Area" localSheetId="11">'002 - km 7,166 - svršek'!$C$4:$J$41,'002 - km 7,166 - svršek'!$C$47:$J$68,'002 - km 7,166 - svršek'!$C$74:$K$235</definedName>
    <definedName name="_xlnm.Print_Titles" localSheetId="11">'002 - km 7,166 - svršek'!$88:$88</definedName>
    <definedName name="_xlnm._FilterDatabase" localSheetId="12" hidden="1">'VRN1 - Oprava propustku v...'!$C$81:$K$94</definedName>
    <definedName name="_xlnm.Print_Area" localSheetId="12">'VRN1 - Oprava propustku v...'!$C$4:$J$39,'VRN1 - Oprava propustku v...'!$C$45:$J$63,'VRN1 - Oprava propustku v...'!$C$69:$K$94</definedName>
    <definedName name="_xlnm.Print_Titles" localSheetId="12">'VRN1 - Oprava propustku v...'!$81:$81</definedName>
    <definedName name="_xlnm._FilterDatabase" localSheetId="13" hidden="1">'VRN2 - Oprava mostu v km ...'!$C$83:$K$106</definedName>
    <definedName name="_xlnm.Print_Area" localSheetId="13">'VRN2 - Oprava mostu v km ...'!$C$4:$J$39,'VRN2 - Oprava mostu v km ...'!$C$45:$J$65,'VRN2 - Oprava mostu v km ...'!$C$71:$K$106</definedName>
    <definedName name="_xlnm.Print_Titles" localSheetId="13">'VRN2 - Oprava mostu v km ...'!$83:$83</definedName>
    <definedName name="_xlnm._FilterDatabase" localSheetId="14" hidden="1">'VRN3 - Oprava mostu v km ...'!$C$83:$K$104</definedName>
    <definedName name="_xlnm.Print_Area" localSheetId="14">'VRN3 - Oprava mostu v km ...'!$C$4:$J$39,'VRN3 - Oprava mostu v km ...'!$C$45:$J$65,'VRN3 - Oprava mostu v km ...'!$C$71:$K$104</definedName>
    <definedName name="_xlnm.Print_Titles" localSheetId="14">'VRN3 - Oprava mostu v km ...'!$83:$83</definedName>
    <definedName name="_xlnm._FilterDatabase" localSheetId="15" hidden="1">'VRN4 - Oprava mostu v km ...'!$C$82:$K$99</definedName>
    <definedName name="_xlnm.Print_Area" localSheetId="15">'VRN4 - Oprava mostu v km ...'!$C$4:$J$39,'VRN4 - Oprava mostu v km ...'!$C$45:$J$64,'VRN4 - Oprava mostu v km ...'!$C$70:$K$99</definedName>
    <definedName name="_xlnm.Print_Titles" localSheetId="15">'VRN4 - Oprava mostu v km ...'!$82:$82</definedName>
    <definedName name="_xlnm._FilterDatabase" localSheetId="16" hidden="1">'VRN5 - Oprava propustku v...'!$C$81:$K$94</definedName>
    <definedName name="_xlnm.Print_Area" localSheetId="16">'VRN5 - Oprava propustku v...'!$C$4:$J$39,'VRN5 - Oprava propustku v...'!$C$45:$J$63,'VRN5 - Oprava propustku v...'!$C$69:$K$94</definedName>
    <definedName name="_xlnm.Print_Titles" localSheetId="16">'VRN5 - Oprava propustku v...'!$81:$81</definedName>
    <definedName name="_xlnm._FilterDatabase" localSheetId="17" hidden="1">'VRN6 - Oprava mostu v km ...'!$C$82:$K$99</definedName>
    <definedName name="_xlnm.Print_Area" localSheetId="17">'VRN6 - Oprava mostu v km ...'!$C$4:$J$39,'VRN6 - Oprava mostu v km ...'!$C$45:$J$64,'VRN6 - Oprava mostu v km ...'!$C$70:$K$99</definedName>
    <definedName name="_xlnm.Print_Titles" localSheetId="17">'VRN6 - Oprava mostu v km ...'!$82:$82</definedName>
  </definedNames>
  <calcPr/>
</workbook>
</file>

<file path=xl/calcChain.xml><?xml version="1.0" encoding="utf-8"?>
<calcChain xmlns="http://schemas.openxmlformats.org/spreadsheetml/2006/main">
  <c i="18" r="J37"/>
  <c r="J36"/>
  <c i="1" r="AY77"/>
  <c i="18" r="J35"/>
  <c i="1" r="AX77"/>
  <c i="18"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77"/>
  <c i="18" r="BH86"/>
  <c r="F36"/>
  <c i="1" r="BC77"/>
  <c i="18" r="BG86"/>
  <c r="F35"/>
  <c i="1" r="BB77"/>
  <c i="18" r="BF86"/>
  <c r="J34"/>
  <c i="1" r="AW77"/>
  <c i="18" r="F34"/>
  <c i="1" r="BA77"/>
  <c i="18" r="T86"/>
  <c r="T85"/>
  <c r="T84"/>
  <c r="T83"/>
  <c r="R86"/>
  <c r="R85"/>
  <c r="R84"/>
  <c r="R83"/>
  <c r="P86"/>
  <c r="P85"/>
  <c r="P84"/>
  <c r="P83"/>
  <c i="1" r="AU77"/>
  <c i="18" r="BK86"/>
  <c r="BK85"/>
  <c r="J85"/>
  <c r="BK84"/>
  <c r="J84"/>
  <c r="BK83"/>
  <c r="J83"/>
  <c r="J59"/>
  <c r="J30"/>
  <c i="1" r="AG77"/>
  <c i="18" r="J86"/>
  <c r="BE86"/>
  <c r="J33"/>
  <c i="1" r="AV77"/>
  <c i="18" r="F33"/>
  <c i="1" r="AZ77"/>
  <c i="18" r="J61"/>
  <c r="J60"/>
  <c r="F77"/>
  <c r="E75"/>
  <c r="F52"/>
  <c r="E50"/>
  <c r="J39"/>
  <c r="J24"/>
  <c r="E24"/>
  <c r="J80"/>
  <c r="J55"/>
  <c r="J23"/>
  <c r="J21"/>
  <c r="E21"/>
  <c r="J79"/>
  <c r="J54"/>
  <c r="J20"/>
  <c r="J18"/>
  <c r="E18"/>
  <c r="F80"/>
  <c r="F55"/>
  <c r="J17"/>
  <c r="J15"/>
  <c r="E15"/>
  <c r="F79"/>
  <c r="F54"/>
  <c r="J14"/>
  <c r="J12"/>
  <c r="J77"/>
  <c r="J52"/>
  <c r="E7"/>
  <c r="E73"/>
  <c r="E48"/>
  <c i="17" r="J37"/>
  <c r="J36"/>
  <c i="1" r="AY76"/>
  <c i="17" r="J35"/>
  <c i="1" r="AX76"/>
  <c i="17" r="BI92"/>
  <c r="BH92"/>
  <c r="BG92"/>
  <c r="BF92"/>
  <c r="T92"/>
  <c r="T91"/>
  <c r="R92"/>
  <c r="R91"/>
  <c r="P92"/>
  <c r="P91"/>
  <c r="BK92"/>
  <c r="BK91"/>
  <c r="J91"/>
  <c r="J92"/>
  <c r="BE92"/>
  <c r="J62"/>
  <c r="BI88"/>
  <c r="BH88"/>
  <c r="BG88"/>
  <c r="BF88"/>
  <c r="T88"/>
  <c r="R88"/>
  <c r="P88"/>
  <c r="BK88"/>
  <c r="J88"/>
  <c r="BE88"/>
  <c r="BI85"/>
  <c r="F37"/>
  <c i="1" r="BD76"/>
  <c i="17" r="BH85"/>
  <c r="F36"/>
  <c i="1" r="BC76"/>
  <c i="17" r="BG85"/>
  <c r="F35"/>
  <c i="1" r="BB76"/>
  <c i="17" r="BF85"/>
  <c r="J34"/>
  <c i="1" r="AW76"/>
  <c i="17" r="F34"/>
  <c i="1" r="BA76"/>
  <c i="17" r="T85"/>
  <c r="T84"/>
  <c r="T83"/>
  <c r="T82"/>
  <c r="R85"/>
  <c r="R84"/>
  <c r="R83"/>
  <c r="R82"/>
  <c r="P85"/>
  <c r="P84"/>
  <c r="P83"/>
  <c r="P82"/>
  <c i="1" r="AU76"/>
  <c i="17" r="BK85"/>
  <c r="BK84"/>
  <c r="J84"/>
  <c r="BK83"/>
  <c r="J83"/>
  <c r="BK82"/>
  <c r="J82"/>
  <c r="J59"/>
  <c r="J30"/>
  <c i="1" r="AG76"/>
  <c i="17" r="J85"/>
  <c r="BE85"/>
  <c r="J33"/>
  <c i="1" r="AV76"/>
  <c i="17" r="F33"/>
  <c i="1" r="AZ76"/>
  <c i="17" r="J61"/>
  <c r="J60"/>
  <c r="F76"/>
  <c r="E74"/>
  <c r="F52"/>
  <c r="E50"/>
  <c r="J39"/>
  <c r="J24"/>
  <c r="E24"/>
  <c r="J79"/>
  <c r="J55"/>
  <c r="J23"/>
  <c r="J21"/>
  <c r="E21"/>
  <c r="J78"/>
  <c r="J54"/>
  <c r="J20"/>
  <c r="J18"/>
  <c r="E18"/>
  <c r="F79"/>
  <c r="F55"/>
  <c r="J17"/>
  <c r="J15"/>
  <c r="E15"/>
  <c r="F78"/>
  <c r="F54"/>
  <c r="J14"/>
  <c r="J12"/>
  <c r="J76"/>
  <c r="J52"/>
  <c r="E7"/>
  <c r="E72"/>
  <c r="E48"/>
  <c i="16" r="J37"/>
  <c r="J36"/>
  <c i="1" r="AY75"/>
  <c i="16" r="J35"/>
  <c i="1" r="AX75"/>
  <c i="16"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75"/>
  <c i="16" r="BH86"/>
  <c r="F36"/>
  <c i="1" r="BC75"/>
  <c i="16" r="BG86"/>
  <c r="F35"/>
  <c i="1" r="BB75"/>
  <c i="16" r="BF86"/>
  <c r="J34"/>
  <c i="1" r="AW75"/>
  <c i="16" r="F34"/>
  <c i="1" r="BA75"/>
  <c i="16" r="T86"/>
  <c r="T85"/>
  <c r="T84"/>
  <c r="T83"/>
  <c r="R86"/>
  <c r="R85"/>
  <c r="R84"/>
  <c r="R83"/>
  <c r="P86"/>
  <c r="P85"/>
  <c r="P84"/>
  <c r="P83"/>
  <c i="1" r="AU75"/>
  <c i="16" r="BK86"/>
  <c r="BK85"/>
  <c r="J85"/>
  <c r="BK84"/>
  <c r="J84"/>
  <c r="BK83"/>
  <c r="J83"/>
  <c r="J59"/>
  <c r="J30"/>
  <c i="1" r="AG75"/>
  <c i="16" r="J86"/>
  <c r="BE86"/>
  <c r="J33"/>
  <c i="1" r="AV75"/>
  <c i="16" r="F33"/>
  <c i="1" r="AZ75"/>
  <c i="16" r="J61"/>
  <c r="J60"/>
  <c r="F77"/>
  <c r="E75"/>
  <c r="F52"/>
  <c r="E50"/>
  <c r="J39"/>
  <c r="J24"/>
  <c r="E24"/>
  <c r="J80"/>
  <c r="J55"/>
  <c r="J23"/>
  <c r="J21"/>
  <c r="E21"/>
  <c r="J79"/>
  <c r="J54"/>
  <c r="J20"/>
  <c r="J18"/>
  <c r="E18"/>
  <c r="F80"/>
  <c r="F55"/>
  <c r="J17"/>
  <c r="J15"/>
  <c r="E15"/>
  <c r="F79"/>
  <c r="F54"/>
  <c r="J14"/>
  <c r="J12"/>
  <c r="J77"/>
  <c r="J52"/>
  <c r="E7"/>
  <c r="E73"/>
  <c r="E48"/>
  <c i="15" r="J37"/>
  <c r="J36"/>
  <c i="1" r="AY74"/>
  <c i="15" r="J35"/>
  <c i="1" r="AX74"/>
  <c i="15" r="BI102"/>
  <c r="BH102"/>
  <c r="BG102"/>
  <c r="BF102"/>
  <c r="T102"/>
  <c r="T101"/>
  <c r="R102"/>
  <c r="R101"/>
  <c r="P102"/>
  <c r="P101"/>
  <c r="BK102"/>
  <c r="BK101"/>
  <c r="J101"/>
  <c r="J102"/>
  <c r="BE102"/>
  <c r="J64"/>
  <c r="BI98"/>
  <c r="BH98"/>
  <c r="BG98"/>
  <c r="BF98"/>
  <c r="T98"/>
  <c r="T97"/>
  <c r="R98"/>
  <c r="R97"/>
  <c r="P98"/>
  <c r="P97"/>
  <c r="BK98"/>
  <c r="BK97"/>
  <c r="J97"/>
  <c r="J98"/>
  <c r="BE98"/>
  <c r="J63"/>
  <c r="BI94"/>
  <c r="BH94"/>
  <c r="BG94"/>
  <c r="BF94"/>
  <c r="T94"/>
  <c r="T93"/>
  <c r="R94"/>
  <c r="R93"/>
  <c r="P94"/>
  <c r="P93"/>
  <c r="BK94"/>
  <c r="BK93"/>
  <c r="J93"/>
  <c r="J94"/>
  <c r="BE94"/>
  <c r="J62"/>
  <c r="BI90"/>
  <c r="BH90"/>
  <c r="BG90"/>
  <c r="BF90"/>
  <c r="T90"/>
  <c r="R90"/>
  <c r="P90"/>
  <c r="BK90"/>
  <c r="J90"/>
  <c r="BE90"/>
  <c r="BI87"/>
  <c r="F37"/>
  <c i="1" r="BD74"/>
  <c i="15" r="BH87"/>
  <c r="F36"/>
  <c i="1" r="BC74"/>
  <c i="15" r="BG87"/>
  <c r="F35"/>
  <c i="1" r="BB74"/>
  <c i="15" r="BF87"/>
  <c r="J34"/>
  <c i="1" r="AW74"/>
  <c i="15" r="F34"/>
  <c i="1" r="BA74"/>
  <c i="15" r="T87"/>
  <c r="T86"/>
  <c r="T85"/>
  <c r="T84"/>
  <c r="R87"/>
  <c r="R86"/>
  <c r="R85"/>
  <c r="R84"/>
  <c r="P87"/>
  <c r="P86"/>
  <c r="P85"/>
  <c r="P84"/>
  <c i="1" r="AU74"/>
  <c i="15" r="BK87"/>
  <c r="BK86"/>
  <c r="J86"/>
  <c r="BK85"/>
  <c r="J85"/>
  <c r="BK84"/>
  <c r="J84"/>
  <c r="J59"/>
  <c r="J30"/>
  <c i="1" r="AG74"/>
  <c i="15" r="J87"/>
  <c r="BE87"/>
  <c r="J33"/>
  <c i="1" r="AV74"/>
  <c i="15" r="F33"/>
  <c i="1" r="AZ74"/>
  <c i="15" r="J61"/>
  <c r="J60"/>
  <c r="F78"/>
  <c r="E76"/>
  <c r="F52"/>
  <c r="E50"/>
  <c r="J39"/>
  <c r="J24"/>
  <c r="E24"/>
  <c r="J81"/>
  <c r="J55"/>
  <c r="J23"/>
  <c r="J21"/>
  <c r="E21"/>
  <c r="J80"/>
  <c r="J54"/>
  <c r="J20"/>
  <c r="J18"/>
  <c r="E18"/>
  <c r="F81"/>
  <c r="F55"/>
  <c r="J17"/>
  <c r="J15"/>
  <c r="E15"/>
  <c r="F80"/>
  <c r="F54"/>
  <c r="J14"/>
  <c r="J12"/>
  <c r="J78"/>
  <c r="J52"/>
  <c r="E7"/>
  <c r="E74"/>
  <c r="E48"/>
  <c i="14" r="J37"/>
  <c r="J36"/>
  <c i="1" r="AY73"/>
  <c i="14" r="J35"/>
  <c i="1" r="AX73"/>
  <c i="14" r="BI102"/>
  <c r="BH102"/>
  <c r="BG102"/>
  <c r="BF102"/>
  <c r="T102"/>
  <c r="T101"/>
  <c r="R102"/>
  <c r="R101"/>
  <c r="P102"/>
  <c r="P101"/>
  <c r="BK102"/>
  <c r="BK101"/>
  <c r="J101"/>
  <c r="J102"/>
  <c r="BE102"/>
  <c r="J64"/>
  <c r="BI98"/>
  <c r="BH98"/>
  <c r="BG98"/>
  <c r="BF98"/>
  <c r="T98"/>
  <c r="T97"/>
  <c r="R98"/>
  <c r="R97"/>
  <c r="P98"/>
  <c r="P97"/>
  <c r="BK98"/>
  <c r="BK97"/>
  <c r="J97"/>
  <c r="J98"/>
  <c r="BE98"/>
  <c r="J63"/>
  <c r="BI94"/>
  <c r="BH94"/>
  <c r="BG94"/>
  <c r="BF94"/>
  <c r="T94"/>
  <c r="T93"/>
  <c r="R94"/>
  <c r="R93"/>
  <c r="P94"/>
  <c r="P93"/>
  <c r="BK94"/>
  <c r="BK93"/>
  <c r="J93"/>
  <c r="J94"/>
  <c r="BE94"/>
  <c r="J62"/>
  <c r="BI90"/>
  <c r="BH90"/>
  <c r="BG90"/>
  <c r="BF90"/>
  <c r="T90"/>
  <c r="R90"/>
  <c r="P90"/>
  <c r="BK90"/>
  <c r="J90"/>
  <c r="BE90"/>
  <c r="BI87"/>
  <c r="F37"/>
  <c i="1" r="BD73"/>
  <c i="14" r="BH87"/>
  <c r="F36"/>
  <c i="1" r="BC73"/>
  <c i="14" r="BG87"/>
  <c r="F35"/>
  <c i="1" r="BB73"/>
  <c i="14" r="BF87"/>
  <c r="J34"/>
  <c i="1" r="AW73"/>
  <c i="14" r="F34"/>
  <c i="1" r="BA73"/>
  <c i="14" r="T87"/>
  <c r="T86"/>
  <c r="T85"/>
  <c r="T84"/>
  <c r="R87"/>
  <c r="R86"/>
  <c r="R85"/>
  <c r="R84"/>
  <c r="P87"/>
  <c r="P86"/>
  <c r="P85"/>
  <c r="P84"/>
  <c i="1" r="AU73"/>
  <c i="14" r="BK87"/>
  <c r="BK86"/>
  <c r="J86"/>
  <c r="BK85"/>
  <c r="J85"/>
  <c r="BK84"/>
  <c r="J84"/>
  <c r="J59"/>
  <c r="J30"/>
  <c i="1" r="AG73"/>
  <c i="14" r="J87"/>
  <c r="BE87"/>
  <c r="J33"/>
  <c i="1" r="AV73"/>
  <c i="14" r="F33"/>
  <c i="1" r="AZ73"/>
  <c i="14" r="J61"/>
  <c r="J60"/>
  <c r="F78"/>
  <c r="E76"/>
  <c r="F52"/>
  <c r="E50"/>
  <c r="J39"/>
  <c r="J24"/>
  <c r="E24"/>
  <c r="J81"/>
  <c r="J55"/>
  <c r="J23"/>
  <c r="J21"/>
  <c r="E21"/>
  <c r="J80"/>
  <c r="J54"/>
  <c r="J20"/>
  <c r="J18"/>
  <c r="E18"/>
  <c r="F81"/>
  <c r="F55"/>
  <c r="J17"/>
  <c r="J15"/>
  <c r="E15"/>
  <c r="F80"/>
  <c r="F54"/>
  <c r="J14"/>
  <c r="J12"/>
  <c r="J78"/>
  <c r="J52"/>
  <c r="E7"/>
  <c r="E74"/>
  <c r="E48"/>
  <c i="13" r="J37"/>
  <c r="J36"/>
  <c i="1" r="AY72"/>
  <c i="13" r="J35"/>
  <c i="1" r="AX72"/>
  <c i="13" r="BI92"/>
  <c r="BH92"/>
  <c r="BG92"/>
  <c r="BF92"/>
  <c r="T92"/>
  <c r="T91"/>
  <c r="R92"/>
  <c r="R91"/>
  <c r="P92"/>
  <c r="P91"/>
  <c r="BK92"/>
  <c r="BK91"/>
  <c r="J91"/>
  <c r="J92"/>
  <c r="BE92"/>
  <c r="J62"/>
  <c r="BI88"/>
  <c r="BH88"/>
  <c r="BG88"/>
  <c r="BF88"/>
  <c r="T88"/>
  <c r="R88"/>
  <c r="P88"/>
  <c r="BK88"/>
  <c r="J88"/>
  <c r="BE88"/>
  <c r="BI85"/>
  <c r="F37"/>
  <c i="1" r="BD72"/>
  <c i="13" r="BH85"/>
  <c r="F36"/>
  <c i="1" r="BC72"/>
  <c i="13" r="BG85"/>
  <c r="F35"/>
  <c i="1" r="BB72"/>
  <c i="13" r="BF85"/>
  <c r="J34"/>
  <c i="1" r="AW72"/>
  <c i="13" r="F34"/>
  <c i="1" r="BA72"/>
  <c i="13" r="T85"/>
  <c r="T84"/>
  <c r="T83"/>
  <c r="T82"/>
  <c r="R85"/>
  <c r="R84"/>
  <c r="R83"/>
  <c r="R82"/>
  <c r="P85"/>
  <c r="P84"/>
  <c r="P83"/>
  <c r="P82"/>
  <c i="1" r="AU72"/>
  <c i="13" r="BK85"/>
  <c r="BK84"/>
  <c r="J84"/>
  <c r="BK83"/>
  <c r="J83"/>
  <c r="BK82"/>
  <c r="J82"/>
  <c r="J59"/>
  <c r="J30"/>
  <c i="1" r="AG72"/>
  <c i="13" r="J85"/>
  <c r="BE85"/>
  <c r="J33"/>
  <c i="1" r="AV72"/>
  <c i="13" r="F33"/>
  <c i="1" r="AZ72"/>
  <c i="13" r="J61"/>
  <c r="J60"/>
  <c r="F76"/>
  <c r="E74"/>
  <c r="F52"/>
  <c r="E50"/>
  <c r="J39"/>
  <c r="J24"/>
  <c r="E24"/>
  <c r="J79"/>
  <c r="J55"/>
  <c r="J23"/>
  <c r="J21"/>
  <c r="E21"/>
  <c r="J78"/>
  <c r="J54"/>
  <c r="J20"/>
  <c r="J18"/>
  <c r="E18"/>
  <c r="F79"/>
  <c r="F55"/>
  <c r="J17"/>
  <c r="J15"/>
  <c r="E15"/>
  <c r="F78"/>
  <c r="F54"/>
  <c r="J14"/>
  <c r="J12"/>
  <c r="J76"/>
  <c r="J52"/>
  <c r="E7"/>
  <c r="E72"/>
  <c r="E48"/>
  <c i="12" r="J39"/>
  <c r="J38"/>
  <c i="1" r="AY71"/>
  <c i="12" r="J37"/>
  <c i="1" r="AX71"/>
  <c i="12" r="BI232"/>
  <c r="BH232"/>
  <c r="BG232"/>
  <c r="BF232"/>
  <c r="T232"/>
  <c r="T231"/>
  <c r="R232"/>
  <c r="R231"/>
  <c r="P232"/>
  <c r="P231"/>
  <c r="BK232"/>
  <c r="BK231"/>
  <c r="J231"/>
  <c r="J232"/>
  <c r="BE232"/>
  <c r="J67"/>
  <c r="BI227"/>
  <c r="BH227"/>
  <c r="BG227"/>
  <c r="BF227"/>
  <c r="T227"/>
  <c r="R227"/>
  <c r="P227"/>
  <c r="BK227"/>
  <c r="J227"/>
  <c r="BE227"/>
  <c r="BI218"/>
  <c r="BH218"/>
  <c r="BG218"/>
  <c r="BF218"/>
  <c r="T218"/>
  <c r="R218"/>
  <c r="P218"/>
  <c r="BK218"/>
  <c r="J218"/>
  <c r="BE218"/>
  <c r="BI209"/>
  <c r="BH209"/>
  <c r="BG209"/>
  <c r="BF209"/>
  <c r="T209"/>
  <c r="T208"/>
  <c r="R209"/>
  <c r="R208"/>
  <c r="P209"/>
  <c r="P208"/>
  <c r="BK209"/>
  <c r="BK208"/>
  <c r="J208"/>
  <c r="J209"/>
  <c r="BE209"/>
  <c r="J66"/>
  <c r="BI204"/>
  <c r="BH204"/>
  <c r="BG204"/>
  <c r="BF204"/>
  <c r="T204"/>
  <c r="R204"/>
  <c r="P204"/>
  <c r="BK204"/>
  <c r="J204"/>
  <c r="BE204"/>
  <c r="BI200"/>
  <c r="BH200"/>
  <c r="BG200"/>
  <c r="BF200"/>
  <c r="T200"/>
  <c r="R200"/>
  <c r="P200"/>
  <c r="BK200"/>
  <c r="J200"/>
  <c r="BE200"/>
  <c r="BI195"/>
  <c r="BH195"/>
  <c r="BG195"/>
  <c r="BF195"/>
  <c r="T195"/>
  <c r="R195"/>
  <c r="P195"/>
  <c r="BK195"/>
  <c r="J195"/>
  <c r="BE195"/>
  <c r="BI191"/>
  <c r="BH191"/>
  <c r="BG191"/>
  <c r="BF191"/>
  <c r="T191"/>
  <c r="R191"/>
  <c r="P191"/>
  <c r="BK191"/>
  <c r="J191"/>
  <c r="BE191"/>
  <c r="BI187"/>
  <c r="BH187"/>
  <c r="BG187"/>
  <c r="BF187"/>
  <c r="T187"/>
  <c r="R187"/>
  <c r="P187"/>
  <c r="BK187"/>
  <c r="J187"/>
  <c r="BE187"/>
  <c r="BI183"/>
  <c r="BH183"/>
  <c r="BG183"/>
  <c r="BF183"/>
  <c r="T183"/>
  <c r="R183"/>
  <c r="P183"/>
  <c r="BK183"/>
  <c r="J183"/>
  <c r="BE183"/>
  <c r="BI179"/>
  <c r="BH179"/>
  <c r="BG179"/>
  <c r="BF179"/>
  <c r="T179"/>
  <c r="R179"/>
  <c r="P179"/>
  <c r="BK179"/>
  <c r="J179"/>
  <c r="BE179"/>
  <c r="BI175"/>
  <c r="BH175"/>
  <c r="BG175"/>
  <c r="BF175"/>
  <c r="T175"/>
  <c r="R175"/>
  <c r="P175"/>
  <c r="BK175"/>
  <c r="J175"/>
  <c r="BE175"/>
  <c r="BI167"/>
  <c r="BH167"/>
  <c r="BG167"/>
  <c r="BF167"/>
  <c r="T167"/>
  <c r="R167"/>
  <c r="P167"/>
  <c r="BK167"/>
  <c r="J167"/>
  <c r="BE167"/>
  <c r="BI159"/>
  <c r="BH159"/>
  <c r="BG159"/>
  <c r="BF159"/>
  <c r="T159"/>
  <c r="R159"/>
  <c r="P159"/>
  <c r="BK159"/>
  <c r="J159"/>
  <c r="BE159"/>
  <c r="BI155"/>
  <c r="BH155"/>
  <c r="BG155"/>
  <c r="BF155"/>
  <c r="T155"/>
  <c r="R155"/>
  <c r="P155"/>
  <c r="BK155"/>
  <c r="J155"/>
  <c r="BE155"/>
  <c r="BI151"/>
  <c r="BH151"/>
  <c r="BG151"/>
  <c r="BF151"/>
  <c r="T151"/>
  <c r="R151"/>
  <c r="P151"/>
  <c r="BK151"/>
  <c r="J151"/>
  <c r="BE151"/>
  <c r="BI146"/>
  <c r="BH146"/>
  <c r="BG146"/>
  <c r="BF146"/>
  <c r="T146"/>
  <c r="R146"/>
  <c r="P146"/>
  <c r="BK146"/>
  <c r="J146"/>
  <c r="BE146"/>
  <c r="BI141"/>
  <c r="BH141"/>
  <c r="BG141"/>
  <c r="BF141"/>
  <c r="T141"/>
  <c r="R141"/>
  <c r="P141"/>
  <c r="BK141"/>
  <c r="J141"/>
  <c r="BE141"/>
  <c r="BI136"/>
  <c r="BH136"/>
  <c r="BG136"/>
  <c r="BF136"/>
  <c r="T136"/>
  <c r="R136"/>
  <c r="P136"/>
  <c r="BK136"/>
  <c r="J136"/>
  <c r="BE136"/>
  <c r="BI131"/>
  <c r="BH131"/>
  <c r="BG131"/>
  <c r="BF131"/>
  <c r="T131"/>
  <c r="R131"/>
  <c r="P131"/>
  <c r="BK131"/>
  <c r="J131"/>
  <c r="BE131"/>
  <c r="BI126"/>
  <c r="BH126"/>
  <c r="BG126"/>
  <c r="BF126"/>
  <c r="T126"/>
  <c r="R126"/>
  <c r="P126"/>
  <c r="BK126"/>
  <c r="J126"/>
  <c r="BE126"/>
  <c r="BI121"/>
  <c r="BH121"/>
  <c r="BG121"/>
  <c r="BF121"/>
  <c r="T121"/>
  <c r="R121"/>
  <c r="P121"/>
  <c r="BK121"/>
  <c r="J121"/>
  <c r="BE121"/>
  <c r="BI118"/>
  <c r="BH118"/>
  <c r="BG118"/>
  <c r="BF118"/>
  <c r="T118"/>
  <c r="R118"/>
  <c r="P118"/>
  <c r="BK118"/>
  <c r="J118"/>
  <c r="BE118"/>
  <c r="BI113"/>
  <c r="BH113"/>
  <c r="BG113"/>
  <c r="BF113"/>
  <c r="T113"/>
  <c r="R113"/>
  <c r="P113"/>
  <c r="BK113"/>
  <c r="J113"/>
  <c r="BE113"/>
  <c r="BI108"/>
  <c r="BH108"/>
  <c r="BG108"/>
  <c r="BF108"/>
  <c r="T108"/>
  <c r="R108"/>
  <c r="P108"/>
  <c r="BK108"/>
  <c r="J108"/>
  <c r="BE108"/>
  <c r="BI103"/>
  <c r="BH103"/>
  <c r="BG103"/>
  <c r="BF103"/>
  <c r="T103"/>
  <c r="R103"/>
  <c r="P103"/>
  <c r="BK103"/>
  <c r="J103"/>
  <c r="BE103"/>
  <c r="BI100"/>
  <c r="BH100"/>
  <c r="BG100"/>
  <c r="BF100"/>
  <c r="T100"/>
  <c r="R100"/>
  <c r="P100"/>
  <c r="BK100"/>
  <c r="J100"/>
  <c r="BE100"/>
  <c r="BI96"/>
  <c r="BH96"/>
  <c r="BG96"/>
  <c r="BF96"/>
  <c r="T96"/>
  <c r="R96"/>
  <c r="P96"/>
  <c r="BK96"/>
  <c r="J96"/>
  <c r="BE96"/>
  <c r="BI92"/>
  <c r="F39"/>
  <c i="1" r="BD71"/>
  <c i="12" r="BH92"/>
  <c r="F38"/>
  <c i="1" r="BC71"/>
  <c i="12" r="BG92"/>
  <c r="F37"/>
  <c i="1" r="BB71"/>
  <c i="12" r="BF92"/>
  <c r="J36"/>
  <c i="1" r="AW71"/>
  <c i="12" r="F36"/>
  <c i="1" r="BA71"/>
  <c i="12" r="T92"/>
  <c r="T91"/>
  <c r="T90"/>
  <c r="T89"/>
  <c r="R92"/>
  <c r="R91"/>
  <c r="R90"/>
  <c r="R89"/>
  <c r="P92"/>
  <c r="P91"/>
  <c r="P90"/>
  <c r="P89"/>
  <c i="1" r="AU71"/>
  <c i="12" r="BK92"/>
  <c r="BK91"/>
  <c r="J91"/>
  <c r="BK90"/>
  <c r="J90"/>
  <c r="BK89"/>
  <c r="J89"/>
  <c r="J63"/>
  <c r="J32"/>
  <c i="1" r="AG71"/>
  <c i="12" r="J92"/>
  <c r="BE92"/>
  <c r="J35"/>
  <c i="1" r="AV71"/>
  <c i="12" r="F35"/>
  <c i="1" r="AZ71"/>
  <c i="12" r="J65"/>
  <c r="J64"/>
  <c r="F83"/>
  <c r="E81"/>
  <c r="F56"/>
  <c r="E54"/>
  <c r="J41"/>
  <c r="J26"/>
  <c r="E26"/>
  <c r="J86"/>
  <c r="J59"/>
  <c r="J25"/>
  <c r="J23"/>
  <c r="E23"/>
  <c r="J85"/>
  <c r="J58"/>
  <c r="J22"/>
  <c r="J20"/>
  <c r="E20"/>
  <c r="F86"/>
  <c r="F59"/>
  <c r="J19"/>
  <c r="J17"/>
  <c r="E17"/>
  <c r="F85"/>
  <c r="F58"/>
  <c r="J16"/>
  <c r="J14"/>
  <c r="J83"/>
  <c r="J56"/>
  <c r="E7"/>
  <c r="E77"/>
  <c r="E50"/>
  <c i="11" r="J39"/>
  <c r="J38"/>
  <c i="1" r="AY70"/>
  <c i="11" r="J37"/>
  <c i="1" r="AX70"/>
  <c i="11" r="BI524"/>
  <c r="BH524"/>
  <c r="BG524"/>
  <c r="BF524"/>
  <c r="T524"/>
  <c r="R524"/>
  <c r="P524"/>
  <c r="BK524"/>
  <c r="J524"/>
  <c r="BE524"/>
  <c r="BI520"/>
  <c r="BH520"/>
  <c r="BG520"/>
  <c r="BF520"/>
  <c r="T520"/>
  <c r="R520"/>
  <c r="P520"/>
  <c r="BK520"/>
  <c r="J520"/>
  <c r="BE520"/>
  <c r="BI516"/>
  <c r="BH516"/>
  <c r="BG516"/>
  <c r="BF516"/>
  <c r="T516"/>
  <c r="R516"/>
  <c r="P516"/>
  <c r="BK516"/>
  <c r="J516"/>
  <c r="BE516"/>
  <c r="BI506"/>
  <c r="BH506"/>
  <c r="BG506"/>
  <c r="BF506"/>
  <c r="T506"/>
  <c r="R506"/>
  <c r="P506"/>
  <c r="BK506"/>
  <c r="J506"/>
  <c r="BE506"/>
  <c r="BI500"/>
  <c r="BH500"/>
  <c r="BG500"/>
  <c r="BF500"/>
  <c r="T500"/>
  <c r="T499"/>
  <c r="T498"/>
  <c r="R500"/>
  <c r="R499"/>
  <c r="R498"/>
  <c r="P500"/>
  <c r="P499"/>
  <c r="P498"/>
  <c r="BK500"/>
  <c r="BK499"/>
  <c r="J499"/>
  <c r="BK498"/>
  <c r="J498"/>
  <c r="J500"/>
  <c r="BE500"/>
  <c r="J74"/>
  <c r="J73"/>
  <c r="BI494"/>
  <c r="BH494"/>
  <c r="BG494"/>
  <c r="BF494"/>
  <c r="T494"/>
  <c r="T493"/>
  <c r="R494"/>
  <c r="R493"/>
  <c r="P494"/>
  <c r="P493"/>
  <c r="BK494"/>
  <c r="BK493"/>
  <c r="J493"/>
  <c r="J494"/>
  <c r="BE494"/>
  <c r="J72"/>
  <c r="BI485"/>
  <c r="BH485"/>
  <c r="BG485"/>
  <c r="BF485"/>
  <c r="T485"/>
  <c r="R485"/>
  <c r="P485"/>
  <c r="BK485"/>
  <c r="J485"/>
  <c r="BE485"/>
  <c r="BI483"/>
  <c r="BH483"/>
  <c r="BG483"/>
  <c r="BF483"/>
  <c r="T483"/>
  <c r="R483"/>
  <c r="P483"/>
  <c r="BK483"/>
  <c r="J483"/>
  <c r="BE483"/>
  <c r="BI478"/>
  <c r="BH478"/>
  <c r="BG478"/>
  <c r="BF478"/>
  <c r="T478"/>
  <c r="R478"/>
  <c r="P478"/>
  <c r="BK478"/>
  <c r="J478"/>
  <c r="BE478"/>
  <c r="BI470"/>
  <c r="BH470"/>
  <c r="BG470"/>
  <c r="BF470"/>
  <c r="T470"/>
  <c r="R470"/>
  <c r="P470"/>
  <c r="BK470"/>
  <c r="J470"/>
  <c r="BE470"/>
  <c r="BI465"/>
  <c r="BH465"/>
  <c r="BG465"/>
  <c r="BF465"/>
  <c r="T465"/>
  <c r="R465"/>
  <c r="P465"/>
  <c r="BK465"/>
  <c r="J465"/>
  <c r="BE465"/>
  <c r="BI461"/>
  <c r="BH461"/>
  <c r="BG461"/>
  <c r="BF461"/>
  <c r="T461"/>
  <c r="R461"/>
  <c r="P461"/>
  <c r="BK461"/>
  <c r="J461"/>
  <c r="BE461"/>
  <c r="BI456"/>
  <c r="BH456"/>
  <c r="BG456"/>
  <c r="BF456"/>
  <c r="T456"/>
  <c r="T455"/>
  <c r="R456"/>
  <c r="R455"/>
  <c r="P456"/>
  <c r="P455"/>
  <c r="BK456"/>
  <c r="BK455"/>
  <c r="J455"/>
  <c r="J456"/>
  <c r="BE456"/>
  <c r="J71"/>
  <c r="BI453"/>
  <c r="BH453"/>
  <c r="BG453"/>
  <c r="BF453"/>
  <c r="T453"/>
  <c r="R453"/>
  <c r="P453"/>
  <c r="BK453"/>
  <c r="J453"/>
  <c r="BE453"/>
  <c r="BI451"/>
  <c r="BH451"/>
  <c r="BG451"/>
  <c r="BF451"/>
  <c r="T451"/>
  <c r="R451"/>
  <c r="P451"/>
  <c r="BK451"/>
  <c r="J451"/>
  <c r="BE451"/>
  <c r="BI446"/>
  <c r="BH446"/>
  <c r="BG446"/>
  <c r="BF446"/>
  <c r="T446"/>
  <c r="R446"/>
  <c r="P446"/>
  <c r="BK446"/>
  <c r="J446"/>
  <c r="BE446"/>
  <c r="BI436"/>
  <c r="BH436"/>
  <c r="BG436"/>
  <c r="BF436"/>
  <c r="T436"/>
  <c r="R436"/>
  <c r="P436"/>
  <c r="BK436"/>
  <c r="J436"/>
  <c r="BE436"/>
  <c r="BI429"/>
  <c r="BH429"/>
  <c r="BG429"/>
  <c r="BF429"/>
  <c r="T429"/>
  <c r="R429"/>
  <c r="P429"/>
  <c r="BK429"/>
  <c r="J429"/>
  <c r="BE429"/>
  <c r="BI418"/>
  <c r="BH418"/>
  <c r="BG418"/>
  <c r="BF418"/>
  <c r="T418"/>
  <c r="R418"/>
  <c r="P418"/>
  <c r="BK418"/>
  <c r="J418"/>
  <c r="BE418"/>
  <c r="BI410"/>
  <c r="BH410"/>
  <c r="BG410"/>
  <c r="BF410"/>
  <c r="T410"/>
  <c r="R410"/>
  <c r="P410"/>
  <c r="BK410"/>
  <c r="J410"/>
  <c r="BE410"/>
  <c r="BI404"/>
  <c r="BH404"/>
  <c r="BG404"/>
  <c r="BF404"/>
  <c r="T404"/>
  <c r="R404"/>
  <c r="P404"/>
  <c r="BK404"/>
  <c r="J404"/>
  <c r="BE404"/>
  <c r="BI398"/>
  <c r="BH398"/>
  <c r="BG398"/>
  <c r="BF398"/>
  <c r="T398"/>
  <c r="R398"/>
  <c r="P398"/>
  <c r="BK398"/>
  <c r="J398"/>
  <c r="BE398"/>
  <c r="BI392"/>
  <c r="BH392"/>
  <c r="BG392"/>
  <c r="BF392"/>
  <c r="T392"/>
  <c r="R392"/>
  <c r="P392"/>
  <c r="BK392"/>
  <c r="J392"/>
  <c r="BE392"/>
  <c r="BI382"/>
  <c r="BH382"/>
  <c r="BG382"/>
  <c r="BF382"/>
  <c r="T382"/>
  <c r="R382"/>
  <c r="P382"/>
  <c r="BK382"/>
  <c r="J382"/>
  <c r="BE382"/>
  <c r="BI372"/>
  <c r="BH372"/>
  <c r="BG372"/>
  <c r="BF372"/>
  <c r="T372"/>
  <c r="R372"/>
  <c r="P372"/>
  <c r="BK372"/>
  <c r="J372"/>
  <c r="BE372"/>
  <c r="BI367"/>
  <c r="BH367"/>
  <c r="BG367"/>
  <c r="BF367"/>
  <c r="T367"/>
  <c r="R367"/>
  <c r="P367"/>
  <c r="BK367"/>
  <c r="J367"/>
  <c r="BE367"/>
  <c r="BI361"/>
  <c r="BH361"/>
  <c r="BG361"/>
  <c r="BF361"/>
  <c r="T361"/>
  <c r="R361"/>
  <c r="P361"/>
  <c r="BK361"/>
  <c r="J361"/>
  <c r="BE361"/>
  <c r="BI349"/>
  <c r="BH349"/>
  <c r="BG349"/>
  <c r="BF349"/>
  <c r="T349"/>
  <c r="R349"/>
  <c r="P349"/>
  <c r="BK349"/>
  <c r="J349"/>
  <c r="BE349"/>
  <c r="BI345"/>
  <c r="BH345"/>
  <c r="BG345"/>
  <c r="BF345"/>
  <c r="T345"/>
  <c r="R345"/>
  <c r="P345"/>
  <c r="BK345"/>
  <c r="J345"/>
  <c r="BE345"/>
  <c r="BI339"/>
  <c r="BH339"/>
  <c r="BG339"/>
  <c r="BF339"/>
  <c r="T339"/>
  <c r="R339"/>
  <c r="P339"/>
  <c r="BK339"/>
  <c r="J339"/>
  <c r="BE339"/>
  <c r="BI333"/>
  <c r="BH333"/>
  <c r="BG333"/>
  <c r="BF333"/>
  <c r="T333"/>
  <c r="R333"/>
  <c r="P333"/>
  <c r="BK333"/>
  <c r="J333"/>
  <c r="BE333"/>
  <c r="BI330"/>
  <c r="BH330"/>
  <c r="BG330"/>
  <c r="BF330"/>
  <c r="T330"/>
  <c r="R330"/>
  <c r="P330"/>
  <c r="BK330"/>
  <c r="J330"/>
  <c r="BE330"/>
  <c r="BI324"/>
  <c r="BH324"/>
  <c r="BG324"/>
  <c r="BF324"/>
  <c r="T324"/>
  <c r="R324"/>
  <c r="P324"/>
  <c r="BK324"/>
  <c r="J324"/>
  <c r="BE324"/>
  <c r="BI319"/>
  <c r="BH319"/>
  <c r="BG319"/>
  <c r="BF319"/>
  <c r="T319"/>
  <c r="R319"/>
  <c r="P319"/>
  <c r="BK319"/>
  <c r="J319"/>
  <c r="BE319"/>
  <c r="BI317"/>
  <c r="BH317"/>
  <c r="BG317"/>
  <c r="BF317"/>
  <c r="T317"/>
  <c r="R317"/>
  <c r="P317"/>
  <c r="BK317"/>
  <c r="J317"/>
  <c r="BE317"/>
  <c r="BI312"/>
  <c r="BH312"/>
  <c r="BG312"/>
  <c r="BF312"/>
  <c r="T312"/>
  <c r="R312"/>
  <c r="P312"/>
  <c r="BK312"/>
  <c r="J312"/>
  <c r="BE312"/>
  <c r="BI307"/>
  <c r="BH307"/>
  <c r="BG307"/>
  <c r="BF307"/>
  <c r="T307"/>
  <c r="R307"/>
  <c r="P307"/>
  <c r="BK307"/>
  <c r="J307"/>
  <c r="BE307"/>
  <c r="BI302"/>
  <c r="BH302"/>
  <c r="BG302"/>
  <c r="BF302"/>
  <c r="T302"/>
  <c r="R302"/>
  <c r="P302"/>
  <c r="BK302"/>
  <c r="J302"/>
  <c r="BE302"/>
  <c r="BI297"/>
  <c r="BH297"/>
  <c r="BG297"/>
  <c r="BF297"/>
  <c r="T297"/>
  <c r="R297"/>
  <c r="P297"/>
  <c r="BK297"/>
  <c r="J297"/>
  <c r="BE297"/>
  <c r="BI292"/>
  <c r="BH292"/>
  <c r="BG292"/>
  <c r="BF292"/>
  <c r="T292"/>
  <c r="R292"/>
  <c r="P292"/>
  <c r="BK292"/>
  <c r="J292"/>
  <c r="BE292"/>
  <c r="BI287"/>
  <c r="BH287"/>
  <c r="BG287"/>
  <c r="BF287"/>
  <c r="T287"/>
  <c r="R287"/>
  <c r="P287"/>
  <c r="BK287"/>
  <c r="J287"/>
  <c r="BE287"/>
  <c r="BI282"/>
  <c r="BH282"/>
  <c r="BG282"/>
  <c r="BF282"/>
  <c r="T282"/>
  <c r="R282"/>
  <c r="P282"/>
  <c r="BK282"/>
  <c r="J282"/>
  <c r="BE282"/>
  <c r="BI278"/>
  <c r="BH278"/>
  <c r="BG278"/>
  <c r="BF278"/>
  <c r="T278"/>
  <c r="R278"/>
  <c r="P278"/>
  <c r="BK278"/>
  <c r="J278"/>
  <c r="BE278"/>
  <c r="BI274"/>
  <c r="BH274"/>
  <c r="BG274"/>
  <c r="BF274"/>
  <c r="T274"/>
  <c r="R274"/>
  <c r="P274"/>
  <c r="BK274"/>
  <c r="J274"/>
  <c r="BE274"/>
  <c r="BI269"/>
  <c r="BH269"/>
  <c r="BG269"/>
  <c r="BF269"/>
  <c r="T269"/>
  <c r="R269"/>
  <c r="P269"/>
  <c r="BK269"/>
  <c r="J269"/>
  <c r="BE269"/>
  <c r="BI266"/>
  <c r="BH266"/>
  <c r="BG266"/>
  <c r="BF266"/>
  <c r="T266"/>
  <c r="R266"/>
  <c r="P266"/>
  <c r="BK266"/>
  <c r="J266"/>
  <c r="BE266"/>
  <c r="BI260"/>
  <c r="BH260"/>
  <c r="BG260"/>
  <c r="BF260"/>
  <c r="T260"/>
  <c r="R260"/>
  <c r="P260"/>
  <c r="BK260"/>
  <c r="J260"/>
  <c r="BE260"/>
  <c r="BI254"/>
  <c r="BH254"/>
  <c r="BG254"/>
  <c r="BF254"/>
  <c r="T254"/>
  <c r="T253"/>
  <c r="R254"/>
  <c r="R253"/>
  <c r="P254"/>
  <c r="P253"/>
  <c r="BK254"/>
  <c r="BK253"/>
  <c r="J253"/>
  <c r="J254"/>
  <c r="BE254"/>
  <c r="J70"/>
  <c r="BI249"/>
  <c r="BH249"/>
  <c r="BG249"/>
  <c r="BF249"/>
  <c r="T249"/>
  <c r="R249"/>
  <c r="P249"/>
  <c r="BK249"/>
  <c r="J249"/>
  <c r="BE249"/>
  <c r="BI245"/>
  <c r="BH245"/>
  <c r="BG245"/>
  <c r="BF245"/>
  <c r="T245"/>
  <c r="R245"/>
  <c r="P245"/>
  <c r="BK245"/>
  <c r="J245"/>
  <c r="BE245"/>
  <c r="BI232"/>
  <c r="BH232"/>
  <c r="BG232"/>
  <c r="BF232"/>
  <c r="T232"/>
  <c r="T231"/>
  <c r="R232"/>
  <c r="R231"/>
  <c r="P232"/>
  <c r="P231"/>
  <c r="BK232"/>
  <c r="BK231"/>
  <c r="J231"/>
  <c r="J232"/>
  <c r="BE232"/>
  <c r="J69"/>
  <c r="BI226"/>
  <c r="BH226"/>
  <c r="BG226"/>
  <c r="BF226"/>
  <c r="T226"/>
  <c r="R226"/>
  <c r="P226"/>
  <c r="BK226"/>
  <c r="J226"/>
  <c r="BE226"/>
  <c r="BI220"/>
  <c r="BH220"/>
  <c r="BG220"/>
  <c r="BF220"/>
  <c r="T220"/>
  <c r="R220"/>
  <c r="P220"/>
  <c r="BK220"/>
  <c r="J220"/>
  <c r="BE220"/>
  <c r="BI214"/>
  <c r="BH214"/>
  <c r="BG214"/>
  <c r="BF214"/>
  <c r="T214"/>
  <c r="R214"/>
  <c r="P214"/>
  <c r="BK214"/>
  <c r="J214"/>
  <c r="BE214"/>
  <c r="BI208"/>
  <c r="BH208"/>
  <c r="BG208"/>
  <c r="BF208"/>
  <c r="T208"/>
  <c r="T207"/>
  <c r="R208"/>
  <c r="R207"/>
  <c r="P208"/>
  <c r="P207"/>
  <c r="BK208"/>
  <c r="BK207"/>
  <c r="J207"/>
  <c r="J208"/>
  <c r="BE208"/>
  <c r="J68"/>
  <c r="BI203"/>
  <c r="BH203"/>
  <c r="BG203"/>
  <c r="BF203"/>
  <c r="T203"/>
  <c r="R203"/>
  <c r="P203"/>
  <c r="BK203"/>
  <c r="J203"/>
  <c r="BE203"/>
  <c r="BI197"/>
  <c r="BH197"/>
  <c r="BG197"/>
  <c r="BF197"/>
  <c r="T197"/>
  <c r="R197"/>
  <c r="P197"/>
  <c r="BK197"/>
  <c r="J197"/>
  <c r="BE197"/>
  <c r="BI194"/>
  <c r="BH194"/>
  <c r="BG194"/>
  <c r="BF194"/>
  <c r="T194"/>
  <c r="R194"/>
  <c r="P194"/>
  <c r="BK194"/>
  <c r="J194"/>
  <c r="BE194"/>
  <c r="BI188"/>
  <c r="BH188"/>
  <c r="BG188"/>
  <c r="BF188"/>
  <c r="T188"/>
  <c r="R188"/>
  <c r="P188"/>
  <c r="BK188"/>
  <c r="J188"/>
  <c r="BE188"/>
  <c r="BI183"/>
  <c r="BH183"/>
  <c r="BG183"/>
  <c r="BF183"/>
  <c r="T183"/>
  <c r="T182"/>
  <c r="R183"/>
  <c r="R182"/>
  <c r="P183"/>
  <c r="P182"/>
  <c r="BK183"/>
  <c r="BK182"/>
  <c r="J182"/>
  <c r="J183"/>
  <c r="BE183"/>
  <c r="J67"/>
  <c r="BI177"/>
  <c r="BH177"/>
  <c r="BG177"/>
  <c r="BF177"/>
  <c r="T177"/>
  <c r="T176"/>
  <c r="R177"/>
  <c r="R176"/>
  <c r="P177"/>
  <c r="P176"/>
  <c r="BK177"/>
  <c r="BK176"/>
  <c r="J176"/>
  <c r="J177"/>
  <c r="BE177"/>
  <c r="J66"/>
  <c r="BI172"/>
  <c r="BH172"/>
  <c r="BG172"/>
  <c r="BF172"/>
  <c r="T172"/>
  <c r="R172"/>
  <c r="P172"/>
  <c r="BK172"/>
  <c r="J172"/>
  <c r="BE172"/>
  <c r="BI162"/>
  <c r="BH162"/>
  <c r="BG162"/>
  <c r="BF162"/>
  <c r="T162"/>
  <c r="R162"/>
  <c r="P162"/>
  <c r="BK162"/>
  <c r="J162"/>
  <c r="BE162"/>
  <c r="BI157"/>
  <c r="BH157"/>
  <c r="BG157"/>
  <c r="BF157"/>
  <c r="T157"/>
  <c r="R157"/>
  <c r="P157"/>
  <c r="BK157"/>
  <c r="J157"/>
  <c r="BE157"/>
  <c r="BI152"/>
  <c r="BH152"/>
  <c r="BG152"/>
  <c r="BF152"/>
  <c r="T152"/>
  <c r="R152"/>
  <c r="P152"/>
  <c r="BK152"/>
  <c r="J152"/>
  <c r="BE152"/>
  <c r="BI143"/>
  <c r="BH143"/>
  <c r="BG143"/>
  <c r="BF143"/>
  <c r="T143"/>
  <c r="R143"/>
  <c r="P143"/>
  <c r="BK143"/>
  <c r="J143"/>
  <c r="BE143"/>
  <c r="BI141"/>
  <c r="BH141"/>
  <c r="BG141"/>
  <c r="BF141"/>
  <c r="T141"/>
  <c r="R141"/>
  <c r="P141"/>
  <c r="BK141"/>
  <c r="J141"/>
  <c r="BE141"/>
  <c r="BI137"/>
  <c r="BH137"/>
  <c r="BG137"/>
  <c r="BF137"/>
  <c r="T137"/>
  <c r="R137"/>
  <c r="P137"/>
  <c r="BK137"/>
  <c r="J137"/>
  <c r="BE137"/>
  <c r="BI133"/>
  <c r="BH133"/>
  <c r="BG133"/>
  <c r="BF133"/>
  <c r="T133"/>
  <c r="R133"/>
  <c r="P133"/>
  <c r="BK133"/>
  <c r="J133"/>
  <c r="BE133"/>
  <c r="BI129"/>
  <c r="BH129"/>
  <c r="BG129"/>
  <c r="BF129"/>
  <c r="T129"/>
  <c r="R129"/>
  <c r="P129"/>
  <c r="BK129"/>
  <c r="J129"/>
  <c r="BE129"/>
  <c r="BI120"/>
  <c r="BH120"/>
  <c r="BG120"/>
  <c r="BF120"/>
  <c r="T120"/>
  <c r="R120"/>
  <c r="P120"/>
  <c r="BK120"/>
  <c r="J120"/>
  <c r="BE120"/>
  <c r="BI113"/>
  <c r="BH113"/>
  <c r="BG113"/>
  <c r="BF113"/>
  <c r="T113"/>
  <c r="R113"/>
  <c r="P113"/>
  <c r="BK113"/>
  <c r="J113"/>
  <c r="BE113"/>
  <c r="BI107"/>
  <c r="BH107"/>
  <c r="BG107"/>
  <c r="BF107"/>
  <c r="T107"/>
  <c r="R107"/>
  <c r="P107"/>
  <c r="BK107"/>
  <c r="J107"/>
  <c r="BE107"/>
  <c r="BI103"/>
  <c r="BH103"/>
  <c r="BG103"/>
  <c r="BF103"/>
  <c r="T103"/>
  <c r="R103"/>
  <c r="P103"/>
  <c r="BK103"/>
  <c r="J103"/>
  <c r="BE103"/>
  <c r="BI99"/>
  <c r="F39"/>
  <c i="1" r="BD70"/>
  <c i="11" r="BH99"/>
  <c r="F38"/>
  <c i="1" r="BC70"/>
  <c i="11" r="BG99"/>
  <c r="F37"/>
  <c i="1" r="BB70"/>
  <c i="11" r="BF99"/>
  <c r="J36"/>
  <c i="1" r="AW70"/>
  <c i="11" r="F36"/>
  <c i="1" r="BA70"/>
  <c i="11" r="T99"/>
  <c r="T98"/>
  <c r="T97"/>
  <c r="T96"/>
  <c r="R99"/>
  <c r="R98"/>
  <c r="R97"/>
  <c r="R96"/>
  <c r="P99"/>
  <c r="P98"/>
  <c r="P97"/>
  <c r="P96"/>
  <c i="1" r="AU70"/>
  <c i="11" r="BK99"/>
  <c r="BK98"/>
  <c r="J98"/>
  <c r="BK97"/>
  <c r="J97"/>
  <c r="BK96"/>
  <c r="J96"/>
  <c r="J63"/>
  <c r="J32"/>
  <c i="1" r="AG70"/>
  <c i="11" r="J99"/>
  <c r="BE99"/>
  <c r="J35"/>
  <c i="1" r="AV70"/>
  <c i="11" r="F35"/>
  <c i="1" r="AZ70"/>
  <c i="11" r="J65"/>
  <c r="J64"/>
  <c r="F90"/>
  <c r="E88"/>
  <c r="F56"/>
  <c r="E54"/>
  <c r="J41"/>
  <c r="J26"/>
  <c r="E26"/>
  <c r="J93"/>
  <c r="J59"/>
  <c r="J25"/>
  <c r="J23"/>
  <c r="E23"/>
  <c r="J92"/>
  <c r="J58"/>
  <c r="J22"/>
  <c r="J20"/>
  <c r="E20"/>
  <c r="F93"/>
  <c r="F59"/>
  <c r="J19"/>
  <c r="J17"/>
  <c r="E17"/>
  <c r="F92"/>
  <c r="F58"/>
  <c r="J16"/>
  <c r="J14"/>
  <c r="J90"/>
  <c r="J56"/>
  <c r="E7"/>
  <c r="E84"/>
  <c r="E50"/>
  <c i="10" r="J39"/>
  <c r="J38"/>
  <c i="1" r="AY68"/>
  <c i="10" r="J37"/>
  <c i="1" r="AX68"/>
  <c i="10" r="BI553"/>
  <c r="BH553"/>
  <c r="BG553"/>
  <c r="BF553"/>
  <c r="T553"/>
  <c r="R553"/>
  <c r="P553"/>
  <c r="BK553"/>
  <c r="J553"/>
  <c r="BE553"/>
  <c r="BI547"/>
  <c r="BH547"/>
  <c r="BG547"/>
  <c r="BF547"/>
  <c r="T547"/>
  <c r="R547"/>
  <c r="P547"/>
  <c r="BK547"/>
  <c r="J547"/>
  <c r="BE547"/>
  <c r="BI542"/>
  <c r="BH542"/>
  <c r="BG542"/>
  <c r="BF542"/>
  <c r="T542"/>
  <c r="R542"/>
  <c r="P542"/>
  <c r="BK542"/>
  <c r="J542"/>
  <c r="BE542"/>
  <c r="BI537"/>
  <c r="BH537"/>
  <c r="BG537"/>
  <c r="BF537"/>
  <c r="T537"/>
  <c r="R537"/>
  <c r="P537"/>
  <c r="BK537"/>
  <c r="J537"/>
  <c r="BE537"/>
  <c r="BI529"/>
  <c r="BH529"/>
  <c r="BG529"/>
  <c r="BF529"/>
  <c r="T529"/>
  <c r="T528"/>
  <c r="T527"/>
  <c r="R529"/>
  <c r="R528"/>
  <c r="R527"/>
  <c r="P529"/>
  <c r="P528"/>
  <c r="P527"/>
  <c r="BK529"/>
  <c r="BK528"/>
  <c r="J528"/>
  <c r="BK527"/>
  <c r="J527"/>
  <c r="J529"/>
  <c r="BE529"/>
  <c r="J73"/>
  <c r="J72"/>
  <c r="BI523"/>
  <c r="BH523"/>
  <c r="BG523"/>
  <c r="BF523"/>
  <c r="T523"/>
  <c r="T522"/>
  <c r="R523"/>
  <c r="R522"/>
  <c r="P523"/>
  <c r="P522"/>
  <c r="BK523"/>
  <c r="BK522"/>
  <c r="J522"/>
  <c r="J523"/>
  <c r="BE523"/>
  <c r="J71"/>
  <c r="BI514"/>
  <c r="BH514"/>
  <c r="BG514"/>
  <c r="BF514"/>
  <c r="T514"/>
  <c r="R514"/>
  <c r="P514"/>
  <c r="BK514"/>
  <c r="J514"/>
  <c r="BE514"/>
  <c r="BI512"/>
  <c r="BH512"/>
  <c r="BG512"/>
  <c r="BF512"/>
  <c r="T512"/>
  <c r="R512"/>
  <c r="P512"/>
  <c r="BK512"/>
  <c r="J512"/>
  <c r="BE512"/>
  <c r="BI506"/>
  <c r="BH506"/>
  <c r="BG506"/>
  <c r="BF506"/>
  <c r="T506"/>
  <c r="R506"/>
  <c r="P506"/>
  <c r="BK506"/>
  <c r="J506"/>
  <c r="BE506"/>
  <c r="BI502"/>
  <c r="BH502"/>
  <c r="BG502"/>
  <c r="BF502"/>
  <c r="T502"/>
  <c r="R502"/>
  <c r="P502"/>
  <c r="BK502"/>
  <c r="J502"/>
  <c r="BE502"/>
  <c r="BI497"/>
  <c r="BH497"/>
  <c r="BG497"/>
  <c r="BF497"/>
  <c r="T497"/>
  <c r="T496"/>
  <c r="R497"/>
  <c r="R496"/>
  <c r="P497"/>
  <c r="P496"/>
  <c r="BK497"/>
  <c r="BK496"/>
  <c r="J496"/>
  <c r="J497"/>
  <c r="BE497"/>
  <c r="J70"/>
  <c r="BI492"/>
  <c r="BH492"/>
  <c r="BG492"/>
  <c r="BF492"/>
  <c r="T492"/>
  <c r="R492"/>
  <c r="P492"/>
  <c r="BK492"/>
  <c r="J492"/>
  <c r="BE492"/>
  <c r="BI486"/>
  <c r="BH486"/>
  <c r="BG486"/>
  <c r="BF486"/>
  <c r="T486"/>
  <c r="R486"/>
  <c r="P486"/>
  <c r="BK486"/>
  <c r="J486"/>
  <c r="BE486"/>
  <c r="BI476"/>
  <c r="BH476"/>
  <c r="BG476"/>
  <c r="BF476"/>
  <c r="T476"/>
  <c r="R476"/>
  <c r="P476"/>
  <c r="BK476"/>
  <c r="J476"/>
  <c r="BE476"/>
  <c r="BI467"/>
  <c r="BH467"/>
  <c r="BG467"/>
  <c r="BF467"/>
  <c r="T467"/>
  <c r="R467"/>
  <c r="P467"/>
  <c r="BK467"/>
  <c r="J467"/>
  <c r="BE467"/>
  <c r="BI462"/>
  <c r="BH462"/>
  <c r="BG462"/>
  <c r="BF462"/>
  <c r="T462"/>
  <c r="R462"/>
  <c r="P462"/>
  <c r="BK462"/>
  <c r="J462"/>
  <c r="BE462"/>
  <c r="BI452"/>
  <c r="BH452"/>
  <c r="BG452"/>
  <c r="BF452"/>
  <c r="T452"/>
  <c r="R452"/>
  <c r="P452"/>
  <c r="BK452"/>
  <c r="J452"/>
  <c r="BE452"/>
  <c r="BI442"/>
  <c r="BH442"/>
  <c r="BG442"/>
  <c r="BF442"/>
  <c r="T442"/>
  <c r="R442"/>
  <c r="P442"/>
  <c r="BK442"/>
  <c r="J442"/>
  <c r="BE442"/>
  <c r="BI423"/>
  <c r="BH423"/>
  <c r="BG423"/>
  <c r="BF423"/>
  <c r="T423"/>
  <c r="R423"/>
  <c r="P423"/>
  <c r="BK423"/>
  <c r="J423"/>
  <c r="BE423"/>
  <c r="BI404"/>
  <c r="BH404"/>
  <c r="BG404"/>
  <c r="BF404"/>
  <c r="T404"/>
  <c r="R404"/>
  <c r="P404"/>
  <c r="BK404"/>
  <c r="J404"/>
  <c r="BE404"/>
  <c r="BI400"/>
  <c r="BH400"/>
  <c r="BG400"/>
  <c r="BF400"/>
  <c r="T400"/>
  <c r="R400"/>
  <c r="P400"/>
  <c r="BK400"/>
  <c r="J400"/>
  <c r="BE400"/>
  <c r="BI395"/>
  <c r="BH395"/>
  <c r="BG395"/>
  <c r="BF395"/>
  <c r="T395"/>
  <c r="R395"/>
  <c r="P395"/>
  <c r="BK395"/>
  <c r="J395"/>
  <c r="BE395"/>
  <c r="BI389"/>
  <c r="BH389"/>
  <c r="BG389"/>
  <c r="BF389"/>
  <c r="T389"/>
  <c r="R389"/>
  <c r="P389"/>
  <c r="BK389"/>
  <c r="J389"/>
  <c r="BE389"/>
  <c r="BI374"/>
  <c r="BH374"/>
  <c r="BG374"/>
  <c r="BF374"/>
  <c r="T374"/>
  <c r="R374"/>
  <c r="P374"/>
  <c r="BK374"/>
  <c r="J374"/>
  <c r="BE374"/>
  <c r="BI360"/>
  <c r="BH360"/>
  <c r="BG360"/>
  <c r="BF360"/>
  <c r="T360"/>
  <c r="R360"/>
  <c r="P360"/>
  <c r="BK360"/>
  <c r="J360"/>
  <c r="BE360"/>
  <c r="BI355"/>
  <c r="BH355"/>
  <c r="BG355"/>
  <c r="BF355"/>
  <c r="T355"/>
  <c r="R355"/>
  <c r="P355"/>
  <c r="BK355"/>
  <c r="J355"/>
  <c r="BE355"/>
  <c r="BI350"/>
  <c r="BH350"/>
  <c r="BG350"/>
  <c r="BF350"/>
  <c r="T350"/>
  <c r="R350"/>
  <c r="P350"/>
  <c r="BK350"/>
  <c r="J350"/>
  <c r="BE350"/>
  <c r="BI346"/>
  <c r="BH346"/>
  <c r="BG346"/>
  <c r="BF346"/>
  <c r="T346"/>
  <c r="R346"/>
  <c r="P346"/>
  <c r="BK346"/>
  <c r="J346"/>
  <c r="BE346"/>
  <c r="BI341"/>
  <c r="BH341"/>
  <c r="BG341"/>
  <c r="BF341"/>
  <c r="T341"/>
  <c r="R341"/>
  <c r="P341"/>
  <c r="BK341"/>
  <c r="J341"/>
  <c r="BE341"/>
  <c r="BI333"/>
  <c r="BH333"/>
  <c r="BG333"/>
  <c r="BF333"/>
  <c r="T333"/>
  <c r="R333"/>
  <c r="P333"/>
  <c r="BK333"/>
  <c r="J333"/>
  <c r="BE333"/>
  <c r="BI323"/>
  <c r="BH323"/>
  <c r="BG323"/>
  <c r="BF323"/>
  <c r="T323"/>
  <c r="T322"/>
  <c r="R323"/>
  <c r="R322"/>
  <c r="P323"/>
  <c r="P322"/>
  <c r="BK323"/>
  <c r="BK322"/>
  <c r="J322"/>
  <c r="J323"/>
  <c r="BE323"/>
  <c r="J69"/>
  <c r="BI316"/>
  <c r="BH316"/>
  <c r="BG316"/>
  <c r="BF316"/>
  <c r="T316"/>
  <c r="R316"/>
  <c r="P316"/>
  <c r="BK316"/>
  <c r="J316"/>
  <c r="BE316"/>
  <c r="BI307"/>
  <c r="BH307"/>
  <c r="BG307"/>
  <c r="BF307"/>
  <c r="T307"/>
  <c r="R307"/>
  <c r="P307"/>
  <c r="BK307"/>
  <c r="J307"/>
  <c r="BE307"/>
  <c r="BI300"/>
  <c r="BH300"/>
  <c r="BG300"/>
  <c r="BF300"/>
  <c r="T300"/>
  <c r="R300"/>
  <c r="P300"/>
  <c r="BK300"/>
  <c r="J300"/>
  <c r="BE300"/>
  <c r="BI294"/>
  <c r="BH294"/>
  <c r="BG294"/>
  <c r="BF294"/>
  <c r="T294"/>
  <c r="R294"/>
  <c r="P294"/>
  <c r="BK294"/>
  <c r="J294"/>
  <c r="BE294"/>
  <c r="BI286"/>
  <c r="BH286"/>
  <c r="BG286"/>
  <c r="BF286"/>
  <c r="T286"/>
  <c r="R286"/>
  <c r="P286"/>
  <c r="BK286"/>
  <c r="J286"/>
  <c r="BE286"/>
  <c r="BI280"/>
  <c r="BH280"/>
  <c r="BG280"/>
  <c r="BF280"/>
  <c r="T280"/>
  <c r="R280"/>
  <c r="P280"/>
  <c r="BK280"/>
  <c r="J280"/>
  <c r="BE280"/>
  <c r="BI272"/>
  <c r="BH272"/>
  <c r="BG272"/>
  <c r="BF272"/>
  <c r="T272"/>
  <c r="T271"/>
  <c r="R272"/>
  <c r="R271"/>
  <c r="P272"/>
  <c r="P271"/>
  <c r="BK272"/>
  <c r="BK271"/>
  <c r="J271"/>
  <c r="J272"/>
  <c r="BE272"/>
  <c r="J68"/>
  <c r="BI268"/>
  <c r="BH268"/>
  <c r="BG268"/>
  <c r="BF268"/>
  <c r="T268"/>
  <c r="R268"/>
  <c r="P268"/>
  <c r="BK268"/>
  <c r="J268"/>
  <c r="BE268"/>
  <c r="BI262"/>
  <c r="BH262"/>
  <c r="BG262"/>
  <c r="BF262"/>
  <c r="T262"/>
  <c r="R262"/>
  <c r="P262"/>
  <c r="BK262"/>
  <c r="J262"/>
  <c r="BE262"/>
  <c r="BI256"/>
  <c r="BH256"/>
  <c r="BG256"/>
  <c r="BF256"/>
  <c r="T256"/>
  <c r="R256"/>
  <c r="P256"/>
  <c r="BK256"/>
  <c r="J256"/>
  <c r="BE256"/>
  <c r="BI249"/>
  <c r="BH249"/>
  <c r="BG249"/>
  <c r="BF249"/>
  <c r="T249"/>
  <c r="R249"/>
  <c r="P249"/>
  <c r="BK249"/>
  <c r="J249"/>
  <c r="BE249"/>
  <c r="BI244"/>
  <c r="BH244"/>
  <c r="BG244"/>
  <c r="BF244"/>
  <c r="T244"/>
  <c r="R244"/>
  <c r="P244"/>
  <c r="BK244"/>
  <c r="J244"/>
  <c r="BE244"/>
  <c r="BI241"/>
  <c r="BH241"/>
  <c r="BG241"/>
  <c r="BF241"/>
  <c r="T241"/>
  <c r="R241"/>
  <c r="P241"/>
  <c r="BK241"/>
  <c r="J241"/>
  <c r="BE241"/>
  <c r="BI232"/>
  <c r="BH232"/>
  <c r="BG232"/>
  <c r="BF232"/>
  <c r="T232"/>
  <c r="R232"/>
  <c r="P232"/>
  <c r="BK232"/>
  <c r="J232"/>
  <c r="BE232"/>
  <c r="BI223"/>
  <c r="BH223"/>
  <c r="BG223"/>
  <c r="BF223"/>
  <c r="T223"/>
  <c r="R223"/>
  <c r="P223"/>
  <c r="BK223"/>
  <c r="J223"/>
  <c r="BE223"/>
  <c r="BI220"/>
  <c r="BH220"/>
  <c r="BG220"/>
  <c r="BF220"/>
  <c r="T220"/>
  <c r="R220"/>
  <c r="P220"/>
  <c r="BK220"/>
  <c r="J220"/>
  <c r="BE220"/>
  <c r="BI214"/>
  <c r="BH214"/>
  <c r="BG214"/>
  <c r="BF214"/>
  <c r="T214"/>
  <c r="T213"/>
  <c r="R214"/>
  <c r="R213"/>
  <c r="P214"/>
  <c r="P213"/>
  <c r="BK214"/>
  <c r="BK213"/>
  <c r="J213"/>
  <c r="J214"/>
  <c r="BE214"/>
  <c r="J67"/>
  <c r="BI210"/>
  <c r="BH210"/>
  <c r="BG210"/>
  <c r="BF210"/>
  <c r="T210"/>
  <c r="R210"/>
  <c r="P210"/>
  <c r="BK210"/>
  <c r="J210"/>
  <c r="BE210"/>
  <c r="BI204"/>
  <c r="BH204"/>
  <c r="BG204"/>
  <c r="BF204"/>
  <c r="T204"/>
  <c r="R204"/>
  <c r="P204"/>
  <c r="BK204"/>
  <c r="J204"/>
  <c r="BE204"/>
  <c r="BI199"/>
  <c r="BH199"/>
  <c r="BG199"/>
  <c r="BF199"/>
  <c r="T199"/>
  <c r="R199"/>
  <c r="P199"/>
  <c r="BK199"/>
  <c r="J199"/>
  <c r="BE199"/>
  <c r="BI193"/>
  <c r="BH193"/>
  <c r="BG193"/>
  <c r="BF193"/>
  <c r="T193"/>
  <c r="R193"/>
  <c r="P193"/>
  <c r="BK193"/>
  <c r="J193"/>
  <c r="BE193"/>
  <c r="BI188"/>
  <c r="BH188"/>
  <c r="BG188"/>
  <c r="BF188"/>
  <c r="T188"/>
  <c r="R188"/>
  <c r="P188"/>
  <c r="BK188"/>
  <c r="J188"/>
  <c r="BE188"/>
  <c r="BI185"/>
  <c r="BH185"/>
  <c r="BG185"/>
  <c r="BF185"/>
  <c r="T185"/>
  <c r="R185"/>
  <c r="P185"/>
  <c r="BK185"/>
  <c r="J185"/>
  <c r="BE185"/>
  <c r="BI179"/>
  <c r="BH179"/>
  <c r="BG179"/>
  <c r="BF179"/>
  <c r="T179"/>
  <c r="R179"/>
  <c r="P179"/>
  <c r="BK179"/>
  <c r="J179"/>
  <c r="BE179"/>
  <c r="BI173"/>
  <c r="BH173"/>
  <c r="BG173"/>
  <c r="BF173"/>
  <c r="T173"/>
  <c r="T172"/>
  <c r="R173"/>
  <c r="R172"/>
  <c r="P173"/>
  <c r="P172"/>
  <c r="BK173"/>
  <c r="BK172"/>
  <c r="J172"/>
  <c r="J173"/>
  <c r="BE173"/>
  <c r="J66"/>
  <c r="BI167"/>
  <c r="BH167"/>
  <c r="BG167"/>
  <c r="BF167"/>
  <c r="T167"/>
  <c r="R167"/>
  <c r="P167"/>
  <c r="BK167"/>
  <c r="J167"/>
  <c r="BE167"/>
  <c r="BI160"/>
  <c r="BH160"/>
  <c r="BG160"/>
  <c r="BF160"/>
  <c r="T160"/>
  <c r="R160"/>
  <c r="P160"/>
  <c r="BK160"/>
  <c r="J160"/>
  <c r="BE160"/>
  <c r="BI156"/>
  <c r="BH156"/>
  <c r="BG156"/>
  <c r="BF156"/>
  <c r="T156"/>
  <c r="R156"/>
  <c r="P156"/>
  <c r="BK156"/>
  <c r="J156"/>
  <c r="BE156"/>
  <c r="BI150"/>
  <c r="BH150"/>
  <c r="BG150"/>
  <c r="BF150"/>
  <c r="T150"/>
  <c r="R150"/>
  <c r="P150"/>
  <c r="BK150"/>
  <c r="J150"/>
  <c r="BE150"/>
  <c r="BI144"/>
  <c r="BH144"/>
  <c r="BG144"/>
  <c r="BF144"/>
  <c r="T144"/>
  <c r="R144"/>
  <c r="P144"/>
  <c r="BK144"/>
  <c r="J144"/>
  <c r="BE144"/>
  <c r="BI139"/>
  <c r="BH139"/>
  <c r="BG139"/>
  <c r="BF139"/>
  <c r="T139"/>
  <c r="R139"/>
  <c r="P139"/>
  <c r="BK139"/>
  <c r="J139"/>
  <c r="BE139"/>
  <c r="BI133"/>
  <c r="BH133"/>
  <c r="BG133"/>
  <c r="BF133"/>
  <c r="T133"/>
  <c r="R133"/>
  <c r="P133"/>
  <c r="BK133"/>
  <c r="J133"/>
  <c r="BE133"/>
  <c r="BI130"/>
  <c r="BH130"/>
  <c r="BG130"/>
  <c r="BF130"/>
  <c r="T130"/>
  <c r="R130"/>
  <c r="P130"/>
  <c r="BK130"/>
  <c r="J130"/>
  <c r="BE130"/>
  <c r="BI124"/>
  <c r="BH124"/>
  <c r="BG124"/>
  <c r="BF124"/>
  <c r="T124"/>
  <c r="R124"/>
  <c r="P124"/>
  <c r="BK124"/>
  <c r="J124"/>
  <c r="BE124"/>
  <c r="BI120"/>
  <c r="BH120"/>
  <c r="BG120"/>
  <c r="BF120"/>
  <c r="T120"/>
  <c r="R120"/>
  <c r="P120"/>
  <c r="BK120"/>
  <c r="J120"/>
  <c r="BE120"/>
  <c r="BI109"/>
  <c r="BH109"/>
  <c r="BG109"/>
  <c r="BF109"/>
  <c r="T109"/>
  <c r="R109"/>
  <c r="P109"/>
  <c r="BK109"/>
  <c r="J109"/>
  <c r="BE109"/>
  <c r="BI104"/>
  <c r="BH104"/>
  <c r="BG104"/>
  <c r="BF104"/>
  <c r="T104"/>
  <c r="R104"/>
  <c r="P104"/>
  <c r="BK104"/>
  <c r="J104"/>
  <c r="BE104"/>
  <c r="BI98"/>
  <c r="F39"/>
  <c i="1" r="BD68"/>
  <c i="10" r="BH98"/>
  <c r="F38"/>
  <c i="1" r="BC68"/>
  <c i="10" r="BG98"/>
  <c r="F37"/>
  <c i="1" r="BB68"/>
  <c i="10" r="BF98"/>
  <c r="J36"/>
  <c i="1" r="AW68"/>
  <c i="10" r="F36"/>
  <c i="1" r="BA68"/>
  <c i="10" r="T98"/>
  <c r="T97"/>
  <c r="T96"/>
  <c r="T95"/>
  <c r="R98"/>
  <c r="R97"/>
  <c r="R96"/>
  <c r="R95"/>
  <c r="P98"/>
  <c r="P97"/>
  <c r="P96"/>
  <c r="P95"/>
  <c i="1" r="AU68"/>
  <c i="10" r="BK98"/>
  <c r="BK97"/>
  <c r="J97"/>
  <c r="BK96"/>
  <c r="J96"/>
  <c r="BK95"/>
  <c r="J95"/>
  <c r="J63"/>
  <c r="J32"/>
  <c i="1" r="AG68"/>
  <c i="10" r="J98"/>
  <c r="BE98"/>
  <c r="J35"/>
  <c i="1" r="AV68"/>
  <c i="10" r="F35"/>
  <c i="1" r="AZ68"/>
  <c i="10" r="J65"/>
  <c r="J64"/>
  <c r="F89"/>
  <c r="E87"/>
  <c r="F56"/>
  <c r="E54"/>
  <c r="J41"/>
  <c r="J26"/>
  <c r="E26"/>
  <c r="J92"/>
  <c r="J59"/>
  <c r="J25"/>
  <c r="J23"/>
  <c r="E23"/>
  <c r="J91"/>
  <c r="J58"/>
  <c r="J22"/>
  <c r="J20"/>
  <c r="E20"/>
  <c r="F92"/>
  <c r="F59"/>
  <c r="J19"/>
  <c r="J17"/>
  <c r="E17"/>
  <c r="F91"/>
  <c r="F58"/>
  <c r="J16"/>
  <c r="J14"/>
  <c r="J89"/>
  <c r="J56"/>
  <c r="E7"/>
  <c r="E83"/>
  <c r="E50"/>
  <c i="9" r="J39"/>
  <c r="J38"/>
  <c i="1" r="AY66"/>
  <c i="9" r="J37"/>
  <c i="1" r="AX66"/>
  <c i="9" r="BI216"/>
  <c r="BH216"/>
  <c r="BG216"/>
  <c r="BF216"/>
  <c r="T216"/>
  <c r="T215"/>
  <c r="R216"/>
  <c r="R215"/>
  <c r="P216"/>
  <c r="P215"/>
  <c r="BK216"/>
  <c r="BK215"/>
  <c r="J215"/>
  <c r="J216"/>
  <c r="BE216"/>
  <c r="J67"/>
  <c r="BI211"/>
  <c r="BH211"/>
  <c r="BG211"/>
  <c r="BF211"/>
  <c r="T211"/>
  <c r="R211"/>
  <c r="P211"/>
  <c r="BK211"/>
  <c r="J211"/>
  <c r="BE211"/>
  <c r="BI202"/>
  <c r="BH202"/>
  <c r="BG202"/>
  <c r="BF202"/>
  <c r="T202"/>
  <c r="R202"/>
  <c r="P202"/>
  <c r="BK202"/>
  <c r="J202"/>
  <c r="BE202"/>
  <c r="BI193"/>
  <c r="BH193"/>
  <c r="BG193"/>
  <c r="BF193"/>
  <c r="T193"/>
  <c r="T192"/>
  <c r="R193"/>
  <c r="R192"/>
  <c r="P193"/>
  <c r="P192"/>
  <c r="BK193"/>
  <c r="BK192"/>
  <c r="J192"/>
  <c r="J193"/>
  <c r="BE193"/>
  <c r="J66"/>
  <c r="BI188"/>
  <c r="BH188"/>
  <c r="BG188"/>
  <c r="BF188"/>
  <c r="T188"/>
  <c r="R188"/>
  <c r="P188"/>
  <c r="BK188"/>
  <c r="J188"/>
  <c r="BE188"/>
  <c r="BI184"/>
  <c r="BH184"/>
  <c r="BG184"/>
  <c r="BF184"/>
  <c r="T184"/>
  <c r="R184"/>
  <c r="P184"/>
  <c r="BK184"/>
  <c r="J184"/>
  <c r="BE184"/>
  <c r="BI179"/>
  <c r="BH179"/>
  <c r="BG179"/>
  <c r="BF179"/>
  <c r="T179"/>
  <c r="R179"/>
  <c r="P179"/>
  <c r="BK179"/>
  <c r="J179"/>
  <c r="BE179"/>
  <c r="BI174"/>
  <c r="BH174"/>
  <c r="BG174"/>
  <c r="BF174"/>
  <c r="T174"/>
  <c r="R174"/>
  <c r="P174"/>
  <c r="BK174"/>
  <c r="J174"/>
  <c r="BE174"/>
  <c r="BI169"/>
  <c r="BH169"/>
  <c r="BG169"/>
  <c r="BF169"/>
  <c r="T169"/>
  <c r="R169"/>
  <c r="P169"/>
  <c r="BK169"/>
  <c r="J169"/>
  <c r="BE169"/>
  <c r="BI164"/>
  <c r="BH164"/>
  <c r="BG164"/>
  <c r="BF164"/>
  <c r="T164"/>
  <c r="R164"/>
  <c r="P164"/>
  <c r="BK164"/>
  <c r="J164"/>
  <c r="BE164"/>
  <c r="BI156"/>
  <c r="BH156"/>
  <c r="BG156"/>
  <c r="BF156"/>
  <c r="T156"/>
  <c r="R156"/>
  <c r="P156"/>
  <c r="BK156"/>
  <c r="J156"/>
  <c r="BE156"/>
  <c r="BI148"/>
  <c r="BH148"/>
  <c r="BG148"/>
  <c r="BF148"/>
  <c r="T148"/>
  <c r="R148"/>
  <c r="P148"/>
  <c r="BK148"/>
  <c r="J148"/>
  <c r="BE148"/>
  <c r="BI142"/>
  <c r="BH142"/>
  <c r="BG142"/>
  <c r="BF142"/>
  <c r="T142"/>
  <c r="R142"/>
  <c r="P142"/>
  <c r="BK142"/>
  <c r="J142"/>
  <c r="BE142"/>
  <c r="BI137"/>
  <c r="BH137"/>
  <c r="BG137"/>
  <c r="BF137"/>
  <c r="T137"/>
  <c r="R137"/>
  <c r="P137"/>
  <c r="BK137"/>
  <c r="J137"/>
  <c r="BE137"/>
  <c r="BI129"/>
  <c r="BH129"/>
  <c r="BG129"/>
  <c r="BF129"/>
  <c r="T129"/>
  <c r="R129"/>
  <c r="P129"/>
  <c r="BK129"/>
  <c r="J129"/>
  <c r="BE129"/>
  <c r="BI121"/>
  <c r="BH121"/>
  <c r="BG121"/>
  <c r="BF121"/>
  <c r="T121"/>
  <c r="R121"/>
  <c r="P121"/>
  <c r="BK121"/>
  <c r="J121"/>
  <c r="BE121"/>
  <c r="BI118"/>
  <c r="BH118"/>
  <c r="BG118"/>
  <c r="BF118"/>
  <c r="T118"/>
  <c r="R118"/>
  <c r="P118"/>
  <c r="BK118"/>
  <c r="J118"/>
  <c r="BE118"/>
  <c r="BI112"/>
  <c r="BH112"/>
  <c r="BG112"/>
  <c r="BF112"/>
  <c r="T112"/>
  <c r="R112"/>
  <c r="P112"/>
  <c r="BK112"/>
  <c r="J112"/>
  <c r="BE112"/>
  <c r="BI107"/>
  <c r="BH107"/>
  <c r="BG107"/>
  <c r="BF107"/>
  <c r="T107"/>
  <c r="R107"/>
  <c r="P107"/>
  <c r="BK107"/>
  <c r="J107"/>
  <c r="BE107"/>
  <c r="BI103"/>
  <c r="BH103"/>
  <c r="BG103"/>
  <c r="BF103"/>
  <c r="T103"/>
  <c r="R103"/>
  <c r="P103"/>
  <c r="BK103"/>
  <c r="J103"/>
  <c r="BE103"/>
  <c r="BI100"/>
  <c r="BH100"/>
  <c r="BG100"/>
  <c r="BF100"/>
  <c r="T100"/>
  <c r="R100"/>
  <c r="P100"/>
  <c r="BK100"/>
  <c r="J100"/>
  <c r="BE100"/>
  <c r="BI96"/>
  <c r="BH96"/>
  <c r="BG96"/>
  <c r="BF96"/>
  <c r="T96"/>
  <c r="R96"/>
  <c r="P96"/>
  <c r="BK96"/>
  <c r="J96"/>
  <c r="BE96"/>
  <c r="BI92"/>
  <c r="F39"/>
  <c i="1" r="BD66"/>
  <c i="9" r="BH92"/>
  <c r="F38"/>
  <c i="1" r="BC66"/>
  <c i="9" r="BG92"/>
  <c r="F37"/>
  <c i="1" r="BB66"/>
  <c i="9" r="BF92"/>
  <c r="J36"/>
  <c i="1" r="AW66"/>
  <c i="9" r="F36"/>
  <c i="1" r="BA66"/>
  <c i="9" r="T92"/>
  <c r="T91"/>
  <c r="T90"/>
  <c r="T89"/>
  <c r="R92"/>
  <c r="R91"/>
  <c r="R90"/>
  <c r="R89"/>
  <c r="P92"/>
  <c r="P91"/>
  <c r="P90"/>
  <c r="P89"/>
  <c i="1" r="AU66"/>
  <c i="9" r="BK92"/>
  <c r="BK91"/>
  <c r="J91"/>
  <c r="BK90"/>
  <c r="J90"/>
  <c r="BK89"/>
  <c r="J89"/>
  <c r="J63"/>
  <c r="J32"/>
  <c i="1" r="AG66"/>
  <c i="9" r="J92"/>
  <c r="BE92"/>
  <c r="J35"/>
  <c i="1" r="AV66"/>
  <c i="9" r="F35"/>
  <c i="1" r="AZ66"/>
  <c i="9" r="J65"/>
  <c r="J64"/>
  <c r="F83"/>
  <c r="E81"/>
  <c r="F56"/>
  <c r="E54"/>
  <c r="J41"/>
  <c r="J26"/>
  <c r="E26"/>
  <c r="J86"/>
  <c r="J59"/>
  <c r="J25"/>
  <c r="J23"/>
  <c r="E23"/>
  <c r="J85"/>
  <c r="J58"/>
  <c r="J22"/>
  <c r="J20"/>
  <c r="E20"/>
  <c r="F86"/>
  <c r="F59"/>
  <c r="J19"/>
  <c r="J17"/>
  <c r="E17"/>
  <c r="F85"/>
  <c r="F58"/>
  <c r="J16"/>
  <c r="J14"/>
  <c r="J83"/>
  <c r="J56"/>
  <c r="E7"/>
  <c r="E77"/>
  <c r="E50"/>
  <c i="8" r="J39"/>
  <c r="J38"/>
  <c i="1" r="AY65"/>
  <c i="8" r="J37"/>
  <c i="1" r="AX65"/>
  <c i="8" r="BI728"/>
  <c r="BH728"/>
  <c r="BG728"/>
  <c r="BF728"/>
  <c r="T728"/>
  <c r="T727"/>
  <c r="R728"/>
  <c r="R727"/>
  <c r="P728"/>
  <c r="P727"/>
  <c r="BK728"/>
  <c r="BK727"/>
  <c r="J727"/>
  <c r="J728"/>
  <c r="BE728"/>
  <c r="J76"/>
  <c r="BI724"/>
  <c r="BH724"/>
  <c r="BG724"/>
  <c r="BF724"/>
  <c r="T724"/>
  <c r="R724"/>
  <c r="P724"/>
  <c r="BK724"/>
  <c r="J724"/>
  <c r="BE724"/>
  <c r="BI720"/>
  <c r="BH720"/>
  <c r="BG720"/>
  <c r="BF720"/>
  <c r="T720"/>
  <c r="R720"/>
  <c r="P720"/>
  <c r="BK720"/>
  <c r="J720"/>
  <c r="BE720"/>
  <c r="BI712"/>
  <c r="BH712"/>
  <c r="BG712"/>
  <c r="BF712"/>
  <c r="T712"/>
  <c r="R712"/>
  <c r="P712"/>
  <c r="BK712"/>
  <c r="J712"/>
  <c r="BE712"/>
  <c r="BI702"/>
  <c r="BH702"/>
  <c r="BG702"/>
  <c r="BF702"/>
  <c r="T702"/>
  <c r="R702"/>
  <c r="P702"/>
  <c r="BK702"/>
  <c r="J702"/>
  <c r="BE702"/>
  <c r="BI696"/>
  <c r="BH696"/>
  <c r="BG696"/>
  <c r="BF696"/>
  <c r="T696"/>
  <c r="R696"/>
  <c r="P696"/>
  <c r="BK696"/>
  <c r="J696"/>
  <c r="BE696"/>
  <c r="BI691"/>
  <c r="BH691"/>
  <c r="BG691"/>
  <c r="BF691"/>
  <c r="T691"/>
  <c r="R691"/>
  <c r="P691"/>
  <c r="BK691"/>
  <c r="J691"/>
  <c r="BE691"/>
  <c r="BI685"/>
  <c r="BH685"/>
  <c r="BG685"/>
  <c r="BF685"/>
  <c r="T685"/>
  <c r="R685"/>
  <c r="P685"/>
  <c r="BK685"/>
  <c r="J685"/>
  <c r="BE685"/>
  <c r="BI680"/>
  <c r="BH680"/>
  <c r="BG680"/>
  <c r="BF680"/>
  <c r="T680"/>
  <c r="R680"/>
  <c r="P680"/>
  <c r="BK680"/>
  <c r="J680"/>
  <c r="BE680"/>
  <c r="BI673"/>
  <c r="BH673"/>
  <c r="BG673"/>
  <c r="BF673"/>
  <c r="T673"/>
  <c r="T672"/>
  <c r="T671"/>
  <c r="R673"/>
  <c r="R672"/>
  <c r="R671"/>
  <c r="P673"/>
  <c r="P672"/>
  <c r="P671"/>
  <c r="BK673"/>
  <c r="BK672"/>
  <c r="J672"/>
  <c r="BK671"/>
  <c r="J671"/>
  <c r="J673"/>
  <c r="BE673"/>
  <c r="J75"/>
  <c r="J74"/>
  <c r="BI667"/>
  <c r="BH667"/>
  <c r="BG667"/>
  <c r="BF667"/>
  <c r="T667"/>
  <c r="T666"/>
  <c r="R667"/>
  <c r="R666"/>
  <c r="P667"/>
  <c r="P666"/>
  <c r="BK667"/>
  <c r="BK666"/>
  <c r="J666"/>
  <c r="J667"/>
  <c r="BE667"/>
  <c r="J73"/>
  <c r="BI658"/>
  <c r="BH658"/>
  <c r="BG658"/>
  <c r="BF658"/>
  <c r="T658"/>
  <c r="R658"/>
  <c r="P658"/>
  <c r="BK658"/>
  <c r="J658"/>
  <c r="BE658"/>
  <c r="BI656"/>
  <c r="BH656"/>
  <c r="BG656"/>
  <c r="BF656"/>
  <c r="T656"/>
  <c r="R656"/>
  <c r="P656"/>
  <c r="BK656"/>
  <c r="J656"/>
  <c r="BE656"/>
  <c r="BI651"/>
  <c r="BH651"/>
  <c r="BG651"/>
  <c r="BF651"/>
  <c r="T651"/>
  <c r="R651"/>
  <c r="P651"/>
  <c r="BK651"/>
  <c r="J651"/>
  <c r="BE651"/>
  <c r="BI643"/>
  <c r="BH643"/>
  <c r="BG643"/>
  <c r="BF643"/>
  <c r="T643"/>
  <c r="R643"/>
  <c r="P643"/>
  <c r="BK643"/>
  <c r="J643"/>
  <c r="BE643"/>
  <c r="BI640"/>
  <c r="BH640"/>
  <c r="BG640"/>
  <c r="BF640"/>
  <c r="T640"/>
  <c r="R640"/>
  <c r="P640"/>
  <c r="BK640"/>
  <c r="J640"/>
  <c r="BE640"/>
  <c r="BI637"/>
  <c r="BH637"/>
  <c r="BG637"/>
  <c r="BF637"/>
  <c r="T637"/>
  <c r="R637"/>
  <c r="P637"/>
  <c r="BK637"/>
  <c r="J637"/>
  <c r="BE637"/>
  <c r="BI632"/>
  <c r="BH632"/>
  <c r="BG632"/>
  <c r="BF632"/>
  <c r="T632"/>
  <c r="T631"/>
  <c r="R632"/>
  <c r="R631"/>
  <c r="P632"/>
  <c r="P631"/>
  <c r="BK632"/>
  <c r="BK631"/>
  <c r="J631"/>
  <c r="J632"/>
  <c r="BE632"/>
  <c r="J72"/>
  <c r="BI628"/>
  <c r="BH628"/>
  <c r="BG628"/>
  <c r="BF628"/>
  <c r="T628"/>
  <c r="R628"/>
  <c r="P628"/>
  <c r="BK628"/>
  <c r="J628"/>
  <c r="BE628"/>
  <c r="BI623"/>
  <c r="BH623"/>
  <c r="BG623"/>
  <c r="BF623"/>
  <c r="T623"/>
  <c r="R623"/>
  <c r="P623"/>
  <c r="BK623"/>
  <c r="J623"/>
  <c r="BE623"/>
  <c r="BI616"/>
  <c r="BH616"/>
  <c r="BG616"/>
  <c r="BF616"/>
  <c r="T616"/>
  <c r="R616"/>
  <c r="P616"/>
  <c r="BK616"/>
  <c r="J616"/>
  <c r="BE616"/>
  <c r="BI601"/>
  <c r="BH601"/>
  <c r="BG601"/>
  <c r="BF601"/>
  <c r="T601"/>
  <c r="R601"/>
  <c r="P601"/>
  <c r="BK601"/>
  <c r="J601"/>
  <c r="BE601"/>
  <c r="BI596"/>
  <c r="BH596"/>
  <c r="BG596"/>
  <c r="BF596"/>
  <c r="T596"/>
  <c r="R596"/>
  <c r="P596"/>
  <c r="BK596"/>
  <c r="J596"/>
  <c r="BE596"/>
  <c r="BI589"/>
  <c r="BH589"/>
  <c r="BG589"/>
  <c r="BF589"/>
  <c r="T589"/>
  <c r="R589"/>
  <c r="P589"/>
  <c r="BK589"/>
  <c r="J589"/>
  <c r="BE589"/>
  <c r="BI583"/>
  <c r="BH583"/>
  <c r="BG583"/>
  <c r="BF583"/>
  <c r="T583"/>
  <c r="R583"/>
  <c r="P583"/>
  <c r="BK583"/>
  <c r="J583"/>
  <c r="BE583"/>
  <c r="BI576"/>
  <c r="BH576"/>
  <c r="BG576"/>
  <c r="BF576"/>
  <c r="T576"/>
  <c r="R576"/>
  <c r="P576"/>
  <c r="BK576"/>
  <c r="J576"/>
  <c r="BE576"/>
  <c r="BI568"/>
  <c r="BH568"/>
  <c r="BG568"/>
  <c r="BF568"/>
  <c r="T568"/>
  <c r="R568"/>
  <c r="P568"/>
  <c r="BK568"/>
  <c r="J568"/>
  <c r="BE568"/>
  <c r="BI563"/>
  <c r="BH563"/>
  <c r="BG563"/>
  <c r="BF563"/>
  <c r="T563"/>
  <c r="R563"/>
  <c r="P563"/>
  <c r="BK563"/>
  <c r="J563"/>
  <c r="BE563"/>
  <c r="BI557"/>
  <c r="BH557"/>
  <c r="BG557"/>
  <c r="BF557"/>
  <c r="T557"/>
  <c r="R557"/>
  <c r="P557"/>
  <c r="BK557"/>
  <c r="J557"/>
  <c r="BE557"/>
  <c r="BI543"/>
  <c r="BH543"/>
  <c r="BG543"/>
  <c r="BF543"/>
  <c r="T543"/>
  <c r="R543"/>
  <c r="P543"/>
  <c r="BK543"/>
  <c r="J543"/>
  <c r="BE543"/>
  <c r="BI528"/>
  <c r="BH528"/>
  <c r="BG528"/>
  <c r="BF528"/>
  <c r="T528"/>
  <c r="R528"/>
  <c r="P528"/>
  <c r="BK528"/>
  <c r="J528"/>
  <c r="BE528"/>
  <c r="BI520"/>
  <c r="BH520"/>
  <c r="BG520"/>
  <c r="BF520"/>
  <c r="T520"/>
  <c r="R520"/>
  <c r="P520"/>
  <c r="BK520"/>
  <c r="J520"/>
  <c r="BE520"/>
  <c r="BI512"/>
  <c r="BH512"/>
  <c r="BG512"/>
  <c r="BF512"/>
  <c r="T512"/>
  <c r="R512"/>
  <c r="P512"/>
  <c r="BK512"/>
  <c r="J512"/>
  <c r="BE512"/>
  <c r="BI504"/>
  <c r="BH504"/>
  <c r="BG504"/>
  <c r="BF504"/>
  <c r="T504"/>
  <c r="R504"/>
  <c r="P504"/>
  <c r="BK504"/>
  <c r="J504"/>
  <c r="BE504"/>
  <c r="BI496"/>
  <c r="BH496"/>
  <c r="BG496"/>
  <c r="BF496"/>
  <c r="T496"/>
  <c r="R496"/>
  <c r="P496"/>
  <c r="BK496"/>
  <c r="J496"/>
  <c r="BE496"/>
  <c r="BI490"/>
  <c r="BH490"/>
  <c r="BG490"/>
  <c r="BF490"/>
  <c r="T490"/>
  <c r="R490"/>
  <c r="P490"/>
  <c r="BK490"/>
  <c r="J490"/>
  <c r="BE490"/>
  <c r="BI467"/>
  <c r="BH467"/>
  <c r="BG467"/>
  <c r="BF467"/>
  <c r="T467"/>
  <c r="R467"/>
  <c r="P467"/>
  <c r="BK467"/>
  <c r="J467"/>
  <c r="BE467"/>
  <c r="BI461"/>
  <c r="BH461"/>
  <c r="BG461"/>
  <c r="BF461"/>
  <c r="T461"/>
  <c r="R461"/>
  <c r="P461"/>
  <c r="BK461"/>
  <c r="J461"/>
  <c r="BE461"/>
  <c r="BI456"/>
  <c r="BH456"/>
  <c r="BG456"/>
  <c r="BF456"/>
  <c r="T456"/>
  <c r="R456"/>
  <c r="P456"/>
  <c r="BK456"/>
  <c r="J456"/>
  <c r="BE456"/>
  <c r="BI451"/>
  <c r="BH451"/>
  <c r="BG451"/>
  <c r="BF451"/>
  <c r="T451"/>
  <c r="R451"/>
  <c r="P451"/>
  <c r="BK451"/>
  <c r="J451"/>
  <c r="BE451"/>
  <c r="BI446"/>
  <c r="BH446"/>
  <c r="BG446"/>
  <c r="BF446"/>
  <c r="T446"/>
  <c r="R446"/>
  <c r="P446"/>
  <c r="BK446"/>
  <c r="J446"/>
  <c r="BE446"/>
  <c r="BI444"/>
  <c r="BH444"/>
  <c r="BG444"/>
  <c r="BF444"/>
  <c r="T444"/>
  <c r="R444"/>
  <c r="P444"/>
  <c r="BK444"/>
  <c r="J444"/>
  <c r="BE444"/>
  <c r="BI439"/>
  <c r="BH439"/>
  <c r="BG439"/>
  <c r="BF439"/>
  <c r="T439"/>
  <c r="R439"/>
  <c r="P439"/>
  <c r="BK439"/>
  <c r="J439"/>
  <c r="BE439"/>
  <c r="BI428"/>
  <c r="BH428"/>
  <c r="BG428"/>
  <c r="BF428"/>
  <c r="T428"/>
  <c r="R428"/>
  <c r="P428"/>
  <c r="BK428"/>
  <c r="J428"/>
  <c r="BE428"/>
  <c r="BI423"/>
  <c r="BH423"/>
  <c r="BG423"/>
  <c r="BF423"/>
  <c r="T423"/>
  <c r="R423"/>
  <c r="P423"/>
  <c r="BK423"/>
  <c r="J423"/>
  <c r="BE423"/>
  <c r="BI419"/>
  <c r="BH419"/>
  <c r="BG419"/>
  <c r="BF419"/>
  <c r="T419"/>
  <c r="R419"/>
  <c r="P419"/>
  <c r="BK419"/>
  <c r="J419"/>
  <c r="BE419"/>
  <c r="BI413"/>
  <c r="BH413"/>
  <c r="BG413"/>
  <c r="BF413"/>
  <c r="T413"/>
  <c r="R413"/>
  <c r="P413"/>
  <c r="BK413"/>
  <c r="J413"/>
  <c r="BE413"/>
  <c r="BI410"/>
  <c r="BH410"/>
  <c r="BG410"/>
  <c r="BF410"/>
  <c r="T410"/>
  <c r="R410"/>
  <c r="P410"/>
  <c r="BK410"/>
  <c r="J410"/>
  <c r="BE410"/>
  <c r="BI405"/>
  <c r="BH405"/>
  <c r="BG405"/>
  <c r="BF405"/>
  <c r="T405"/>
  <c r="R405"/>
  <c r="P405"/>
  <c r="BK405"/>
  <c r="J405"/>
  <c r="BE405"/>
  <c r="BI399"/>
  <c r="BH399"/>
  <c r="BG399"/>
  <c r="BF399"/>
  <c r="T399"/>
  <c r="R399"/>
  <c r="P399"/>
  <c r="BK399"/>
  <c r="J399"/>
  <c r="BE399"/>
  <c r="BI394"/>
  <c r="BH394"/>
  <c r="BG394"/>
  <c r="BF394"/>
  <c r="T394"/>
  <c r="R394"/>
  <c r="P394"/>
  <c r="BK394"/>
  <c r="J394"/>
  <c r="BE394"/>
  <c r="BI388"/>
  <c r="BH388"/>
  <c r="BG388"/>
  <c r="BF388"/>
  <c r="T388"/>
  <c r="R388"/>
  <c r="P388"/>
  <c r="BK388"/>
  <c r="J388"/>
  <c r="BE388"/>
  <c r="BI384"/>
  <c r="BH384"/>
  <c r="BG384"/>
  <c r="BF384"/>
  <c r="T384"/>
  <c r="R384"/>
  <c r="P384"/>
  <c r="BK384"/>
  <c r="J384"/>
  <c r="BE384"/>
  <c r="BI380"/>
  <c r="BH380"/>
  <c r="BG380"/>
  <c r="BF380"/>
  <c r="T380"/>
  <c r="R380"/>
  <c r="P380"/>
  <c r="BK380"/>
  <c r="J380"/>
  <c r="BE380"/>
  <c r="BI375"/>
  <c r="BH375"/>
  <c r="BG375"/>
  <c r="BF375"/>
  <c r="T375"/>
  <c r="R375"/>
  <c r="P375"/>
  <c r="BK375"/>
  <c r="J375"/>
  <c r="BE375"/>
  <c r="BI372"/>
  <c r="BH372"/>
  <c r="BG372"/>
  <c r="BF372"/>
  <c r="T372"/>
  <c r="R372"/>
  <c r="P372"/>
  <c r="BK372"/>
  <c r="J372"/>
  <c r="BE372"/>
  <c r="BI362"/>
  <c r="BH362"/>
  <c r="BG362"/>
  <c r="BF362"/>
  <c r="T362"/>
  <c r="R362"/>
  <c r="P362"/>
  <c r="BK362"/>
  <c r="J362"/>
  <c r="BE362"/>
  <c r="BI356"/>
  <c r="BH356"/>
  <c r="BG356"/>
  <c r="BF356"/>
  <c r="T356"/>
  <c r="T355"/>
  <c r="R356"/>
  <c r="R355"/>
  <c r="P356"/>
  <c r="P355"/>
  <c r="BK356"/>
  <c r="BK355"/>
  <c r="J355"/>
  <c r="J356"/>
  <c r="BE356"/>
  <c r="J71"/>
  <c r="BI351"/>
  <c r="BH351"/>
  <c r="BG351"/>
  <c r="BF351"/>
  <c r="T351"/>
  <c r="R351"/>
  <c r="P351"/>
  <c r="BK351"/>
  <c r="J351"/>
  <c r="BE351"/>
  <c r="BI347"/>
  <c r="BH347"/>
  <c r="BG347"/>
  <c r="BF347"/>
  <c r="T347"/>
  <c r="R347"/>
  <c r="P347"/>
  <c r="BK347"/>
  <c r="J347"/>
  <c r="BE347"/>
  <c r="BI333"/>
  <c r="BH333"/>
  <c r="BG333"/>
  <c r="BF333"/>
  <c r="T333"/>
  <c r="T332"/>
  <c r="R333"/>
  <c r="R332"/>
  <c r="P333"/>
  <c r="P332"/>
  <c r="BK333"/>
  <c r="BK332"/>
  <c r="J332"/>
  <c r="J333"/>
  <c r="BE333"/>
  <c r="J70"/>
  <c r="BI329"/>
  <c r="BH329"/>
  <c r="BG329"/>
  <c r="BF329"/>
  <c r="T329"/>
  <c r="T328"/>
  <c r="R329"/>
  <c r="R328"/>
  <c r="P329"/>
  <c r="P328"/>
  <c r="BK329"/>
  <c r="BK328"/>
  <c r="J328"/>
  <c r="J329"/>
  <c r="BE329"/>
  <c r="J69"/>
  <c r="BI321"/>
  <c r="BH321"/>
  <c r="BG321"/>
  <c r="BF321"/>
  <c r="T321"/>
  <c r="R321"/>
  <c r="P321"/>
  <c r="BK321"/>
  <c r="J321"/>
  <c r="BE321"/>
  <c r="BI314"/>
  <c r="BH314"/>
  <c r="BG314"/>
  <c r="BF314"/>
  <c r="T314"/>
  <c r="R314"/>
  <c r="P314"/>
  <c r="BK314"/>
  <c r="J314"/>
  <c r="BE314"/>
  <c r="BI311"/>
  <c r="BH311"/>
  <c r="BG311"/>
  <c r="BF311"/>
  <c r="T311"/>
  <c r="R311"/>
  <c r="P311"/>
  <c r="BK311"/>
  <c r="J311"/>
  <c r="BE311"/>
  <c r="BI305"/>
  <c r="BH305"/>
  <c r="BG305"/>
  <c r="BF305"/>
  <c r="T305"/>
  <c r="R305"/>
  <c r="P305"/>
  <c r="BK305"/>
  <c r="J305"/>
  <c r="BE305"/>
  <c r="BI298"/>
  <c r="BH298"/>
  <c r="BG298"/>
  <c r="BF298"/>
  <c r="T298"/>
  <c r="R298"/>
  <c r="P298"/>
  <c r="BK298"/>
  <c r="J298"/>
  <c r="BE298"/>
  <c r="BI294"/>
  <c r="BH294"/>
  <c r="BG294"/>
  <c r="BF294"/>
  <c r="T294"/>
  <c r="R294"/>
  <c r="P294"/>
  <c r="BK294"/>
  <c r="J294"/>
  <c r="BE294"/>
  <c r="BI290"/>
  <c r="BH290"/>
  <c r="BG290"/>
  <c r="BF290"/>
  <c r="T290"/>
  <c r="R290"/>
  <c r="P290"/>
  <c r="BK290"/>
  <c r="J290"/>
  <c r="BE290"/>
  <c r="BI281"/>
  <c r="BH281"/>
  <c r="BG281"/>
  <c r="BF281"/>
  <c r="T281"/>
  <c r="T280"/>
  <c r="R281"/>
  <c r="R280"/>
  <c r="P281"/>
  <c r="P280"/>
  <c r="BK281"/>
  <c r="BK280"/>
  <c r="J280"/>
  <c r="J281"/>
  <c r="BE281"/>
  <c r="J68"/>
  <c r="BI276"/>
  <c r="BH276"/>
  <c r="BG276"/>
  <c r="BF276"/>
  <c r="T276"/>
  <c r="R276"/>
  <c r="P276"/>
  <c r="BK276"/>
  <c r="J276"/>
  <c r="BE276"/>
  <c r="BI273"/>
  <c r="BH273"/>
  <c r="BG273"/>
  <c r="BF273"/>
  <c r="T273"/>
  <c r="R273"/>
  <c r="P273"/>
  <c r="BK273"/>
  <c r="J273"/>
  <c r="BE273"/>
  <c r="BI266"/>
  <c r="BH266"/>
  <c r="BG266"/>
  <c r="BF266"/>
  <c r="T266"/>
  <c r="R266"/>
  <c r="P266"/>
  <c r="BK266"/>
  <c r="J266"/>
  <c r="BE266"/>
  <c r="BI260"/>
  <c r="BH260"/>
  <c r="BG260"/>
  <c r="BF260"/>
  <c r="T260"/>
  <c r="R260"/>
  <c r="P260"/>
  <c r="BK260"/>
  <c r="J260"/>
  <c r="BE260"/>
  <c r="BI256"/>
  <c r="BH256"/>
  <c r="BG256"/>
  <c r="BF256"/>
  <c r="T256"/>
  <c r="R256"/>
  <c r="P256"/>
  <c r="BK256"/>
  <c r="J256"/>
  <c r="BE256"/>
  <c r="BI243"/>
  <c r="BH243"/>
  <c r="BG243"/>
  <c r="BF243"/>
  <c r="T243"/>
  <c r="R243"/>
  <c r="P243"/>
  <c r="BK243"/>
  <c r="J243"/>
  <c r="BE243"/>
  <c r="BI231"/>
  <c r="BH231"/>
  <c r="BG231"/>
  <c r="BF231"/>
  <c r="T231"/>
  <c r="T230"/>
  <c r="R231"/>
  <c r="R230"/>
  <c r="P231"/>
  <c r="P230"/>
  <c r="BK231"/>
  <c r="BK230"/>
  <c r="J230"/>
  <c r="J231"/>
  <c r="BE231"/>
  <c r="J67"/>
  <c r="BI224"/>
  <c r="BH224"/>
  <c r="BG224"/>
  <c r="BF224"/>
  <c r="T224"/>
  <c r="T223"/>
  <c r="R224"/>
  <c r="R223"/>
  <c r="P224"/>
  <c r="P223"/>
  <c r="BK224"/>
  <c r="BK223"/>
  <c r="J223"/>
  <c r="J224"/>
  <c r="BE224"/>
  <c r="J66"/>
  <c r="BI220"/>
  <c r="BH220"/>
  <c r="BG220"/>
  <c r="BF220"/>
  <c r="T220"/>
  <c r="R220"/>
  <c r="P220"/>
  <c r="BK220"/>
  <c r="J220"/>
  <c r="BE220"/>
  <c r="BI217"/>
  <c r="BH217"/>
  <c r="BG217"/>
  <c r="BF217"/>
  <c r="T217"/>
  <c r="R217"/>
  <c r="P217"/>
  <c r="BK217"/>
  <c r="J217"/>
  <c r="BE217"/>
  <c r="BI211"/>
  <c r="BH211"/>
  <c r="BG211"/>
  <c r="BF211"/>
  <c r="T211"/>
  <c r="R211"/>
  <c r="P211"/>
  <c r="BK211"/>
  <c r="J211"/>
  <c r="BE211"/>
  <c r="BI204"/>
  <c r="BH204"/>
  <c r="BG204"/>
  <c r="BF204"/>
  <c r="T204"/>
  <c r="R204"/>
  <c r="P204"/>
  <c r="BK204"/>
  <c r="J204"/>
  <c r="BE204"/>
  <c r="BI200"/>
  <c r="BH200"/>
  <c r="BG200"/>
  <c r="BF200"/>
  <c r="T200"/>
  <c r="R200"/>
  <c r="P200"/>
  <c r="BK200"/>
  <c r="J200"/>
  <c r="BE200"/>
  <c r="BI194"/>
  <c r="BH194"/>
  <c r="BG194"/>
  <c r="BF194"/>
  <c r="T194"/>
  <c r="R194"/>
  <c r="P194"/>
  <c r="BK194"/>
  <c r="J194"/>
  <c r="BE194"/>
  <c r="BI184"/>
  <c r="BH184"/>
  <c r="BG184"/>
  <c r="BF184"/>
  <c r="T184"/>
  <c r="R184"/>
  <c r="P184"/>
  <c r="BK184"/>
  <c r="J184"/>
  <c r="BE184"/>
  <c r="BI178"/>
  <c r="BH178"/>
  <c r="BG178"/>
  <c r="BF178"/>
  <c r="T178"/>
  <c r="R178"/>
  <c r="P178"/>
  <c r="BK178"/>
  <c r="J178"/>
  <c r="BE178"/>
  <c r="BI173"/>
  <c r="BH173"/>
  <c r="BG173"/>
  <c r="BF173"/>
  <c r="T173"/>
  <c r="R173"/>
  <c r="P173"/>
  <c r="BK173"/>
  <c r="J173"/>
  <c r="BE173"/>
  <c r="BI168"/>
  <c r="BH168"/>
  <c r="BG168"/>
  <c r="BF168"/>
  <c r="T168"/>
  <c r="R168"/>
  <c r="P168"/>
  <c r="BK168"/>
  <c r="J168"/>
  <c r="BE168"/>
  <c r="BI162"/>
  <c r="BH162"/>
  <c r="BG162"/>
  <c r="BF162"/>
  <c r="T162"/>
  <c r="R162"/>
  <c r="P162"/>
  <c r="BK162"/>
  <c r="J162"/>
  <c r="BE162"/>
  <c r="BI153"/>
  <c r="BH153"/>
  <c r="BG153"/>
  <c r="BF153"/>
  <c r="T153"/>
  <c r="R153"/>
  <c r="P153"/>
  <c r="BK153"/>
  <c r="J153"/>
  <c r="BE153"/>
  <c r="BI149"/>
  <c r="BH149"/>
  <c r="BG149"/>
  <c r="BF149"/>
  <c r="T149"/>
  <c r="R149"/>
  <c r="P149"/>
  <c r="BK149"/>
  <c r="J149"/>
  <c r="BE149"/>
  <c r="BI145"/>
  <c r="BH145"/>
  <c r="BG145"/>
  <c r="BF145"/>
  <c r="T145"/>
  <c r="R145"/>
  <c r="P145"/>
  <c r="BK145"/>
  <c r="J145"/>
  <c r="BE145"/>
  <c r="BI140"/>
  <c r="BH140"/>
  <c r="BG140"/>
  <c r="BF140"/>
  <c r="T140"/>
  <c r="R140"/>
  <c r="P140"/>
  <c r="BK140"/>
  <c r="J140"/>
  <c r="BE140"/>
  <c r="BI136"/>
  <c r="BH136"/>
  <c r="BG136"/>
  <c r="BF136"/>
  <c r="T136"/>
  <c r="R136"/>
  <c r="P136"/>
  <c r="BK136"/>
  <c r="J136"/>
  <c r="BE136"/>
  <c r="BI129"/>
  <c r="BH129"/>
  <c r="BG129"/>
  <c r="BF129"/>
  <c r="T129"/>
  <c r="R129"/>
  <c r="P129"/>
  <c r="BK129"/>
  <c r="J129"/>
  <c r="BE129"/>
  <c r="BI122"/>
  <c r="BH122"/>
  <c r="BG122"/>
  <c r="BF122"/>
  <c r="T122"/>
  <c r="R122"/>
  <c r="P122"/>
  <c r="BK122"/>
  <c r="J122"/>
  <c r="BE122"/>
  <c r="BI114"/>
  <c r="BH114"/>
  <c r="BG114"/>
  <c r="BF114"/>
  <c r="T114"/>
  <c r="R114"/>
  <c r="P114"/>
  <c r="BK114"/>
  <c r="J114"/>
  <c r="BE114"/>
  <c r="BI109"/>
  <c r="BH109"/>
  <c r="BG109"/>
  <c r="BF109"/>
  <c r="T109"/>
  <c r="R109"/>
  <c r="P109"/>
  <c r="BK109"/>
  <c r="J109"/>
  <c r="BE109"/>
  <c r="BI105"/>
  <c r="BH105"/>
  <c r="BG105"/>
  <c r="BF105"/>
  <c r="T105"/>
  <c r="R105"/>
  <c r="P105"/>
  <c r="BK105"/>
  <c r="J105"/>
  <c r="BE105"/>
  <c r="BI101"/>
  <c r="F39"/>
  <c i="1" r="BD65"/>
  <c i="8" r="BH101"/>
  <c r="F38"/>
  <c i="1" r="BC65"/>
  <c i="8" r="BG101"/>
  <c r="F37"/>
  <c i="1" r="BB65"/>
  <c i="8" r="BF101"/>
  <c r="J36"/>
  <c i="1" r="AW65"/>
  <c i="8" r="F36"/>
  <c i="1" r="BA65"/>
  <c i="8" r="T101"/>
  <c r="T100"/>
  <c r="T99"/>
  <c r="T98"/>
  <c r="R101"/>
  <c r="R100"/>
  <c r="R99"/>
  <c r="R98"/>
  <c r="P101"/>
  <c r="P100"/>
  <c r="P99"/>
  <c r="P98"/>
  <c i="1" r="AU65"/>
  <c i="8" r="BK101"/>
  <c r="BK100"/>
  <c r="J100"/>
  <c r="BK99"/>
  <c r="J99"/>
  <c r="BK98"/>
  <c r="J98"/>
  <c r="J63"/>
  <c r="J32"/>
  <c i="1" r="AG65"/>
  <c i="8" r="J101"/>
  <c r="BE101"/>
  <c r="J35"/>
  <c i="1" r="AV65"/>
  <c i="8" r="F35"/>
  <c i="1" r="AZ65"/>
  <c i="8" r="J65"/>
  <c r="J64"/>
  <c r="F92"/>
  <c r="E90"/>
  <c r="F56"/>
  <c r="E54"/>
  <c r="J41"/>
  <c r="J26"/>
  <c r="E26"/>
  <c r="J95"/>
  <c r="J59"/>
  <c r="J25"/>
  <c r="J23"/>
  <c r="E23"/>
  <c r="J94"/>
  <c r="J58"/>
  <c r="J22"/>
  <c r="J20"/>
  <c r="E20"/>
  <c r="F95"/>
  <c r="F59"/>
  <c r="J19"/>
  <c r="J17"/>
  <c r="E17"/>
  <c r="F94"/>
  <c r="F58"/>
  <c r="J16"/>
  <c r="J14"/>
  <c r="J92"/>
  <c r="J56"/>
  <c r="E7"/>
  <c r="E86"/>
  <c r="E50"/>
  <c i="7" r="J39"/>
  <c r="J38"/>
  <c i="1" r="AY63"/>
  <c i="7" r="J37"/>
  <c i="1" r="AX63"/>
  <c i="7" r="BI225"/>
  <c r="BH225"/>
  <c r="BG225"/>
  <c r="BF225"/>
  <c r="T225"/>
  <c r="T224"/>
  <c r="R225"/>
  <c r="R224"/>
  <c r="P225"/>
  <c r="P224"/>
  <c r="BK225"/>
  <c r="BK224"/>
  <c r="J224"/>
  <c r="J225"/>
  <c r="BE225"/>
  <c r="J67"/>
  <c r="BI220"/>
  <c r="BH220"/>
  <c r="BG220"/>
  <c r="BF220"/>
  <c r="T220"/>
  <c r="R220"/>
  <c r="P220"/>
  <c r="BK220"/>
  <c r="J220"/>
  <c r="BE220"/>
  <c r="BI211"/>
  <c r="BH211"/>
  <c r="BG211"/>
  <c r="BF211"/>
  <c r="T211"/>
  <c r="R211"/>
  <c r="P211"/>
  <c r="BK211"/>
  <c r="J211"/>
  <c r="BE211"/>
  <c r="BI202"/>
  <c r="BH202"/>
  <c r="BG202"/>
  <c r="BF202"/>
  <c r="T202"/>
  <c r="R202"/>
  <c r="P202"/>
  <c r="BK202"/>
  <c r="J202"/>
  <c r="BE202"/>
  <c r="BI199"/>
  <c r="BH199"/>
  <c r="BG199"/>
  <c r="BF199"/>
  <c r="T199"/>
  <c r="T198"/>
  <c r="R199"/>
  <c r="R198"/>
  <c r="P199"/>
  <c r="P198"/>
  <c r="BK199"/>
  <c r="BK198"/>
  <c r="J198"/>
  <c r="J199"/>
  <c r="BE199"/>
  <c r="J66"/>
  <c r="BI194"/>
  <c r="BH194"/>
  <c r="BG194"/>
  <c r="BF194"/>
  <c r="T194"/>
  <c r="R194"/>
  <c r="P194"/>
  <c r="BK194"/>
  <c r="J194"/>
  <c r="BE194"/>
  <c r="BI190"/>
  <c r="BH190"/>
  <c r="BG190"/>
  <c r="BF190"/>
  <c r="T190"/>
  <c r="R190"/>
  <c r="P190"/>
  <c r="BK190"/>
  <c r="J190"/>
  <c r="BE190"/>
  <c r="BI185"/>
  <c r="BH185"/>
  <c r="BG185"/>
  <c r="BF185"/>
  <c r="T185"/>
  <c r="R185"/>
  <c r="P185"/>
  <c r="BK185"/>
  <c r="J185"/>
  <c r="BE185"/>
  <c r="BI180"/>
  <c r="BH180"/>
  <c r="BG180"/>
  <c r="BF180"/>
  <c r="T180"/>
  <c r="R180"/>
  <c r="P180"/>
  <c r="BK180"/>
  <c r="J180"/>
  <c r="BE180"/>
  <c r="BI175"/>
  <c r="BH175"/>
  <c r="BG175"/>
  <c r="BF175"/>
  <c r="T175"/>
  <c r="R175"/>
  <c r="P175"/>
  <c r="BK175"/>
  <c r="J175"/>
  <c r="BE175"/>
  <c r="BI167"/>
  <c r="BH167"/>
  <c r="BG167"/>
  <c r="BF167"/>
  <c r="T167"/>
  <c r="R167"/>
  <c r="P167"/>
  <c r="BK167"/>
  <c r="J167"/>
  <c r="BE167"/>
  <c r="BI158"/>
  <c r="BH158"/>
  <c r="BG158"/>
  <c r="BF158"/>
  <c r="T158"/>
  <c r="R158"/>
  <c r="P158"/>
  <c r="BK158"/>
  <c r="J158"/>
  <c r="BE158"/>
  <c r="BI150"/>
  <c r="BH150"/>
  <c r="BG150"/>
  <c r="BF150"/>
  <c r="T150"/>
  <c r="R150"/>
  <c r="P150"/>
  <c r="BK150"/>
  <c r="J150"/>
  <c r="BE150"/>
  <c r="BI144"/>
  <c r="BH144"/>
  <c r="BG144"/>
  <c r="BF144"/>
  <c r="T144"/>
  <c r="R144"/>
  <c r="P144"/>
  <c r="BK144"/>
  <c r="J144"/>
  <c r="BE144"/>
  <c r="BI139"/>
  <c r="BH139"/>
  <c r="BG139"/>
  <c r="BF139"/>
  <c r="T139"/>
  <c r="R139"/>
  <c r="P139"/>
  <c r="BK139"/>
  <c r="J139"/>
  <c r="BE139"/>
  <c r="BI131"/>
  <c r="BH131"/>
  <c r="BG131"/>
  <c r="BF131"/>
  <c r="T131"/>
  <c r="R131"/>
  <c r="P131"/>
  <c r="BK131"/>
  <c r="J131"/>
  <c r="BE131"/>
  <c r="BI123"/>
  <c r="BH123"/>
  <c r="BG123"/>
  <c r="BF123"/>
  <c r="T123"/>
  <c r="R123"/>
  <c r="P123"/>
  <c r="BK123"/>
  <c r="J123"/>
  <c r="BE123"/>
  <c r="BI120"/>
  <c r="BH120"/>
  <c r="BG120"/>
  <c r="BF120"/>
  <c r="T120"/>
  <c r="R120"/>
  <c r="P120"/>
  <c r="BK120"/>
  <c r="J120"/>
  <c r="BE120"/>
  <c r="BI114"/>
  <c r="BH114"/>
  <c r="BG114"/>
  <c r="BF114"/>
  <c r="T114"/>
  <c r="R114"/>
  <c r="P114"/>
  <c r="BK114"/>
  <c r="J114"/>
  <c r="BE114"/>
  <c r="BI108"/>
  <c r="BH108"/>
  <c r="BG108"/>
  <c r="BF108"/>
  <c r="T108"/>
  <c r="R108"/>
  <c r="P108"/>
  <c r="BK108"/>
  <c r="J108"/>
  <c r="BE108"/>
  <c r="BI103"/>
  <c r="BH103"/>
  <c r="BG103"/>
  <c r="BF103"/>
  <c r="T103"/>
  <c r="R103"/>
  <c r="P103"/>
  <c r="BK103"/>
  <c r="J103"/>
  <c r="BE103"/>
  <c r="BI100"/>
  <c r="BH100"/>
  <c r="BG100"/>
  <c r="BF100"/>
  <c r="T100"/>
  <c r="R100"/>
  <c r="P100"/>
  <c r="BK100"/>
  <c r="J100"/>
  <c r="BE100"/>
  <c r="BI96"/>
  <c r="BH96"/>
  <c r="BG96"/>
  <c r="BF96"/>
  <c r="T96"/>
  <c r="R96"/>
  <c r="P96"/>
  <c r="BK96"/>
  <c r="J96"/>
  <c r="BE96"/>
  <c r="BI92"/>
  <c r="F39"/>
  <c i="1" r="BD63"/>
  <c i="7" r="BH92"/>
  <c r="F38"/>
  <c i="1" r="BC63"/>
  <c i="7" r="BG92"/>
  <c r="F37"/>
  <c i="1" r="BB63"/>
  <c i="7" r="BF92"/>
  <c r="J36"/>
  <c i="1" r="AW63"/>
  <c i="7" r="F36"/>
  <c i="1" r="BA63"/>
  <c i="7" r="T92"/>
  <c r="T91"/>
  <c r="T90"/>
  <c r="T89"/>
  <c r="R92"/>
  <c r="R91"/>
  <c r="R90"/>
  <c r="R89"/>
  <c r="P92"/>
  <c r="P91"/>
  <c r="P90"/>
  <c r="P89"/>
  <c i="1" r="AU63"/>
  <c i="7" r="BK92"/>
  <c r="BK91"/>
  <c r="J91"/>
  <c r="BK90"/>
  <c r="J90"/>
  <c r="BK89"/>
  <c r="J89"/>
  <c r="J63"/>
  <c r="J32"/>
  <c i="1" r="AG63"/>
  <c i="7" r="J92"/>
  <c r="BE92"/>
  <c r="J35"/>
  <c i="1" r="AV63"/>
  <c i="7" r="F35"/>
  <c i="1" r="AZ63"/>
  <c i="7" r="J65"/>
  <c r="J64"/>
  <c r="F83"/>
  <c r="E81"/>
  <c r="F56"/>
  <c r="E54"/>
  <c r="J41"/>
  <c r="J26"/>
  <c r="E26"/>
  <c r="J86"/>
  <c r="J59"/>
  <c r="J25"/>
  <c r="J23"/>
  <c r="E23"/>
  <c r="J85"/>
  <c r="J58"/>
  <c r="J22"/>
  <c r="J20"/>
  <c r="E20"/>
  <c r="F86"/>
  <c r="F59"/>
  <c r="J19"/>
  <c r="J17"/>
  <c r="E17"/>
  <c r="F85"/>
  <c r="F58"/>
  <c r="J16"/>
  <c r="J14"/>
  <c r="J83"/>
  <c r="J56"/>
  <c r="E7"/>
  <c r="E77"/>
  <c r="E50"/>
  <c i="6" r="J39"/>
  <c r="J38"/>
  <c i="1" r="AY62"/>
  <c i="6" r="J37"/>
  <c i="1" r="AX62"/>
  <c i="6" r="BI469"/>
  <c r="BH469"/>
  <c r="BG469"/>
  <c r="BF469"/>
  <c r="T469"/>
  <c r="T468"/>
  <c r="R469"/>
  <c r="R468"/>
  <c r="P469"/>
  <c r="P468"/>
  <c r="BK469"/>
  <c r="BK468"/>
  <c r="J468"/>
  <c r="J469"/>
  <c r="BE469"/>
  <c r="J76"/>
  <c r="BI465"/>
  <c r="BH465"/>
  <c r="BG465"/>
  <c r="BF465"/>
  <c r="T465"/>
  <c r="R465"/>
  <c r="P465"/>
  <c r="BK465"/>
  <c r="J465"/>
  <c r="BE465"/>
  <c r="BI462"/>
  <c r="BH462"/>
  <c r="BG462"/>
  <c r="BF462"/>
  <c r="T462"/>
  <c r="R462"/>
  <c r="P462"/>
  <c r="BK462"/>
  <c r="J462"/>
  <c r="BE462"/>
  <c r="BI459"/>
  <c r="BH459"/>
  <c r="BG459"/>
  <c r="BF459"/>
  <c r="T459"/>
  <c r="R459"/>
  <c r="P459"/>
  <c r="BK459"/>
  <c r="J459"/>
  <c r="BE459"/>
  <c r="BI454"/>
  <c r="BH454"/>
  <c r="BG454"/>
  <c r="BF454"/>
  <c r="T454"/>
  <c r="R454"/>
  <c r="P454"/>
  <c r="BK454"/>
  <c r="J454"/>
  <c r="BE454"/>
  <c r="BI448"/>
  <c r="BH448"/>
  <c r="BG448"/>
  <c r="BF448"/>
  <c r="T448"/>
  <c r="R448"/>
  <c r="P448"/>
  <c r="BK448"/>
  <c r="J448"/>
  <c r="BE448"/>
  <c r="BI443"/>
  <c r="BH443"/>
  <c r="BG443"/>
  <c r="BF443"/>
  <c r="T443"/>
  <c r="R443"/>
  <c r="P443"/>
  <c r="BK443"/>
  <c r="J443"/>
  <c r="BE443"/>
  <c r="BI436"/>
  <c r="BH436"/>
  <c r="BG436"/>
  <c r="BF436"/>
  <c r="T436"/>
  <c r="T435"/>
  <c r="T434"/>
  <c r="R436"/>
  <c r="R435"/>
  <c r="R434"/>
  <c r="P436"/>
  <c r="P435"/>
  <c r="P434"/>
  <c r="BK436"/>
  <c r="BK435"/>
  <c r="J435"/>
  <c r="BK434"/>
  <c r="J434"/>
  <c r="J436"/>
  <c r="BE436"/>
  <c r="J75"/>
  <c r="J74"/>
  <c r="BI430"/>
  <c r="BH430"/>
  <c r="BG430"/>
  <c r="BF430"/>
  <c r="T430"/>
  <c r="R430"/>
  <c r="P430"/>
  <c r="BK430"/>
  <c r="J430"/>
  <c r="BE430"/>
  <c r="BI427"/>
  <c r="BH427"/>
  <c r="BG427"/>
  <c r="BF427"/>
  <c r="T427"/>
  <c r="T426"/>
  <c r="R427"/>
  <c r="R426"/>
  <c r="P427"/>
  <c r="P426"/>
  <c r="BK427"/>
  <c r="BK426"/>
  <c r="J426"/>
  <c r="J427"/>
  <c r="BE427"/>
  <c r="J73"/>
  <c r="BI421"/>
  <c r="BH421"/>
  <c r="BG421"/>
  <c r="BF421"/>
  <c r="T421"/>
  <c r="R421"/>
  <c r="P421"/>
  <c r="BK421"/>
  <c r="J421"/>
  <c r="BE421"/>
  <c r="BI417"/>
  <c r="BH417"/>
  <c r="BG417"/>
  <c r="BF417"/>
  <c r="T417"/>
  <c r="R417"/>
  <c r="P417"/>
  <c r="BK417"/>
  <c r="J417"/>
  <c r="BE417"/>
  <c r="BI412"/>
  <c r="BH412"/>
  <c r="BG412"/>
  <c r="BF412"/>
  <c r="T412"/>
  <c r="R412"/>
  <c r="P412"/>
  <c r="BK412"/>
  <c r="J412"/>
  <c r="BE412"/>
  <c r="BI408"/>
  <c r="BH408"/>
  <c r="BG408"/>
  <c r="BF408"/>
  <c r="T408"/>
  <c r="R408"/>
  <c r="P408"/>
  <c r="BK408"/>
  <c r="J408"/>
  <c r="BE408"/>
  <c r="BI403"/>
  <c r="BH403"/>
  <c r="BG403"/>
  <c r="BF403"/>
  <c r="T403"/>
  <c r="T402"/>
  <c r="R403"/>
  <c r="R402"/>
  <c r="P403"/>
  <c r="P402"/>
  <c r="BK403"/>
  <c r="BK402"/>
  <c r="J402"/>
  <c r="J403"/>
  <c r="BE403"/>
  <c r="J72"/>
  <c r="BI399"/>
  <c r="BH399"/>
  <c r="BG399"/>
  <c r="BF399"/>
  <c r="T399"/>
  <c r="R399"/>
  <c r="P399"/>
  <c r="BK399"/>
  <c r="J399"/>
  <c r="BE399"/>
  <c r="BI393"/>
  <c r="BH393"/>
  <c r="BG393"/>
  <c r="BF393"/>
  <c r="T393"/>
  <c r="R393"/>
  <c r="P393"/>
  <c r="BK393"/>
  <c r="J393"/>
  <c r="BE393"/>
  <c r="BI390"/>
  <c r="BH390"/>
  <c r="BG390"/>
  <c r="BF390"/>
  <c r="T390"/>
  <c r="R390"/>
  <c r="P390"/>
  <c r="BK390"/>
  <c r="J390"/>
  <c r="BE390"/>
  <c r="BI385"/>
  <c r="BH385"/>
  <c r="BG385"/>
  <c r="BF385"/>
  <c r="T385"/>
  <c r="R385"/>
  <c r="P385"/>
  <c r="BK385"/>
  <c r="J385"/>
  <c r="BE385"/>
  <c r="BI380"/>
  <c r="BH380"/>
  <c r="BG380"/>
  <c r="BF380"/>
  <c r="T380"/>
  <c r="R380"/>
  <c r="P380"/>
  <c r="BK380"/>
  <c r="J380"/>
  <c r="BE380"/>
  <c r="BI375"/>
  <c r="BH375"/>
  <c r="BG375"/>
  <c r="BF375"/>
  <c r="T375"/>
  <c r="R375"/>
  <c r="P375"/>
  <c r="BK375"/>
  <c r="J375"/>
  <c r="BE375"/>
  <c r="BI370"/>
  <c r="BH370"/>
  <c r="BG370"/>
  <c r="BF370"/>
  <c r="T370"/>
  <c r="R370"/>
  <c r="P370"/>
  <c r="BK370"/>
  <c r="J370"/>
  <c r="BE370"/>
  <c r="BI365"/>
  <c r="BH365"/>
  <c r="BG365"/>
  <c r="BF365"/>
  <c r="T365"/>
  <c r="R365"/>
  <c r="P365"/>
  <c r="BK365"/>
  <c r="J365"/>
  <c r="BE365"/>
  <c r="BI360"/>
  <c r="BH360"/>
  <c r="BG360"/>
  <c r="BF360"/>
  <c r="T360"/>
  <c r="R360"/>
  <c r="P360"/>
  <c r="BK360"/>
  <c r="J360"/>
  <c r="BE360"/>
  <c r="BI355"/>
  <c r="BH355"/>
  <c r="BG355"/>
  <c r="BF355"/>
  <c r="T355"/>
  <c r="R355"/>
  <c r="P355"/>
  <c r="BK355"/>
  <c r="J355"/>
  <c r="BE355"/>
  <c r="BI345"/>
  <c r="BH345"/>
  <c r="BG345"/>
  <c r="BF345"/>
  <c r="T345"/>
  <c r="R345"/>
  <c r="P345"/>
  <c r="BK345"/>
  <c r="J345"/>
  <c r="BE345"/>
  <c r="BI341"/>
  <c r="BH341"/>
  <c r="BG341"/>
  <c r="BF341"/>
  <c r="T341"/>
  <c r="R341"/>
  <c r="P341"/>
  <c r="BK341"/>
  <c r="J341"/>
  <c r="BE341"/>
  <c r="BI336"/>
  <c r="BH336"/>
  <c r="BG336"/>
  <c r="BF336"/>
  <c r="T336"/>
  <c r="R336"/>
  <c r="P336"/>
  <c r="BK336"/>
  <c r="J336"/>
  <c r="BE336"/>
  <c r="BI334"/>
  <c r="BH334"/>
  <c r="BG334"/>
  <c r="BF334"/>
  <c r="T334"/>
  <c r="R334"/>
  <c r="P334"/>
  <c r="BK334"/>
  <c r="J334"/>
  <c r="BE334"/>
  <c r="BI329"/>
  <c r="BH329"/>
  <c r="BG329"/>
  <c r="BF329"/>
  <c r="T329"/>
  <c r="R329"/>
  <c r="P329"/>
  <c r="BK329"/>
  <c r="J329"/>
  <c r="BE329"/>
  <c r="BI324"/>
  <c r="BH324"/>
  <c r="BG324"/>
  <c r="BF324"/>
  <c r="T324"/>
  <c r="R324"/>
  <c r="P324"/>
  <c r="BK324"/>
  <c r="J324"/>
  <c r="BE324"/>
  <c r="BI320"/>
  <c r="BH320"/>
  <c r="BG320"/>
  <c r="BF320"/>
  <c r="T320"/>
  <c r="R320"/>
  <c r="P320"/>
  <c r="BK320"/>
  <c r="J320"/>
  <c r="BE320"/>
  <c r="BI315"/>
  <c r="BH315"/>
  <c r="BG315"/>
  <c r="BF315"/>
  <c r="T315"/>
  <c r="R315"/>
  <c r="P315"/>
  <c r="BK315"/>
  <c r="J315"/>
  <c r="BE315"/>
  <c r="BI310"/>
  <c r="BH310"/>
  <c r="BG310"/>
  <c r="BF310"/>
  <c r="T310"/>
  <c r="T309"/>
  <c r="R310"/>
  <c r="R309"/>
  <c r="P310"/>
  <c r="P309"/>
  <c r="BK310"/>
  <c r="BK309"/>
  <c r="J309"/>
  <c r="J310"/>
  <c r="BE310"/>
  <c r="J71"/>
  <c r="BI301"/>
  <c r="BH301"/>
  <c r="BG301"/>
  <c r="BF301"/>
  <c r="T301"/>
  <c r="R301"/>
  <c r="P301"/>
  <c r="BK301"/>
  <c r="J301"/>
  <c r="BE301"/>
  <c r="BI297"/>
  <c r="BH297"/>
  <c r="BG297"/>
  <c r="BF297"/>
  <c r="T297"/>
  <c r="R297"/>
  <c r="P297"/>
  <c r="BK297"/>
  <c r="J297"/>
  <c r="BE297"/>
  <c r="BI287"/>
  <c r="BH287"/>
  <c r="BG287"/>
  <c r="BF287"/>
  <c r="T287"/>
  <c r="T286"/>
  <c r="R287"/>
  <c r="R286"/>
  <c r="P287"/>
  <c r="P286"/>
  <c r="BK287"/>
  <c r="BK286"/>
  <c r="J286"/>
  <c r="J287"/>
  <c r="BE287"/>
  <c r="J70"/>
  <c r="BI282"/>
  <c r="BH282"/>
  <c r="BG282"/>
  <c r="BF282"/>
  <c r="T282"/>
  <c r="T281"/>
  <c r="R282"/>
  <c r="R281"/>
  <c r="P282"/>
  <c r="P281"/>
  <c r="BK282"/>
  <c r="BK281"/>
  <c r="J281"/>
  <c r="J282"/>
  <c r="BE282"/>
  <c r="J69"/>
  <c r="BI276"/>
  <c r="BH276"/>
  <c r="BG276"/>
  <c r="BF276"/>
  <c r="T276"/>
  <c r="R276"/>
  <c r="P276"/>
  <c r="BK276"/>
  <c r="J276"/>
  <c r="BE276"/>
  <c r="BI272"/>
  <c r="BH272"/>
  <c r="BG272"/>
  <c r="BF272"/>
  <c r="T272"/>
  <c r="R272"/>
  <c r="P272"/>
  <c r="BK272"/>
  <c r="J272"/>
  <c r="BE272"/>
  <c r="BI267"/>
  <c r="BH267"/>
  <c r="BG267"/>
  <c r="BF267"/>
  <c r="T267"/>
  <c r="R267"/>
  <c r="P267"/>
  <c r="BK267"/>
  <c r="J267"/>
  <c r="BE267"/>
  <c r="BI262"/>
  <c r="BH262"/>
  <c r="BG262"/>
  <c r="BF262"/>
  <c r="T262"/>
  <c r="T261"/>
  <c r="R262"/>
  <c r="R261"/>
  <c r="P262"/>
  <c r="P261"/>
  <c r="BK262"/>
  <c r="BK261"/>
  <c r="J261"/>
  <c r="J262"/>
  <c r="BE262"/>
  <c r="J68"/>
  <c r="BI256"/>
  <c r="BH256"/>
  <c r="BG256"/>
  <c r="BF256"/>
  <c r="T256"/>
  <c r="R256"/>
  <c r="P256"/>
  <c r="BK256"/>
  <c r="J256"/>
  <c r="BE256"/>
  <c r="BI253"/>
  <c r="BH253"/>
  <c r="BG253"/>
  <c r="BF253"/>
  <c r="T253"/>
  <c r="R253"/>
  <c r="P253"/>
  <c r="BK253"/>
  <c r="J253"/>
  <c r="BE253"/>
  <c r="BI247"/>
  <c r="BH247"/>
  <c r="BG247"/>
  <c r="BF247"/>
  <c r="T247"/>
  <c r="R247"/>
  <c r="P247"/>
  <c r="BK247"/>
  <c r="J247"/>
  <c r="BE247"/>
  <c r="BI242"/>
  <c r="BH242"/>
  <c r="BG242"/>
  <c r="BF242"/>
  <c r="T242"/>
  <c r="R242"/>
  <c r="P242"/>
  <c r="BK242"/>
  <c r="J242"/>
  <c r="BE242"/>
  <c r="BI239"/>
  <c r="BH239"/>
  <c r="BG239"/>
  <c r="BF239"/>
  <c r="T239"/>
  <c r="R239"/>
  <c r="P239"/>
  <c r="BK239"/>
  <c r="J239"/>
  <c r="BE239"/>
  <c r="BI232"/>
  <c r="BH232"/>
  <c r="BG232"/>
  <c r="BF232"/>
  <c r="T232"/>
  <c r="R232"/>
  <c r="P232"/>
  <c r="BK232"/>
  <c r="J232"/>
  <c r="BE232"/>
  <c r="BI227"/>
  <c r="BH227"/>
  <c r="BG227"/>
  <c r="BF227"/>
  <c r="T227"/>
  <c r="T226"/>
  <c r="R227"/>
  <c r="R226"/>
  <c r="P227"/>
  <c r="P226"/>
  <c r="BK227"/>
  <c r="BK226"/>
  <c r="J226"/>
  <c r="J227"/>
  <c r="BE227"/>
  <c r="J67"/>
  <c r="BI221"/>
  <c r="BH221"/>
  <c r="BG221"/>
  <c r="BF221"/>
  <c r="T221"/>
  <c r="R221"/>
  <c r="P221"/>
  <c r="BK221"/>
  <c r="J221"/>
  <c r="BE221"/>
  <c r="BI217"/>
  <c r="BH217"/>
  <c r="BG217"/>
  <c r="BF217"/>
  <c r="T217"/>
  <c r="T216"/>
  <c r="R217"/>
  <c r="R216"/>
  <c r="P217"/>
  <c r="P216"/>
  <c r="BK217"/>
  <c r="BK216"/>
  <c r="J216"/>
  <c r="J217"/>
  <c r="BE217"/>
  <c r="J66"/>
  <c r="BI211"/>
  <c r="BH211"/>
  <c r="BG211"/>
  <c r="BF211"/>
  <c r="T211"/>
  <c r="R211"/>
  <c r="P211"/>
  <c r="BK211"/>
  <c r="J211"/>
  <c r="BE211"/>
  <c r="BI208"/>
  <c r="BH208"/>
  <c r="BG208"/>
  <c r="BF208"/>
  <c r="T208"/>
  <c r="R208"/>
  <c r="P208"/>
  <c r="BK208"/>
  <c r="J208"/>
  <c r="BE208"/>
  <c r="BI205"/>
  <c r="BH205"/>
  <c r="BG205"/>
  <c r="BF205"/>
  <c r="T205"/>
  <c r="R205"/>
  <c r="P205"/>
  <c r="BK205"/>
  <c r="J205"/>
  <c r="BE205"/>
  <c r="BI202"/>
  <c r="BH202"/>
  <c r="BG202"/>
  <c r="BF202"/>
  <c r="T202"/>
  <c r="R202"/>
  <c r="P202"/>
  <c r="BK202"/>
  <c r="J202"/>
  <c r="BE202"/>
  <c r="BI199"/>
  <c r="BH199"/>
  <c r="BG199"/>
  <c r="BF199"/>
  <c r="T199"/>
  <c r="R199"/>
  <c r="P199"/>
  <c r="BK199"/>
  <c r="J199"/>
  <c r="BE199"/>
  <c r="BI194"/>
  <c r="BH194"/>
  <c r="BG194"/>
  <c r="BF194"/>
  <c r="T194"/>
  <c r="R194"/>
  <c r="P194"/>
  <c r="BK194"/>
  <c r="J194"/>
  <c r="BE194"/>
  <c r="BI190"/>
  <c r="BH190"/>
  <c r="BG190"/>
  <c r="BF190"/>
  <c r="T190"/>
  <c r="R190"/>
  <c r="P190"/>
  <c r="BK190"/>
  <c r="J190"/>
  <c r="BE190"/>
  <c r="BI184"/>
  <c r="BH184"/>
  <c r="BG184"/>
  <c r="BF184"/>
  <c r="T184"/>
  <c r="R184"/>
  <c r="P184"/>
  <c r="BK184"/>
  <c r="J184"/>
  <c r="BE184"/>
  <c r="BI176"/>
  <c r="BH176"/>
  <c r="BG176"/>
  <c r="BF176"/>
  <c r="T176"/>
  <c r="R176"/>
  <c r="P176"/>
  <c r="BK176"/>
  <c r="J176"/>
  <c r="BE176"/>
  <c r="BI171"/>
  <c r="BH171"/>
  <c r="BG171"/>
  <c r="BF171"/>
  <c r="T171"/>
  <c r="R171"/>
  <c r="P171"/>
  <c r="BK171"/>
  <c r="J171"/>
  <c r="BE171"/>
  <c r="BI167"/>
  <c r="BH167"/>
  <c r="BG167"/>
  <c r="BF167"/>
  <c r="T167"/>
  <c r="R167"/>
  <c r="P167"/>
  <c r="BK167"/>
  <c r="J167"/>
  <c r="BE167"/>
  <c r="BI159"/>
  <c r="BH159"/>
  <c r="BG159"/>
  <c r="BF159"/>
  <c r="T159"/>
  <c r="R159"/>
  <c r="P159"/>
  <c r="BK159"/>
  <c r="J159"/>
  <c r="BE159"/>
  <c r="BI155"/>
  <c r="BH155"/>
  <c r="BG155"/>
  <c r="BF155"/>
  <c r="T155"/>
  <c r="R155"/>
  <c r="P155"/>
  <c r="BK155"/>
  <c r="J155"/>
  <c r="BE155"/>
  <c r="BI153"/>
  <c r="BH153"/>
  <c r="BG153"/>
  <c r="BF153"/>
  <c r="T153"/>
  <c r="R153"/>
  <c r="P153"/>
  <c r="BK153"/>
  <c r="J153"/>
  <c r="BE153"/>
  <c r="BI144"/>
  <c r="BH144"/>
  <c r="BG144"/>
  <c r="BF144"/>
  <c r="T144"/>
  <c r="R144"/>
  <c r="P144"/>
  <c r="BK144"/>
  <c r="J144"/>
  <c r="BE144"/>
  <c r="BI140"/>
  <c r="BH140"/>
  <c r="BG140"/>
  <c r="BF140"/>
  <c r="T140"/>
  <c r="R140"/>
  <c r="P140"/>
  <c r="BK140"/>
  <c r="J140"/>
  <c r="BE140"/>
  <c r="BI134"/>
  <c r="BH134"/>
  <c r="BG134"/>
  <c r="BF134"/>
  <c r="T134"/>
  <c r="R134"/>
  <c r="P134"/>
  <c r="BK134"/>
  <c r="J134"/>
  <c r="BE134"/>
  <c r="BI130"/>
  <c r="BH130"/>
  <c r="BG130"/>
  <c r="BF130"/>
  <c r="T130"/>
  <c r="R130"/>
  <c r="P130"/>
  <c r="BK130"/>
  <c r="J130"/>
  <c r="BE130"/>
  <c r="BI126"/>
  <c r="BH126"/>
  <c r="BG126"/>
  <c r="BF126"/>
  <c r="T126"/>
  <c r="R126"/>
  <c r="P126"/>
  <c r="BK126"/>
  <c r="J126"/>
  <c r="BE126"/>
  <c r="BI118"/>
  <c r="BH118"/>
  <c r="BG118"/>
  <c r="BF118"/>
  <c r="T118"/>
  <c r="R118"/>
  <c r="P118"/>
  <c r="BK118"/>
  <c r="J118"/>
  <c r="BE118"/>
  <c r="BI113"/>
  <c r="BH113"/>
  <c r="BG113"/>
  <c r="BF113"/>
  <c r="T113"/>
  <c r="R113"/>
  <c r="P113"/>
  <c r="BK113"/>
  <c r="J113"/>
  <c r="BE113"/>
  <c r="BI109"/>
  <c r="BH109"/>
  <c r="BG109"/>
  <c r="BF109"/>
  <c r="T109"/>
  <c r="R109"/>
  <c r="P109"/>
  <c r="BK109"/>
  <c r="J109"/>
  <c r="BE109"/>
  <c r="BI105"/>
  <c r="BH105"/>
  <c r="BG105"/>
  <c r="BF105"/>
  <c r="T105"/>
  <c r="R105"/>
  <c r="P105"/>
  <c r="BK105"/>
  <c r="J105"/>
  <c r="BE105"/>
  <c r="BI101"/>
  <c r="F39"/>
  <c i="1" r="BD62"/>
  <c i="6" r="BH101"/>
  <c r="F38"/>
  <c i="1" r="BC62"/>
  <c i="6" r="BG101"/>
  <c r="F37"/>
  <c i="1" r="BB62"/>
  <c i="6" r="BF101"/>
  <c r="J36"/>
  <c i="1" r="AW62"/>
  <c i="6" r="F36"/>
  <c i="1" r="BA62"/>
  <c i="6" r="T101"/>
  <c r="T100"/>
  <c r="T99"/>
  <c r="T98"/>
  <c r="R101"/>
  <c r="R100"/>
  <c r="R99"/>
  <c r="R98"/>
  <c r="P101"/>
  <c r="P100"/>
  <c r="P99"/>
  <c r="P98"/>
  <c i="1" r="AU62"/>
  <c i="6" r="BK101"/>
  <c r="BK100"/>
  <c r="J100"/>
  <c r="BK99"/>
  <c r="J99"/>
  <c r="BK98"/>
  <c r="J98"/>
  <c r="J63"/>
  <c r="J32"/>
  <c i="1" r="AG62"/>
  <c i="6" r="J101"/>
  <c r="BE101"/>
  <c r="J35"/>
  <c i="1" r="AV62"/>
  <c i="6" r="F35"/>
  <c i="1" r="AZ62"/>
  <c i="6" r="J65"/>
  <c r="J64"/>
  <c r="F92"/>
  <c r="E90"/>
  <c r="F56"/>
  <c r="E54"/>
  <c r="J41"/>
  <c r="J26"/>
  <c r="E26"/>
  <c r="J95"/>
  <c r="J59"/>
  <c r="J25"/>
  <c r="J23"/>
  <c r="E23"/>
  <c r="J94"/>
  <c r="J58"/>
  <c r="J22"/>
  <c r="J20"/>
  <c r="E20"/>
  <c r="F95"/>
  <c r="F59"/>
  <c r="J19"/>
  <c r="J17"/>
  <c r="E17"/>
  <c r="F94"/>
  <c r="F58"/>
  <c r="J16"/>
  <c r="J14"/>
  <c r="J92"/>
  <c r="J56"/>
  <c r="E7"/>
  <c r="E86"/>
  <c r="E50"/>
  <c i="5" r="J39"/>
  <c r="J38"/>
  <c i="1" r="AY60"/>
  <c i="5" r="J37"/>
  <c i="1" r="AX60"/>
  <c i="5" r="BI204"/>
  <c r="BH204"/>
  <c r="BG204"/>
  <c r="BF204"/>
  <c r="T204"/>
  <c r="T203"/>
  <c r="R204"/>
  <c r="R203"/>
  <c r="P204"/>
  <c r="P203"/>
  <c r="BK204"/>
  <c r="BK203"/>
  <c r="J203"/>
  <c r="J204"/>
  <c r="BE204"/>
  <c r="J67"/>
  <c r="BI199"/>
  <c r="BH199"/>
  <c r="BG199"/>
  <c r="BF199"/>
  <c r="T199"/>
  <c r="R199"/>
  <c r="P199"/>
  <c r="BK199"/>
  <c r="J199"/>
  <c r="BE199"/>
  <c r="BI190"/>
  <c r="BH190"/>
  <c r="BG190"/>
  <c r="BF190"/>
  <c r="T190"/>
  <c r="R190"/>
  <c r="P190"/>
  <c r="BK190"/>
  <c r="J190"/>
  <c r="BE190"/>
  <c r="BI181"/>
  <c r="BH181"/>
  <c r="BG181"/>
  <c r="BF181"/>
  <c r="T181"/>
  <c r="T180"/>
  <c r="R181"/>
  <c r="R180"/>
  <c r="P181"/>
  <c r="P180"/>
  <c r="BK181"/>
  <c r="BK180"/>
  <c r="J180"/>
  <c r="J181"/>
  <c r="BE181"/>
  <c r="J66"/>
  <c r="BI175"/>
  <c r="BH175"/>
  <c r="BG175"/>
  <c r="BF175"/>
  <c r="T175"/>
  <c r="R175"/>
  <c r="P175"/>
  <c r="BK175"/>
  <c r="J175"/>
  <c r="BE175"/>
  <c r="BI170"/>
  <c r="BH170"/>
  <c r="BG170"/>
  <c r="BF170"/>
  <c r="T170"/>
  <c r="R170"/>
  <c r="P170"/>
  <c r="BK170"/>
  <c r="J170"/>
  <c r="BE170"/>
  <c r="BI165"/>
  <c r="BH165"/>
  <c r="BG165"/>
  <c r="BF165"/>
  <c r="T165"/>
  <c r="R165"/>
  <c r="P165"/>
  <c r="BK165"/>
  <c r="J165"/>
  <c r="BE165"/>
  <c r="BI160"/>
  <c r="BH160"/>
  <c r="BG160"/>
  <c r="BF160"/>
  <c r="T160"/>
  <c r="R160"/>
  <c r="P160"/>
  <c r="BK160"/>
  <c r="J160"/>
  <c r="BE160"/>
  <c r="BI152"/>
  <c r="BH152"/>
  <c r="BG152"/>
  <c r="BF152"/>
  <c r="T152"/>
  <c r="R152"/>
  <c r="P152"/>
  <c r="BK152"/>
  <c r="J152"/>
  <c r="BE152"/>
  <c r="BI144"/>
  <c r="BH144"/>
  <c r="BG144"/>
  <c r="BF144"/>
  <c r="T144"/>
  <c r="R144"/>
  <c r="P144"/>
  <c r="BK144"/>
  <c r="J144"/>
  <c r="BE144"/>
  <c r="BI139"/>
  <c r="BH139"/>
  <c r="BG139"/>
  <c r="BF139"/>
  <c r="T139"/>
  <c r="R139"/>
  <c r="P139"/>
  <c r="BK139"/>
  <c r="J139"/>
  <c r="BE139"/>
  <c r="BI131"/>
  <c r="BH131"/>
  <c r="BG131"/>
  <c r="BF131"/>
  <c r="T131"/>
  <c r="R131"/>
  <c r="P131"/>
  <c r="BK131"/>
  <c r="J131"/>
  <c r="BE131"/>
  <c r="BI123"/>
  <c r="BH123"/>
  <c r="BG123"/>
  <c r="BF123"/>
  <c r="T123"/>
  <c r="R123"/>
  <c r="P123"/>
  <c r="BK123"/>
  <c r="J123"/>
  <c r="BE123"/>
  <c r="BI120"/>
  <c r="BH120"/>
  <c r="BG120"/>
  <c r="BF120"/>
  <c r="T120"/>
  <c r="R120"/>
  <c r="P120"/>
  <c r="BK120"/>
  <c r="J120"/>
  <c r="BE120"/>
  <c r="BI114"/>
  <c r="BH114"/>
  <c r="BG114"/>
  <c r="BF114"/>
  <c r="T114"/>
  <c r="R114"/>
  <c r="P114"/>
  <c r="BK114"/>
  <c r="J114"/>
  <c r="BE114"/>
  <c r="BI108"/>
  <c r="BH108"/>
  <c r="BG108"/>
  <c r="BF108"/>
  <c r="T108"/>
  <c r="R108"/>
  <c r="P108"/>
  <c r="BK108"/>
  <c r="J108"/>
  <c r="BE108"/>
  <c r="BI103"/>
  <c r="BH103"/>
  <c r="BG103"/>
  <c r="BF103"/>
  <c r="T103"/>
  <c r="R103"/>
  <c r="P103"/>
  <c r="BK103"/>
  <c r="J103"/>
  <c r="BE103"/>
  <c r="BI100"/>
  <c r="BH100"/>
  <c r="BG100"/>
  <c r="BF100"/>
  <c r="T100"/>
  <c r="R100"/>
  <c r="P100"/>
  <c r="BK100"/>
  <c r="J100"/>
  <c r="BE100"/>
  <c r="BI96"/>
  <c r="BH96"/>
  <c r="BG96"/>
  <c r="BF96"/>
  <c r="T96"/>
  <c r="R96"/>
  <c r="P96"/>
  <c r="BK96"/>
  <c r="J96"/>
  <c r="BE96"/>
  <c r="BI92"/>
  <c r="F39"/>
  <c i="1" r="BD60"/>
  <c i="5" r="BH92"/>
  <c r="F38"/>
  <c i="1" r="BC60"/>
  <c i="5" r="BG92"/>
  <c r="F37"/>
  <c i="1" r="BB60"/>
  <c i="5" r="BF92"/>
  <c r="J36"/>
  <c i="1" r="AW60"/>
  <c i="5" r="F36"/>
  <c i="1" r="BA60"/>
  <c i="5" r="T92"/>
  <c r="T91"/>
  <c r="T90"/>
  <c r="T89"/>
  <c r="R92"/>
  <c r="R91"/>
  <c r="R90"/>
  <c r="R89"/>
  <c r="P92"/>
  <c r="P91"/>
  <c r="P90"/>
  <c r="P89"/>
  <c i="1" r="AU60"/>
  <c i="5" r="BK92"/>
  <c r="BK91"/>
  <c r="J91"/>
  <c r="BK90"/>
  <c r="J90"/>
  <c r="BK89"/>
  <c r="J89"/>
  <c r="J63"/>
  <c r="J32"/>
  <c i="1" r="AG60"/>
  <c i="5" r="J92"/>
  <c r="BE92"/>
  <c r="J35"/>
  <c i="1" r="AV60"/>
  <c i="5" r="F35"/>
  <c i="1" r="AZ60"/>
  <c i="5" r="J65"/>
  <c r="J64"/>
  <c r="F83"/>
  <c r="E81"/>
  <c r="F56"/>
  <c r="E54"/>
  <c r="J41"/>
  <c r="J26"/>
  <c r="E26"/>
  <c r="J86"/>
  <c r="J59"/>
  <c r="J25"/>
  <c r="J23"/>
  <c r="E23"/>
  <c r="J85"/>
  <c r="J58"/>
  <c r="J22"/>
  <c r="J20"/>
  <c r="E20"/>
  <c r="F86"/>
  <c r="F59"/>
  <c r="J19"/>
  <c r="J17"/>
  <c r="E17"/>
  <c r="F85"/>
  <c r="F58"/>
  <c r="J16"/>
  <c r="J14"/>
  <c r="J83"/>
  <c r="J56"/>
  <c r="E7"/>
  <c r="E77"/>
  <c r="E50"/>
  <c i="4" r="J39"/>
  <c r="J38"/>
  <c i="1" r="AY59"/>
  <c i="4" r="J37"/>
  <c i="1" r="AX59"/>
  <c i="4" r="BI606"/>
  <c r="BH606"/>
  <c r="BG606"/>
  <c r="BF606"/>
  <c r="T606"/>
  <c r="R606"/>
  <c r="P606"/>
  <c r="BK606"/>
  <c r="J606"/>
  <c r="BE606"/>
  <c r="BI603"/>
  <c r="BH603"/>
  <c r="BG603"/>
  <c r="BF603"/>
  <c r="T603"/>
  <c r="R603"/>
  <c r="P603"/>
  <c r="BK603"/>
  <c r="J603"/>
  <c r="BE603"/>
  <c r="BI600"/>
  <c r="BH600"/>
  <c r="BG600"/>
  <c r="BF600"/>
  <c r="T600"/>
  <c r="R600"/>
  <c r="P600"/>
  <c r="BK600"/>
  <c r="J600"/>
  <c r="BE600"/>
  <c r="BI595"/>
  <c r="BH595"/>
  <c r="BG595"/>
  <c r="BF595"/>
  <c r="T595"/>
  <c r="R595"/>
  <c r="P595"/>
  <c r="BK595"/>
  <c r="J595"/>
  <c r="BE595"/>
  <c r="BI589"/>
  <c r="BH589"/>
  <c r="BG589"/>
  <c r="BF589"/>
  <c r="T589"/>
  <c r="R589"/>
  <c r="P589"/>
  <c r="BK589"/>
  <c r="J589"/>
  <c r="BE589"/>
  <c r="BI584"/>
  <c r="BH584"/>
  <c r="BG584"/>
  <c r="BF584"/>
  <c r="T584"/>
  <c r="R584"/>
  <c r="P584"/>
  <c r="BK584"/>
  <c r="J584"/>
  <c r="BE584"/>
  <c r="BI577"/>
  <c r="BH577"/>
  <c r="BG577"/>
  <c r="BF577"/>
  <c r="T577"/>
  <c r="T576"/>
  <c r="T575"/>
  <c r="R577"/>
  <c r="R576"/>
  <c r="R575"/>
  <c r="P577"/>
  <c r="P576"/>
  <c r="P575"/>
  <c r="BK577"/>
  <c r="BK576"/>
  <c r="J576"/>
  <c r="BK575"/>
  <c r="J575"/>
  <c r="J577"/>
  <c r="BE577"/>
  <c r="J75"/>
  <c r="J74"/>
  <c r="BI571"/>
  <c r="BH571"/>
  <c r="BG571"/>
  <c r="BF571"/>
  <c r="T571"/>
  <c r="T570"/>
  <c r="R571"/>
  <c r="R570"/>
  <c r="P571"/>
  <c r="P570"/>
  <c r="BK571"/>
  <c r="BK570"/>
  <c r="J570"/>
  <c r="J571"/>
  <c r="BE571"/>
  <c r="J73"/>
  <c r="BI562"/>
  <c r="BH562"/>
  <c r="BG562"/>
  <c r="BF562"/>
  <c r="T562"/>
  <c r="R562"/>
  <c r="P562"/>
  <c r="BK562"/>
  <c r="J562"/>
  <c r="BE562"/>
  <c r="BI560"/>
  <c r="BH560"/>
  <c r="BG560"/>
  <c r="BF560"/>
  <c r="T560"/>
  <c r="R560"/>
  <c r="P560"/>
  <c r="BK560"/>
  <c r="J560"/>
  <c r="BE560"/>
  <c r="BI556"/>
  <c r="BH556"/>
  <c r="BG556"/>
  <c r="BF556"/>
  <c r="T556"/>
  <c r="R556"/>
  <c r="P556"/>
  <c r="BK556"/>
  <c r="J556"/>
  <c r="BE556"/>
  <c r="BI552"/>
  <c r="BH552"/>
  <c r="BG552"/>
  <c r="BF552"/>
  <c r="T552"/>
  <c r="R552"/>
  <c r="P552"/>
  <c r="BK552"/>
  <c r="J552"/>
  <c r="BE552"/>
  <c r="BI547"/>
  <c r="BH547"/>
  <c r="BG547"/>
  <c r="BF547"/>
  <c r="T547"/>
  <c r="R547"/>
  <c r="P547"/>
  <c r="BK547"/>
  <c r="J547"/>
  <c r="BE547"/>
  <c r="BI542"/>
  <c r="BH542"/>
  <c r="BG542"/>
  <c r="BF542"/>
  <c r="T542"/>
  <c r="T541"/>
  <c r="R542"/>
  <c r="R541"/>
  <c r="P542"/>
  <c r="P541"/>
  <c r="BK542"/>
  <c r="BK541"/>
  <c r="J541"/>
  <c r="J542"/>
  <c r="BE542"/>
  <c r="J72"/>
  <c r="BI536"/>
  <c r="BH536"/>
  <c r="BG536"/>
  <c r="BF536"/>
  <c r="T536"/>
  <c r="R536"/>
  <c r="P536"/>
  <c r="BK536"/>
  <c r="J536"/>
  <c r="BE536"/>
  <c r="BI517"/>
  <c r="BH517"/>
  <c r="BG517"/>
  <c r="BF517"/>
  <c r="T517"/>
  <c r="R517"/>
  <c r="P517"/>
  <c r="BK517"/>
  <c r="J517"/>
  <c r="BE517"/>
  <c r="BI504"/>
  <c r="BH504"/>
  <c r="BG504"/>
  <c r="BF504"/>
  <c r="T504"/>
  <c r="R504"/>
  <c r="P504"/>
  <c r="BK504"/>
  <c r="J504"/>
  <c r="BE504"/>
  <c r="BI493"/>
  <c r="BH493"/>
  <c r="BG493"/>
  <c r="BF493"/>
  <c r="T493"/>
  <c r="R493"/>
  <c r="P493"/>
  <c r="BK493"/>
  <c r="J493"/>
  <c r="BE493"/>
  <c r="BI482"/>
  <c r="BH482"/>
  <c r="BG482"/>
  <c r="BF482"/>
  <c r="T482"/>
  <c r="R482"/>
  <c r="P482"/>
  <c r="BK482"/>
  <c r="J482"/>
  <c r="BE482"/>
  <c r="BI475"/>
  <c r="BH475"/>
  <c r="BG475"/>
  <c r="BF475"/>
  <c r="T475"/>
  <c r="R475"/>
  <c r="P475"/>
  <c r="BK475"/>
  <c r="J475"/>
  <c r="BE475"/>
  <c r="BI462"/>
  <c r="BH462"/>
  <c r="BG462"/>
  <c r="BF462"/>
  <c r="T462"/>
  <c r="R462"/>
  <c r="P462"/>
  <c r="BK462"/>
  <c r="J462"/>
  <c r="BE462"/>
  <c r="BI458"/>
  <c r="BH458"/>
  <c r="BG458"/>
  <c r="BF458"/>
  <c r="T458"/>
  <c r="R458"/>
  <c r="P458"/>
  <c r="BK458"/>
  <c r="J458"/>
  <c r="BE458"/>
  <c r="BI450"/>
  <c r="BH450"/>
  <c r="BG450"/>
  <c r="BF450"/>
  <c r="T450"/>
  <c r="R450"/>
  <c r="P450"/>
  <c r="BK450"/>
  <c r="J450"/>
  <c r="BE450"/>
  <c r="BI445"/>
  <c r="BH445"/>
  <c r="BG445"/>
  <c r="BF445"/>
  <c r="T445"/>
  <c r="R445"/>
  <c r="P445"/>
  <c r="BK445"/>
  <c r="J445"/>
  <c r="BE445"/>
  <c r="BI442"/>
  <c r="BH442"/>
  <c r="BG442"/>
  <c r="BF442"/>
  <c r="T442"/>
  <c r="R442"/>
  <c r="P442"/>
  <c r="BK442"/>
  <c r="J442"/>
  <c r="BE442"/>
  <c r="BI437"/>
  <c r="BH437"/>
  <c r="BG437"/>
  <c r="BF437"/>
  <c r="T437"/>
  <c r="R437"/>
  <c r="P437"/>
  <c r="BK437"/>
  <c r="J437"/>
  <c r="BE437"/>
  <c r="BI429"/>
  <c r="BH429"/>
  <c r="BG429"/>
  <c r="BF429"/>
  <c r="T429"/>
  <c r="R429"/>
  <c r="P429"/>
  <c r="BK429"/>
  <c r="J429"/>
  <c r="BE429"/>
  <c r="BI418"/>
  <c r="BH418"/>
  <c r="BG418"/>
  <c r="BF418"/>
  <c r="T418"/>
  <c r="R418"/>
  <c r="P418"/>
  <c r="BK418"/>
  <c r="J418"/>
  <c r="BE418"/>
  <c r="BI405"/>
  <c r="BH405"/>
  <c r="BG405"/>
  <c r="BF405"/>
  <c r="T405"/>
  <c r="R405"/>
  <c r="P405"/>
  <c r="BK405"/>
  <c r="J405"/>
  <c r="BE405"/>
  <c r="BI394"/>
  <c r="BH394"/>
  <c r="BG394"/>
  <c r="BF394"/>
  <c r="T394"/>
  <c r="R394"/>
  <c r="P394"/>
  <c r="BK394"/>
  <c r="J394"/>
  <c r="BE394"/>
  <c r="BI381"/>
  <c r="BH381"/>
  <c r="BG381"/>
  <c r="BF381"/>
  <c r="T381"/>
  <c r="R381"/>
  <c r="P381"/>
  <c r="BK381"/>
  <c r="J381"/>
  <c r="BE381"/>
  <c r="BI371"/>
  <c r="BH371"/>
  <c r="BG371"/>
  <c r="BF371"/>
  <c r="T371"/>
  <c r="R371"/>
  <c r="P371"/>
  <c r="BK371"/>
  <c r="J371"/>
  <c r="BE371"/>
  <c r="BI365"/>
  <c r="BH365"/>
  <c r="BG365"/>
  <c r="BF365"/>
  <c r="T365"/>
  <c r="R365"/>
  <c r="P365"/>
  <c r="BK365"/>
  <c r="J365"/>
  <c r="BE365"/>
  <c r="BI362"/>
  <c r="BH362"/>
  <c r="BG362"/>
  <c r="BF362"/>
  <c r="T362"/>
  <c r="R362"/>
  <c r="P362"/>
  <c r="BK362"/>
  <c r="J362"/>
  <c r="BE362"/>
  <c r="BI358"/>
  <c r="BH358"/>
  <c r="BG358"/>
  <c r="BF358"/>
  <c r="T358"/>
  <c r="R358"/>
  <c r="P358"/>
  <c r="BK358"/>
  <c r="J358"/>
  <c r="BE358"/>
  <c r="BI354"/>
  <c r="BH354"/>
  <c r="BG354"/>
  <c r="BF354"/>
  <c r="T354"/>
  <c r="R354"/>
  <c r="P354"/>
  <c r="BK354"/>
  <c r="J354"/>
  <c r="BE354"/>
  <c r="BI351"/>
  <c r="BH351"/>
  <c r="BG351"/>
  <c r="BF351"/>
  <c r="T351"/>
  <c r="R351"/>
  <c r="P351"/>
  <c r="BK351"/>
  <c r="J351"/>
  <c r="BE351"/>
  <c r="BI347"/>
  <c r="BH347"/>
  <c r="BG347"/>
  <c r="BF347"/>
  <c r="T347"/>
  <c r="R347"/>
  <c r="P347"/>
  <c r="BK347"/>
  <c r="J347"/>
  <c r="BE347"/>
  <c r="BI343"/>
  <c r="BH343"/>
  <c r="BG343"/>
  <c r="BF343"/>
  <c r="T343"/>
  <c r="R343"/>
  <c r="P343"/>
  <c r="BK343"/>
  <c r="J343"/>
  <c r="BE343"/>
  <c r="BI340"/>
  <c r="BH340"/>
  <c r="BG340"/>
  <c r="BF340"/>
  <c r="T340"/>
  <c r="R340"/>
  <c r="P340"/>
  <c r="BK340"/>
  <c r="J340"/>
  <c r="BE340"/>
  <c r="BI336"/>
  <c r="BH336"/>
  <c r="BG336"/>
  <c r="BF336"/>
  <c r="T336"/>
  <c r="R336"/>
  <c r="P336"/>
  <c r="BK336"/>
  <c r="J336"/>
  <c r="BE336"/>
  <c r="BI333"/>
  <c r="BH333"/>
  <c r="BG333"/>
  <c r="BF333"/>
  <c r="T333"/>
  <c r="R333"/>
  <c r="P333"/>
  <c r="BK333"/>
  <c r="J333"/>
  <c r="BE333"/>
  <c r="BI328"/>
  <c r="BH328"/>
  <c r="BG328"/>
  <c r="BF328"/>
  <c r="T328"/>
  <c r="R328"/>
  <c r="P328"/>
  <c r="BK328"/>
  <c r="J328"/>
  <c r="BE328"/>
  <c r="BI325"/>
  <c r="BH325"/>
  <c r="BG325"/>
  <c r="BF325"/>
  <c r="T325"/>
  <c r="R325"/>
  <c r="P325"/>
  <c r="BK325"/>
  <c r="J325"/>
  <c r="BE325"/>
  <c r="BI321"/>
  <c r="BH321"/>
  <c r="BG321"/>
  <c r="BF321"/>
  <c r="T321"/>
  <c r="R321"/>
  <c r="P321"/>
  <c r="BK321"/>
  <c r="J321"/>
  <c r="BE321"/>
  <c r="BI313"/>
  <c r="BH313"/>
  <c r="BG313"/>
  <c r="BF313"/>
  <c r="T313"/>
  <c r="R313"/>
  <c r="P313"/>
  <c r="BK313"/>
  <c r="J313"/>
  <c r="BE313"/>
  <c r="BI308"/>
  <c r="BH308"/>
  <c r="BG308"/>
  <c r="BF308"/>
  <c r="T308"/>
  <c r="T307"/>
  <c r="R308"/>
  <c r="R307"/>
  <c r="P308"/>
  <c r="P307"/>
  <c r="BK308"/>
  <c r="BK307"/>
  <c r="J307"/>
  <c r="J308"/>
  <c r="BE308"/>
  <c r="J71"/>
  <c r="BI301"/>
  <c r="BH301"/>
  <c r="BG301"/>
  <c r="BF301"/>
  <c r="T301"/>
  <c r="R301"/>
  <c r="P301"/>
  <c r="BK301"/>
  <c r="J301"/>
  <c r="BE301"/>
  <c r="BI297"/>
  <c r="BH297"/>
  <c r="BG297"/>
  <c r="BF297"/>
  <c r="T297"/>
  <c r="R297"/>
  <c r="P297"/>
  <c r="BK297"/>
  <c r="J297"/>
  <c r="BE297"/>
  <c r="BI288"/>
  <c r="BH288"/>
  <c r="BG288"/>
  <c r="BF288"/>
  <c r="T288"/>
  <c r="R288"/>
  <c r="P288"/>
  <c r="BK288"/>
  <c r="J288"/>
  <c r="BE288"/>
  <c r="BI279"/>
  <c r="BH279"/>
  <c r="BG279"/>
  <c r="BF279"/>
  <c r="T279"/>
  <c r="T278"/>
  <c r="R279"/>
  <c r="R278"/>
  <c r="P279"/>
  <c r="P278"/>
  <c r="BK279"/>
  <c r="BK278"/>
  <c r="J278"/>
  <c r="J279"/>
  <c r="BE279"/>
  <c r="J70"/>
  <c r="BI274"/>
  <c r="BH274"/>
  <c r="BG274"/>
  <c r="BF274"/>
  <c r="T274"/>
  <c r="T273"/>
  <c r="R274"/>
  <c r="R273"/>
  <c r="P274"/>
  <c r="P273"/>
  <c r="BK274"/>
  <c r="BK273"/>
  <c r="J273"/>
  <c r="J274"/>
  <c r="BE274"/>
  <c r="J69"/>
  <c r="BI268"/>
  <c r="BH268"/>
  <c r="BG268"/>
  <c r="BF268"/>
  <c r="T268"/>
  <c r="R268"/>
  <c r="P268"/>
  <c r="BK268"/>
  <c r="J268"/>
  <c r="BE268"/>
  <c r="BI264"/>
  <c r="BH264"/>
  <c r="BG264"/>
  <c r="BF264"/>
  <c r="T264"/>
  <c r="R264"/>
  <c r="P264"/>
  <c r="BK264"/>
  <c r="J264"/>
  <c r="BE264"/>
  <c r="BI256"/>
  <c r="BH256"/>
  <c r="BG256"/>
  <c r="BF256"/>
  <c r="T256"/>
  <c r="R256"/>
  <c r="P256"/>
  <c r="BK256"/>
  <c r="J256"/>
  <c r="BE256"/>
  <c r="BI248"/>
  <c r="BH248"/>
  <c r="BG248"/>
  <c r="BF248"/>
  <c r="T248"/>
  <c r="T247"/>
  <c r="R248"/>
  <c r="R247"/>
  <c r="P248"/>
  <c r="P247"/>
  <c r="BK248"/>
  <c r="BK247"/>
  <c r="J247"/>
  <c r="J248"/>
  <c r="BE248"/>
  <c r="J68"/>
  <c r="BI242"/>
  <c r="BH242"/>
  <c r="BG242"/>
  <c r="BF242"/>
  <c r="T242"/>
  <c r="R242"/>
  <c r="P242"/>
  <c r="BK242"/>
  <c r="J242"/>
  <c r="BE242"/>
  <c r="BI239"/>
  <c r="BH239"/>
  <c r="BG239"/>
  <c r="BF239"/>
  <c r="T239"/>
  <c r="R239"/>
  <c r="P239"/>
  <c r="BK239"/>
  <c r="J239"/>
  <c r="BE239"/>
  <c r="BI234"/>
  <c r="BH234"/>
  <c r="BG234"/>
  <c r="BF234"/>
  <c r="T234"/>
  <c r="R234"/>
  <c r="P234"/>
  <c r="BK234"/>
  <c r="J234"/>
  <c r="BE234"/>
  <c r="BI224"/>
  <c r="BH224"/>
  <c r="BG224"/>
  <c r="BF224"/>
  <c r="T224"/>
  <c r="R224"/>
  <c r="P224"/>
  <c r="BK224"/>
  <c r="J224"/>
  <c r="BE224"/>
  <c r="BI221"/>
  <c r="BH221"/>
  <c r="BG221"/>
  <c r="BF221"/>
  <c r="T221"/>
  <c r="R221"/>
  <c r="P221"/>
  <c r="BK221"/>
  <c r="J221"/>
  <c r="BE221"/>
  <c r="BI211"/>
  <c r="BH211"/>
  <c r="BG211"/>
  <c r="BF211"/>
  <c r="T211"/>
  <c r="R211"/>
  <c r="P211"/>
  <c r="BK211"/>
  <c r="J211"/>
  <c r="BE211"/>
  <c r="BI203"/>
  <c r="BH203"/>
  <c r="BG203"/>
  <c r="BF203"/>
  <c r="T203"/>
  <c r="T202"/>
  <c r="R203"/>
  <c r="R202"/>
  <c r="P203"/>
  <c r="P202"/>
  <c r="BK203"/>
  <c r="BK202"/>
  <c r="J202"/>
  <c r="J203"/>
  <c r="BE203"/>
  <c r="J67"/>
  <c r="BI198"/>
  <c r="BH198"/>
  <c r="BG198"/>
  <c r="BF198"/>
  <c r="T198"/>
  <c r="T197"/>
  <c r="R198"/>
  <c r="R197"/>
  <c r="P198"/>
  <c r="P197"/>
  <c r="BK198"/>
  <c r="BK197"/>
  <c r="J197"/>
  <c r="J198"/>
  <c r="BE198"/>
  <c r="J66"/>
  <c r="BI192"/>
  <c r="BH192"/>
  <c r="BG192"/>
  <c r="BF192"/>
  <c r="T192"/>
  <c r="R192"/>
  <c r="P192"/>
  <c r="BK192"/>
  <c r="J192"/>
  <c r="BE192"/>
  <c r="BI189"/>
  <c r="BH189"/>
  <c r="BG189"/>
  <c r="BF189"/>
  <c r="T189"/>
  <c r="R189"/>
  <c r="P189"/>
  <c r="BK189"/>
  <c r="J189"/>
  <c r="BE189"/>
  <c r="BI186"/>
  <c r="BH186"/>
  <c r="BG186"/>
  <c r="BF186"/>
  <c r="T186"/>
  <c r="R186"/>
  <c r="P186"/>
  <c r="BK186"/>
  <c r="J186"/>
  <c r="BE186"/>
  <c r="BI183"/>
  <c r="BH183"/>
  <c r="BG183"/>
  <c r="BF183"/>
  <c r="T183"/>
  <c r="R183"/>
  <c r="P183"/>
  <c r="BK183"/>
  <c r="J183"/>
  <c r="BE183"/>
  <c r="BI180"/>
  <c r="BH180"/>
  <c r="BG180"/>
  <c r="BF180"/>
  <c r="T180"/>
  <c r="R180"/>
  <c r="P180"/>
  <c r="BK180"/>
  <c r="J180"/>
  <c r="BE180"/>
  <c r="BI175"/>
  <c r="BH175"/>
  <c r="BG175"/>
  <c r="BF175"/>
  <c r="T175"/>
  <c r="R175"/>
  <c r="P175"/>
  <c r="BK175"/>
  <c r="J175"/>
  <c r="BE175"/>
  <c r="BI171"/>
  <c r="BH171"/>
  <c r="BG171"/>
  <c r="BF171"/>
  <c r="T171"/>
  <c r="R171"/>
  <c r="P171"/>
  <c r="BK171"/>
  <c r="J171"/>
  <c r="BE171"/>
  <c r="BI165"/>
  <c r="BH165"/>
  <c r="BG165"/>
  <c r="BF165"/>
  <c r="T165"/>
  <c r="R165"/>
  <c r="P165"/>
  <c r="BK165"/>
  <c r="J165"/>
  <c r="BE165"/>
  <c r="BI161"/>
  <c r="BH161"/>
  <c r="BG161"/>
  <c r="BF161"/>
  <c r="T161"/>
  <c r="R161"/>
  <c r="P161"/>
  <c r="BK161"/>
  <c r="J161"/>
  <c r="BE161"/>
  <c r="BI156"/>
  <c r="BH156"/>
  <c r="BG156"/>
  <c r="BF156"/>
  <c r="T156"/>
  <c r="R156"/>
  <c r="P156"/>
  <c r="BK156"/>
  <c r="J156"/>
  <c r="BE156"/>
  <c r="BI152"/>
  <c r="BH152"/>
  <c r="BG152"/>
  <c r="BF152"/>
  <c r="T152"/>
  <c r="R152"/>
  <c r="P152"/>
  <c r="BK152"/>
  <c r="J152"/>
  <c r="BE152"/>
  <c r="BI148"/>
  <c r="BH148"/>
  <c r="BG148"/>
  <c r="BF148"/>
  <c r="T148"/>
  <c r="R148"/>
  <c r="P148"/>
  <c r="BK148"/>
  <c r="J148"/>
  <c r="BE148"/>
  <c r="BI146"/>
  <c r="BH146"/>
  <c r="BG146"/>
  <c r="BF146"/>
  <c r="T146"/>
  <c r="R146"/>
  <c r="P146"/>
  <c r="BK146"/>
  <c r="J146"/>
  <c r="BE146"/>
  <c r="BI135"/>
  <c r="BH135"/>
  <c r="BG135"/>
  <c r="BF135"/>
  <c r="T135"/>
  <c r="R135"/>
  <c r="P135"/>
  <c r="BK135"/>
  <c r="J135"/>
  <c r="BE135"/>
  <c r="BI131"/>
  <c r="BH131"/>
  <c r="BG131"/>
  <c r="BF131"/>
  <c r="T131"/>
  <c r="R131"/>
  <c r="P131"/>
  <c r="BK131"/>
  <c r="J131"/>
  <c r="BE131"/>
  <c r="BI127"/>
  <c r="BH127"/>
  <c r="BG127"/>
  <c r="BF127"/>
  <c r="T127"/>
  <c r="R127"/>
  <c r="P127"/>
  <c r="BK127"/>
  <c r="J127"/>
  <c r="BE127"/>
  <c r="BI119"/>
  <c r="BH119"/>
  <c r="BG119"/>
  <c r="BF119"/>
  <c r="T119"/>
  <c r="R119"/>
  <c r="P119"/>
  <c r="BK119"/>
  <c r="J119"/>
  <c r="BE119"/>
  <c r="BI114"/>
  <c r="BH114"/>
  <c r="BG114"/>
  <c r="BF114"/>
  <c r="T114"/>
  <c r="R114"/>
  <c r="P114"/>
  <c r="BK114"/>
  <c r="J114"/>
  <c r="BE114"/>
  <c r="BI110"/>
  <c r="BH110"/>
  <c r="BG110"/>
  <c r="BF110"/>
  <c r="T110"/>
  <c r="R110"/>
  <c r="P110"/>
  <c r="BK110"/>
  <c r="J110"/>
  <c r="BE110"/>
  <c r="BI106"/>
  <c r="BH106"/>
  <c r="BG106"/>
  <c r="BF106"/>
  <c r="T106"/>
  <c r="R106"/>
  <c r="P106"/>
  <c r="BK106"/>
  <c r="J106"/>
  <c r="BE106"/>
  <c r="BI100"/>
  <c r="F39"/>
  <c i="1" r="BD59"/>
  <c i="4" r="BH100"/>
  <c r="F38"/>
  <c i="1" r="BC59"/>
  <c i="4" r="BG100"/>
  <c r="F37"/>
  <c i="1" r="BB59"/>
  <c i="4" r="BF100"/>
  <c r="J36"/>
  <c i="1" r="AW59"/>
  <c i="4" r="F36"/>
  <c i="1" r="BA59"/>
  <c i="4" r="T100"/>
  <c r="T99"/>
  <c r="T98"/>
  <c r="T97"/>
  <c r="R100"/>
  <c r="R99"/>
  <c r="R98"/>
  <c r="R97"/>
  <c r="P100"/>
  <c r="P99"/>
  <c r="P98"/>
  <c r="P97"/>
  <c i="1" r="AU59"/>
  <c i="4" r="BK100"/>
  <c r="BK99"/>
  <c r="J99"/>
  <c r="BK98"/>
  <c r="J98"/>
  <c r="BK97"/>
  <c r="J97"/>
  <c r="J63"/>
  <c r="J32"/>
  <c i="1" r="AG59"/>
  <c i="4" r="J100"/>
  <c r="BE100"/>
  <c r="J35"/>
  <c i="1" r="AV59"/>
  <c i="4" r="F35"/>
  <c i="1" r="AZ59"/>
  <c i="4" r="J65"/>
  <c r="J64"/>
  <c r="F91"/>
  <c r="E89"/>
  <c r="F56"/>
  <c r="E54"/>
  <c r="J41"/>
  <c r="J26"/>
  <c r="E26"/>
  <c r="J94"/>
  <c r="J59"/>
  <c r="J25"/>
  <c r="J23"/>
  <c r="E23"/>
  <c r="J93"/>
  <c r="J58"/>
  <c r="J22"/>
  <c r="J20"/>
  <c r="E20"/>
  <c r="F94"/>
  <c r="F59"/>
  <c r="J19"/>
  <c r="J17"/>
  <c r="E17"/>
  <c r="F93"/>
  <c r="F58"/>
  <c r="J16"/>
  <c r="J14"/>
  <c r="J91"/>
  <c r="J56"/>
  <c r="E7"/>
  <c r="E85"/>
  <c r="E50"/>
  <c i="3" r="J39"/>
  <c r="J38"/>
  <c i="1" r="AY57"/>
  <c i="3" r="J37"/>
  <c i="1" r="AX57"/>
  <c i="3" r="BI171"/>
  <c r="BH171"/>
  <c r="BG171"/>
  <c r="BF171"/>
  <c r="T171"/>
  <c r="T170"/>
  <c r="R171"/>
  <c r="R170"/>
  <c r="P171"/>
  <c r="P170"/>
  <c r="BK171"/>
  <c r="BK170"/>
  <c r="J170"/>
  <c r="J171"/>
  <c r="BE171"/>
  <c r="J67"/>
  <c r="BI166"/>
  <c r="BH166"/>
  <c r="BG166"/>
  <c r="BF166"/>
  <c r="T166"/>
  <c r="R166"/>
  <c r="P166"/>
  <c r="BK166"/>
  <c r="J166"/>
  <c r="BE166"/>
  <c r="BI157"/>
  <c r="BH157"/>
  <c r="BG157"/>
  <c r="BF157"/>
  <c r="T157"/>
  <c r="R157"/>
  <c r="P157"/>
  <c r="BK157"/>
  <c r="J157"/>
  <c r="BE157"/>
  <c r="BI147"/>
  <c r="BH147"/>
  <c r="BG147"/>
  <c r="BF147"/>
  <c r="T147"/>
  <c r="T146"/>
  <c r="R147"/>
  <c r="R146"/>
  <c r="P147"/>
  <c r="P146"/>
  <c r="BK147"/>
  <c r="BK146"/>
  <c r="J146"/>
  <c r="J147"/>
  <c r="BE147"/>
  <c r="J66"/>
  <c r="BI138"/>
  <c r="BH138"/>
  <c r="BG138"/>
  <c r="BF138"/>
  <c r="T138"/>
  <c r="R138"/>
  <c r="P138"/>
  <c r="BK138"/>
  <c r="J138"/>
  <c r="BE138"/>
  <c r="BI130"/>
  <c r="BH130"/>
  <c r="BG130"/>
  <c r="BF130"/>
  <c r="T130"/>
  <c r="R130"/>
  <c r="P130"/>
  <c r="BK130"/>
  <c r="J130"/>
  <c r="BE130"/>
  <c r="BI125"/>
  <c r="BH125"/>
  <c r="BG125"/>
  <c r="BF125"/>
  <c r="T125"/>
  <c r="R125"/>
  <c r="P125"/>
  <c r="BK125"/>
  <c r="J125"/>
  <c r="BE125"/>
  <c r="BI122"/>
  <c r="BH122"/>
  <c r="BG122"/>
  <c r="BF122"/>
  <c r="T122"/>
  <c r="R122"/>
  <c r="P122"/>
  <c r="BK122"/>
  <c r="J122"/>
  <c r="BE122"/>
  <c r="BI114"/>
  <c r="BH114"/>
  <c r="BG114"/>
  <c r="BF114"/>
  <c r="T114"/>
  <c r="R114"/>
  <c r="P114"/>
  <c r="BK114"/>
  <c r="J114"/>
  <c r="BE114"/>
  <c r="BI105"/>
  <c r="BH105"/>
  <c r="BG105"/>
  <c r="BF105"/>
  <c r="T105"/>
  <c r="R105"/>
  <c r="P105"/>
  <c r="BK105"/>
  <c r="J105"/>
  <c r="BE105"/>
  <c r="BI102"/>
  <c r="BH102"/>
  <c r="BG102"/>
  <c r="BF102"/>
  <c r="T102"/>
  <c r="R102"/>
  <c r="P102"/>
  <c r="BK102"/>
  <c r="J102"/>
  <c r="BE102"/>
  <c r="BI98"/>
  <c r="BH98"/>
  <c r="BG98"/>
  <c r="BF98"/>
  <c r="T98"/>
  <c r="R98"/>
  <c r="P98"/>
  <c r="BK98"/>
  <c r="J98"/>
  <c r="BE98"/>
  <c r="BI92"/>
  <c r="F39"/>
  <c i="1" r="BD57"/>
  <c i="3" r="BH92"/>
  <c r="F38"/>
  <c i="1" r="BC57"/>
  <c i="3" r="BG92"/>
  <c r="F37"/>
  <c i="1" r="BB57"/>
  <c i="3" r="BF92"/>
  <c r="J36"/>
  <c i="1" r="AW57"/>
  <c i="3" r="F36"/>
  <c i="1" r="BA57"/>
  <c i="3" r="T92"/>
  <c r="T91"/>
  <c r="T90"/>
  <c r="T89"/>
  <c r="R92"/>
  <c r="R91"/>
  <c r="R90"/>
  <c r="R89"/>
  <c r="P92"/>
  <c r="P91"/>
  <c r="P90"/>
  <c r="P89"/>
  <c i="1" r="AU57"/>
  <c i="3" r="BK92"/>
  <c r="BK91"/>
  <c r="J91"/>
  <c r="BK90"/>
  <c r="J90"/>
  <c r="BK89"/>
  <c r="J89"/>
  <c r="J63"/>
  <c r="J32"/>
  <c i="1" r="AG57"/>
  <c i="3" r="J92"/>
  <c r="BE92"/>
  <c r="J35"/>
  <c i="1" r="AV57"/>
  <c i="3" r="F35"/>
  <c i="1" r="AZ57"/>
  <c i="3" r="J65"/>
  <c r="J64"/>
  <c r="F83"/>
  <c r="E81"/>
  <c r="F56"/>
  <c r="E54"/>
  <c r="J41"/>
  <c r="J26"/>
  <c r="E26"/>
  <c r="J86"/>
  <c r="J59"/>
  <c r="J25"/>
  <c r="J23"/>
  <c r="E23"/>
  <c r="J85"/>
  <c r="J58"/>
  <c r="J22"/>
  <c r="J20"/>
  <c r="E20"/>
  <c r="F86"/>
  <c r="F59"/>
  <c r="J19"/>
  <c r="J17"/>
  <c r="E17"/>
  <c r="F85"/>
  <c r="F58"/>
  <c r="J16"/>
  <c r="J14"/>
  <c r="J83"/>
  <c r="J56"/>
  <c r="E7"/>
  <c r="E77"/>
  <c r="E50"/>
  <c i="2" r="J39"/>
  <c r="J38"/>
  <c i="1" r="AY56"/>
  <c i="2" r="J37"/>
  <c i="1" r="AX56"/>
  <c i="2" r="BI363"/>
  <c r="BH363"/>
  <c r="BG363"/>
  <c r="BF363"/>
  <c r="T363"/>
  <c r="R363"/>
  <c r="P363"/>
  <c r="BK363"/>
  <c r="J363"/>
  <c r="BE363"/>
  <c r="BI358"/>
  <c r="BH358"/>
  <c r="BG358"/>
  <c r="BF358"/>
  <c r="T358"/>
  <c r="R358"/>
  <c r="P358"/>
  <c r="BK358"/>
  <c r="J358"/>
  <c r="BE358"/>
  <c r="BI352"/>
  <c r="BH352"/>
  <c r="BG352"/>
  <c r="BF352"/>
  <c r="T352"/>
  <c r="R352"/>
  <c r="P352"/>
  <c r="BK352"/>
  <c r="J352"/>
  <c r="BE352"/>
  <c r="BI347"/>
  <c r="BH347"/>
  <c r="BG347"/>
  <c r="BF347"/>
  <c r="T347"/>
  <c r="R347"/>
  <c r="P347"/>
  <c r="BK347"/>
  <c r="J347"/>
  <c r="BE347"/>
  <c r="BI332"/>
  <c r="BH332"/>
  <c r="BG332"/>
  <c r="BF332"/>
  <c r="T332"/>
  <c r="T331"/>
  <c r="T330"/>
  <c r="R332"/>
  <c r="R331"/>
  <c r="R330"/>
  <c r="P332"/>
  <c r="P331"/>
  <c r="P330"/>
  <c r="BK332"/>
  <c r="BK331"/>
  <c r="J331"/>
  <c r="BK330"/>
  <c r="J330"/>
  <c r="J332"/>
  <c r="BE332"/>
  <c r="J73"/>
  <c r="J72"/>
  <c r="BI326"/>
  <c r="BH326"/>
  <c r="BG326"/>
  <c r="BF326"/>
  <c r="T326"/>
  <c r="T325"/>
  <c r="R326"/>
  <c r="R325"/>
  <c r="P326"/>
  <c r="P325"/>
  <c r="BK326"/>
  <c r="BK325"/>
  <c r="J325"/>
  <c r="J326"/>
  <c r="BE326"/>
  <c r="J71"/>
  <c r="BI320"/>
  <c r="BH320"/>
  <c r="BG320"/>
  <c r="BF320"/>
  <c r="T320"/>
  <c r="R320"/>
  <c r="P320"/>
  <c r="BK320"/>
  <c r="J320"/>
  <c r="BE320"/>
  <c r="BI318"/>
  <c r="BH318"/>
  <c r="BG318"/>
  <c r="BF318"/>
  <c r="T318"/>
  <c r="R318"/>
  <c r="P318"/>
  <c r="BK318"/>
  <c r="J318"/>
  <c r="BE318"/>
  <c r="BI313"/>
  <c r="BH313"/>
  <c r="BG313"/>
  <c r="BF313"/>
  <c r="T313"/>
  <c r="R313"/>
  <c r="P313"/>
  <c r="BK313"/>
  <c r="J313"/>
  <c r="BE313"/>
  <c r="BI305"/>
  <c r="BH305"/>
  <c r="BG305"/>
  <c r="BF305"/>
  <c r="T305"/>
  <c r="R305"/>
  <c r="P305"/>
  <c r="BK305"/>
  <c r="J305"/>
  <c r="BE305"/>
  <c r="BI302"/>
  <c r="BH302"/>
  <c r="BG302"/>
  <c r="BF302"/>
  <c r="T302"/>
  <c r="T301"/>
  <c r="R302"/>
  <c r="R301"/>
  <c r="P302"/>
  <c r="P301"/>
  <c r="BK302"/>
  <c r="BK301"/>
  <c r="J301"/>
  <c r="J302"/>
  <c r="BE302"/>
  <c r="J70"/>
  <c r="BI294"/>
  <c r="BH294"/>
  <c r="BG294"/>
  <c r="BF294"/>
  <c r="T294"/>
  <c r="R294"/>
  <c r="P294"/>
  <c r="BK294"/>
  <c r="J294"/>
  <c r="BE294"/>
  <c r="BI290"/>
  <c r="BH290"/>
  <c r="BG290"/>
  <c r="BF290"/>
  <c r="T290"/>
  <c r="R290"/>
  <c r="P290"/>
  <c r="BK290"/>
  <c r="J290"/>
  <c r="BE290"/>
  <c r="BI279"/>
  <c r="BH279"/>
  <c r="BG279"/>
  <c r="BF279"/>
  <c r="T279"/>
  <c r="R279"/>
  <c r="P279"/>
  <c r="BK279"/>
  <c r="J279"/>
  <c r="BE279"/>
  <c r="BI272"/>
  <c r="BH272"/>
  <c r="BG272"/>
  <c r="BF272"/>
  <c r="T272"/>
  <c r="R272"/>
  <c r="P272"/>
  <c r="BK272"/>
  <c r="J272"/>
  <c r="BE272"/>
  <c r="BI267"/>
  <c r="BH267"/>
  <c r="BG267"/>
  <c r="BF267"/>
  <c r="T267"/>
  <c r="R267"/>
  <c r="P267"/>
  <c r="BK267"/>
  <c r="J267"/>
  <c r="BE267"/>
  <c r="BI264"/>
  <c r="BH264"/>
  <c r="BG264"/>
  <c r="BF264"/>
  <c r="T264"/>
  <c r="R264"/>
  <c r="P264"/>
  <c r="BK264"/>
  <c r="J264"/>
  <c r="BE264"/>
  <c r="BI259"/>
  <c r="BH259"/>
  <c r="BG259"/>
  <c r="BF259"/>
  <c r="T259"/>
  <c r="R259"/>
  <c r="P259"/>
  <c r="BK259"/>
  <c r="J259"/>
  <c r="BE259"/>
  <c r="BI255"/>
  <c r="BH255"/>
  <c r="BG255"/>
  <c r="BF255"/>
  <c r="T255"/>
  <c r="R255"/>
  <c r="P255"/>
  <c r="BK255"/>
  <c r="J255"/>
  <c r="BE255"/>
  <c r="BI247"/>
  <c r="BH247"/>
  <c r="BG247"/>
  <c r="BF247"/>
  <c r="T247"/>
  <c r="R247"/>
  <c r="P247"/>
  <c r="BK247"/>
  <c r="J247"/>
  <c r="BE247"/>
  <c r="BI237"/>
  <c r="BH237"/>
  <c r="BG237"/>
  <c r="BF237"/>
  <c r="T237"/>
  <c r="R237"/>
  <c r="P237"/>
  <c r="BK237"/>
  <c r="J237"/>
  <c r="BE237"/>
  <c r="BI227"/>
  <c r="BH227"/>
  <c r="BG227"/>
  <c r="BF227"/>
  <c r="T227"/>
  <c r="T226"/>
  <c r="R227"/>
  <c r="R226"/>
  <c r="P227"/>
  <c r="P226"/>
  <c r="BK227"/>
  <c r="BK226"/>
  <c r="J226"/>
  <c r="J227"/>
  <c r="BE227"/>
  <c r="J69"/>
  <c r="BI222"/>
  <c r="BH222"/>
  <c r="BG222"/>
  <c r="BF222"/>
  <c r="T222"/>
  <c r="R222"/>
  <c r="P222"/>
  <c r="BK222"/>
  <c r="J222"/>
  <c r="BE222"/>
  <c r="BI214"/>
  <c r="BH214"/>
  <c r="BG214"/>
  <c r="BF214"/>
  <c r="T214"/>
  <c r="T213"/>
  <c r="R214"/>
  <c r="R213"/>
  <c r="P214"/>
  <c r="P213"/>
  <c r="BK214"/>
  <c r="BK213"/>
  <c r="J213"/>
  <c r="J214"/>
  <c r="BE214"/>
  <c r="J68"/>
  <c r="BI205"/>
  <c r="BH205"/>
  <c r="BG205"/>
  <c r="BF205"/>
  <c r="T205"/>
  <c r="R205"/>
  <c r="P205"/>
  <c r="BK205"/>
  <c r="J205"/>
  <c r="BE205"/>
  <c r="BI201"/>
  <c r="BH201"/>
  <c r="BG201"/>
  <c r="BF201"/>
  <c r="T201"/>
  <c r="R201"/>
  <c r="P201"/>
  <c r="BK201"/>
  <c r="J201"/>
  <c r="BE201"/>
  <c r="BI196"/>
  <c r="BH196"/>
  <c r="BG196"/>
  <c r="BF196"/>
  <c r="T196"/>
  <c r="R196"/>
  <c r="P196"/>
  <c r="BK196"/>
  <c r="J196"/>
  <c r="BE196"/>
  <c r="BI192"/>
  <c r="BH192"/>
  <c r="BG192"/>
  <c r="BF192"/>
  <c r="T192"/>
  <c r="T191"/>
  <c r="R192"/>
  <c r="R191"/>
  <c r="P192"/>
  <c r="P191"/>
  <c r="BK192"/>
  <c r="BK191"/>
  <c r="J191"/>
  <c r="J192"/>
  <c r="BE192"/>
  <c r="J67"/>
  <c r="BI183"/>
  <c r="BH183"/>
  <c r="BG183"/>
  <c r="BF183"/>
  <c r="T183"/>
  <c r="R183"/>
  <c r="P183"/>
  <c r="BK183"/>
  <c r="J183"/>
  <c r="BE183"/>
  <c r="BI175"/>
  <c r="BH175"/>
  <c r="BG175"/>
  <c r="BF175"/>
  <c r="T175"/>
  <c r="R175"/>
  <c r="P175"/>
  <c r="BK175"/>
  <c r="J175"/>
  <c r="BE175"/>
  <c r="BI172"/>
  <c r="BH172"/>
  <c r="BG172"/>
  <c r="BF172"/>
  <c r="T172"/>
  <c r="R172"/>
  <c r="P172"/>
  <c r="BK172"/>
  <c r="J172"/>
  <c r="BE172"/>
  <c r="BI161"/>
  <c r="BH161"/>
  <c r="BG161"/>
  <c r="BF161"/>
  <c r="T161"/>
  <c r="R161"/>
  <c r="P161"/>
  <c r="BK161"/>
  <c r="J161"/>
  <c r="BE161"/>
  <c r="BI151"/>
  <c r="BH151"/>
  <c r="BG151"/>
  <c r="BF151"/>
  <c r="T151"/>
  <c r="T150"/>
  <c r="R151"/>
  <c r="R150"/>
  <c r="P151"/>
  <c r="P150"/>
  <c r="BK151"/>
  <c r="BK150"/>
  <c r="J150"/>
  <c r="J151"/>
  <c r="BE151"/>
  <c r="J66"/>
  <c r="BI144"/>
  <c r="BH144"/>
  <c r="BG144"/>
  <c r="BF144"/>
  <c r="T144"/>
  <c r="R144"/>
  <c r="P144"/>
  <c r="BK144"/>
  <c r="J144"/>
  <c r="BE144"/>
  <c r="BI140"/>
  <c r="BH140"/>
  <c r="BG140"/>
  <c r="BF140"/>
  <c r="T140"/>
  <c r="R140"/>
  <c r="P140"/>
  <c r="BK140"/>
  <c r="J140"/>
  <c r="BE140"/>
  <c r="BI136"/>
  <c r="BH136"/>
  <c r="BG136"/>
  <c r="BF136"/>
  <c r="T136"/>
  <c r="R136"/>
  <c r="P136"/>
  <c r="BK136"/>
  <c r="J136"/>
  <c r="BE136"/>
  <c r="BI132"/>
  <c r="BH132"/>
  <c r="BG132"/>
  <c r="BF132"/>
  <c r="T132"/>
  <c r="R132"/>
  <c r="P132"/>
  <c r="BK132"/>
  <c r="J132"/>
  <c r="BE132"/>
  <c r="BI127"/>
  <c r="BH127"/>
  <c r="BG127"/>
  <c r="BF127"/>
  <c r="T127"/>
  <c r="R127"/>
  <c r="P127"/>
  <c r="BK127"/>
  <c r="J127"/>
  <c r="BE127"/>
  <c r="BI124"/>
  <c r="BH124"/>
  <c r="BG124"/>
  <c r="BF124"/>
  <c r="T124"/>
  <c r="R124"/>
  <c r="P124"/>
  <c r="BK124"/>
  <c r="J124"/>
  <c r="BE124"/>
  <c r="BI122"/>
  <c r="BH122"/>
  <c r="BG122"/>
  <c r="BF122"/>
  <c r="T122"/>
  <c r="R122"/>
  <c r="P122"/>
  <c r="BK122"/>
  <c r="J122"/>
  <c r="BE122"/>
  <c r="BI114"/>
  <c r="BH114"/>
  <c r="BG114"/>
  <c r="BF114"/>
  <c r="T114"/>
  <c r="R114"/>
  <c r="P114"/>
  <c r="BK114"/>
  <c r="J114"/>
  <c r="BE114"/>
  <c r="BI110"/>
  <c r="BH110"/>
  <c r="BG110"/>
  <c r="BF110"/>
  <c r="T110"/>
  <c r="R110"/>
  <c r="P110"/>
  <c r="BK110"/>
  <c r="J110"/>
  <c r="BE110"/>
  <c r="BI102"/>
  <c r="BH102"/>
  <c r="BG102"/>
  <c r="BF102"/>
  <c r="T102"/>
  <c r="R102"/>
  <c r="P102"/>
  <c r="BK102"/>
  <c r="J102"/>
  <c r="BE102"/>
  <c r="BI98"/>
  <c r="F39"/>
  <c i="1" r="BD56"/>
  <c i="2" r="BH98"/>
  <c r="F38"/>
  <c i="1" r="BC56"/>
  <c i="2" r="BG98"/>
  <c r="F37"/>
  <c i="1" r="BB56"/>
  <c i="2" r="BF98"/>
  <c r="J36"/>
  <c i="1" r="AW56"/>
  <c i="2" r="F36"/>
  <c i="1" r="BA56"/>
  <c i="2" r="T98"/>
  <c r="T97"/>
  <c r="T96"/>
  <c r="T95"/>
  <c r="R98"/>
  <c r="R97"/>
  <c r="R96"/>
  <c r="R95"/>
  <c r="P98"/>
  <c r="P97"/>
  <c r="P96"/>
  <c r="P95"/>
  <c i="1" r="AU56"/>
  <c i="2" r="BK98"/>
  <c r="BK97"/>
  <c r="J97"/>
  <c r="BK96"/>
  <c r="J96"/>
  <c r="BK95"/>
  <c r="J95"/>
  <c r="J63"/>
  <c r="J32"/>
  <c i="1" r="AG56"/>
  <c i="2" r="J98"/>
  <c r="BE98"/>
  <c r="J35"/>
  <c i="1" r="AV56"/>
  <c i="2" r="F35"/>
  <c i="1" r="AZ56"/>
  <c i="2" r="J65"/>
  <c r="J64"/>
  <c r="F89"/>
  <c r="E87"/>
  <c r="F56"/>
  <c r="E54"/>
  <c r="J41"/>
  <c r="J26"/>
  <c r="E26"/>
  <c r="J92"/>
  <c r="J59"/>
  <c r="J25"/>
  <c r="J23"/>
  <c r="E23"/>
  <c r="J91"/>
  <c r="J58"/>
  <c r="J22"/>
  <c r="J20"/>
  <c r="E20"/>
  <c r="F92"/>
  <c r="F59"/>
  <c r="J19"/>
  <c r="J17"/>
  <c r="E17"/>
  <c r="F91"/>
  <c r="F58"/>
  <c r="J16"/>
  <c r="J14"/>
  <c r="J89"/>
  <c r="J56"/>
  <c r="E7"/>
  <c r="E83"/>
  <c r="E50"/>
  <c i="1" r="BD69"/>
  <c r="BC69"/>
  <c r="BB69"/>
  <c r="BA69"/>
  <c r="AZ69"/>
  <c r="AY69"/>
  <c r="AX69"/>
  <c r="AW69"/>
  <c r="AV69"/>
  <c r="AU69"/>
  <c r="AT69"/>
  <c r="AS69"/>
  <c r="AG69"/>
  <c r="BD67"/>
  <c r="BC67"/>
  <c r="BB67"/>
  <c r="BA67"/>
  <c r="AZ67"/>
  <c r="AY67"/>
  <c r="AX67"/>
  <c r="AW67"/>
  <c r="AV67"/>
  <c r="AU67"/>
  <c r="AT67"/>
  <c r="AS67"/>
  <c r="AG67"/>
  <c r="BD64"/>
  <c r="BC64"/>
  <c r="BB64"/>
  <c r="BA64"/>
  <c r="AZ64"/>
  <c r="AY64"/>
  <c r="AX64"/>
  <c r="AW64"/>
  <c r="AV64"/>
  <c r="AU64"/>
  <c r="AT64"/>
  <c r="AS64"/>
  <c r="AG64"/>
  <c r="BD61"/>
  <c r="BC61"/>
  <c r="BB61"/>
  <c r="BA61"/>
  <c r="AZ61"/>
  <c r="AY61"/>
  <c r="AX61"/>
  <c r="AW61"/>
  <c r="AV61"/>
  <c r="AU61"/>
  <c r="AT61"/>
  <c r="AS61"/>
  <c r="AG61"/>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77"/>
  <c r="AN77"/>
  <c r="AT76"/>
  <c r="AN76"/>
  <c r="AT75"/>
  <c r="AN75"/>
  <c r="AT74"/>
  <c r="AN74"/>
  <c r="AT73"/>
  <c r="AN73"/>
  <c r="AT72"/>
  <c r="AN72"/>
  <c r="AT71"/>
  <c r="AN71"/>
  <c r="AT70"/>
  <c r="AN70"/>
  <c r="AN69"/>
  <c r="AT68"/>
  <c r="AN68"/>
  <c r="AN67"/>
  <c r="AT66"/>
  <c r="AN66"/>
  <c r="AT65"/>
  <c r="AN65"/>
  <c r="AN64"/>
  <c r="AT63"/>
  <c r="AN63"/>
  <c r="AT62"/>
  <c r="AN62"/>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<sst xmlns="http://schemas.openxmlformats.org/spreadsheetml/2006/main">
  <si>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</si>
  <si>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</si>
  <si>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</si>
  <si>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</si>
  <si>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</si>
  <si>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{26e187c8-cb2a-424b-9da8-7becdd11cee6}</t>
  </si>
  <si>
    <t>0,01</t>
  </si>
  <si>
    <t>21</t>
  </si>
  <si>
    <t>15</t>
  </si>
  <si>
    <t>REKAPITULACE ZAKÁZKY</t>
  </si>
  <si>
    <t xml:space="preserve">v ---  níže se nacházejí doplnkové a pomocné údaje k sestavám  --- v</t>
  </si>
  <si>
    <t>Návod na vyplnění</t>
  </si>
  <si>
    <t>0,001</t>
  </si>
  <si>
    <t>Kód:</t>
  </si>
  <si>
    <t>0661Z</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</si>
  <si>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</si>
  <si>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</si>
  <si>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mostních objektů v úseku Ústí n. L. západ - Řehlovice</t>
  </si>
  <si>
    <t>KSO:</t>
  </si>
  <si>
    <t>CC-CZ:</t>
  </si>
  <si>
    <t>Místo:</t>
  </si>
  <si>
    <t xml:space="preserve"> </t>
  </si>
  <si>
    <t>Datum:</t>
  </si>
  <si>
    <t>25. 2. 2019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</si>
  <si>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</si>
  <si>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</si>
  <si>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</si>
  <si>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</si>
  <si>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</si>
  <si>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</si>
  <si>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</si>
  <si>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</si>
  <si>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</si>
  <si>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</si>
  <si>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</si>
  <si>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</si>
  <si>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</si>
  <si>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</si>
  <si>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</si>
  <si>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</si>
  <si>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</si>
  <si>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</si>
  <si>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</si>
  <si>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</si>
  <si>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</si>
  <si>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</si>
  <si>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</si>
  <si>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</si>
  <si>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</si>
  <si>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</si>
  <si>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</si>
  <si>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</si>
  <si>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</si>
  <si>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</si>
  <si>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</si>
  <si>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</si>
  <si>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</si>
  <si>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</si>
  <si>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</si>
  <si>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</si>
  <si>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</si>
  <si>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</si>
  <si>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</si>
  <si>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</si>
  <si>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</si>
  <si>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</si>
  <si>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</si>
  <si>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</si>
  <si>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</si>
  <si>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</si>
  <si>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</si>
  <si>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</si>
  <si>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propustku v km 3,036</t>
  </si>
  <si>
    <t>STA</t>
  </si>
  <si>
    <t>1</t>
  </si>
  <si>
    <t>{bbdc1b61-4e64-4387-9b73-a38bb11274c6}</t>
  </si>
  <si>
    <t>2</t>
  </si>
  <si>
    <t>/</t>
  </si>
  <si>
    <t>km 3,036 - propustek</t>
  </si>
  <si>
    <t>Soupis</t>
  </si>
  <si>
    <t>{2a7a8f31-8f1e-42a7-b60b-8e102afbda15}</t>
  </si>
  <si>
    <t>002</t>
  </si>
  <si>
    <t>km 3,036 - svršek</t>
  </si>
  <si>
    <t>{ed45eadd-8b32-47bb-aa1b-fd031e6f1797}</t>
  </si>
  <si>
    <t>Oprava mostu v km 4,669</t>
  </si>
  <si>
    <t>{dfeecd8b-a4ba-4185-818b-26ec983793c7}</t>
  </si>
  <si>
    <t>km 4,669 - most</t>
  </si>
  <si>
    <t>{6df272d5-499b-42f4-ace9-6b45446a8035}</t>
  </si>
  <si>
    <t>km 4,669 - svršek</t>
  </si>
  <si>
    <t>{de2861f2-fd01-4546-8426-aadc4abc66d1}</t>
  </si>
  <si>
    <t>003</t>
  </si>
  <si>
    <t>Oprava mostu v km 4,865</t>
  </si>
  <si>
    <t>{54e6fe0c-221c-4002-8237-e30d8f6f2267}</t>
  </si>
  <si>
    <t>km 4,865 - most</t>
  </si>
  <si>
    <t>{ea7d0ed4-a2ca-4283-b4ec-25b15942c6f6}</t>
  </si>
  <si>
    <t>km 4,865 - svršek</t>
  </si>
  <si>
    <t>{06cb9546-20ff-4423-a7a3-3492df64807c}</t>
  </si>
  <si>
    <t>004</t>
  </si>
  <si>
    <t>Oprava mostu v km 5,470</t>
  </si>
  <si>
    <t>{47481f2b-1b5b-4508-ae44-abdc0cc03f12}</t>
  </si>
  <si>
    <t>km 5,470 - most</t>
  </si>
  <si>
    <t>{dc88e592-1e05-4d90-b42d-83e8a7491fad}</t>
  </si>
  <si>
    <t>km 5,470 - svršek</t>
  </si>
  <si>
    <t>{d9265a84-e03e-433a-b114-bf4c871c7425}</t>
  </si>
  <si>
    <t>005</t>
  </si>
  <si>
    <t>Oprava propustku v km 6,473</t>
  </si>
  <si>
    <t>{62f9241a-268e-49d0-9713-7980a97cf4d6}</t>
  </si>
  <si>
    <t>km 6,473 - propustek</t>
  </si>
  <si>
    <t>{6526885f-5d48-45a6-98aa-b845e2466e57}</t>
  </si>
  <si>
    <t>006</t>
  </si>
  <si>
    <t>Oprava mostu v km 7,166</t>
  </si>
  <si>
    <t>{07ea65f0-a732-40fd-ba58-966389aece85}</t>
  </si>
  <si>
    <t>km 7,166 - most</t>
  </si>
  <si>
    <t>{985f2bda-f8d9-421c-af3e-86573cb42ad5}</t>
  </si>
  <si>
    <t>km 7,166 - svršek</t>
  </si>
  <si>
    <t>{8e37b47c-f733-439b-a858-332660bb252f}</t>
  </si>
  <si>
    <t>VRN1</t>
  </si>
  <si>
    <t>{86bd9afa-f2bc-4f51-9e81-c5a560198f3c}</t>
  </si>
  <si>
    <t>VRN2</t>
  </si>
  <si>
    <t>{b5831b41-fb2d-4788-9fa4-577c5ce64d15}</t>
  </si>
  <si>
    <t>VRN3</t>
  </si>
  <si>
    <t>{91493a37-8fb9-4367-b886-25a89cba13e4}</t>
  </si>
  <si>
    <t>VRN4</t>
  </si>
  <si>
    <t>{1e4a6616-2558-46e5-8688-39d68c34230c}</t>
  </si>
  <si>
    <t>VRN5</t>
  </si>
  <si>
    <t>{f4ab817d-d5fa-4c9a-bffc-a3fb892200d3}</t>
  </si>
  <si>
    <t>VRN6</t>
  </si>
  <si>
    <t>{8058f3c3-1047-4415-9c4b-9d36cc4166a5}</t>
  </si>
  <si>
    <t>KRYCÍ LIST SOUPISU PRACÍ</t>
  </si>
  <si>
    <t>Objekt:</t>
  </si>
  <si>
    <t>001 - Oprava propustku v km 3,036</t>
  </si>
  <si>
    <t>Soupis:</t>
  </si>
  <si>
    <t>001 - km 3,036 - propustek</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</si>
  <si>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</si>
  <si>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</si>
  <si>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</si>
  <si>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</si>
  <si>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</si>
  <si>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</si>
  <si>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</si>
  <si>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</si>
  <si>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</si>
  <si>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</si>
  <si>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</si>
  <si>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</si>
  <si>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</si>
  <si>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</si>
  <si>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</si>
  <si>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</si>
  <si>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</si>
  <si>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</si>
  <si>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</si>
  <si>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</si>
  <si>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</si>
  <si>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</si>
  <si>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</si>
  <si>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</si>
  <si>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</si>
  <si>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</si>
  <si>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</si>
  <si>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</si>
  <si>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</si>
  <si>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</si>
  <si>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</si>
  <si>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</si>
  <si>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</si>
  <si>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119001421</t>
  </si>
  <si>
    <t>Dočasné zajištění kabelů a kabelových tratí ze 3 volně ložených kabelů</t>
  </si>
  <si>
    <t>m</t>
  </si>
  <si>
    <t>CS ÚRS 2019 01</t>
  </si>
  <si>
    <t>4</t>
  </si>
  <si>
    <t>-448073576</t>
  </si>
  <si>
    <t>PP</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</si>
  <si>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</si>
  <si>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</si>
  <si>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</si>
  <si>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VV</t>
  </si>
  <si>
    <t>2*10,0</t>
  </si>
  <si>
    <t>122202501</t>
  </si>
  <si>
    <t>Odkopávky a prokopávky nezapažené pro spodní stavbu železnic do 100 m3 v hornině tř. 3</t>
  </si>
  <si>
    <t>m3</t>
  </si>
  <si>
    <t>-93039845</t>
  </si>
  <si>
    <t>Odkopávky a prokopávky nezapažené pro spodní stavbu železnic strojně s přemístěním výkopku v příčných profilech do 15 m nebo s naložením na dopravní prostředek v hornině tř.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</si>
  <si>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</si>
  <si>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výběhy p.str.</t>
  </si>
  <si>
    <t>3,0*1,5*1,0*2</t>
  </si>
  <si>
    <t>podél křídel l.str.</t>
  </si>
  <si>
    <t>12,5*1,0*0,4*2</t>
  </si>
  <si>
    <t>Součet</t>
  </si>
  <si>
    <t>3</t>
  </si>
  <si>
    <t>122202509</t>
  </si>
  <si>
    <t>Příplatek k odkopávkám pro spodní stavbu železnic v hornině tř. 3 za lepivost</t>
  </si>
  <si>
    <t>502593328</t>
  </si>
  <si>
    <t>Odkopávky a prokopávky nezapažené pro spodní stavbu železnic strojně s přemístěním výkopku v příčných profilech do 15 m nebo s naložením na dopravní prostředek v hornině tř. 3 Příplatek k cenám za lepivost horniny tř. 3</t>
  </si>
  <si>
    <t>19,0/2</t>
  </si>
  <si>
    <t>151103101</t>
  </si>
  <si>
    <t>Zřízení příložného pažení a rozepření stěn kolejového lože do 20 m2 hl do 2 m</t>
  </si>
  <si>
    <t>m2</t>
  </si>
  <si>
    <t>10616941</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</si>
  <si>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</si>
  <si>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</si>
  <si>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zapažení vnější části kolej.lože kolej č.1:</t>
  </si>
  <si>
    <t>5,0*1,0</t>
  </si>
  <si>
    <t>zapažení vnější části kolej.lože kolej č.2:</t>
  </si>
  <si>
    <t>9,0*1,0</t>
  </si>
  <si>
    <t>5</t>
  </si>
  <si>
    <t>151103111</t>
  </si>
  <si>
    <t>Odstranění příložného pažení a rozepření stěn kolejového lože do 20 m2 hl do 2 m</t>
  </si>
  <si>
    <t>-1201110485</t>
  </si>
  <si>
    <t>Odstranění pažení a rozepření stěn výkopu kolejového lože plochy do 20 m2 s uložením materiálu na vzdálenost do 3 m od kraje výkopu příložné, hloubky do 2 m</t>
  </si>
  <si>
    <t>6</t>
  </si>
  <si>
    <t>162701105</t>
  </si>
  <si>
    <t>Vodorovné přemístění do 10000 m výkopku/sypaniny z horniny tř. 1 až 4</t>
  </si>
  <si>
    <t>-1467377658</t>
  </si>
  <si>
    <t xml:space="preserve">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</si>
  <si>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</si>
  <si>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7</t>
  </si>
  <si>
    <t>162701109</t>
  </si>
  <si>
    <t>Příplatek k vodorovnému přemístění výkopku/sypaniny z horniny tř. 1 až 4 ZKD 1000 m přes 10000 m</t>
  </si>
  <si>
    <t>-1868716414</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</si>
  <si>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</si>
  <si>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P</t>
  </si>
  <si>
    <t xml:space="preserve">Poznámka k položce:_x000d_
Celkem 12 km (např. skládka v UL-Všebořice) </t>
  </si>
  <si>
    <t>19,0*2</t>
  </si>
  <si>
    <t>8</t>
  </si>
  <si>
    <t>171111111</t>
  </si>
  <si>
    <t>Hutnění zeminy pro spodní stavbu železnic tl do 20 cm</t>
  </si>
  <si>
    <t>1214628070</t>
  </si>
  <si>
    <t>Hutnění zeminy pro spodní stavbu železnic tloušťky vrstvy do 20 cm</t>
  </si>
  <si>
    <t>u výběhů vpravo:</t>
  </si>
  <si>
    <t>2*3*1,5</t>
  </si>
  <si>
    <t>9</t>
  </si>
  <si>
    <t>171151101</t>
  </si>
  <si>
    <t>Hutnění boků násypů pro jakýkoliv sklon a míru zhutnění svahu</t>
  </si>
  <si>
    <t>-86274326</t>
  </si>
  <si>
    <t xml:space="preserve">Hutnění boků násypů z hornin soudržných a sypkých  pro jakýkoliv sklon, délku a míru zhutnění svahu</t>
  </si>
  <si>
    <t xml:space="preserve">pod dlažby: </t>
  </si>
  <si>
    <t>52,5</t>
  </si>
  <si>
    <t>10</t>
  </si>
  <si>
    <t>171201211</t>
  </si>
  <si>
    <t>Poplatek za uložení stavebního odpadu - zeminy a kameniva na skládce</t>
  </si>
  <si>
    <t>t</t>
  </si>
  <si>
    <t>752878661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</si>
  <si>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</si>
  <si>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</si>
  <si>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19,0*2,0</t>
  </si>
  <si>
    <t>11</t>
  </si>
  <si>
    <t>182201101</t>
  </si>
  <si>
    <t>Svahování násypů</t>
  </si>
  <si>
    <t>56641363</t>
  </si>
  <si>
    <t xml:space="preserve">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</si>
  <si>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</si>
  <si>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12,5*2,0*2</t>
  </si>
  <si>
    <t>10,0*2,0*2</t>
  </si>
  <si>
    <t>Svislé a kompletní konstrukce</t>
  </si>
  <si>
    <t>12</t>
  </si>
  <si>
    <t>317321118</t>
  </si>
  <si>
    <t>Mostní římsy ze ŽB C 30/37</t>
  </si>
  <si>
    <t>2114699929</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</si>
  <si>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</si>
  <si>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</si>
  <si>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levá římsa NK</t>
  </si>
  <si>
    <t>0,65*4,3</t>
  </si>
  <si>
    <t>pravá římsa NK</t>
  </si>
  <si>
    <t>0,65*2,3</t>
  </si>
  <si>
    <t>římsy pravých křídel</t>
  </si>
  <si>
    <t>0,45*0,6*2</t>
  </si>
  <si>
    <t>13</t>
  </si>
  <si>
    <t>317353121</t>
  </si>
  <si>
    <t>Bednění mostních říms všech tvarů - zřízení</t>
  </si>
  <si>
    <t>-2126295677</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</si>
  <si>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</si>
  <si>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</si>
  <si>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římsy NK</t>
  </si>
  <si>
    <t>(0,685+0,10+0,655+0,50)*4,3</t>
  </si>
  <si>
    <t>(0,685+0,10+0,655+0,50)*2,3</t>
  </si>
  <si>
    <t>0,65*4</t>
  </si>
  <si>
    <t>římsy křídel</t>
  </si>
  <si>
    <t>0,45*4</t>
  </si>
  <si>
    <t>0,6*4</t>
  </si>
  <si>
    <t>14</t>
  </si>
  <si>
    <t>317353221</t>
  </si>
  <si>
    <t>Bednění mostních říms všech tvarů - odstranění</t>
  </si>
  <si>
    <t>-540498458</t>
  </si>
  <si>
    <t xml:space="preserve">Bednění mostní římsy  odstranění všech tvarů</t>
  </si>
  <si>
    <t>317361116</t>
  </si>
  <si>
    <t>Výztuž mostních říms z betonářské oceli 10 505</t>
  </si>
  <si>
    <t>-2063317690</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</si>
  <si>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</si>
  <si>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</si>
  <si>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výztuž ímsy</t>
  </si>
  <si>
    <t>4,830*100/1000</t>
  </si>
  <si>
    <t>trny DN 20mm dl.800mm</t>
  </si>
  <si>
    <t>(33,15+16,57)/1000</t>
  </si>
  <si>
    <t>16</t>
  </si>
  <si>
    <t>334313118</t>
  </si>
  <si>
    <t>Mostní opěry z betonu prostého C 30/37</t>
  </si>
  <si>
    <t>376528715</t>
  </si>
  <si>
    <t xml:space="preserve">Mostní opěry z prostého betonu  C 30/37</t>
  </si>
  <si>
    <t xml:space="preserve">Poznámka k souboru cen:_x000d_
1. V cenách jsou započteny náklady na betonáž dříku mostních opěr na plošném základu nebo na vrtací šabloně při založení na pilotách, kontrolu bednění, vlastní betonáž zejména čerpadlem betonu, rozhrnutí a hutnění betonu požadované konzistence, uhlazení horního povrchu dříku případně úložného prahu včetně vyspádování do odtokového žlábku u závěrné zídky prahu a ošetření a ochranu čerstvě uloženého betonu. 2. V cenách nejsou započteny náklady na uložení plastového žlábku do úložného prahu opěry, tyto se oceňují souborem cen 212 79- . . Odvodnění mostní opěry z plastových trub a navazujícího kamenného chrliče, tyto se oceňují souborem cen 936 91-11 Montáž chrliče žlabového ze žulového kamene. 3. Ceny lze použít i pro ocenění ochranných přizdívek. </t>
  </si>
  <si>
    <t>betonový blok na křídlech</t>
  </si>
  <si>
    <t>0,3*0,5*2</t>
  </si>
  <si>
    <t>přechody do trati</t>
  </si>
  <si>
    <t>1,2*3,0*2</t>
  </si>
  <si>
    <t>Vodorovné konstrukce</t>
  </si>
  <si>
    <t>17</t>
  </si>
  <si>
    <t>273361412</t>
  </si>
  <si>
    <t>Výztuž základových desek ze svařovaných sítí do 6 kg/m2</t>
  </si>
  <si>
    <t>2069638434</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</si>
  <si>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</si>
  <si>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</si>
  <si>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52,50*5,506/1000</t>
  </si>
  <si>
    <t>18</t>
  </si>
  <si>
    <t>451476111</t>
  </si>
  <si>
    <t>Podkladní vrstva pod ložiska z plastbetonu první vrstva tl 10 mm</t>
  </si>
  <si>
    <t>43822502</t>
  </si>
  <si>
    <t xml:space="preserve">Podkladní vrstva z plastbetonu pod mostními ložisky  epoxidová pryskyřice první vrstva tl. 10 mm</t>
  </si>
  <si>
    <t xml:space="preserve">Poznámka k souboru cen:_x000d_
1. V ceně -6111 jsou započteny i náklady na penetrační nátěr z epoxidové pryskyřice. 2. Plastbetonová směs započtená v ceně -6111 má poměr plniva ku pojivu 5:1, v ceně -6112 má poměr plniva ku pojivu 4:1. 3. V cenách nejsou započteny náklady na úpravu úložné spáry; tyto práce se oceňují cenou 967 04-1111 Úprava úložné spáry z části B 01 tohoto katalogu. </t>
  </si>
  <si>
    <t xml:space="preserve">pod patní desky zábradlí </t>
  </si>
  <si>
    <t>(3+8+4)*0,2*0,24</t>
  </si>
  <si>
    <t>19</t>
  </si>
  <si>
    <t>451476112</t>
  </si>
  <si>
    <t>Podkladní vrstva pod ložiska z plastbetonu další vrstvy tl 10 mm</t>
  </si>
  <si>
    <t>805656824</t>
  </si>
  <si>
    <t xml:space="preserve">Podkladní vrstva z plastbetonu pod mostními ložisky  epoxidová pryskyřice každá další vrstva tl. 10 mm</t>
  </si>
  <si>
    <t>Poznámka k položce:_x000d_
celk. tl. 20 mm</t>
  </si>
  <si>
    <t>20</t>
  </si>
  <si>
    <t>465513157</t>
  </si>
  <si>
    <t>Dlažba svahu u opěr z upraveného lomového žulového kamene tl 200 mm do lože C 25/30 pl přes 10 m2</t>
  </si>
  <si>
    <t>1939546508</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</si>
  <si>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</si>
  <si>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</si>
  <si>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odláždit za křídly</t>
  </si>
  <si>
    <t>0,5*12,5*2</t>
  </si>
  <si>
    <t>odláždit svah</t>
  </si>
  <si>
    <t>4,0*10,0</t>
  </si>
  <si>
    <t>Úpravy povrchů, podlahy a osazování výplní</t>
  </si>
  <si>
    <t>628613233</t>
  </si>
  <si>
    <t>Protikorozní ochrana OK mostu III. tř.- základní a podkladní epoxidový, vrchní PU nátěr s metalizací</t>
  </si>
  <si>
    <t>1327849555</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</si>
  <si>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</si>
  <si>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</si>
  <si>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PKO schváleného typu, včetně otryskání a dodání písku, bez materiálu metalizace</t>
  </si>
  <si>
    <t>(4,3+8,3+6,235)*3*0,28</t>
  </si>
  <si>
    <t>(3+8+4)*1,1*0,34</t>
  </si>
  <si>
    <t>(3+8+4)*0,11</t>
  </si>
  <si>
    <t>22</t>
  </si>
  <si>
    <t>M</t>
  </si>
  <si>
    <t>132610500.R</t>
  </si>
  <si>
    <t>Metalizační drát Zn</t>
  </si>
  <si>
    <t>kg</t>
  </si>
  <si>
    <t>825270211</t>
  </si>
  <si>
    <t>Poznámka k položce:_x000d_
1,517 kg/m2</t>
  </si>
  <si>
    <t>23,081*1,517</t>
  </si>
  <si>
    <t>Ostatní konstrukce a práce-bourání</t>
  </si>
  <si>
    <t>23</t>
  </si>
  <si>
    <t>911121211</t>
  </si>
  <si>
    <t>Výroba ocelového zábradli při opravách mostů</t>
  </si>
  <si>
    <t>761997596</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</si>
  <si>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</si>
  <si>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</si>
  <si>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levé zábradlí - římsa NK</t>
  </si>
  <si>
    <t>4,3</t>
  </si>
  <si>
    <t>pravé zábradlí - římsa NK</t>
  </si>
  <si>
    <t>3,0+2,3+3,0</t>
  </si>
  <si>
    <t>levé zábradlí - šikmá křídla</t>
  </si>
  <si>
    <t>2*6,235</t>
  </si>
  <si>
    <t>24</t>
  </si>
  <si>
    <t>911121311</t>
  </si>
  <si>
    <t>Montáž ocelového zábradli při opravách mostů</t>
  </si>
  <si>
    <t>-686878347</t>
  </si>
  <si>
    <t>Oprava ocelového zábradlí svařovaného nebo šroubovaného montáž</t>
  </si>
  <si>
    <t>25</t>
  </si>
  <si>
    <t>130104280</t>
  </si>
  <si>
    <t>úhelník ocelový rovnostranný jakost 11 375 70x70x6mm</t>
  </si>
  <si>
    <t>631566364</t>
  </si>
  <si>
    <t>Poznámka k položce:_x000d_
Hmotnost: 6,40 kg/m</t>
  </si>
  <si>
    <t>madla zábradlí</t>
  </si>
  <si>
    <t>4,3*3*6,4/1000</t>
  </si>
  <si>
    <t>8,3*3*6,4/1000</t>
  </si>
  <si>
    <t>6,235*3*6,4/1000</t>
  </si>
  <si>
    <t>26</t>
  </si>
  <si>
    <t>13011067</t>
  </si>
  <si>
    <t>úhelník ocelový rovnostranný jakost 11 375 80x80x10mm</t>
  </si>
  <si>
    <t>699350355</t>
  </si>
  <si>
    <t>sloupky zábradlí</t>
  </si>
  <si>
    <t>1,1*(3+8+4)*11,86/1000</t>
  </si>
  <si>
    <t>27</t>
  </si>
  <si>
    <t>136112380-01</t>
  </si>
  <si>
    <t>plech tlustý hladký jakost S 235 JR, 16x200x240 mm</t>
  </si>
  <si>
    <t>-2111603720</t>
  </si>
  <si>
    <t xml:space="preserve">plechy tlusté hladké - tabule jakost oceli S 235JR  (11 375.1) 16  x 2000 x 3000 mm</t>
  </si>
  <si>
    <t>Poznámka k položce:_x000d_
hmotnost 125,6 kg/m2</t>
  </si>
  <si>
    <t>pro kotevní desky 240x200 mm:</t>
  </si>
  <si>
    <t>(3+8+4)*6,029/1000</t>
  </si>
  <si>
    <t>28</t>
  </si>
  <si>
    <t>936942211</t>
  </si>
  <si>
    <t>Zhotovení tabulky s letopočtem opravy mostu vložením šablony do bednění</t>
  </si>
  <si>
    <t>kus</t>
  </si>
  <si>
    <t>-1640378322</t>
  </si>
  <si>
    <t>Zhotovení tabulky s letopočtem opravy nebo větší údržby vložením šablony do bednění</t>
  </si>
  <si>
    <t>Poznámka k položce:_x000d_
včetně zhotovení 1x základního PKO nátěru výztuže římsy u vlysu s letopočtem s ručním očištěním kartáčem</t>
  </si>
  <si>
    <t>29</t>
  </si>
  <si>
    <t>953965132</t>
  </si>
  <si>
    <t>Kotevní šroub pro chemické kotvy M 16 dl 260 mm</t>
  </si>
  <si>
    <t>-1058961077</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</si>
  <si>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</si>
  <si>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</si>
  <si>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položce:_x000d_
ukotvení sloupků zábradlí_x000d_
(římsy NK + levá křídla)</t>
  </si>
  <si>
    <t>(3+8+4)*4</t>
  </si>
  <si>
    <t>30</t>
  </si>
  <si>
    <t>963021112</t>
  </si>
  <si>
    <t>Bourání mostní nosné konstrukce z kamene</t>
  </si>
  <si>
    <t>-898598615</t>
  </si>
  <si>
    <t>Bourání mostních konstrukcí nosných konstrukcí z kamene nebo cihel</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</si>
  <si>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</si>
  <si>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pravá strana</t>
  </si>
  <si>
    <t>0,25*3,1</t>
  </si>
  <si>
    <t>31</t>
  </si>
  <si>
    <t>963041211</t>
  </si>
  <si>
    <t>Bourání mostní nosné konstrukce z betonu prostého</t>
  </si>
  <si>
    <t>1859404273</t>
  </si>
  <si>
    <t>Bourání mostních konstrukcí nosných konstrukcí z prostého betonu</t>
  </si>
  <si>
    <t>levá strana</t>
  </si>
  <si>
    <t>0,1*0,6*2</t>
  </si>
  <si>
    <t>0,15*0,4*2</t>
  </si>
  <si>
    <t>0,12*4,3</t>
  </si>
  <si>
    <t>0,3*4,3</t>
  </si>
  <si>
    <t>0,2*3,1</t>
  </si>
  <si>
    <t>32</t>
  </si>
  <si>
    <t>966075141</t>
  </si>
  <si>
    <t>Odstranění kovového zábradlí vcelku</t>
  </si>
  <si>
    <t>1703732048</t>
  </si>
  <si>
    <t>Odstranění různých konstrukcí na mostech kovového zábradlí vcelku</t>
  </si>
  <si>
    <t>Poznámka k položce:_x000d_
odstraněné ocelové zábradlí - výzisk SMT u OŘ Ústí n.L.</t>
  </si>
  <si>
    <t>4,3+3,1</t>
  </si>
  <si>
    <t>33</t>
  </si>
  <si>
    <t>985331117</t>
  </si>
  <si>
    <t>Dodatečné vlepování betonářské výztuže D 20 mm do cementové aktivované malty včetně vyvrtání otvoru</t>
  </si>
  <si>
    <t>626572716</t>
  </si>
  <si>
    <t>Dodatečné vlepování betonářské výztuže včetně vyvrtání a vyčištění otvoru cementovou aktivovanou maltou průměr výztuže 20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</si>
  <si>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</si>
  <si>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0,5*8*2</t>
  </si>
  <si>
    <t>0,5*4*2</t>
  </si>
  <si>
    <t>997</t>
  </si>
  <si>
    <t>Přesun sutě</t>
  </si>
  <si>
    <t>34</t>
  </si>
  <si>
    <t>997013801</t>
  </si>
  <si>
    <t>Poplatek za uložení na skládce (skládkovné) stavebního odpadu betonového kód odpadu 170 101</t>
  </si>
  <si>
    <t>1181775522</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</si>
  <si>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</si>
  <si>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</si>
  <si>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35</t>
  </si>
  <si>
    <t>997211511</t>
  </si>
  <si>
    <t>Vodorovná doprava suti po suchu na vzdálenost do 1 km</t>
  </si>
  <si>
    <t>442074693</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</si>
  <si>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</si>
  <si>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</si>
  <si>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suť:</t>
  </si>
  <si>
    <t>5,865+2,679</t>
  </si>
  <si>
    <t>odstraněné ocelové zábradlí do kovošrotu - výzisk SMT u OŘ Ústí n.L.:</t>
  </si>
  <si>
    <t>0,133</t>
  </si>
  <si>
    <t>36</t>
  </si>
  <si>
    <t>997211519</t>
  </si>
  <si>
    <t>Příplatek ZKD 1 km u vodorovné dopravy suti</t>
  </si>
  <si>
    <t>-1933541488</t>
  </si>
  <si>
    <t xml:space="preserve">Vodorovná doprava suti nebo vybouraných hmot  suti se složením a hrubým urovnáním, na vzdálenost Příplatek k ceně za každý další i započatý 1 km přes 1 km</t>
  </si>
  <si>
    <t>8,677*11</t>
  </si>
  <si>
    <t>37</t>
  </si>
  <si>
    <t>997211611</t>
  </si>
  <si>
    <t>Nakládání suti na dopravní prostředky pro vodorovnou dopravu</t>
  </si>
  <si>
    <t>1958474669</t>
  </si>
  <si>
    <t xml:space="preserve">Nakládání suti nebo vybouraných hmot  na dopravní prostředky pro vodorovnou dopravu suti</t>
  </si>
  <si>
    <t>38</t>
  </si>
  <si>
    <t>997223855</t>
  </si>
  <si>
    <t>Poplatek za uložení na skládce (skládkovné) zeminy a kameniva kód odpadu 170 504</t>
  </si>
  <si>
    <t>1352034842</t>
  </si>
  <si>
    <t>z bourání a z vývrtů:</t>
  </si>
  <si>
    <t>2,667+0,012</t>
  </si>
  <si>
    <t>998</t>
  </si>
  <si>
    <t>Přesun hmot</t>
  </si>
  <si>
    <t>39</t>
  </si>
  <si>
    <t>998212111</t>
  </si>
  <si>
    <t>Přesun hmot pro mosty zděné, monolitické betonové nebo ocelové v do 20 m</t>
  </si>
  <si>
    <t>-377361410</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</si>
  <si>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</si>
  <si>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</si>
  <si>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Poznámka k položce:_x000d_
Dobrý přístup k objektu, u místní komunikace vpravo trati, pod dálnicí D8</t>
  </si>
  <si>
    <t>PSV</t>
  </si>
  <si>
    <t>Práce a dodávky PSV</t>
  </si>
  <si>
    <t>711</t>
  </si>
  <si>
    <t>Izolace proti vodě, vlhkosti a plynům</t>
  </si>
  <si>
    <t>40</t>
  </si>
  <si>
    <t>711112001</t>
  </si>
  <si>
    <t>Provedení izolace proti zemní vlhkosti svislé za studena nátěrem penetračním</t>
  </si>
  <si>
    <t>719277686</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</si>
  <si>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</si>
  <si>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</si>
  <si>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Poznámka k položce:_x000d_
zasypané plochy ve styku se zeminou - Np</t>
  </si>
  <si>
    <t>1,8*4,3</t>
  </si>
  <si>
    <t>1,8*2,3</t>
  </si>
  <si>
    <t>2*0,55*2</t>
  </si>
  <si>
    <t>2*0,2*2</t>
  </si>
  <si>
    <t>41</t>
  </si>
  <si>
    <t>111631500</t>
  </si>
  <si>
    <t>lak penetrační asfaltový</t>
  </si>
  <si>
    <t>1212036810</t>
  </si>
  <si>
    <t>Poznámka k položce:_x000d_
Poznámka k položce:, Spotřeba 0,3-0,4kg/m2</t>
  </si>
  <si>
    <t>22,080*0,00035</t>
  </si>
  <si>
    <t>42</t>
  </si>
  <si>
    <t>711112011</t>
  </si>
  <si>
    <t>Provedení izolace proti zemní vlhkosti svislé za studena suspenzí asfaltovou</t>
  </si>
  <si>
    <t>581286515</t>
  </si>
  <si>
    <t xml:space="preserve">Provedení izolace proti zemní vlhkosti natěradly a tmely za studena  na ploše svislé S nátěrem suspensí asfaltovou</t>
  </si>
  <si>
    <t>Poznámka k položce:_x000d_
zasypané plochy ve styku se zeminou - 2x Na</t>
  </si>
  <si>
    <t>22,080*2</t>
  </si>
  <si>
    <t>43</t>
  </si>
  <si>
    <t>111631780</t>
  </si>
  <si>
    <t>lak hydroizolační asfaltový pro izolaci trub</t>
  </si>
  <si>
    <t>-554772824</t>
  </si>
  <si>
    <t>Poznámka k položce:_x000d_
Poznámka k položce:, Spotřeba: 0,3-0,5 kg/m2</t>
  </si>
  <si>
    <t>22,080*0,4/1000</t>
  </si>
  <si>
    <t>44</t>
  </si>
  <si>
    <t>998711101</t>
  </si>
  <si>
    <t>Přesun hmot tonážní pro izolace proti vodě, vlhkosti a plynům v objektech výšky do 6 m</t>
  </si>
  <si>
    <t>-346571480</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</si>
  <si>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</si>
  <si>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</si>
  <si>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0,008+0,009</t>
  </si>
  <si>
    <t>002 - km 3,036 - svršek</t>
  </si>
  <si>
    <t xml:space="preserve">    5 - Komunikace</t>
  </si>
  <si>
    <t>OST - Ostatní</t>
  </si>
  <si>
    <t>VRN - Vedlejší rozpočtové náklady</t>
  </si>
  <si>
    <t>Komunikace</t>
  </si>
  <si>
    <t>5905015010</t>
  </si>
  <si>
    <t>Oprava stezky ručně s odstraněním drnu a nánosu do 10 cm</t>
  </si>
  <si>
    <t>Sborník UOŽI 01 2019</t>
  </si>
  <si>
    <t>1646467957</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</si>
  <si>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</si>
  <si>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 2. V cenách nejsou obsaženy náklady na doplnění a úpravu štěrkodrtě.</t>
  </si>
  <si>
    <t>5,0*0,6</t>
  </si>
  <si>
    <t>9,0*0,6</t>
  </si>
  <si>
    <t>5905025010</t>
  </si>
  <si>
    <t>Doplnění stezky štěrkodrtí ojediněle ručně</t>
  </si>
  <si>
    <t>-81017077</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</si>
  <si>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</si>
  <si>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</si>
  <si>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8,4*0,1</t>
  </si>
  <si>
    <t>5955101030</t>
  </si>
  <si>
    <t>Kamenivo drcené drť frakce 8/16</t>
  </si>
  <si>
    <t>276218030</t>
  </si>
  <si>
    <t>0,840*1,6</t>
  </si>
  <si>
    <t>5905055010</t>
  </si>
  <si>
    <t>Odstranění stávajícího kolejového lože odtěžením v koleji</t>
  </si>
  <si>
    <t>-2044797958</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</si>
  <si>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</si>
  <si>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</si>
  <si>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Poznámka k položce:_x000d_
Odstranění kolejového lože za hlavami pražců_x000d_
(v místě se ubourají staré římsy NK)</t>
  </si>
  <si>
    <t>kolej č.1</t>
  </si>
  <si>
    <t>5,0*0,5*0,6</t>
  </si>
  <si>
    <t>kolej č.2</t>
  </si>
  <si>
    <t>9,0*0,5*0,6</t>
  </si>
  <si>
    <t>5905060010</t>
  </si>
  <si>
    <t>Zřízení nového kolejového lože v koleji</t>
  </si>
  <si>
    <t>-1036926072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</si>
  <si>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</si>
  <si>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</si>
  <si>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5,0*1,0*0,6</t>
  </si>
  <si>
    <t>9,0*1,0*0,6</t>
  </si>
  <si>
    <t>5955101000</t>
  </si>
  <si>
    <t>Kamenivo drcené štěrk frakce 31,5/63 třídy BI</t>
  </si>
  <si>
    <t>1916086091</t>
  </si>
  <si>
    <t>8,4*1,289</t>
  </si>
  <si>
    <t>5905095010</t>
  </si>
  <si>
    <t>Úprava kolejového lože ojediněle ručně v koleji lože otevřené</t>
  </si>
  <si>
    <t>-1465198810</t>
  </si>
  <si>
    <t>Úprava kolejového lože ojediněle ručně v koleji lože otevřené. Poznámka: 1. V cenách jsou započteny náklady na úpravu KL koleje a výhybek ojedině vidlemi. 2. V cenách nejsou obsaženy náklady na doplnění a dodávku kameniva.</t>
  </si>
  <si>
    <t>Poznámka k souboru cen:_x000d_
1. V cenách jsou započteny náklady na úpravu KL koleje a výhybek ojedině vidlemi. 2. V cenách nejsou obsaženy náklady na doplnění a dodávku kameniva.</t>
  </si>
  <si>
    <t>kolej č.1 a č.2</t>
  </si>
  <si>
    <t>5+9</t>
  </si>
  <si>
    <t>5909032020</t>
  </si>
  <si>
    <t>Přesná úprava GPK koleje směrové a výškové uspořádání pražce betonové</t>
  </si>
  <si>
    <t>km</t>
  </si>
  <si>
    <t>1447976928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</si>
  <si>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</si>
  <si>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</si>
  <si>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Ve 2.TK, provést i ostatních mostních objektech (km 4,669, km 4,865, km 5,470 a km 7,166) v rámci denního výkonu linky ASP+PUŠL:</t>
  </si>
  <si>
    <t>1,6/6</t>
  </si>
  <si>
    <t>V 1.TK, provést i ostatních mostních objektech (km 4,669, km 4,865, km 5,470) v rámci denního výkonu linky ASP+PUŠL:</t>
  </si>
  <si>
    <t>1,6/4</t>
  </si>
  <si>
    <t>5909050010</t>
  </si>
  <si>
    <t>Stabilizace kolejového lože koleje nově zřízeného nebo čistého</t>
  </si>
  <si>
    <t>1313079334</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</si>
  <si>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</si>
  <si>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</si>
  <si>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Ve 2.TK, provést i ostatních mostních objektech (km 4,669, km 4,865, km 5,470 a km 7,166) v rámci denního výkonu dyn. stabilizátoru KL:</t>
  </si>
  <si>
    <t>V 1.TK, provést i ostatních mostních objektech (km 4,669, km 4,865, km 5,470) v rámci denního výkonu linky dyn. stabilizátoru KL:</t>
  </si>
  <si>
    <t>OST</t>
  </si>
  <si>
    <t>Ostatní</t>
  </si>
  <si>
    <t>9902100200</t>
  </si>
  <si>
    <t xml:space="preserve">Doprava dodávek zhotovitele, dodávek objednatele nebo výzisku mechanizací přes 3,5 t sypanin  do 20 km</t>
  </si>
  <si>
    <t>512</t>
  </si>
  <si>
    <t>1299519282</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</si>
  <si>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</si>
  <si>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</si>
  <si>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</si>
  <si>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 xml:space="preserve">odvoz na skládku </t>
  </si>
  <si>
    <t>4,20*1,8</t>
  </si>
  <si>
    <t>dovoz nového</t>
  </si>
  <si>
    <t>1,344</t>
  </si>
  <si>
    <t>10,828</t>
  </si>
  <si>
    <t>9903200100</t>
  </si>
  <si>
    <t>Přeprava mechanizace na místo prováděných prací o hmotnosti přes 12 t přes 50 do 100 km</t>
  </si>
  <si>
    <t>1470804678</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</si>
  <si>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</si>
  <si>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</si>
  <si>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Poznámka k položce:_x000d_
linka ASP+PUŠL a dynamický stabilizátor KL (3 kusy přepravovaného stroje ve výluce)</t>
  </si>
  <si>
    <t>pro 2.TK, i na ostatních mostních objektech (km 4,669, km 4,865, km 5,470 a km 7,166) v rámci denního výkonu mechanizace:</t>
  </si>
  <si>
    <t>3/6</t>
  </si>
  <si>
    <t>pro 1.TK, i na ostatních mostních objektech (km 4,669, km 4,865, km 5,470) v rámci denního výkonu mechanizace:</t>
  </si>
  <si>
    <t>3/4</t>
  </si>
  <si>
    <t>9909000700</t>
  </si>
  <si>
    <t>Poplatek za recyklaci kameniva</t>
  </si>
  <si>
    <t>-501743764</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</si>
  <si>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</si>
  <si>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</si>
  <si>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VRN</t>
  </si>
  <si>
    <t>Vedlejší rozpočtové náklady</t>
  </si>
  <si>
    <t>021211001</t>
  </si>
  <si>
    <t>Průzkumné práce pro opravy Doplňující laboratorní rozbor kontaminace zeminy nebo kol. lože</t>
  </si>
  <si>
    <t>-1123946820</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</si>
  <si>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</si>
  <si>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</si>
  <si>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Poznámka k položce:_x000d_
pro odtěžené kolejové lože</t>
  </si>
  <si>
    <t>002 - Oprava mostu v km 4,669</t>
  </si>
  <si>
    <t>001 - km 4,669 - most</t>
  </si>
  <si>
    <t xml:space="preserve">    2 - Zakládání</t>
  </si>
  <si>
    <t xml:space="preserve">    5 - Komunikace pozemní</t>
  </si>
  <si>
    <t>111201101</t>
  </si>
  <si>
    <t>Odstranění křovin a stromů průměru kmene do 100 mm i s kořeny z celkové plochy do 1000 m2</t>
  </si>
  <si>
    <t>-108827170</t>
  </si>
  <si>
    <t xml:space="preserve">Odstranění křovin a stromů s odstraněním kořenů  průměru kmene do 100 mm do sklonu terénu 1 : 5, při celkové ploše do 1 000 m2</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</si>
  <si>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</si>
  <si>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9,0*2,0*2</t>
  </si>
  <si>
    <t>8,0*2,0*2</t>
  </si>
  <si>
    <t>111251111</t>
  </si>
  <si>
    <t>Drcení ořezaných větví D do 100 mm s odvozem do 20 km</t>
  </si>
  <si>
    <t>2024180993</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</si>
  <si>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</si>
  <si>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</si>
  <si>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68,0*0,02</t>
  </si>
  <si>
    <t>119001422</t>
  </si>
  <si>
    <t>Dočasné zajištění kabelů a kabelových tratí z 6 volně ložených kabelů</t>
  </si>
  <si>
    <t>1143681122</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</si>
  <si>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</si>
  <si>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2*17,0</t>
  </si>
  <si>
    <t>121101102</t>
  </si>
  <si>
    <t>Sejmutí ornice s přemístěním na vzdálenost do 100 m</t>
  </si>
  <si>
    <t>-1618330859</t>
  </si>
  <si>
    <t xml:space="preserve">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</si>
  <si>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</si>
  <si>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 přechodech mostu:</t>
  </si>
  <si>
    <t>4*0,5</t>
  </si>
  <si>
    <t>877444675</t>
  </si>
  <si>
    <t>Odkopávka pro izolaci</t>
  </si>
  <si>
    <t>(8,0+3,0+3,0)*9,50*0,35</t>
  </si>
  <si>
    <t>Odkopávka pro přechody</t>
  </si>
  <si>
    <t>3,0*1,5*0,5*4</t>
  </si>
  <si>
    <t>-124947919</t>
  </si>
  <si>
    <t>55,550/2</t>
  </si>
  <si>
    <t>130001101</t>
  </si>
  <si>
    <t>Příplatek za ztížení vykopávky v blízkosti podzemního vedení</t>
  </si>
  <si>
    <t>850794062</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</si>
  <si>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</si>
  <si>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</si>
  <si>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2*16,0*1,0*1,0</t>
  </si>
  <si>
    <t>-1589308641</t>
  </si>
  <si>
    <t>Poznámka k položce:_x000d_
pažení kolejového lože, vždy 400-500 mm od hlavy pražce z důvodu BK a ASP</t>
  </si>
  <si>
    <t>zapažení části kolej.lože na pravé straně (zhotovení nové římsy K02):</t>
  </si>
  <si>
    <t>zapažení části KL a pláně u 1.TK mezi kolejemi (pro zhotovení izolace 2.TK):</t>
  </si>
  <si>
    <t>15,0*1,0</t>
  </si>
  <si>
    <t>zapažení části KL a pláně u 2.TK mezi kolejemi (pro zhotovení izolace 1.TK), nepoškodit opravenou izolaci 2.TK (zápory s roznášecí deskou):</t>
  </si>
  <si>
    <t>1330790728</t>
  </si>
  <si>
    <t>162201102</t>
  </si>
  <si>
    <t>Vodorovné přemístění do 50 m výkopku/sypaniny z horniny tř. 1 až 4</t>
  </si>
  <si>
    <t>1025741048</t>
  </si>
  <si>
    <t xml:space="preserve">Vodorovné přemístění výkopku nebo sypaniny po suchu  na obvyklém dopravním prostředku, bez naložení výkopku, avšak se složením bez rozhrnutí z horniny tř. 1 až 4 na vzdálenost přes 20 do 50 m</t>
  </si>
  <si>
    <t>Poznámka k položce:_x000d_
ornice</t>
  </si>
  <si>
    <t>1568266051</t>
  </si>
  <si>
    <t>55,550</t>
  </si>
  <si>
    <t>-1073412603</t>
  </si>
  <si>
    <t xml:space="preserve">Poznámka k položce:_x000d_
Celkem 12 km (např. skládka v TP-Modlany) </t>
  </si>
  <si>
    <t>55,550*2</t>
  </si>
  <si>
    <t>167101101</t>
  </si>
  <si>
    <t>Nakládání výkopku z hornin tř. 1 až 4 do 100 m3</t>
  </si>
  <si>
    <t>-192383167</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</si>
  <si>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</si>
  <si>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</si>
  <si>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496518054</t>
  </si>
  <si>
    <t>hutnění základové spáry před zřízením podsypů:</t>
  </si>
  <si>
    <t>(8,0+3,0+3,0)*9,50</t>
  </si>
  <si>
    <t>4*3*1,5</t>
  </si>
  <si>
    <t>434849802</t>
  </si>
  <si>
    <t>55,550*2,0</t>
  </si>
  <si>
    <t>174111311</t>
  </si>
  <si>
    <t>Zásyp sypaninou se zhutněním přes 3 m3 pro spodní stavbu železnic</t>
  </si>
  <si>
    <t>-988811444</t>
  </si>
  <si>
    <t>Zásyp sypaninou pro spodní stavbu železnic objemu přes 3 m3 se zhutněním</t>
  </si>
  <si>
    <t xml:space="preserve">Poznámka k souboru cen:_x000d_
1. Ceny jsou určeny pro pro jakoukoliv míru zhutnění. 2. Míru zhutnění předepisuje projekt. </t>
  </si>
  <si>
    <t>Zásyp SVI tl. cca 20 cm</t>
  </si>
  <si>
    <t>(8,0+3,0+3,0)*9,50*0,20</t>
  </si>
  <si>
    <t>58343930</t>
  </si>
  <si>
    <t>kamenivo drcené hrubé frakce 16-32</t>
  </si>
  <si>
    <t>12503731</t>
  </si>
  <si>
    <t>26,60*1,7</t>
  </si>
  <si>
    <t>181411122</t>
  </si>
  <si>
    <t>Založení lučního trávníku výsevem plochy do 1000 m2 ve svahu do 1:2</t>
  </si>
  <si>
    <t>-620804573</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</si>
  <si>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</si>
  <si>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</si>
  <si>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00572474</t>
  </si>
  <si>
    <t>osivo směs travní krajinná-svahová</t>
  </si>
  <si>
    <t>892813877</t>
  </si>
  <si>
    <t>68*0,03</t>
  </si>
  <si>
    <t>1115326562</t>
  </si>
  <si>
    <t>182301121</t>
  </si>
  <si>
    <t>Rozprostření ornice pl do 500 m2 ve svahu přes 1:5 tl vrstvy do 100 mm</t>
  </si>
  <si>
    <t>-287197115</t>
  </si>
  <si>
    <t>Rozprostření a urovnání ornice ve svahu sklonu přes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</si>
  <si>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</si>
  <si>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2/0,1</t>
  </si>
  <si>
    <t>Zakládání</t>
  </si>
  <si>
    <t>212795111</t>
  </si>
  <si>
    <t>Příčné odvodnění mostní opěry z plastových trub DN 160 včetně podkladního betonu, štěrkového obsypu</t>
  </si>
  <si>
    <t>270985558</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</si>
  <si>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</si>
  <si>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</si>
  <si>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2*12,0</t>
  </si>
  <si>
    <t>1786009056</t>
  </si>
  <si>
    <t>7,70*1,30*0,25</t>
  </si>
  <si>
    <t>na přechodech</t>
  </si>
  <si>
    <t>0,4*0,3*2,96*4</t>
  </si>
  <si>
    <t>1375556247</t>
  </si>
  <si>
    <t>(0,25+0,25+0,90)*7,70</t>
  </si>
  <si>
    <t>1,30*0,25*2</t>
  </si>
  <si>
    <t xml:space="preserve">na přechodech </t>
  </si>
  <si>
    <t>(0,08+0,3+0,3+0,149+0,04)*2,96*4</t>
  </si>
  <si>
    <t>0,4*0,3*2*4</t>
  </si>
  <si>
    <t>555524480</t>
  </si>
  <si>
    <t>1643295259</t>
  </si>
  <si>
    <t>výztuž (pravá římsa NK)</t>
  </si>
  <si>
    <t>166,0/1000</t>
  </si>
  <si>
    <t>výztuž přechody</t>
  </si>
  <si>
    <t>1,5*100/1000</t>
  </si>
  <si>
    <t>trny DN 20mm dl.500mm</t>
  </si>
  <si>
    <t>19,42/1000</t>
  </si>
  <si>
    <t>334124111</t>
  </si>
  <si>
    <t>Osazování prefabrikovaných opěr nebo pilířů z ŽB železničním kolejovým jeřábem hmotnosti do 5 t</t>
  </si>
  <si>
    <t>-1356938461</t>
  </si>
  <si>
    <t>Osazení svislých prefabrikovaných dílců mostních konstrukcí z betonu železového opěr, pilířů, sloupů, stojek závěrných zdí nebo úložných prahů železničním kolejovým jeřábem hmotnosti dílce jednotlivě do 5 t</t>
  </si>
  <si>
    <t xml:space="preserve">Poznámka k souboru cen:_x000d_
1. V cenách nejsou obsaženy náklady na zřízení podkladní vrstvy; tyto práce se oceňují cenou souboru cen 451 31- . . Podkladní vrstvy. </t>
  </si>
  <si>
    <t>výběhy na levé i pravé straně</t>
  </si>
  <si>
    <t>2*2</t>
  </si>
  <si>
    <t>5938455R01</t>
  </si>
  <si>
    <t>díl krabicový opěrných zdí IZT 62/19</t>
  </si>
  <si>
    <t>-1974467744</t>
  </si>
  <si>
    <t xml:space="preserve">prefabrikáty pro opěrné konstrukce železobetonové díly krabicové opěrných zdí IZT   63/19 (2,46 t)</t>
  </si>
  <si>
    <t xml:space="preserve">Poznámka k položce:_x000d_
včetně dopravy na stavbu (3,15 t/ks) </t>
  </si>
  <si>
    <t>388995112</t>
  </si>
  <si>
    <t>Tvarovka kabelovodu HDPE do konstrukce římsy tvaru žlab s víkem</t>
  </si>
  <si>
    <t>273971441</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</si>
  <si>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</si>
  <si>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</si>
  <si>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Poznámka k položce:_x000d_
Podél římsy na levé i pravé straně</t>
  </si>
  <si>
    <t>2*16,0</t>
  </si>
  <si>
    <t>451475111</t>
  </si>
  <si>
    <t>Podkladní vrstva plastbetonová samonivelační první vrstva tl 10 mm</t>
  </si>
  <si>
    <t>515425360</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</si>
  <si>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</si>
  <si>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</si>
  <si>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nové zábradlí výběhy l. i p. str.</t>
  </si>
  <si>
    <t>0,2*0,24*3*4</t>
  </si>
  <si>
    <t>původní zábradlí římsa K02</t>
  </si>
  <si>
    <t>0,2*0,24*5</t>
  </si>
  <si>
    <t>451475112</t>
  </si>
  <si>
    <t>Podkladní vrstva plastbetonová samonivelační každá další vrstva tl 10 mm</t>
  </si>
  <si>
    <t>-678672792</t>
  </si>
  <si>
    <t xml:space="preserve">Podkladní vrstva plastbetonová  samonivelační, tloušťky do 10 mm každá další vrstva</t>
  </si>
  <si>
    <t>1371183596</t>
  </si>
  <si>
    <t>14*8,5*5,506/1000</t>
  </si>
  <si>
    <t>457311117</t>
  </si>
  <si>
    <t>Vyrovnávací nebo spádový beton C 25/30 včetně úpravy povrchu</t>
  </si>
  <si>
    <t>1899204840</t>
  </si>
  <si>
    <t xml:space="preserve">Vyrovnávací nebo spádový beton včetně úpravy povrchu  C 25/30</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</si>
  <si>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</si>
  <si>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Betonová deska (ze suchého betonu) pod SVI</t>
  </si>
  <si>
    <t>(8,0+3,0+3,0)*9,50*0,15</t>
  </si>
  <si>
    <t>Komunikace pozemní</t>
  </si>
  <si>
    <t>564231111</t>
  </si>
  <si>
    <t>Podklad nebo podsyp ze štěrkopísku ŠP tl 100 mm</t>
  </si>
  <si>
    <t>1888309216</t>
  </si>
  <si>
    <t xml:space="preserve">Podklad nebo podsyp ze štěrkopísku ŠP  s rozprostřením, vlhčením a zhutněním, po zhutnění tl. 100 mm</t>
  </si>
  <si>
    <t>Přechodové prefabrikáty</t>
  </si>
  <si>
    <t>3,0*1,5*4</t>
  </si>
  <si>
    <t>628613223</t>
  </si>
  <si>
    <t>Protikorozní ochrana OK mostu III.tř.-základní a podkladní epoxidový, vrchní PU nátěr bez metalizace</t>
  </si>
  <si>
    <t>1311470064</t>
  </si>
  <si>
    <t>Protikorozní ochrana ocelových mostních konstrukcí včetně otryskání povrchu základní a podkladní epoxidový a vrchní polyuretanový nátěr bez metalizace III. třídy</t>
  </si>
  <si>
    <t xml:space="preserve">Poznámka k položce:_x000d_
PKO schváleného typu bez metalizace, včetně otryskání a dodání písku_x000d_
</t>
  </si>
  <si>
    <t>stávající zábradlí na K01 a K02:</t>
  </si>
  <si>
    <t>(7,10+7,90)*3*0,28</t>
  </si>
  <si>
    <t>10*1,10*0,28</t>
  </si>
  <si>
    <t>10*0,1</t>
  </si>
  <si>
    <t>1205481137</t>
  </si>
  <si>
    <t>nové zábradlí ve výbězích mostu:</t>
  </si>
  <si>
    <t>3,0*3*4*0,28</t>
  </si>
  <si>
    <t>1,10*3*4*0,34</t>
  </si>
  <si>
    <t>3*4*0,11</t>
  </si>
  <si>
    <t>1050442629</t>
  </si>
  <si>
    <t>15,888*1,517</t>
  </si>
  <si>
    <t>629992113</t>
  </si>
  <si>
    <t>Zatmelení spar mezi mostními prefabrikáty š do 30 mm PUR tmelem včetně výplně PUR pěnou</t>
  </si>
  <si>
    <t>-492573831</t>
  </si>
  <si>
    <t>Zatmelení styčných spar mezi mostními prefabrikáty a konstrukcemi trvale pružným polyuretanovým tmelem včetně vyčištění spar, provedení penetračního nátěru a vyplnění spar pěnou pro spáry šířky přes 20 do 30 mm</t>
  </si>
  <si>
    <t>3,70*2</t>
  </si>
  <si>
    <t>4,10*2</t>
  </si>
  <si>
    <t>4,60*2</t>
  </si>
  <si>
    <t>-2036777433</t>
  </si>
  <si>
    <t>výběhy na l. i p. str.</t>
  </si>
  <si>
    <t>3,0*4</t>
  </si>
  <si>
    <t>1881385206</t>
  </si>
  <si>
    <t>nové zábradlí výběhy na l. i p. str.</t>
  </si>
  <si>
    <t>7,9</t>
  </si>
  <si>
    <t>1683905007</t>
  </si>
  <si>
    <t>3,0*3*4*6,4/1000</t>
  </si>
  <si>
    <t>-910701835</t>
  </si>
  <si>
    <t>1,10*3*4*11,86/1000</t>
  </si>
  <si>
    <t>138241574</t>
  </si>
  <si>
    <t>3*4*6,029/1000</t>
  </si>
  <si>
    <t>-622398225</t>
  </si>
  <si>
    <t>45</t>
  </si>
  <si>
    <t>936991111</t>
  </si>
  <si>
    <t>Odvodňovač kamenného zdiva mostu z PE potrubí DN 160 s vyvrtáním otvoru a utěsněním</t>
  </si>
  <si>
    <t>1964742220</t>
  </si>
  <si>
    <t>Odvodňovače kamenného zdiva mostů z PE trubek DN 160 včetně utěsnění</t>
  </si>
  <si>
    <t xml:space="preserve">Poznámka k souboru cen:_x000d_
1. V cenách jsou započteny i náklady na: a) na vyvrtání otvoru pro prostup kamennou zdí, b) osazení a dodání PE trubek včetně nařezání na potřebnou délku, c) utěsnění prostupu. </t>
  </si>
  <si>
    <t>2*2*1,20</t>
  </si>
  <si>
    <t>46</t>
  </si>
  <si>
    <t>938131111</t>
  </si>
  <si>
    <t>Odstranění přebytečné zeminy (nánosů) u říms průčelního zdiva a křídel ručně</t>
  </si>
  <si>
    <t>1671167399</t>
  </si>
  <si>
    <t>4*1,5</t>
  </si>
  <si>
    <t>47</t>
  </si>
  <si>
    <t>941111121</t>
  </si>
  <si>
    <t>Montáž lešení řadového trubkového lehkého s podlahami zatížení do 200 kg/m2 š do 1,2 m v do 10 m</t>
  </si>
  <si>
    <t>141912176</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</si>
  <si>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</si>
  <si>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</si>
  <si>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2,0*2,0*4</t>
  </si>
  <si>
    <t>48</t>
  </si>
  <si>
    <t>941111221</t>
  </si>
  <si>
    <t>Příplatek k lešení řadovému trubkovému lehkému s podlahami š 1,2 m v 10 m za první a ZKD den použití</t>
  </si>
  <si>
    <t>-1530488833</t>
  </si>
  <si>
    <t xml:space="preserve">Montáž lešení řadového trubkového lehkého pracovního s podlahami  s provozním zatížením tř. 3 do 200 kg/m2 Příplatek za první a každý další den použití lešení k ceně -1121</t>
  </si>
  <si>
    <t>16,0*20</t>
  </si>
  <si>
    <t>49</t>
  </si>
  <si>
    <t>941111821</t>
  </si>
  <si>
    <t>Demontáž lešení řadového trubkového lehkého s podlahami zatížení do 200 kg/m2 š do 1,2 m v do 10 m</t>
  </si>
  <si>
    <t>-1586462637</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</si>
  <si>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</si>
  <si>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</si>
  <si>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50</t>
  </si>
  <si>
    <t>943211111</t>
  </si>
  <si>
    <t>Montáž lešení prostorového rámového lehkého s podlahami zatížení do 200 kg/m2 v do 10 m</t>
  </si>
  <si>
    <t>1768588031</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</si>
  <si>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</si>
  <si>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</si>
  <si>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3,60*10,0*2,0</t>
  </si>
  <si>
    <t>51</t>
  </si>
  <si>
    <t>943211211</t>
  </si>
  <si>
    <t>Příplatek k lešení prostorovému rámovému lehkému s podlahami v do 10 m za první a ZKD den použití</t>
  </si>
  <si>
    <t>-1133842659</t>
  </si>
  <si>
    <t xml:space="preserve">Montáž lešení prostorového rámového lehkého pracovního s podlahami  Příplatek za první a každý další den použití lešení k ceně -1111</t>
  </si>
  <si>
    <t>72,0*20</t>
  </si>
  <si>
    <t>52</t>
  </si>
  <si>
    <t>943211811</t>
  </si>
  <si>
    <t>Demontáž lešení prostorového rámového lehkého s podlahami zatížení do 200 kg/m2 v do 10 m</t>
  </si>
  <si>
    <t>-1499530439</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</si>
  <si>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</si>
  <si>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</si>
  <si>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53</t>
  </si>
  <si>
    <t>1183528875</t>
  </si>
  <si>
    <t>12*4</t>
  </si>
  <si>
    <t>5*4</t>
  </si>
  <si>
    <t>54</t>
  </si>
  <si>
    <t>1205807174</t>
  </si>
  <si>
    <t>Římsa K02 (pravá strana)</t>
  </si>
  <si>
    <t>7,70*1,10*0,25</t>
  </si>
  <si>
    <t>Kabelový žlab součást římsy K01 (l.str.)</t>
  </si>
  <si>
    <t>7,20*0,25*0,15</t>
  </si>
  <si>
    <t>beton mezi kolej. č.1 a č.2</t>
  </si>
  <si>
    <t>7,20*0,3*0,3</t>
  </si>
  <si>
    <t>55</t>
  </si>
  <si>
    <t>985121101</t>
  </si>
  <si>
    <t>Tryskání degradovaného betonu stěn a rubu kleneb sušeným pískem</t>
  </si>
  <si>
    <t>1688302411</t>
  </si>
  <si>
    <t>Tryskání degradovaného betonu stěn, rubu kleneb a podlah křemičitým pískem sušeným</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</si>
  <si>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</si>
  <si>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 xml:space="preserve">O01  + O03</t>
  </si>
  <si>
    <t>4,10*4,10*2</t>
  </si>
  <si>
    <t>0,70*4,10*2</t>
  </si>
  <si>
    <t>2,0*2</t>
  </si>
  <si>
    <t>úložné prahy O02 + O04</t>
  </si>
  <si>
    <t>5,50*1,20*2</t>
  </si>
  <si>
    <t>křídla na levé straně</t>
  </si>
  <si>
    <t>4,60*7,50</t>
  </si>
  <si>
    <t>8,80*0,6*2</t>
  </si>
  <si>
    <t>56</t>
  </si>
  <si>
    <t>985121201</t>
  </si>
  <si>
    <t>Tryskání degradovaného betonu líce kleneb sušeným pískem</t>
  </si>
  <si>
    <t>-1430443033</t>
  </si>
  <si>
    <t>Tryskání degradovaného betonu líce kleneb a podhledů křemičitým pískem sušeným</t>
  </si>
  <si>
    <t>K01</t>
  </si>
  <si>
    <t>4,10*3,65</t>
  </si>
  <si>
    <t>0,70*3,65</t>
  </si>
  <si>
    <t>(0,40+0,25+0,6)*5,35</t>
  </si>
  <si>
    <t>K02</t>
  </si>
  <si>
    <t>57</t>
  </si>
  <si>
    <t>985131111</t>
  </si>
  <si>
    <t>Očištění ploch stěn, rubu kleneb a podlah tlakovou vodou</t>
  </si>
  <si>
    <t>1006046249</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</si>
  <si>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</si>
  <si>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58</t>
  </si>
  <si>
    <t>985132111</t>
  </si>
  <si>
    <t>Očištění ploch líce kleneb a podhledů tlakovou vodou</t>
  </si>
  <si>
    <t>-1637235047</t>
  </si>
  <si>
    <t>59</t>
  </si>
  <si>
    <t>985142212</t>
  </si>
  <si>
    <t>Vysekání spojovací hmoty ze spár zdiva hl přes 40 mm dl do 12 m/m2</t>
  </si>
  <si>
    <t>1295256229</t>
  </si>
  <si>
    <t>Vysekání spojovací hmoty ze spár zdiva včetně vyčištění hloubky spáry přes 40 mm délky spáry na 1 m2 upravované plochy přes 6 do 12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</si>
  <si>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</si>
  <si>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opěry pod K02 (80%)</t>
  </si>
  <si>
    <t>5,5*2,8*2*0,8</t>
  </si>
  <si>
    <t>křídla na pravé straně (100%)</t>
  </si>
  <si>
    <t>4,6*6,0-2,0</t>
  </si>
  <si>
    <t>60</t>
  </si>
  <si>
    <t>985223212</t>
  </si>
  <si>
    <t>Přezdívání kamenného zdiva do aktivované malty přes 3 m3</t>
  </si>
  <si>
    <t>-1948451235</t>
  </si>
  <si>
    <t>Přezdívání zdiva do aktivované malty kamenného, objemu přes 3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</si>
  <si>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</si>
  <si>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křídla na pravé straně</t>
  </si>
  <si>
    <t>2*0,4</t>
  </si>
  <si>
    <t>61</t>
  </si>
  <si>
    <t>583807560</t>
  </si>
  <si>
    <t>kámen lomový soklový (1t=1,7m2)</t>
  </si>
  <si>
    <t>397508536</t>
  </si>
  <si>
    <t>0,8*2,8</t>
  </si>
  <si>
    <t>62</t>
  </si>
  <si>
    <t>985231112</t>
  </si>
  <si>
    <t>Spárování zdiva aktivovanou maltou spára hl do 40 mm dl do 12 m/m2</t>
  </si>
  <si>
    <t>822348767</t>
  </si>
  <si>
    <t>Spárování zdiva hloubky do 40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</si>
  <si>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</si>
  <si>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přezděné zdivo</t>
  </si>
  <si>
    <t>2,0</t>
  </si>
  <si>
    <t>63</t>
  </si>
  <si>
    <t>985232112</t>
  </si>
  <si>
    <t>Hloubkové spárování zdiva aktivovanou maltou spára hl do 80 mm dl do 12 m/m2</t>
  </si>
  <si>
    <t>-1533080030</t>
  </si>
  <si>
    <t>Hloubkové spárování zdiva hloubky přes 40 do 80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</si>
  <si>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</si>
  <si>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64</t>
  </si>
  <si>
    <t>985233121</t>
  </si>
  <si>
    <t>Úprava spár po spárování zdiva uhlazením spára dl do 12 m/m2</t>
  </si>
  <si>
    <t>235051</t>
  </si>
  <si>
    <t>Úprava spár po spárování zdiva kamenného nebo cihelného délky spáry na 1 m2 upravované plochy přes 6 do 12 m uhlazením</t>
  </si>
  <si>
    <t xml:space="preserve">Poznámka k souboru cen:_x000d_
1. Délce spáry na 1 m2 upravované plochy odpovídají tyto počty kamenů: a) do 6 m - do10 kusů na 1 m2, b) přes 6 do 12 m - přes 10 do 35 kusů na 1 m2, c) přes 12 m - přes 35 kusů na 1 m2. </t>
  </si>
  <si>
    <t>2,0+50,24</t>
  </si>
  <si>
    <t>65</t>
  </si>
  <si>
    <t>985311111</t>
  </si>
  <si>
    <t>Reprofilace stěn cementovými sanačními maltami tl 10 mm</t>
  </si>
  <si>
    <t>-708560259</t>
  </si>
  <si>
    <t>Reprofilace betonu sanačními maltami na cementové bázi ručně stěn, tloušťky do 10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</si>
  <si>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</si>
  <si>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křídla na levé straně (80%)</t>
  </si>
  <si>
    <t>4,60*7,50*0,8</t>
  </si>
  <si>
    <t>8,80*0,6*2*0,8</t>
  </si>
  <si>
    <t>66</t>
  </si>
  <si>
    <t>985311113</t>
  </si>
  <si>
    <t>Reprofilace stěn cementovými sanačními maltami tl 30 mm</t>
  </si>
  <si>
    <t>-411866960</t>
  </si>
  <si>
    <t>Reprofilace betonu sanačními maltami na cementové bázi ručně stěn, tloušťky přes 20 do 30 mm</t>
  </si>
  <si>
    <t>křídla na levé straně (20%)</t>
  </si>
  <si>
    <t>4,60*7,50*0,2</t>
  </si>
  <si>
    <t>8,80*0,6*2*0,2</t>
  </si>
  <si>
    <t>67</t>
  </si>
  <si>
    <t>985311211</t>
  </si>
  <si>
    <t>Reprofilace líce kleneb a podhledů cementovými sanačními maltami tl 10 mm</t>
  </si>
  <si>
    <t>1179307448</t>
  </si>
  <si>
    <t>Reprofilace betonu sanačními maltami na cementové bázi ručně líce kleneb a podhledů, tloušťky do 10 mm</t>
  </si>
  <si>
    <t>K01 (80%)</t>
  </si>
  <si>
    <t>4,10*3,65*0,8</t>
  </si>
  <si>
    <t>0,70*3,65*0,8</t>
  </si>
  <si>
    <t>(0,40+0,25+0,6)*5,35*0,8</t>
  </si>
  <si>
    <t>K02 (80%)</t>
  </si>
  <si>
    <t>68</t>
  </si>
  <si>
    <t>985311213</t>
  </si>
  <si>
    <t>Reprofilace líce kleneb a podhledů cementovými sanačními maltami tl 30 mm</t>
  </si>
  <si>
    <t>496206449</t>
  </si>
  <si>
    <t>Reprofilace betonu sanačními maltami na cementové bázi ručně líce kleneb a podhledů, tloušťky přes 20 do 30 mm</t>
  </si>
  <si>
    <t>K01 (20%)</t>
  </si>
  <si>
    <t>4,10*3,65*0,2</t>
  </si>
  <si>
    <t>0,70*3,65*0,2</t>
  </si>
  <si>
    <t>(0,40+0,25+0,6)*5,35*0,2</t>
  </si>
  <si>
    <t>K02 (20%)</t>
  </si>
  <si>
    <t>69</t>
  </si>
  <si>
    <t>985321111</t>
  </si>
  <si>
    <t>Ochranný nátěr výztuže na cementové bázi stěn, líce kleneb a podhledů 1 vrstva tl 1 mm</t>
  </si>
  <si>
    <t>1870673368</t>
  </si>
  <si>
    <t>Ochranný nátěr betonářské výztuže 1 vrstva tloušťky 1 mm na cementové bázi stěn, líce kleneb a podhledů</t>
  </si>
  <si>
    <t xml:space="preserve">Poznámka k souboru cen:_x000d_
1. Množství měrných jednotek se určuje v m2 rozvinuté betonové plochy, na které se výztuž ošetřuje. Je uvažováno 10 bm výztuže na 1 m2 plochy. </t>
  </si>
  <si>
    <t>K01 (50%)</t>
  </si>
  <si>
    <t>4,10*3,65*0,5</t>
  </si>
  <si>
    <t>0,70*3,65*0,5</t>
  </si>
  <si>
    <t>(0,40+0,25+0,6)*5,35*0,5</t>
  </si>
  <si>
    <t>K02 (50%)</t>
  </si>
  <si>
    <t>úložné prahy O02 + O04 (50%)</t>
  </si>
  <si>
    <t>5,50*1,20*2*0,5</t>
  </si>
  <si>
    <t>70</t>
  </si>
  <si>
    <t>985323111</t>
  </si>
  <si>
    <t>Spojovací můstek reprofilovaného betonu na cementové bázi tl 1 mm</t>
  </si>
  <si>
    <t>-352980412</t>
  </si>
  <si>
    <t>Spojovací můstek reprofilovaného betonu na cementové bázi, tloušťky 1 mm</t>
  </si>
  <si>
    <t>71</t>
  </si>
  <si>
    <t>-443145371</t>
  </si>
  <si>
    <t>0,3*15</t>
  </si>
  <si>
    <t>72</t>
  </si>
  <si>
    <t>838689645</t>
  </si>
  <si>
    <t>z bourání, z odstranění degr. betonu, z tryskání betonu a z vyčištění spar:</t>
  </si>
  <si>
    <t>6,679+13,211+5,675+3,914</t>
  </si>
  <si>
    <t>73</t>
  </si>
  <si>
    <t>997013841</t>
  </si>
  <si>
    <t>Poplatek za uložení na skládce (skládkovné) odpadu po otryskávání kód odpadu 120 117</t>
  </si>
  <si>
    <t>762696887</t>
  </si>
  <si>
    <t>Poplatek za uložení stavebního odpadu na skládce (skládkovné) odpadního materiálu po otryskávání bez obsahu nebezpečných látek zatříděného do Katalogu odpadů pod kódem 120 117</t>
  </si>
  <si>
    <t>z otryskání stávajícího zábradlí:</t>
  </si>
  <si>
    <t>1,251</t>
  </si>
  <si>
    <t>74</t>
  </si>
  <si>
    <t>-312979997</t>
  </si>
  <si>
    <t>29,479+1,251+12,8</t>
  </si>
  <si>
    <t>75</t>
  </si>
  <si>
    <t>-1866511558</t>
  </si>
  <si>
    <t>43,530*11</t>
  </si>
  <si>
    <t>76</t>
  </si>
  <si>
    <t>2013740916</t>
  </si>
  <si>
    <t>77</t>
  </si>
  <si>
    <t>-1309546944</t>
  </si>
  <si>
    <t>z odstraněné přebytečné zeminy:</t>
  </si>
  <si>
    <t>6*1,8</t>
  </si>
  <si>
    <t>z přezdívání:</t>
  </si>
  <si>
    <t>78</t>
  </si>
  <si>
    <t>-594488714</t>
  </si>
  <si>
    <t>Poznámka k položce:_x000d_
Dobrý přístup k objektu, nad místní komunikací</t>
  </si>
  <si>
    <t>79</t>
  </si>
  <si>
    <t>-948506666</t>
  </si>
  <si>
    <t>u pref. zídek IZT:</t>
  </si>
  <si>
    <t>4*(2*3+0,2)*0,9</t>
  </si>
  <si>
    <t>80</t>
  </si>
  <si>
    <t>-1867188614</t>
  </si>
  <si>
    <t>22,32*0,00035</t>
  </si>
  <si>
    <t>81</t>
  </si>
  <si>
    <t>509325259</t>
  </si>
  <si>
    <t>22,320*2</t>
  </si>
  <si>
    <t>82</t>
  </si>
  <si>
    <t>1142465074</t>
  </si>
  <si>
    <t>22,32*0,4/1000</t>
  </si>
  <si>
    <t>83</t>
  </si>
  <si>
    <t>711-R00</t>
  </si>
  <si>
    <t>Dodávka + montáž vodotěsné izolace schváleného typu - SVI (přípravná, vodotěsná a ochranná vrstva)</t>
  </si>
  <si>
    <t>-2144727427</t>
  </si>
  <si>
    <t>15,0*10,8</t>
  </si>
  <si>
    <t>84</t>
  </si>
  <si>
    <t>711-R01</t>
  </si>
  <si>
    <t>Dodávka + montáž přichycení SVI nerezovou lištou včetně navrtání, osazení hmoždinek a zatmelení</t>
  </si>
  <si>
    <t>1928752050</t>
  </si>
  <si>
    <t>(8,0+3,0+3,0)*2</t>
  </si>
  <si>
    <t>85</t>
  </si>
  <si>
    <t>998711201</t>
  </si>
  <si>
    <t>Přesun hmot procentní pro izolace proti vodě, vlhkosti a plynům v objektech v do 6 m</t>
  </si>
  <si>
    <t>%</t>
  </si>
  <si>
    <t>357582124</t>
  </si>
  <si>
    <t xml:space="preserve">Přesun hmot pro izolace proti vodě, vlhkosti a plynům  stanovený procentní sazbou (%) z ceny vodorovná dopravní vzdálenost do 50 m v objektech výšky do 6 m</t>
  </si>
  <si>
    <t>002 - km 4,669 - svršek</t>
  </si>
  <si>
    <t>397026712</t>
  </si>
  <si>
    <t>15,0*0,6*2</t>
  </si>
  <si>
    <t>96549115</t>
  </si>
  <si>
    <t>18,0*0,1</t>
  </si>
  <si>
    <t>1791643569</t>
  </si>
  <si>
    <t>1,8*1,6</t>
  </si>
  <si>
    <t>-361223482</t>
  </si>
  <si>
    <t>15,0*9,5*0,5</t>
  </si>
  <si>
    <t>2022188297</t>
  </si>
  <si>
    <t>Poznámka k položce:_x000d_
včetně hutnění KL po vrstvách</t>
  </si>
  <si>
    <t>5905105030</t>
  </si>
  <si>
    <t>Doplnění KL kamenivem souvisle strojně v koleji</t>
  </si>
  <si>
    <t>-494551262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</si>
  <si>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</si>
  <si>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</si>
  <si>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Poznámka k položce:_x000d_
Doplnění KL novým štěrkem na objektu a ve výbězích při strojní úpravě GPK._x000d_
2 vozy Sa (využít i na ostatní objekty).</t>
  </si>
  <si>
    <t>70/4</t>
  </si>
  <si>
    <t>1746145977</t>
  </si>
  <si>
    <t>(71,250+17,5)*1,289</t>
  </si>
  <si>
    <t>5906130390</t>
  </si>
  <si>
    <t>Montáž kolejového roštu v ose koleje pražce betonové vystrojené tv. S49 rozdělení "d"</t>
  </si>
  <si>
    <t>-2009378500</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</si>
  <si>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</si>
  <si>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</si>
  <si>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15,0/1000</t>
  </si>
  <si>
    <t>20,0/1000</t>
  </si>
  <si>
    <t>5906140200</t>
  </si>
  <si>
    <t>Demontáž kolejového roštu koleje v ose koleje pražce betonové tv. S49 rozdělení "d"</t>
  </si>
  <si>
    <t>1576536398</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</si>
  <si>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</si>
  <si>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</si>
  <si>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</si>
  <si>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tv. S49</t>
  </si>
  <si>
    <t>-1568915419</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</si>
  <si>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</si>
  <si>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</si>
  <si>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4+4</t>
  </si>
  <si>
    <t>-1828576258</t>
  </si>
  <si>
    <t>Ve 2.TK, provést i ostatních mostních objektech (km 3,036, km 4,865, km 5,470 a km 7,166) v rámci denního výkonu linky ASP+PUŠL:</t>
  </si>
  <si>
    <t>V 1.TK, provést i ostatních mostních objektech (km 3,036, km 4,865, km 5,470) v rámci denního výkonu linky ASP+PUŠL:</t>
  </si>
  <si>
    <t>1860306297</t>
  </si>
  <si>
    <t>Ve 2.TK, provést i ostatních mostních objektech (km 3,036, km 4,865, km 5,470 a km 7,166) v rámci denního výkonu dyn. stabilizátoru KL:</t>
  </si>
  <si>
    <t>V 1.TK, provést i ostatních mostních objektech (km 3,036, km 4,865, km 5,470) v rámci denního výkonu linky dyn. stabilizátoru KL:</t>
  </si>
  <si>
    <t>5910020130</t>
  </si>
  <si>
    <t>Svařování kolejnic termitem plný předehřev standardní spára svar jednotlivý tv. S49</t>
  </si>
  <si>
    <t>svar</t>
  </si>
  <si>
    <t>-367763882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</si>
  <si>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</si>
  <si>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</si>
  <si>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5910021120</t>
  </si>
  <si>
    <t>Svařování kolejnic termitem zkrácený předehřev standardní spára svar jednotlivý tv. S49</t>
  </si>
  <si>
    <t>1384523393</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</si>
  <si>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</si>
  <si>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</si>
  <si>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</si>
  <si>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1772877986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</si>
  <si>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</si>
  <si>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</si>
  <si>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2+2</t>
  </si>
  <si>
    <t>5910040220</t>
  </si>
  <si>
    <t>Umožnění volné dilatace kolejnice bez demontáže nebo montáže upevňovadel s osazením a odstraněním kluzných podložek rozdělení pražců "d"</t>
  </si>
  <si>
    <t>857887801</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</si>
  <si>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</si>
  <si>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</si>
  <si>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(2*50)+(2*50)</t>
  </si>
  <si>
    <t>1330734827</t>
  </si>
  <si>
    <t>71,250*1,8</t>
  </si>
  <si>
    <t>2,880</t>
  </si>
  <si>
    <t>114,399</t>
  </si>
  <si>
    <t>-1082109506</t>
  </si>
  <si>
    <t>pro 2.TK, i na ostatních mostních objektech (km 3,036, km 4,865, km 5,470 a km 7,166) v rámci denního výkonu mechanizace:</t>
  </si>
  <si>
    <t>pro 1.TK, i na ostatních mostních objektech (km 3,036, km 4,865, km 5,470) v rámci denního výkonu mechanizace:</t>
  </si>
  <si>
    <t>-661730513</t>
  </si>
  <si>
    <t>979925471</t>
  </si>
  <si>
    <t>003 - Oprava mostu v km 4,865</t>
  </si>
  <si>
    <t>001 - km 4,865 - most</t>
  </si>
  <si>
    <t xml:space="preserve">    789 - Povrchové úpravy ocelových konstrukcí a technologických zařízení</t>
  </si>
  <si>
    <t>1671913844</t>
  </si>
  <si>
    <t>40,0*2</t>
  </si>
  <si>
    <t>2054175327</t>
  </si>
  <si>
    <t>80,0*0,02</t>
  </si>
  <si>
    <t>2055763989</t>
  </si>
  <si>
    <t>2*28,0</t>
  </si>
  <si>
    <t>1448815838</t>
  </si>
  <si>
    <t>-156622616</t>
  </si>
  <si>
    <t>(20,50+3,0+3,0)*9,50*0,40</t>
  </si>
  <si>
    <t>3,0*1,5*0,5*3</t>
  </si>
  <si>
    <t>-1312730555</t>
  </si>
  <si>
    <t>107,450/2</t>
  </si>
  <si>
    <t>1269342476</t>
  </si>
  <si>
    <t>2*28,0*1,0*1,0</t>
  </si>
  <si>
    <t>131212501</t>
  </si>
  <si>
    <t>Hloubení jam pro sloupky u železnic ručně do 0,5 m3 v soudržných horninách tř. 3</t>
  </si>
  <si>
    <t>-686939106</t>
  </si>
  <si>
    <t>Hloubení jam pro spodní stavbu železnic ručně pro sloupky zábradlí, značky, apod. objemu do 0,5 m3 s odhozením výkopku nebo naložením na dopravní prostředek v horninách tř. 3 soudržných</t>
  </si>
  <si>
    <t xml:space="preserve">Poznámka k souboru cen:_x000d_
1. V cenách jsou započteny i náklady na přehození výkopku na přilehlém terénu na vzdálenost do 3 m od okraje jámy nebo naložení na dopravní prostředek. </t>
  </si>
  <si>
    <t>Poznámka k položce:_x000d_
Začátek mostu na pravé straně_x000d_
patky pro přechodové zábradlí (3ks sloupků)_x000d_
sloupky zábradlí ukotvené v beton.patkách</t>
  </si>
  <si>
    <t>zábradlí prava strana</t>
  </si>
  <si>
    <t>0,4*0,4*0,8*3</t>
  </si>
  <si>
    <t>131212509</t>
  </si>
  <si>
    <t>Příplatek za lepivost, hloubení jam pro sloupky u železnic do 0,5 m3 ručně v horninách tř. 3</t>
  </si>
  <si>
    <t>1189484659</t>
  </si>
  <si>
    <t>Hloubení jam pro spodní stavbu železnic ručně pro sloupky zábradlí, značky, apod. objemu do 0,5 m3 s odhozením výkopku nebo naložením na dopravní prostředek v horninách tř. 3 Příplatek k cenám za lepivost horniny tř. 3</t>
  </si>
  <si>
    <t>0,384/2</t>
  </si>
  <si>
    <t>705375338</t>
  </si>
  <si>
    <t>Poznámka k položce:_x000d_
pažení kolejového lože mezi kolejemi č.1 a č.2, vždy 400-500 mm od hlavy pražce z důvodu BK a ASP</t>
  </si>
  <si>
    <t>28,0*1,2</t>
  </si>
  <si>
    <t>28,0*1,0</t>
  </si>
  <si>
    <t>-1627145010</t>
  </si>
  <si>
    <t>97004434</t>
  </si>
  <si>
    <t>162432511</t>
  </si>
  <si>
    <t>Vodorovné přemístění výkopku do 2000 m pracovním vlakem</t>
  </si>
  <si>
    <t>1132664592</t>
  </si>
  <si>
    <t xml:space="preserve">Vodorovné přemístění výkopku pracovním vlakem  bez naložení výkopku, avšak s jeho vyložením, pro jakoukoliv třídu horniny, na vzdálenost do 2 000 m</t>
  </si>
  <si>
    <t>Poznámka k položce:_x000d_
horší příjezd k objektu - např. z žel. přejezdu P2079 v km 5,436 (571m).</t>
  </si>
  <si>
    <t>odtěžená zemina na mezideponii:</t>
  </si>
  <si>
    <t>107,834</t>
  </si>
  <si>
    <t>41,306</t>
  </si>
  <si>
    <t>1193569625</t>
  </si>
  <si>
    <t>107,450+0,384</t>
  </si>
  <si>
    <t>-1296230895</t>
  </si>
  <si>
    <t>107,834*2</t>
  </si>
  <si>
    <t>758385244</t>
  </si>
  <si>
    <t>ornice:</t>
  </si>
  <si>
    <t>odtěžená z důvodu horšího přístupu k objektu:</t>
  </si>
  <si>
    <t>1987418470</t>
  </si>
  <si>
    <t>3*3*1,5</t>
  </si>
  <si>
    <t>1525507530</t>
  </si>
  <si>
    <t>107,834*2,0</t>
  </si>
  <si>
    <t>712105159</t>
  </si>
  <si>
    <t>(20,50+3,0+3,0)*9,50*0,20</t>
  </si>
  <si>
    <t>-1138791183</t>
  </si>
  <si>
    <t>50,350*1,7</t>
  </si>
  <si>
    <t>1871759702</t>
  </si>
  <si>
    <t>-1009709872</t>
  </si>
  <si>
    <t>80*0,03</t>
  </si>
  <si>
    <t>-360351818</t>
  </si>
  <si>
    <t>-1894556135</t>
  </si>
  <si>
    <t>1513390497</t>
  </si>
  <si>
    <t>275313711</t>
  </si>
  <si>
    <t>Základové patky z betonu tř. C 20/25</t>
  </si>
  <si>
    <t>-357938173</t>
  </si>
  <si>
    <t>Základy z betonu prostého patky a bloky z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</si>
  <si>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</si>
  <si>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-46268925</t>
  </si>
  <si>
    <t>0,4*0,3*2,96*3</t>
  </si>
  <si>
    <t>-133375289</t>
  </si>
  <si>
    <t>(0,08+0,3+0,3+0,149+0,04)*2,96*3</t>
  </si>
  <si>
    <t>0,4*0,3*2*3</t>
  </si>
  <si>
    <t>-1401157331</t>
  </si>
  <si>
    <t>164070813</t>
  </si>
  <si>
    <t>výztuž přechody + trny</t>
  </si>
  <si>
    <t>1,1*100/1000</t>
  </si>
  <si>
    <t>-436943139</t>
  </si>
  <si>
    <t>Poznámka k položce:_x000d_
začátek mostu vpravo_x000d_
výběhový prefabrikát - NEBUDE</t>
  </si>
  <si>
    <t>2+1</t>
  </si>
  <si>
    <t>-18163145</t>
  </si>
  <si>
    <t>-1803478390</t>
  </si>
  <si>
    <t>-183924931</t>
  </si>
  <si>
    <t>0,2*0,24*3*3</t>
  </si>
  <si>
    <t>838403595</t>
  </si>
  <si>
    <t>936089063</t>
  </si>
  <si>
    <t>26,5*8,5*5,506/1000</t>
  </si>
  <si>
    <t>-1470325130</t>
  </si>
  <si>
    <t>(20,50+3,0+3,0)*9,50*0,15</t>
  </si>
  <si>
    <t>-1150232388</t>
  </si>
  <si>
    <t>3,0*1,5*3</t>
  </si>
  <si>
    <t>167844009</t>
  </si>
  <si>
    <t>1,10*3*3*0,34</t>
  </si>
  <si>
    <t>1,60*3*1*0,34</t>
  </si>
  <si>
    <t>3*3*0,11</t>
  </si>
  <si>
    <t>1476281644</t>
  </si>
  <si>
    <t>16,068*1,517</t>
  </si>
  <si>
    <t>628613511</t>
  </si>
  <si>
    <t>Ochranný nátěr OK mostů - základní a podkladní epoxidový, vrchní PU, tl. min 280 µm</t>
  </si>
  <si>
    <t>-1746149494</t>
  </si>
  <si>
    <t>Ochranný nátěrový systém ocelových konstrukcí mostů základní a podkladní epoxidový, vrchní polyuretanový tl. min 280 µm</t>
  </si>
  <si>
    <t xml:space="preserve">Poznámka k položce:_x000d_
PKO schváleného typu bez metalizace - obnovení PKO bez jejího odstranění. </t>
  </si>
  <si>
    <t>(20,30+20,08)*3*0,28</t>
  </si>
  <si>
    <t>24*1,10*0,28</t>
  </si>
  <si>
    <t>24*0,1</t>
  </si>
  <si>
    <t>1602317724</t>
  </si>
  <si>
    <t>-1472111514</t>
  </si>
  <si>
    <t>513143107</t>
  </si>
  <si>
    <t>-2026786895</t>
  </si>
  <si>
    <t>1,10*3*3*11,86/1000</t>
  </si>
  <si>
    <t>1,60*3*1*11,86/1000</t>
  </si>
  <si>
    <t>289583421</t>
  </si>
  <si>
    <t>3*3*6,029/1000</t>
  </si>
  <si>
    <t>1904912094</t>
  </si>
  <si>
    <t>-2083725997</t>
  </si>
  <si>
    <t>5,0*2,0*1,5</t>
  </si>
  <si>
    <t>1850077930</t>
  </si>
  <si>
    <t>12*3</t>
  </si>
  <si>
    <t>-591228510</t>
  </si>
  <si>
    <t>římsa K01 a K02</t>
  </si>
  <si>
    <t>1,80*20,20*2</t>
  </si>
  <si>
    <t>opěry O01 a O02</t>
  </si>
  <si>
    <t>4,60*9,30*2</t>
  </si>
  <si>
    <t>křídla O01 a O02</t>
  </si>
  <si>
    <t>6,60*10,0*2</t>
  </si>
  <si>
    <t>1577963785</t>
  </si>
  <si>
    <t>kamenné zdivo (50%)</t>
  </si>
  <si>
    <t>30,0*1,5*2*0,5</t>
  </si>
  <si>
    <t>430629686</t>
  </si>
  <si>
    <t>-1909384093</t>
  </si>
  <si>
    <t>1367840025</t>
  </si>
  <si>
    <t>římsa K01 a K02 (70%)</t>
  </si>
  <si>
    <t>0,20*20,20*2*0,7</t>
  </si>
  <si>
    <t>-1520993457</t>
  </si>
  <si>
    <t>římsa K01 a K02 (30%)</t>
  </si>
  <si>
    <t>0,20*20,20*2*0,3</t>
  </si>
  <si>
    <t>985311311</t>
  </si>
  <si>
    <t>Reprofilace rubu kleneb a podlah cementovými sanačními maltami tl 10 mm</t>
  </si>
  <si>
    <t>1266331571</t>
  </si>
  <si>
    <t>Reprofilace betonu sanačními maltami na cementové bázi ručně rubu kleneb a podlah, tloušťky do 10 mm</t>
  </si>
  <si>
    <t>1,60*20,20*2*0,7</t>
  </si>
  <si>
    <t>985311313</t>
  </si>
  <si>
    <t>Reprofilace rubu kleneb a podlah cementovými sanačními maltami tl 30 mm</t>
  </si>
  <si>
    <t>1044658108</t>
  </si>
  <si>
    <t>Reprofilace betonu sanačními maltami na cementové bázi ručně rubu kleneb a podlah, tloušťky přes 20 do 30 mm</t>
  </si>
  <si>
    <t>1,60*20,20*2*0,3</t>
  </si>
  <si>
    <t>-1812233111</t>
  </si>
  <si>
    <t>-1632779256</t>
  </si>
  <si>
    <t>1,60*20,20*2</t>
  </si>
  <si>
    <t>0,20*20,20*2</t>
  </si>
  <si>
    <t>985422113</t>
  </si>
  <si>
    <t>Injektáž trhlin š do 0,5 mm v ŽB kcích tl do 300 mm epoxidem včetně vrtů</t>
  </si>
  <si>
    <t>-1160864508</t>
  </si>
  <si>
    <t>Injektáž trhlin v betonových nebo železobetonových konstrukcích nízkotlaká do 0,6 MP s injektážními jehlami vloženými do vrtů včetně jejich vyvrtání epoxidovou injektážní hmotou šířka trhlin do 0,5 mm tloušťka konstrukce přes 200 do 300 mm</t>
  </si>
  <si>
    <t xml:space="preserve">Poznámka k souboru cen:_x000d_
1. Šířka trhlin je určena šířkou trhliny na povrchu konstrukce. 2. Množství měrných jednotek se určuje v m délky trhliny. 3. Cenami lze oceňovat injektáž suchých trhlin. Injektáž mokrých trhlin a trhlin s tlakovou vodou se oceňuje individuálně. 4. V cenách jsou započteny i náklady na: a) vyčištění trhlin, b) úpravu trhlin před injektáží epoxidem (temování). 5. V cenách -2111 až -2323 jsou započteny i náklady na: a) vyvrtání otvorů pro injektážní jehly včetně vyčištění vrtu - je uvažováno 6 vrtů na 1 m trhliny, b) hrubé zapravení otvorů po injektážních jehlách. 6. V cenách nejsou započteny náklady na zednické zapravení trhlin a opravu omítek, které se oceňují cenami katalogu 801-4 Budovy a haly - oprava a údržba. </t>
  </si>
  <si>
    <t>482628315</t>
  </si>
  <si>
    <t>z vyčištění spar:</t>
  </si>
  <si>
    <t>3,506</t>
  </si>
  <si>
    <t>1826443713</t>
  </si>
  <si>
    <t>3,506+37,8</t>
  </si>
  <si>
    <t>-143713987</t>
  </si>
  <si>
    <t>41,306*11</t>
  </si>
  <si>
    <t>-135607253</t>
  </si>
  <si>
    <t>2x z důvodu horšího příjezdu k objektu (např. přeložení na přejezdu):</t>
  </si>
  <si>
    <t>2*41,306</t>
  </si>
  <si>
    <t>-706147647</t>
  </si>
  <si>
    <t>37,8</t>
  </si>
  <si>
    <t>-2060108830</t>
  </si>
  <si>
    <t>998212191</t>
  </si>
  <si>
    <t>Příplatek k přesunu hmot pro mosty zděné nebo monolitické za zvětšený přesun do 1000 m</t>
  </si>
  <si>
    <t>-76291786</t>
  </si>
  <si>
    <t xml:space="preserve">Přesun hmot pro mosty zděné, betonové monolitické, spřažené ocelobetonové nebo kovové  Příplatek k cenám za zvětšený přesun přes přes vymezenou největší dopravní vzdálenost do 1000 m</t>
  </si>
  <si>
    <t>-1909030326</t>
  </si>
  <si>
    <t>3*(2*3+0,2)*0,9</t>
  </si>
  <si>
    <t>2054050721</t>
  </si>
  <si>
    <t>16,740*0,00035</t>
  </si>
  <si>
    <t>1034248462</t>
  </si>
  <si>
    <t>16,740*2</t>
  </si>
  <si>
    <t>1143395355</t>
  </si>
  <si>
    <t>16,740*0,4/1000</t>
  </si>
  <si>
    <t>1981562237</t>
  </si>
  <si>
    <t>26,5*10,8</t>
  </si>
  <si>
    <t>-1948560838</t>
  </si>
  <si>
    <t>(20,5+3,00)*2+3</t>
  </si>
  <si>
    <t>-1382581159</t>
  </si>
  <si>
    <t>789</t>
  </si>
  <si>
    <t>Povrchové úpravy ocelových konstrukcí a technologických zařízení</t>
  </si>
  <si>
    <t>789123240</t>
  </si>
  <si>
    <t>Odmaštění ocelových konstrukcí třídy III</t>
  </si>
  <si>
    <t>-277911191</t>
  </si>
  <si>
    <t xml:space="preserve">Úpravy povrchů pod nátěry ocelových konstrukcí  třídy III očištění odmaštěním</t>
  </si>
  <si>
    <t>Poznámka k položce:_x000d_
Pro obnovení PKO stávajícího zábradlí.</t>
  </si>
  <si>
    <t>002 - km 4,865 - svršek</t>
  </si>
  <si>
    <t>-1039627041</t>
  </si>
  <si>
    <t>27,0*0,6*2</t>
  </si>
  <si>
    <t>-1236791237</t>
  </si>
  <si>
    <t>32,4*0,1</t>
  </si>
  <si>
    <t>-912353502</t>
  </si>
  <si>
    <t>3,240*1,6</t>
  </si>
  <si>
    <t>1821343702</t>
  </si>
  <si>
    <t>27,0*9,5*0,5</t>
  </si>
  <si>
    <t>1483544720</t>
  </si>
  <si>
    <t>-1052035466</t>
  </si>
  <si>
    <t>596973492</t>
  </si>
  <si>
    <t>(128,250+17,5)*1,289</t>
  </si>
  <si>
    <t>686640805</t>
  </si>
  <si>
    <t>35,0/1000</t>
  </si>
  <si>
    <t>28,0/1000</t>
  </si>
  <si>
    <t>-790319498</t>
  </si>
  <si>
    <t>470283035</t>
  </si>
  <si>
    <t>5908005530</t>
  </si>
  <si>
    <t>Oprava kolejnicového styku montáž spojek tv. S49</t>
  </si>
  <si>
    <t>styk</t>
  </si>
  <si>
    <t>-55246525</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</si>
  <si>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</si>
  <si>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</si>
  <si>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montáž spojek na třmen (průjezd ASP)_x000d_
výměna kolejnicového pasu</t>
  </si>
  <si>
    <t>kolej č.2 - pravý kol.pas</t>
  </si>
  <si>
    <t>190767461</t>
  </si>
  <si>
    <t>Ve 2.TK, provést i ostatních mostních objektech (km 4,669, km 3,036, km 5,470 a km 7,166) v rámci denního výkonu linky ASP+PUŠL:</t>
  </si>
  <si>
    <t>V 1.TK, provést i ostatních mostních objektech (km 4,669, km 3,036, km 5,470) v rámci denního výkonu linky ASP+PUŠL:</t>
  </si>
  <si>
    <t>-2007705148</t>
  </si>
  <si>
    <t>Poznámka k položce:_x000d_
ASP v koleji č.1 využít i na sousedních objektech_x000d_
ASP v koleji č.2 využít i na sousedních objektech</t>
  </si>
  <si>
    <t>Ve 2.TK, provést i ostatních mostních objektech (km 4,669, km 3,036, km 5,470 a km 7,166) v rámci denního výkonu dyn. stabilizátoru KL:</t>
  </si>
  <si>
    <t>V 1.TK, provést i ostatních mostních objektech (km 4,669, km 3,036, km 5,470) v rámci denního výkonu linky dyn. stabilizátoru KL:</t>
  </si>
  <si>
    <t>-120608653</t>
  </si>
  <si>
    <t>kolej č.1 - levý kol.pas</t>
  </si>
  <si>
    <t>kolej č.2 - levý kol.pas</t>
  </si>
  <si>
    <t>679262774</t>
  </si>
  <si>
    <t>kolej č.1 -pravý kol.pas</t>
  </si>
  <si>
    <t>1035675129</t>
  </si>
  <si>
    <t>1035742531</t>
  </si>
  <si>
    <t>5910135010</t>
  </si>
  <si>
    <t>Demontáž pražcové kotvy v koleji</t>
  </si>
  <si>
    <t>-870371633</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</si>
  <si>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</si>
  <si>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</si>
  <si>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Poznámka k položce:_x000d_
kolej č.2_x000d_
každý třetí betonový pražec</t>
  </si>
  <si>
    <t>5910136010</t>
  </si>
  <si>
    <t>Montáž pražcové kotvy v koleji</t>
  </si>
  <si>
    <t>21844860</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</si>
  <si>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</si>
  <si>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 2. V cenách nejsou obsaženy náklady na dodávku materiálu.</t>
  </si>
  <si>
    <t>7497351590</t>
  </si>
  <si>
    <t>Montáž ukolejnění s průrazkou T, P, 2T, BP, DS, OK - 1 vodič</t>
  </si>
  <si>
    <t>-562117194</t>
  </si>
  <si>
    <t>Poznámka k položce:_x000d_
zábradlí ukolejněno (levá i pravá strana)</t>
  </si>
  <si>
    <t>-542485586</t>
  </si>
  <si>
    <t>128,250*1,8</t>
  </si>
  <si>
    <t>5,184</t>
  </si>
  <si>
    <t>187,872</t>
  </si>
  <si>
    <t>-1447836420</t>
  </si>
  <si>
    <t>pro 2.TK, i na ostatních mostních objektech (km 4,669, km 3,036 km 5,470 a km 7,166) v rámci denního výkonu mechanizace:</t>
  </si>
  <si>
    <t>pro 1.TK, i na ostatních mostních objektech (km 4,669, km 3,036, km 5,470) v rámci denního výkonu mechanizace:</t>
  </si>
  <si>
    <t>-757026286</t>
  </si>
  <si>
    <t>2019438826</t>
  </si>
  <si>
    <t>004 - Oprava mostu v km 5,470</t>
  </si>
  <si>
    <t>001 - km 5,470 - most</t>
  </si>
  <si>
    <t xml:space="preserve">    2 -  Zakládání</t>
  </si>
  <si>
    <t xml:space="preserve">    714 - Akustická a protiotřesová opatření</t>
  </si>
  <si>
    <t>2105729131</t>
  </si>
  <si>
    <t>6*5*4</t>
  </si>
  <si>
    <t>165317521</t>
  </si>
  <si>
    <t>120*0,02</t>
  </si>
  <si>
    <t>114203104</t>
  </si>
  <si>
    <t>Rozebrání záhozů a rovnanin na sucho</t>
  </si>
  <si>
    <t>2059280948</t>
  </si>
  <si>
    <t>Rozebrání dlažeb nebo záhozů s naložením na dopravní prostředek záhozů, rovnanin a soustřeďovacích staveb provedených na sucho</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</si>
  <si>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</si>
  <si>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 xml:space="preserve">rovnanina za rubem opěr </t>
  </si>
  <si>
    <t>0,451*9,470*2</t>
  </si>
  <si>
    <t>754545902</t>
  </si>
  <si>
    <t xml:space="preserve">ČD Telematika </t>
  </si>
  <si>
    <t xml:space="preserve">SEE SŽDC </t>
  </si>
  <si>
    <t xml:space="preserve">SSZT SŽDC </t>
  </si>
  <si>
    <t>1312282326</t>
  </si>
  <si>
    <t xml:space="preserve">pod dlažby </t>
  </si>
  <si>
    <t>2,8*1,15*0,15</t>
  </si>
  <si>
    <t>2,5*1,15*0,15</t>
  </si>
  <si>
    <t>122201101</t>
  </si>
  <si>
    <t>Odkopávky a prokopávky nezapažené v hornině tř. 3 objem do 100 m3</t>
  </si>
  <si>
    <t>358061224</t>
  </si>
  <si>
    <t xml:space="preserve">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</si>
  <si>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</si>
  <si>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2,8*1,15*0,35</t>
  </si>
  <si>
    <t>2,5*1,15*0,35</t>
  </si>
  <si>
    <t>122201109</t>
  </si>
  <si>
    <t>Příplatek za lepivost u odkopávek v hornině tř. 1 až 3</t>
  </si>
  <si>
    <t>1627952815</t>
  </si>
  <si>
    <t xml:space="preserve">Odkopávky a prokopávky nezapažené  s přehozením výkopku na vzdálenost do 3 m nebo s naložením na dopravní prostředek v hornině tř. 3 Příplatek k cenám za lepivost horniny tř. 3</t>
  </si>
  <si>
    <t>2,133/2</t>
  </si>
  <si>
    <t>-1125654065</t>
  </si>
  <si>
    <t xml:space="preserve">ve výbězích nad deskou a pro přechody </t>
  </si>
  <si>
    <t>6,5*11</t>
  </si>
  <si>
    <t>-1882013834</t>
  </si>
  <si>
    <t>71,5/2</t>
  </si>
  <si>
    <t>-864142651</t>
  </si>
  <si>
    <t>15*0,5*0,5*3</t>
  </si>
  <si>
    <t>151721R001</t>
  </si>
  <si>
    <t>Zřízení pažení kolejového lože a pláně do ocelových zápor hl výkopu do 4 m s jeho následným odstraněním</t>
  </si>
  <si>
    <t>-2032014886</t>
  </si>
  <si>
    <t>Pažení stěn výkopu kolejového lože do ocelových zápor včetně odstranění hloubky výkopu do 4 m</t>
  </si>
  <si>
    <t xml:space="preserve">Poznámka k položce:_x000d_
Zřízení pažení kolejového lože a pláně mezi kolejemi včetně dodání materiálu, spojovacího materiálu a jeho opotřebení -  mezi kolejemi č.1 a č.2, vždy min. 500 mm od hlavy pražce z důvodu BK a ASP</t>
  </si>
  <si>
    <t>pohledová plocha včetně pražců</t>
  </si>
  <si>
    <t>1. FÁZE VÝSTAVBY (pažení u 1.TK pro výluku 2.TK):</t>
  </si>
  <si>
    <t>pažení u 2.TK pro výluku 1.SK (2.fáze):</t>
  </si>
  <si>
    <t>-1998743376</t>
  </si>
  <si>
    <t>0,914</t>
  </si>
  <si>
    <t>831799423</t>
  </si>
  <si>
    <t>2,133+71,5</t>
  </si>
  <si>
    <t>2063250674</t>
  </si>
  <si>
    <t>73,633*2</t>
  </si>
  <si>
    <t>696835124</t>
  </si>
  <si>
    <t>780743170</t>
  </si>
  <si>
    <t xml:space="preserve">ve výbězích </t>
  </si>
  <si>
    <t>směr Bílina</t>
  </si>
  <si>
    <t>3*2</t>
  </si>
  <si>
    <t>směr Ústí n.L.</t>
  </si>
  <si>
    <t>3*12</t>
  </si>
  <si>
    <t>v předpolích mostu:</t>
  </si>
  <si>
    <t>2*2,8*11</t>
  </si>
  <si>
    <t>-188995590</t>
  </si>
  <si>
    <t>2,8*1,15</t>
  </si>
  <si>
    <t>2,5*1,15</t>
  </si>
  <si>
    <t>429160565</t>
  </si>
  <si>
    <t>-1599435630</t>
  </si>
  <si>
    <t>"nad izolaci</t>
  </si>
  <si>
    <t xml:space="preserve">z lože </t>
  </si>
  <si>
    <t>0,6*9,65*2</t>
  </si>
  <si>
    <t>295817415</t>
  </si>
  <si>
    <t>005724740</t>
  </si>
  <si>
    <t>686307051</t>
  </si>
  <si>
    <t>6,095*0,030</t>
  </si>
  <si>
    <t>182301122</t>
  </si>
  <si>
    <t>Rozprostření ornice pl do 500 m2 ve svahu přes 1:5 tl vrstvy do 150 mm</t>
  </si>
  <si>
    <t>1250460203</t>
  </si>
  <si>
    <t>Rozprostření a urovnání ornice ve svahu sklonu přes 1:5 při souvislé ploše do 500 m2, tl. vrstvy přes 100 do 150 mm</t>
  </si>
  <si>
    <t xml:space="preserve"> Zakládání</t>
  </si>
  <si>
    <t>-304193209</t>
  </si>
  <si>
    <t>2,55+10,40</t>
  </si>
  <si>
    <t>2,730+9,9</t>
  </si>
  <si>
    <t>-544891044</t>
  </si>
  <si>
    <t>ŘÍMSA NK VLEVO</t>
  </si>
  <si>
    <t>1,25</t>
  </si>
  <si>
    <t>ŘÍMSA NK VPRAVO</t>
  </si>
  <si>
    <t>1,38</t>
  </si>
  <si>
    <t>ŘÍMSY NA KAMENNÉ OPĚŘE</t>
  </si>
  <si>
    <t>2,88</t>
  </si>
  <si>
    <t>ŘÍMSY PŘECHOD. ZÍDEK</t>
  </si>
  <si>
    <t>0,67</t>
  </si>
  <si>
    <t>1168358750</t>
  </si>
  <si>
    <t>(0,95+0,4)*8,185</t>
  </si>
  <si>
    <t>(0,81+0,4)*9,130</t>
  </si>
  <si>
    <t>(0,08+0,35+0,303)*(5,235+1,825)</t>
  </si>
  <si>
    <t>(0,08+0,35+0,303)*(5,110+1,790)</t>
  </si>
  <si>
    <t>(0,148+0,04+0,330+0,350+0,08)*2,960*2</t>
  </si>
  <si>
    <t>-1268440631</t>
  </si>
  <si>
    <t>37,942</t>
  </si>
  <si>
    <t>-889741993</t>
  </si>
  <si>
    <t>viz příloha č. 6</t>
  </si>
  <si>
    <t>854,409/1000</t>
  </si>
  <si>
    <t>-218309260</t>
  </si>
  <si>
    <t>dle přílohy č. 8:</t>
  </si>
  <si>
    <t>římsová zídka 1</t>
  </si>
  <si>
    <t>-1826540871</t>
  </si>
  <si>
    <t>-346073024</t>
  </si>
  <si>
    <t>15*2</t>
  </si>
  <si>
    <t>851235469</t>
  </si>
  <si>
    <t>výztuž dlažby</t>
  </si>
  <si>
    <t>6,095*1,3*4,44/1000</t>
  </si>
  <si>
    <t xml:space="preserve">do plovoucích desek </t>
  </si>
  <si>
    <t>2,9*11*1,3*7,9/1000</t>
  </si>
  <si>
    <t>2,8*11*1,3*7,9/1000</t>
  </si>
  <si>
    <t>451315114</t>
  </si>
  <si>
    <t>Podkladní nebo výplňová vrstva z betonu C 12/15 tl do 100 mm</t>
  </si>
  <si>
    <t>-189533392</t>
  </si>
  <si>
    <t xml:space="preserve">Podkladní a výplňové vrstvy z betonu prostého  tloušťky do 100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</si>
  <si>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</si>
  <si>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3,26*1,64*2</t>
  </si>
  <si>
    <t>451315134</t>
  </si>
  <si>
    <t>Podkladní nebo výplňová vrstva z betonu C 12/15 tl do 200 mm</t>
  </si>
  <si>
    <t>1632038989</t>
  </si>
  <si>
    <t xml:space="preserve">Podkladní a výplňové vrstvy z betonu prostého  tloušťky do 200 mm, z betonu C 12/15</t>
  </si>
  <si>
    <t>-1703466308</t>
  </si>
  <si>
    <t>0,2*0,24*14</t>
  </si>
  <si>
    <t>0,2*0,3*10</t>
  </si>
  <si>
    <t>-2062552149</t>
  </si>
  <si>
    <t>pod patní desky zábradlí tl 20mm</t>
  </si>
  <si>
    <t>1,272</t>
  </si>
  <si>
    <t>451577877</t>
  </si>
  <si>
    <t>Podklad nebo lože pod dlažbu vodorovný nebo do sklonu 1:5 ze štěrkopísku tl do 100 mm</t>
  </si>
  <si>
    <t>338120605</t>
  </si>
  <si>
    <t xml:space="preserve">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</si>
  <si>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</si>
  <si>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457311118</t>
  </si>
  <si>
    <t>Vyrovnávací nebo spádový beton C 30/37 včetně úpravy povrchu</t>
  </si>
  <si>
    <t>1597056259</t>
  </si>
  <si>
    <t xml:space="preserve">Vyrovnávací nebo spádový beton včetně úpravy povrchu  C 30/37</t>
  </si>
  <si>
    <t xml:space="preserve">plovoucí desky </t>
  </si>
  <si>
    <t>0,44*11</t>
  </si>
  <si>
    <t>0,47*11</t>
  </si>
  <si>
    <t>465513156</t>
  </si>
  <si>
    <t>Dlažba svahu u opěr z upraveného lomového žulového kamene tl 200 mm do lože C 25/30 pl do 10 m2</t>
  </si>
  <si>
    <t>884674599</t>
  </si>
  <si>
    <t xml:space="preserve">Dlažba svahu u mostních opěr z upraveného lomového žulového kamene  s vyspárováním maltou MC 25, šíře spáry 15 mm do betonového lože C 25/30 tloušťky 200 mm, plochy do 10 m2</t>
  </si>
  <si>
    <t xml:space="preserve">dlažby </t>
  </si>
  <si>
    <t>514471111</t>
  </si>
  <si>
    <t>Prolití kolejového lože pryskyřicí</t>
  </si>
  <si>
    <t>-1962255382</t>
  </si>
  <si>
    <t>0,15*15*0,25</t>
  </si>
  <si>
    <t>-1637486948</t>
  </si>
  <si>
    <t xml:space="preserve">zinkování bude provedeno ponorem </t>
  </si>
  <si>
    <t>"Zábradlí</t>
  </si>
  <si>
    <t>"70x70x6</t>
  </si>
  <si>
    <t>(27,27+18,18+24,45+30,90)*0,274</t>
  </si>
  <si>
    <t>"80x80x8</t>
  </si>
  <si>
    <t>(26,16)*0,314</t>
  </si>
  <si>
    <t>"patní desky</t>
  </si>
  <si>
    <t>0,2*0,24*2*14</t>
  </si>
  <si>
    <t>0,2*0,3*2*10</t>
  </si>
  <si>
    <t>15625101</t>
  </si>
  <si>
    <t>drát metalizační Zn D 3mm</t>
  </si>
  <si>
    <t>1505943951</t>
  </si>
  <si>
    <t xml:space="preserve">materiál k pozinkování </t>
  </si>
  <si>
    <t>38,377*1,517</t>
  </si>
  <si>
    <t>635611R001</t>
  </si>
  <si>
    <t xml:space="preserve">Podklad ve výbězích stěrkodrť stabilizovaná cementem </t>
  </si>
  <si>
    <t>-828842473</t>
  </si>
  <si>
    <t>Poznámka k položce:_x000d_
včetně dodaného materiálu_x000d_
hutnění po vrstvách</t>
  </si>
  <si>
    <t>2*12*2</t>
  </si>
  <si>
    <t>317661142</t>
  </si>
  <si>
    <t>Výplň spár monolitické římsy tmelem polyuretanovým šířky spáry do 40 mm</t>
  </si>
  <si>
    <t>-957767608</t>
  </si>
  <si>
    <t xml:space="preserve">Výplň spár monolitické římsy tmelem  polyuretanovým, spára šířky přes 15 do 40 mm</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</si>
  <si>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</si>
  <si>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těsnění polyuretanovým tmelem</t>
  </si>
  <si>
    <t>1,9*2+1,7*2</t>
  </si>
  <si>
    <t>-281183500</t>
  </si>
  <si>
    <t>ZÁBRADLÍ VLEVO</t>
  </si>
  <si>
    <t>8,180</t>
  </si>
  <si>
    <t>ZÁBRADLÍ VPRAVO</t>
  </si>
  <si>
    <t>15,180</t>
  </si>
  <si>
    <t>ZÁBRADLÍ NA OPĚŘE</t>
  </si>
  <si>
    <t>5,150*2</t>
  </si>
  <si>
    <t>2118386293</t>
  </si>
  <si>
    <t>130104340</t>
  </si>
  <si>
    <t>úhelník ocelový rovnostranný jakost 11 375 80x80x8mm</t>
  </si>
  <si>
    <t>-930341560</t>
  </si>
  <si>
    <t>Poznámka k položce:_x000d_
Hmotnost: 9,63 kg/m</t>
  </si>
  <si>
    <t>(219,74)/1000</t>
  </si>
  <si>
    <t>-368027932</t>
  </si>
  <si>
    <t>(174,53+116,35+156,48+197,76)/1000</t>
  </si>
  <si>
    <t>plech tlustý hladký jakost S 235 JR, 16x2000x3000 mm</t>
  </si>
  <si>
    <t>1100041274</t>
  </si>
  <si>
    <t xml:space="preserve">plechy tlusté hladké - tabule jakost oceli S 235JR  (11 375.1) 15  x 2000 x 3000 mm</t>
  </si>
  <si>
    <t>(84,48+75,40)/1000</t>
  </si>
  <si>
    <t>931992121</t>
  </si>
  <si>
    <t>Výplň dilatačních spár z extrudovaného polystyrénu tl 20 mm</t>
  </si>
  <si>
    <t>-1867690635</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</si>
  <si>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</si>
  <si>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</si>
  <si>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0,15*2</t>
  </si>
  <si>
    <t>0,21*2</t>
  </si>
  <si>
    <t>1956586369</t>
  </si>
  <si>
    <t xml:space="preserve">do říms </t>
  </si>
  <si>
    <t>-1739339989</t>
  </si>
  <si>
    <t xml:space="preserve">opěry půvpdní </t>
  </si>
  <si>
    <t>(2,6-1,7)*5,170*2</t>
  </si>
  <si>
    <t>391225280</t>
  </si>
  <si>
    <t>9,306*30</t>
  </si>
  <si>
    <t>1505224497</t>
  </si>
  <si>
    <t>949101111</t>
  </si>
  <si>
    <t>Lešení pomocné pro objekty pozemních staveb s lešeňovou podlahou v do 1,9 m zatížení do 150 kg/m2</t>
  </si>
  <si>
    <t>-609394850</t>
  </si>
  <si>
    <t xml:space="preserve">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</si>
  <si>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</si>
  <si>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 xml:space="preserve">v otvoru </t>
  </si>
  <si>
    <t>5,48*9,47</t>
  </si>
  <si>
    <t>952904122</t>
  </si>
  <si>
    <t>Čištění mostních objektů - ruční odstranění nánosů z otvorů v přes 1,5 m</t>
  </si>
  <si>
    <t>1827133654</t>
  </si>
  <si>
    <t>Čištění mostních objektů odstranění nánosů z otvorů ručně, světlé výšky otvoru přes 1,5 m</t>
  </si>
  <si>
    <t xml:space="preserve">Poznámka k souboru cen:_x000d_
1. Množství měrných jednotek se určuje: a) u otvorů, vtoků a výtoků v m3 jejich objemu, b) u odvodňovačů v m jejich délky. </t>
  </si>
  <si>
    <t>5,8*10*0,1</t>
  </si>
  <si>
    <t>-1774114593</t>
  </si>
  <si>
    <t xml:space="preserve">šrouby do patních desek zábradlí </t>
  </si>
  <si>
    <t>96</t>
  </si>
  <si>
    <t>963051111</t>
  </si>
  <si>
    <t>Bourání mostní nosné konstrukce z ŽB</t>
  </si>
  <si>
    <t>1878685719</t>
  </si>
  <si>
    <t>Bourání mostních konstrukcí nosných konstrukcí ze železového betonu</t>
  </si>
  <si>
    <t xml:space="preserve">Bourání stávajících říms </t>
  </si>
  <si>
    <t xml:space="preserve">vlevo </t>
  </si>
  <si>
    <t>0,24*8,215</t>
  </si>
  <si>
    <t xml:space="preserve">vpravo </t>
  </si>
  <si>
    <t>0,18*9,130</t>
  </si>
  <si>
    <t xml:space="preserve">na původních opěřách </t>
  </si>
  <si>
    <t>4,0*0,21*2</t>
  </si>
  <si>
    <t>965042131</t>
  </si>
  <si>
    <t>Bourání podkladů pod dlažby nebo mazanin betonových nebo z litého asfaltu tl do 100 mm pl do 4 m2</t>
  </si>
  <si>
    <t>-1553104203</t>
  </si>
  <si>
    <t>Bourání mazanin betonových nebo z litého asfaltu tl. do 100 mm, plochy do 4 m2</t>
  </si>
  <si>
    <t>stávající ochrana izolace:</t>
  </si>
  <si>
    <t>8*8,5*0,04</t>
  </si>
  <si>
    <t>965049111</t>
  </si>
  <si>
    <t>Příplatek k bourání betonových mazanin za bourání mazanin se svařovanou sítí tl do 100 mm</t>
  </si>
  <si>
    <t>1636766844</t>
  </si>
  <si>
    <t>Bourání mazanin Příplatek k cenám za bourání mazanin betonových se svařovanou sítí, tl. do 100 mm</t>
  </si>
  <si>
    <t>-479539187</t>
  </si>
  <si>
    <t>8,215+5,1+4,965+9,130</t>
  </si>
  <si>
    <t>973049321</t>
  </si>
  <si>
    <t>Vysekání kapes ve zdivu z betonu pro osazování konstrukcí 150/150 mm hl do 150 mm</t>
  </si>
  <si>
    <t>-1157966468</t>
  </si>
  <si>
    <t xml:space="preserve">Vysekání výklenků nebo kapes ve zdivu betonovém  kapes pro osazování různých konstrukcí v základech, dlažbách apod., velikosti 150/150 mm, hl. do 150 mm</t>
  </si>
  <si>
    <t xml:space="preserve">pro navázání výztuže v přechodech </t>
  </si>
  <si>
    <t>985112111</t>
  </si>
  <si>
    <t>Odsekání degradovaného betonu stěn tl do 10 mm</t>
  </si>
  <si>
    <t>-420016614</t>
  </si>
  <si>
    <t>Odsekání degradovaného betonu stěn, tloušťky do 10 mm</t>
  </si>
  <si>
    <t xml:space="preserve">Poznámka k souboru cen:_x000d_
1. V ceně -2111 až -2133 jsou započteny i náklady na odstranění degradovaného betonu ručním pneumatickým kladivem s dočištěním k obnažení betonářské výztuže a jejím ručním očištěním. </t>
  </si>
  <si>
    <t xml:space="preserve">10% z celkové plochy </t>
  </si>
  <si>
    <t>53,093*0,1</t>
  </si>
  <si>
    <t>985112122</t>
  </si>
  <si>
    <t>Odsekání degradovaného betonu líce kleneb a podhledů tl do 30 mm</t>
  </si>
  <si>
    <t>575159897</t>
  </si>
  <si>
    <t>Odsekání degradovaného betonu líce kleneb a podhledů, tloušťky přes 10 do 30 mm</t>
  </si>
  <si>
    <t xml:space="preserve">podhled NK 20 % z plochy </t>
  </si>
  <si>
    <t>51,896*0,2</t>
  </si>
  <si>
    <t>985121122</t>
  </si>
  <si>
    <t>Tryskání degradovaného betonu stěn a rubu kleneb vodou pod tlakem do 1250 barů</t>
  </si>
  <si>
    <t>-1104738669</t>
  </si>
  <si>
    <t>Tryskání degradovaného betonu stěn, rubu kleneb a podlah vodou pod tlakem přes 300 do 1 250 barů</t>
  </si>
  <si>
    <t>opěry</t>
  </si>
  <si>
    <t>1,375*9,47*2</t>
  </si>
  <si>
    <t>křídla - zprava včetně říms</t>
  </si>
  <si>
    <t>4*2</t>
  </si>
  <si>
    <t xml:space="preserve">římsy křídel </t>
  </si>
  <si>
    <t>(0,15+0,840)*2,5*2</t>
  </si>
  <si>
    <t xml:space="preserve">římsy vlevo </t>
  </si>
  <si>
    <t>1,2+1,3</t>
  </si>
  <si>
    <t xml:space="preserve">NK z boku </t>
  </si>
  <si>
    <t>1,0*5,8*2</t>
  </si>
  <si>
    <t>Mezisoučet</t>
  </si>
  <si>
    <t xml:space="preserve">NK ze shora </t>
  </si>
  <si>
    <t>10*7,9</t>
  </si>
  <si>
    <t xml:space="preserve">opěry vpravo </t>
  </si>
  <si>
    <t>(14,3+1,5)*2</t>
  </si>
  <si>
    <t>křídla - zprava</t>
  </si>
  <si>
    <t>2,9*2</t>
  </si>
  <si>
    <t>985121222</t>
  </si>
  <si>
    <t>Tryskání degradovaného betonu líce kleneb vodou pod tlakem do 1250 barů</t>
  </si>
  <si>
    <t>1975004974</t>
  </si>
  <si>
    <t>Tryskání degradovaného betonu líce kleneb a podhledů vodou pod tlakem přes 300 do 1 250 barů</t>
  </si>
  <si>
    <t>podhled NK</t>
  </si>
  <si>
    <t>985121911</t>
  </si>
  <si>
    <t>Příplatek k tryskání degradovaného betonu za práci ve stísněném prostoru</t>
  </si>
  <si>
    <t>-1397117534</t>
  </si>
  <si>
    <t>Tryskání degradovaného betonu Příplatek k cenám za práci ve stísněném prostoru</t>
  </si>
  <si>
    <t>845821890</t>
  </si>
  <si>
    <t>36618455</t>
  </si>
  <si>
    <t>-2030901580</t>
  </si>
  <si>
    <t>-660868398</t>
  </si>
  <si>
    <t>50%</t>
  </si>
  <si>
    <t>1,375*9,47*2*0,5</t>
  </si>
  <si>
    <t>4*2*0,5</t>
  </si>
  <si>
    <t>(0,15+0,840)*2,5*2*0,5</t>
  </si>
  <si>
    <t>(1,2+1,3)*0,5</t>
  </si>
  <si>
    <t>1,0*5,8*2*0,5</t>
  </si>
  <si>
    <t>175241609</t>
  </si>
  <si>
    <t>985311215</t>
  </si>
  <si>
    <t>Reprofilace líce kleneb a podhledů cementovými sanačními maltami tl 50 mm</t>
  </si>
  <si>
    <t>-184111584</t>
  </si>
  <si>
    <t>Reprofilace betonu sanačními maltami na cementové bázi ručně líce kleneb a podhledů, tloušťky přes 40 do 50 mm</t>
  </si>
  <si>
    <t>285475209</t>
  </si>
  <si>
    <t>985311911</t>
  </si>
  <si>
    <t>Příplatek při reprofilaci sanačními maltami za práci ve stísněném prostoru</t>
  </si>
  <si>
    <t>-20177473</t>
  </si>
  <si>
    <t>Reprofilace betonu sanačními maltami na cementové bázi ručně Příplatek k cenám za práci ve stísněném prostoru</t>
  </si>
  <si>
    <t>634182539</t>
  </si>
  <si>
    <t>cca 50 % plochy NK podhled</t>
  </si>
  <si>
    <t>5,48*9,47/2</t>
  </si>
  <si>
    <t>985321911</t>
  </si>
  <si>
    <t>Příplatek k cenám ochranného nátěru výztuže za práce ve stísněném prostoru</t>
  </si>
  <si>
    <t>1820160683</t>
  </si>
  <si>
    <t>Ochranný nátěr betonářské výztuže Příplatek k cenám za práci ve stísněném prostoru</t>
  </si>
  <si>
    <t>499576278</t>
  </si>
  <si>
    <t>985323911</t>
  </si>
  <si>
    <t>Příplatek k cenám spojovacího můstku za práci ve stísněném prostoru</t>
  </si>
  <si>
    <t>64624337</t>
  </si>
  <si>
    <t>Spojovací můstek reprofilovaného betonu Příplatek k cenám za práci ve stísněném prostoru</t>
  </si>
  <si>
    <t>985324231</t>
  </si>
  <si>
    <t>Ochranný akrylátový nátěr betonu trojnásobný se stěrkou (OS-D)</t>
  </si>
  <si>
    <t>-51808932</t>
  </si>
  <si>
    <t>Ochranný nátěr betonu akrylátový trojnásobný se stěrkou (OS-D)</t>
  </si>
  <si>
    <t>985324911</t>
  </si>
  <si>
    <t>Příplatek k cenám ochranných nátěrů betonu za práci ve stísněném prostoru</t>
  </si>
  <si>
    <t>1060441544</t>
  </si>
  <si>
    <t>Ochranný nátěr betonu Příplatek k cenám za práci ve stísněném prostoru</t>
  </si>
  <si>
    <t>985331213</t>
  </si>
  <si>
    <t>Dodatečné vlepování betonářské výztuže D 12 mm do chemické malty včetně vyvrtání otvoru</t>
  </si>
  <si>
    <t>-662624480</t>
  </si>
  <si>
    <t>Dodatečné vlepování betonářské výztuže včetně vyvrtání a vyčištění otvoru chemickou maltou průměr výztuže 12 mm</t>
  </si>
  <si>
    <t xml:space="preserve">pro římsy na opěrách </t>
  </si>
  <si>
    <t>41*0,3*2</t>
  </si>
  <si>
    <t>985341101</t>
  </si>
  <si>
    <t>Uhlíkové lamely pro zesílení ŽB kcí tl do 1,2 mm modul pružnosti do 170 kN/mm2 š 50 mm</t>
  </si>
  <si>
    <t>-59951882</t>
  </si>
  <si>
    <t>Uhlíkové lamely pro zesílení nosných železobetonových konstrukcí tloušťky do 1,2 mm modulu pružnosti do 170 kN/mm2, lepené na povrch, šířky 50 mm</t>
  </si>
  <si>
    <t xml:space="preserve">Poznámka k souboru cen:_x000d_
1. V cenách lamel lepených do drážky jsou započteny i náklady na vytvoření této drážky. 2. V cenách nejsou započteny náklady na přípravu podkladu - odstranění zdegradované vrstvy, zdrsnění, očištění, vyrovnání nerovností, apod.. </t>
  </si>
  <si>
    <t>522705309</t>
  </si>
  <si>
    <t>z vysekání kapes, z odstranění degr. betonu a krycí vrstvy izolace, z tryskání a z vyčištění spar:</t>
  </si>
  <si>
    <t>5,984+0,120+0,064+0,117+0,685+11,865+3,633+2,913</t>
  </si>
  <si>
    <t>997013802</t>
  </si>
  <si>
    <t>Poplatek za uložení na skládce (skládkovné) stavebního odpadu železobetonového kód odpadu 170 101</t>
  </si>
  <si>
    <t>35166198</t>
  </si>
  <si>
    <t>Poplatek za uložení stavebního odpadu na skládce (skládkovné) z armovaného betonu zatříděného do Katalogu odpadů pod kódem 170 101</t>
  </si>
  <si>
    <t>997013814</t>
  </si>
  <si>
    <t>Poplatek za uložení na skládce (skládkovné) stavebního odpadu izolací kód odpadu 170 604</t>
  </si>
  <si>
    <t>1647081057</t>
  </si>
  <si>
    <t>Poplatek za uložení stavebního odpadu na skládce (skládkovné) z izolačních materiálů zatříděného do Katalogu odpadů pod kódem 170 604</t>
  </si>
  <si>
    <t>86</t>
  </si>
  <si>
    <t>1561343769</t>
  </si>
  <si>
    <t>25,381+12,708+0,287+27,146</t>
  </si>
  <si>
    <t>0,493</t>
  </si>
  <si>
    <t>87</t>
  </si>
  <si>
    <t>-463788857</t>
  </si>
  <si>
    <t>66,015*11</t>
  </si>
  <si>
    <t>88</t>
  </si>
  <si>
    <t>-63705764</t>
  </si>
  <si>
    <t>89</t>
  </si>
  <si>
    <t>-250850273</t>
  </si>
  <si>
    <t>z rozebrané rovnaniny:</t>
  </si>
  <si>
    <t>15,546</t>
  </si>
  <si>
    <t>z čištění koryta v otvoru mostu:</t>
  </si>
  <si>
    <t>5,8*2</t>
  </si>
  <si>
    <t>90</t>
  </si>
  <si>
    <t>-1557093848</t>
  </si>
  <si>
    <t>Poznámka k položce:_x000d_
Dobrý přístup k objektu, u přejezdu P 2079 v km 5,436</t>
  </si>
  <si>
    <t>91</t>
  </si>
  <si>
    <t>-847531799</t>
  </si>
  <si>
    <t>2*(2*3+0,2)*0,9</t>
  </si>
  <si>
    <t>92</t>
  </si>
  <si>
    <t>-1409634336</t>
  </si>
  <si>
    <t>11,160*0,00035</t>
  </si>
  <si>
    <t>93</t>
  </si>
  <si>
    <t>1895698728</t>
  </si>
  <si>
    <t>11,160*2</t>
  </si>
  <si>
    <t>94</t>
  </si>
  <si>
    <t>1899533413</t>
  </si>
  <si>
    <t>11,160*0,4/1000</t>
  </si>
  <si>
    <t>95</t>
  </si>
  <si>
    <t>711131811</t>
  </si>
  <si>
    <t>Odstranění izolace proti zemní vlhkosti vodorovné</t>
  </si>
  <si>
    <t>843580305</t>
  </si>
  <si>
    <t xml:space="preserve">Odstranění izolace proti zemní vlhkosti  na ploše vodorovné V</t>
  </si>
  <si>
    <t xml:space="preserve">Poznámka k souboru cen:_x000d_
1. Ceny se používají pro odstranění hydroizolačních pásů a folií bez rozlišení tloušťky a počtu vrstev. </t>
  </si>
  <si>
    <t xml:space="preserve">PŮVODNÍ </t>
  </si>
  <si>
    <t>10,24*7</t>
  </si>
  <si>
    <t>1051930714</t>
  </si>
  <si>
    <t>Dodávka + montáž vodotěsné izolace schváleného typu - SVI</t>
  </si>
  <si>
    <t xml:space="preserve">izolace včetně </t>
  </si>
  <si>
    <t xml:space="preserve">v předpolí </t>
  </si>
  <si>
    <t xml:space="preserve">SMĚR BÍLINA </t>
  </si>
  <si>
    <t>2,8*11</t>
  </si>
  <si>
    <t>SMĚR USTÍ N.L.</t>
  </si>
  <si>
    <t>97</t>
  </si>
  <si>
    <t>2028519598</t>
  </si>
  <si>
    <t>Poznámka k položce:_x000d_
Přichycení izolace na římse</t>
  </si>
  <si>
    <t>9,130</t>
  </si>
  <si>
    <t>8,185</t>
  </si>
  <si>
    <t>98</t>
  </si>
  <si>
    <t>711-R02</t>
  </si>
  <si>
    <t xml:space="preserve">Dodávka + montáž detail podélné spáry </t>
  </si>
  <si>
    <t>-1884232913</t>
  </si>
  <si>
    <t>detail mezi NK</t>
  </si>
  <si>
    <t>99</t>
  </si>
  <si>
    <t>-1201340669</t>
  </si>
  <si>
    <t>714</t>
  </si>
  <si>
    <t>Akustická a protiotřesová opatření</t>
  </si>
  <si>
    <t>100</t>
  </si>
  <si>
    <t>714451011</t>
  </si>
  <si>
    <t>Montáž antivibračních rohoží z recyklované pryže celoplošně lepených vodorovně</t>
  </si>
  <si>
    <t>2059482684</t>
  </si>
  <si>
    <t xml:space="preserve">Montáž antivibračních rohoží stavebních konstrukcí a strojních zařízení  z recyklované pryže celoplošně lepené vodorovně</t>
  </si>
  <si>
    <t xml:space="preserve">Poznámka k souboru cen:_x000d_
1. V cenách nejsou započteny náklady na dodávku rohoží; tyto rohože se oceňují ve specifikaci,ztratné lze stanovit ve výši 5%. </t>
  </si>
  <si>
    <t>Poznámka k položce:_x000d_
dodání nerecyklované antivibrační rohože t. 19 mm zajistí zadavatel v rámci ověřovacího procesu</t>
  </si>
  <si>
    <t xml:space="preserve"> Ochranná betonová vrstva na izolaci je nahrazena použitím nalepené antivibrační rohože:</t>
  </si>
  <si>
    <t>7*10,2440</t>
  </si>
  <si>
    <t>002 - km 5,470 - svršek</t>
  </si>
  <si>
    <t>1848874767</t>
  </si>
  <si>
    <t>15,0*0,5*2</t>
  </si>
  <si>
    <t>-1815627432</t>
  </si>
  <si>
    <t>15,0*0,1</t>
  </si>
  <si>
    <t>-903324540</t>
  </si>
  <si>
    <t>1,5*1,6</t>
  </si>
  <si>
    <t>-596886323</t>
  </si>
  <si>
    <t>4,5*15</t>
  </si>
  <si>
    <t>-680134353</t>
  </si>
  <si>
    <t>5,7*15,0</t>
  </si>
  <si>
    <t>-1095158687</t>
  </si>
  <si>
    <t>743634622</t>
  </si>
  <si>
    <t>(85,5+17,5)*1,289</t>
  </si>
  <si>
    <t>850334280</t>
  </si>
  <si>
    <t>1064264966</t>
  </si>
  <si>
    <t>357024376</t>
  </si>
  <si>
    <t>-1917188243</t>
  </si>
  <si>
    <t>-133803070</t>
  </si>
  <si>
    <t>Ve 2.TK, provést i ostatních mostních objektech (km 4,669, km 4,865, km 3,036 a km 7,166) v rámci denního výkonu linky ASP+PUŠL:</t>
  </si>
  <si>
    <t>V 1.TK, provést i ostatních mostních objektech (km 4,669, km 4,865, km 3,036) v rámci denního výkonu linky ASP+PUŠL:</t>
  </si>
  <si>
    <t>-1411888787</t>
  </si>
  <si>
    <t>Ve 2.TK, provést i ostatních mostních objektech (km 4,669, km 4,865, km 3,036 a km 7,166) v rámci denního výkonu dyn. stabilizátoru KL:</t>
  </si>
  <si>
    <t>V 1.TK, provést i ostatních mostních objektech (km 4,669, km 4,865, km 3,036) v rámci denního výkonu linky dyn. stabilizátoru KL:</t>
  </si>
  <si>
    <t>-2080195971</t>
  </si>
  <si>
    <t>-2061396232</t>
  </si>
  <si>
    <t>-1146241349</t>
  </si>
  <si>
    <t>954414280</t>
  </si>
  <si>
    <t>611172194</t>
  </si>
  <si>
    <t>-249166599</t>
  </si>
  <si>
    <t>685149811</t>
  </si>
  <si>
    <t>67,5*1,8</t>
  </si>
  <si>
    <t>2,400</t>
  </si>
  <si>
    <t>132,767</t>
  </si>
  <si>
    <t>-106300926</t>
  </si>
  <si>
    <t>pro 2.TK, i na ostatních mostních objektech (km 4,669, km 4,865, km 3,036 a km 7,166) v rámci denního výkonu mechanizace:</t>
  </si>
  <si>
    <t>pro 1.TK, i na ostatních mostních objektech (km 4,669, km 4,865, km 3,036) v rámci denního výkonu mechanizace:</t>
  </si>
  <si>
    <t>1213876649</t>
  </si>
  <si>
    <t>1413089202</t>
  </si>
  <si>
    <t>005 - Oprava propustku v km 6,473</t>
  </si>
  <si>
    <t>001 - km 6,473 - propustek</t>
  </si>
  <si>
    <t xml:space="preserve">    9 - Ostatní konstrukce a práce, bourání</t>
  </si>
  <si>
    <t>839453079</t>
  </si>
  <si>
    <t>2115850341</t>
  </si>
  <si>
    <t>32*0,03</t>
  </si>
  <si>
    <t>113105113</t>
  </si>
  <si>
    <t>Rozebrání dlažeb z lomového kamene kladených na MC vyspárované MC</t>
  </si>
  <si>
    <t>706611465</t>
  </si>
  <si>
    <t xml:space="preserve">Rozebrání dlažeb z lomového kamene  s přemístěním hmot na skládku na vzdálenost do 3 m nebo s naložením na dopravní prostředek, kladených do cementové malty se spárami zalitými cementovou maltou</t>
  </si>
  <si>
    <t xml:space="preserve">Poznámka k souboru cen:_x000d_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</si>
  <si>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 xml:space="preserve">v otvoru a na vtoku i výtoku </t>
  </si>
  <si>
    <t xml:space="preserve">v otvoru  </t>
  </si>
  <si>
    <t xml:space="preserve">1,9*12,84  </t>
  </si>
  <si>
    <t xml:space="preserve">před vtokem vlevo  </t>
  </si>
  <si>
    <t xml:space="preserve">1,3*22,0+0,5*2,1*11,0 </t>
  </si>
  <si>
    <t xml:space="preserve">za výtokem vpravo  </t>
  </si>
  <si>
    <t>1,3*2,0</t>
  </si>
  <si>
    <t>115001105</t>
  </si>
  <si>
    <t>Převedení vody potrubím DN do 600</t>
  </si>
  <si>
    <t>692385699</t>
  </si>
  <si>
    <t>Převedení vody potrubím průměru DN přes 300 do 600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</si>
  <si>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</si>
  <si>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Poznámka k položce:_x000d_
včetně případného čerpání</t>
  </si>
  <si>
    <t>122312501</t>
  </si>
  <si>
    <t>Odkopávky a prokopávky nezapažené pro železnice ručně do 10 m3 v soudržné hornině tř. 4</t>
  </si>
  <si>
    <t>1813950107</t>
  </si>
  <si>
    <t>Odkopávky a prokopávky pro spodní stavbu železnic ručně objemu do 10 m3 s přemístěním výkopku v příčných profilech do 15 m nebo s naložením na dopravní prostředek v horninách tř. 4 soudržných</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</si>
  <si>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c) při zahlubování železnice při mimoúrovňovém křížení a pro vykopávky pod mosty vybudovanými v předstihu, pokud vzdálenost vnějších hran mostu, 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t>
  </si>
  <si>
    <t xml:space="preserve">pro základové prahy </t>
  </si>
  <si>
    <t>0,4*1,9*2</t>
  </si>
  <si>
    <t>122312509</t>
  </si>
  <si>
    <t>Příplatek k odkopávkám pro železnice ručně v hornině tř. 4 za lepivost</t>
  </si>
  <si>
    <t>983188963</t>
  </si>
  <si>
    <t>Odkopávky a prokopávky pro spodní stavbu železnic ručně objemu do 10 m3 s přemístěním výkopku v příčných profilech do 15 m nebo s naložením na dopravní prostředek v horninách tř. 4 Příplatek k cenám za lepivost horniny tř. 4</t>
  </si>
  <si>
    <t>151201901</t>
  </si>
  <si>
    <t>Zřízení zátažného pažení stěn s ponecháním pažin ve výkopu hl do 4 m</t>
  </si>
  <si>
    <t>1169001925</t>
  </si>
  <si>
    <t xml:space="preserve">Zřízení pažení stěn výkopu bez rozepření nebo vzepření  s ponecháním pažin ve výkopu zátažné,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</si>
  <si>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</si>
  <si>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Pažení zátažné ponechané zabudované ve výkopu (pro základové prahy)</t>
  </si>
  <si>
    <t xml:space="preserve">4*0,45*1,9 </t>
  </si>
  <si>
    <t>326087897</t>
  </si>
  <si>
    <t>1,520</t>
  </si>
  <si>
    <t>1595115489</t>
  </si>
  <si>
    <t>Poznámka k položce:_x000d_
Celkem 12 km (např. skládka v TP-Modlany)</t>
  </si>
  <si>
    <t>1,520*2</t>
  </si>
  <si>
    <t>171103101</t>
  </si>
  <si>
    <t>Zemní hrázky melioračních kanálů z horniny tř. 1 až 4</t>
  </si>
  <si>
    <t>1652455249</t>
  </si>
  <si>
    <t xml:space="preserve">Zemní hrázky přívodních a odpadních melioračních kanálů  zhutňované po vrstvách tloušťky 200 mm, s přemístěním sypaniny do 20 m nebo s jejím přehozením do 3 m z hornin tř. 1 až 4</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</si>
  <si>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</si>
  <si>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včetně dovezené fólie</t>
  </si>
  <si>
    <t>58125110</t>
  </si>
  <si>
    <t>jíl surový kusový</t>
  </si>
  <si>
    <t>-1405007868</t>
  </si>
  <si>
    <t>4*2,2</t>
  </si>
  <si>
    <t>2093152395</t>
  </si>
  <si>
    <t xml:space="preserve">na výtoku </t>
  </si>
  <si>
    <t>6,8*1,2</t>
  </si>
  <si>
    <t xml:space="preserve">na vtoku </t>
  </si>
  <si>
    <t>7,5*1,2</t>
  </si>
  <si>
    <t>-736568665</t>
  </si>
  <si>
    <t>273321117</t>
  </si>
  <si>
    <t>Základové desky mostních konstrukcí ze ŽB C 25/30</t>
  </si>
  <si>
    <t>-382847053</t>
  </si>
  <si>
    <t>Základové konstrukce z betonu železového desky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</si>
  <si>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</si>
  <si>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 xml:space="preserve">lůžko - základová deska pod prefa rámy </t>
  </si>
  <si>
    <t>0,2*1,9*13,2</t>
  </si>
  <si>
    <t>273354111</t>
  </si>
  <si>
    <t>Bednění základových desek - zřízení</t>
  </si>
  <si>
    <t>1931842589</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</si>
  <si>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</si>
  <si>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</si>
  <si>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"pod rámy</t>
  </si>
  <si>
    <t>1,9*0,2*2</t>
  </si>
  <si>
    <t>273354211</t>
  </si>
  <si>
    <t>Bednění základových desek - odstranění</t>
  </si>
  <si>
    <t>-2087675109</t>
  </si>
  <si>
    <t>Bednění základových konstrukcí desek odstranění bednění</t>
  </si>
  <si>
    <t>273361116</t>
  </si>
  <si>
    <t>Výztuž základových desek z betonářské oceli 10 505</t>
  </si>
  <si>
    <t>122970648</t>
  </si>
  <si>
    <t>Výztuž základových konstrukcí desek z betonářské oceli 10 505 (R) nebo BSt 500</t>
  </si>
  <si>
    <t>72/1000</t>
  </si>
  <si>
    <t>-58691503</t>
  </si>
  <si>
    <t>dle tabulky výztuže výkres č. 8</t>
  </si>
  <si>
    <t>202,6/1000</t>
  </si>
  <si>
    <t>274321117</t>
  </si>
  <si>
    <t>Základové pasy, prahy, věnce a ostruhy mostních konstrukcí ze ŽB C 25/30</t>
  </si>
  <si>
    <t>-1545851906</t>
  </si>
  <si>
    <t>Základové konstrukce z betonu železového pásy, prahy, věnce a ostruhy ve výkopu nebo na hlavách pilot C 25/30</t>
  </si>
  <si>
    <t>0,4*0,4*1,9*2</t>
  </si>
  <si>
    <t>274354111</t>
  </si>
  <si>
    <t>Bednění základových pasů - zřízení</t>
  </si>
  <si>
    <t>679414588</t>
  </si>
  <si>
    <t>Bednění základových konstrukcí pasů, prahů, věnců a ostruh zřízení</t>
  </si>
  <si>
    <t>zůstane zabudované (pravděpodobně nepůjde z výkopu vytáhnout)</t>
  </si>
  <si>
    <t>0,4*1,9*2*2</t>
  </si>
  <si>
    <t>274354211</t>
  </si>
  <si>
    <t>Bednění základových pasů - odstranění</t>
  </si>
  <si>
    <t>-389315817</t>
  </si>
  <si>
    <t>Bednění základových konstrukcí pasů, prahů, věnců a ostruh odstranění bednění</t>
  </si>
  <si>
    <t>279352221</t>
  </si>
  <si>
    <t>Zřízení kruhového oboustranného bednění základových zdí r do 2,5 m</t>
  </si>
  <si>
    <t>-1941639594</t>
  </si>
  <si>
    <t>Bednění základových zdí kruhové nebo obloukové oboustranné za každou stranu poloměru přes 1 do 2,5 m zřízení</t>
  </si>
  <si>
    <t xml:space="preserve">Poznámka k souboru cen:_x000d_
1. Ceny jsou určeny pro bednění svislé nebo šikmé (odkloněné), půdorysně přímé nebo zalomené ve volném prostranství, ve volných nebo zapažených jamách a rýhách. 2. Kruhové nebo obloukové bednění poloměru do 1 m se oceňuje individuálně. </t>
  </si>
  <si>
    <t xml:space="preserve">bednění obetonování </t>
  </si>
  <si>
    <t>279352222</t>
  </si>
  <si>
    <t>Odstranění kruhového oboustranného bednění základových zdí r do 2,5 m</t>
  </si>
  <si>
    <t>-2091941490</t>
  </si>
  <si>
    <t>Bednění základových zdí kruhové nebo obloukové oboustranné za každou stranu poloměru přes 1 do 2,5 m odstranění</t>
  </si>
  <si>
    <t>334323217</t>
  </si>
  <si>
    <t>Mostní křídla a závěrné zídky ze ŽB C 25/30</t>
  </si>
  <si>
    <t>953447984</t>
  </si>
  <si>
    <t>Mostní křídla a závěrné zídky z betonu železového C 25/30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</si>
  <si>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</si>
  <si>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 xml:space="preserve">Břehová zídka (beton C 25/30) </t>
  </si>
  <si>
    <t>0,3*1,060*1,1</t>
  </si>
  <si>
    <t>0,3*0,9*0,2</t>
  </si>
  <si>
    <t>Přibetonování stěny (beton C 30/37)</t>
  </si>
  <si>
    <t>5,4*0,15</t>
  </si>
  <si>
    <t>334352111</t>
  </si>
  <si>
    <t>Bednění mostních křídel a závěrných zídek ze systémového bednění s výplní z překližek - zřízení</t>
  </si>
  <si>
    <t>22069326</t>
  </si>
  <si>
    <t xml:space="preserve">Bednění mostních křídel a závěrných zídek ze systémového bednění  zřízení z překližek</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</si>
  <si>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</si>
  <si>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1,06*1,1</t>
  </si>
  <si>
    <t>0,3*1,06</t>
  </si>
  <si>
    <t xml:space="preserve">2*1,06*1,1 + 2*1,0*0,2  </t>
  </si>
  <si>
    <t xml:space="preserve">Přibetonování stěny </t>
  </si>
  <si>
    <t>5,4</t>
  </si>
  <si>
    <t>334352211</t>
  </si>
  <si>
    <t>Bednění mostních křídel a závěrných zídek ze systémového bednění s výplní z překližek - odstranění</t>
  </si>
  <si>
    <t>-1324972682</t>
  </si>
  <si>
    <t xml:space="preserve">Bednění mostních křídel a závěrných zídek ze systémového bednění  odstranění z překližek</t>
  </si>
  <si>
    <t>334361226</t>
  </si>
  <si>
    <t>Výztuž křídel, závěrných zdí z betonářské oceli 10 505</t>
  </si>
  <si>
    <t>-1716358074</t>
  </si>
  <si>
    <t xml:space="preserve">Výztuž betonářská mostních konstrukcí  opěr, úložných prahů, křídel, závěrných zídek, bloků ložisek, pilířů a sloupů z oceli 10 505 (R) nebo BSt 500 křídel, závěrných zdí</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</si>
  <si>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</si>
  <si>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6/1000</t>
  </si>
  <si>
    <t>334361412</t>
  </si>
  <si>
    <t>Výztuž opěr, prahů, křídel, pilířů, sloupů ze svařovaných sítí do 6 kg/m2</t>
  </si>
  <si>
    <t>-1360136717</t>
  </si>
  <si>
    <t xml:space="preserve">Výztuž betonářská mostních konstrukcí  opěr, úložných prahů, křídel, závěrných zídek, bloků ložisek, pilířů a sloupů ze svařovaných sítí do 6 kg/m2</t>
  </si>
  <si>
    <t>10,6/1000</t>
  </si>
  <si>
    <t>5,4*1,33*7,9/1000</t>
  </si>
  <si>
    <t>369316112</t>
  </si>
  <si>
    <t>Výplň štoly v hor mokré z betonu prostého za rubem nosné obezdívky délky do 200 m</t>
  </si>
  <si>
    <t>-2082148645</t>
  </si>
  <si>
    <t xml:space="preserve">Výplň z betonu prostého (tř. C 8/10 až C16/20) za rubem nosné obezdívky  délky štoly do 200 m, v hornině mokré</t>
  </si>
  <si>
    <t>betonem C 25/30 (prostor mezi prefa rámy a stávajícími plochami otvoru)</t>
  </si>
  <si>
    <t>0,215*13*2</t>
  </si>
  <si>
    <t>0,6*13</t>
  </si>
  <si>
    <t>389121111</t>
  </si>
  <si>
    <t>Osazení dílců rámové konstrukce propustků a podchodů hmotnosti do 5 t</t>
  </si>
  <si>
    <t>268648748</t>
  </si>
  <si>
    <t xml:space="preserve">Osazení dílců rámové konstrukce propustků a podchodů  hmotnosti jednotlivě do 5 t</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</si>
  <si>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</si>
  <si>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 xml:space="preserve">osazení zásunem do otvoru včetně všech pomocných konstrukcí, hmotnost dílců 2,9 t    </t>
  </si>
  <si>
    <t>593R00004</t>
  </si>
  <si>
    <t>propust rámová SV 1200/1100mm dl. 1000 mm</t>
  </si>
  <si>
    <t>-439079757</t>
  </si>
  <si>
    <t>propusť rámová RŽP-T</t>
  </si>
  <si>
    <t xml:space="preserve">Poznámka k položce:_x000d_
Poznámka k položce:,  schválený pro SŽDC</t>
  </si>
  <si>
    <t>1516802263</t>
  </si>
  <si>
    <t xml:space="preserve">dlažba </t>
  </si>
  <si>
    <t>42,75*1,3*3,033/1000</t>
  </si>
  <si>
    <t xml:space="preserve">deska pro zasunutí </t>
  </si>
  <si>
    <t>6,650*1,3*3,033/1000</t>
  </si>
  <si>
    <t>43021R001</t>
  </si>
  <si>
    <t xml:space="preserve">Dráha pro zasouvání do otvoru  včetně materiálu D+M</t>
  </si>
  <si>
    <t>848048396</t>
  </si>
  <si>
    <t xml:space="preserve">Vodící kolejnice S49 zabetonovat  </t>
  </si>
  <si>
    <t>Odříznou se vlevo po vybourání dočasné desky</t>
  </si>
  <si>
    <t xml:space="preserve">2*15,0 </t>
  </si>
  <si>
    <t>578702731</t>
  </si>
  <si>
    <t xml:space="preserve">pro zasunutí </t>
  </si>
  <si>
    <t>12,405*1,9</t>
  </si>
  <si>
    <t xml:space="preserve">pod prahy </t>
  </si>
  <si>
    <t>0,7*1,9*2</t>
  </si>
  <si>
    <t>1179750481</t>
  </si>
  <si>
    <t xml:space="preserve">1,9*1,9 </t>
  </si>
  <si>
    <t xml:space="preserve">4*0,4*1,9 </t>
  </si>
  <si>
    <t>451577777</t>
  </si>
  <si>
    <t>Podklad nebo lože pod dlažbu vodorovný nebo do sklonu 1:5 z kameniva těženého tl do 100 mm</t>
  </si>
  <si>
    <t>-53790369</t>
  </si>
  <si>
    <t xml:space="preserve">Podklad nebo lože pod dlažbu (přídlažbu)  v ploše vodorovné nebo ve sklonu do 1:5, tloušťky od 30 do 100 mm z kameniva těženého</t>
  </si>
  <si>
    <t>1,3*1,9</t>
  </si>
  <si>
    <t>42,75</t>
  </si>
  <si>
    <t>465327212</t>
  </si>
  <si>
    <t>Dlažba (zpevnění) svahu u mostních opěr tl do 150 mm ze ŽB C 25/30</t>
  </si>
  <si>
    <t>-443049539</t>
  </si>
  <si>
    <t xml:space="preserve">Dlažba (zpevnění) svahu u mostních opěr z betonu  tloušťky do 150 mm, z betonu C 25/30 železového</t>
  </si>
  <si>
    <t xml:space="preserve">Poznámka k souboru cen:_x000d_
1. V cenách jsou započteny náklady na zhotovení (oken) bednění, betonáž, rozhrnutí a urovnání povrchu v tl. 150 mm, u železobetonové dlažby jsou započteny náklady na nastříhaní sítě a uložení na kozlíky z výztuže E 8 nebo na distanční podložky do „oken“, vyjmutí bednění ve sklonu do 1:1, manipulaci a přehoz betonu mezi „okny“ ručně. 2. V cenách nejsou započteny náklady na podkladní vrstvu ze štěrkopísku, tyto se oceňují souborem cen 451 57- . 1 Podkladní a výplňová vrstva z kameniva. Dále ceny neobsahují náklady na výplň spár dlažby. </t>
  </si>
  <si>
    <t xml:space="preserve">předláždění </t>
  </si>
  <si>
    <t xml:space="preserve">vtoku </t>
  </si>
  <si>
    <t xml:space="preserve">výtoku </t>
  </si>
  <si>
    <t>1619529888</t>
  </si>
  <si>
    <t xml:space="preserve">dlažba na horní ploše břehových zídek </t>
  </si>
  <si>
    <t xml:space="preserve">0,6*1,9*2 </t>
  </si>
  <si>
    <t>Ostatní konstrukce a práce, bourání</t>
  </si>
  <si>
    <t>-1675888231</t>
  </si>
  <si>
    <t xml:space="preserve">výtok </t>
  </si>
  <si>
    <t>(2*0,6+2*0,5+0,8)*0,27</t>
  </si>
  <si>
    <t>vtok</t>
  </si>
  <si>
    <t>(0,65+1,3+0,6)*0,27</t>
  </si>
  <si>
    <t>mezi základovou desku a navazující dočasnou desku</t>
  </si>
  <si>
    <t xml:space="preserve">0,2*1,9 </t>
  </si>
  <si>
    <t>931994142</t>
  </si>
  <si>
    <t>Těsnění dilatační spáry betonové konstrukce polyuretanovým tmelem do pl 4,0 cm2</t>
  </si>
  <si>
    <t>621824091</t>
  </si>
  <si>
    <t xml:space="preserve">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</si>
  <si>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</si>
  <si>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 xml:space="preserve">0,65+1,3+0,6 </t>
  </si>
  <si>
    <t xml:space="preserve">2*0,6+2*0,5+0,8 </t>
  </si>
  <si>
    <t>747078836</t>
  </si>
  <si>
    <t xml:space="preserve">do obetonování </t>
  </si>
  <si>
    <t>938902442</t>
  </si>
  <si>
    <t>Čištění propustků strojně tlakovou vodou D do 1000 mm při tl nánosu přes 75% DN</t>
  </si>
  <si>
    <t>730145957</t>
  </si>
  <si>
    <t>Čištění propustků s odstraněním travnatého porostu nebo nánosu, s naložením na dopravní prostředek nebo s přemístěním na hromady na vzdálenost do 20 m strojně tlakovou vodou tloušťky nánosu přes 75% průměru propustku přes 500 do 1000 mm</t>
  </si>
  <si>
    <t xml:space="preserve">Poznámka k souboru cen:_x000d_
1. V cenách nejsou započteny náklady na vodorovnou dopravu odstraněného materiálu, která se oceňuje cenami souboru cen 997 22-15 Vodorovná doprava suti. 2. V cenách čištění propustků strojně tlakovou vodou nejsou započteny náklady na vodu, tyto se oceňují individuálně. 3. Ceny jsou kalkulovány pro propustky do délky 8 m, pro propustky delší než 8 m se použijí položky 938 90-2411 až -2484 a příplatek 938 90-2499 za každý další 1 metr propustku. </t>
  </si>
  <si>
    <t>Poznámka k položce:_x000d_
Propláchnutí tlakovou vodou propustek v km 6,402</t>
  </si>
  <si>
    <t>952904121</t>
  </si>
  <si>
    <t>Čištění mostních objektů - ruční odstranění nánosů z otvorů v do 1,5 m</t>
  </si>
  <si>
    <t>-1186704711</t>
  </si>
  <si>
    <t>Čištění mostních objektů odstranění nánosů z otvorů ručně, světlé výšky otvoru do 1,5 m</t>
  </si>
  <si>
    <t>0,8*13</t>
  </si>
  <si>
    <t>952904151</t>
  </si>
  <si>
    <t>Čištění mostních objektů - pročištění vtoků a výtoků strojně</t>
  </si>
  <si>
    <t>803216346</t>
  </si>
  <si>
    <t>Čištění mostních objektů pročištění vtoků a výtoků strojně</t>
  </si>
  <si>
    <t>Poznámka k položce:_x000d_
Pročištění výtoku (koryto vodoteče)</t>
  </si>
  <si>
    <t>100,0*1,5*0,4</t>
  </si>
  <si>
    <t>952904152</t>
  </si>
  <si>
    <t>Čištění mostních objektů - pročištění vtoků a výtoků ručně</t>
  </si>
  <si>
    <t>-1878952492</t>
  </si>
  <si>
    <t>Čištění mostních objektů pročištění vtoků a výtoků ručně</t>
  </si>
  <si>
    <t>Poznámka k položce:_x000d_
včetně vyčištění propustku v km 6,402_x000d_
(naoplaveniny a bahno)</t>
  </si>
  <si>
    <t>odstranění naplavenin z vodoteče</t>
  </si>
  <si>
    <t>na vtoku - km 6,473</t>
  </si>
  <si>
    <t xml:space="preserve">70,34*0,35 </t>
  </si>
  <si>
    <t>na výtoku - km 6,473</t>
  </si>
  <si>
    <t xml:space="preserve">23,91*0,25 </t>
  </si>
  <si>
    <t>na vtoku - km 6,402</t>
  </si>
  <si>
    <t>2,8</t>
  </si>
  <si>
    <t>na výtoku - km 6,402</t>
  </si>
  <si>
    <t>30,*1,0*0,4</t>
  </si>
  <si>
    <t>961041211</t>
  </si>
  <si>
    <t>Bourání mostních základů z betonu prostého</t>
  </si>
  <si>
    <t>1076243856</t>
  </si>
  <si>
    <t>Bourání mostních konstrukcí základů z prostého betonu</t>
  </si>
  <si>
    <t xml:space="preserve">pod dlažbou </t>
  </si>
  <si>
    <t xml:space="preserve">67,146*0,1 </t>
  </si>
  <si>
    <t xml:space="preserve">zídky vlevo na vtoku </t>
  </si>
  <si>
    <t>2*0,3*0,7*2,1</t>
  </si>
  <si>
    <t xml:space="preserve">zídky vpravo na výtoku   </t>
  </si>
  <si>
    <t>0,3*1,06*(1,1+0,1)</t>
  </si>
  <si>
    <t>zídky uvnitř otvoru</t>
  </si>
  <si>
    <t xml:space="preserve">4*0,5*0,4*0,45 </t>
  </si>
  <si>
    <t xml:space="preserve">dočasná deska </t>
  </si>
  <si>
    <t>1,9*1,9 *0,2</t>
  </si>
  <si>
    <t>4*0,4*1,9 *0,2</t>
  </si>
  <si>
    <t>967041112</t>
  </si>
  <si>
    <t>Přisekání rovných ostění v betonu</t>
  </si>
  <si>
    <t>-171889997</t>
  </si>
  <si>
    <t xml:space="preserve">Přisekání (špicování) rovných ostění v betonu  po hrubém vybourání otvorů bez odstupu</t>
  </si>
  <si>
    <t xml:space="preserve">odříznutí betonu </t>
  </si>
  <si>
    <t xml:space="preserve">Odříznutí betonu – v místech navázání na stávající břehové zídky  (pro rovné čisté napojení)    </t>
  </si>
  <si>
    <t>1,236</t>
  </si>
  <si>
    <t>974029133</t>
  </si>
  <si>
    <t>Vysekání rýh ve zdivu kamenném hl do 50 mm š do 100 mm</t>
  </si>
  <si>
    <t>-1835135346</t>
  </si>
  <si>
    <t xml:space="preserve">Vysekání rýh ve zdivu kamenném  do hl. 50 mm a šířky do 100 mm</t>
  </si>
  <si>
    <t xml:space="preserve">Poznámka k souboru cen:_x000d_
1. Ceny -9121 až -9669 lze použít i pro vysekávání ve zdivu z cihel pálených na maltu cementovou a ve zdivu smíšeném. </t>
  </si>
  <si>
    <t xml:space="preserve">2*12,84 </t>
  </si>
  <si>
    <t>974049133</t>
  </si>
  <si>
    <t>Vysekání rýh v betonových zdech hl do 50 mm š do 100 mm</t>
  </si>
  <si>
    <t>-856021717</t>
  </si>
  <si>
    <t xml:space="preserve">Vysekání rýh v betonových zdech  do hl. 50 mm a šířky do 100 mm</t>
  </si>
  <si>
    <t xml:space="preserve">2*4,98 </t>
  </si>
  <si>
    <t>-1018900337</t>
  </si>
  <si>
    <t xml:space="preserve">zleva vtok </t>
  </si>
  <si>
    <t xml:space="preserve">spárování </t>
  </si>
  <si>
    <t xml:space="preserve">křídla </t>
  </si>
  <si>
    <t>1,3*2</t>
  </si>
  <si>
    <t>0,712</t>
  </si>
  <si>
    <t>0,7</t>
  </si>
  <si>
    <t xml:space="preserve">zprava výtok </t>
  </si>
  <si>
    <t xml:space="preserve">sanace betonů </t>
  </si>
  <si>
    <t>9,835</t>
  </si>
  <si>
    <t>římsa</t>
  </si>
  <si>
    <t>1,236*7,6</t>
  </si>
  <si>
    <t>985131211</t>
  </si>
  <si>
    <t>Očištění ploch stěn, rubu kleneb a podlah sušeným křemičitým pískem</t>
  </si>
  <si>
    <t>-1865634917</t>
  </si>
  <si>
    <t>Očištění ploch stěn, rubu kleneb a podlah tryskání pískem sušeným</t>
  </si>
  <si>
    <t>-1773321348</t>
  </si>
  <si>
    <t>1480453363</t>
  </si>
  <si>
    <t>1640176590</t>
  </si>
  <si>
    <t>4,012</t>
  </si>
  <si>
    <t>1316839251</t>
  </si>
  <si>
    <t>804269095</t>
  </si>
  <si>
    <t>2085595131</t>
  </si>
  <si>
    <t>kotvy</t>
  </si>
  <si>
    <t>0,4*40</t>
  </si>
  <si>
    <t>13021013</t>
  </si>
  <si>
    <t>tyč ocelová žebírková jakost BSt 500S výztuž do betonu D 12mm</t>
  </si>
  <si>
    <t>-856888978</t>
  </si>
  <si>
    <t>16*0,89/1000</t>
  </si>
  <si>
    <t>1871238877</t>
  </si>
  <si>
    <t>z bourání a z přisekání ostění, z vysekání rýh, z tryskání a z čištění ploch a spar:</t>
  </si>
  <si>
    <t>21,272+0,082+0,308+0,110+1,375+0,313</t>
  </si>
  <si>
    <t>1528219230</t>
  </si>
  <si>
    <t>23,460+275,986</t>
  </si>
  <si>
    <t>-865314703</t>
  </si>
  <si>
    <t>299,446*11</t>
  </si>
  <si>
    <t>-614921925</t>
  </si>
  <si>
    <t>997221855</t>
  </si>
  <si>
    <t>689851845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</si>
  <si>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</si>
  <si>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z rozebrané dlažby:</t>
  </si>
  <si>
    <t>39,348</t>
  </si>
  <si>
    <t>z čištění propustku a z pročištění vtoků a výtoků:</t>
  </si>
  <si>
    <t>(10,400+60+45,397)*2+5,044</t>
  </si>
  <si>
    <t>-443307671</t>
  </si>
  <si>
    <t>Poznámka k položce:_x000d_
Dobrý přístup k objektu, v žst. Řehlovice</t>
  </si>
  <si>
    <t>-120422811</t>
  </si>
  <si>
    <t xml:space="preserve">rámy </t>
  </si>
  <si>
    <t>2,5*13</t>
  </si>
  <si>
    <t xml:space="preserve">prahy </t>
  </si>
  <si>
    <t>0,6*1,9*2</t>
  </si>
  <si>
    <t>1113539161</t>
  </si>
  <si>
    <t>34,780*0,00035</t>
  </si>
  <si>
    <t>1851189154</t>
  </si>
  <si>
    <t>34,780*2</t>
  </si>
  <si>
    <t>2124450231</t>
  </si>
  <si>
    <t xml:space="preserve">na izolaci rámů </t>
  </si>
  <si>
    <t>69,560*0,4/1000</t>
  </si>
  <si>
    <t>746990501</t>
  </si>
  <si>
    <t>006 - Oprava mostu v km 7,166</t>
  </si>
  <si>
    <t>001 - km 7,166 - most</t>
  </si>
  <si>
    <t>966056407</t>
  </si>
  <si>
    <t>-390290559</t>
  </si>
  <si>
    <t>90*0,02</t>
  </si>
  <si>
    <t>-456455116</t>
  </si>
  <si>
    <t>1,1*27,24*2</t>
  </si>
  <si>
    <t>-1488799556</t>
  </si>
  <si>
    <t>Poznámka k položce:_x000d_
včetně přemístění kabelů do projektované polohy</t>
  </si>
  <si>
    <t>122202502</t>
  </si>
  <si>
    <t>Odkopávky a prokopávky nezapažené pro spodní stavbu železnic do 1000 m3 v hornině tř. 3</t>
  </si>
  <si>
    <t>1717300040</t>
  </si>
  <si>
    <t>Odkopávky a prokopávky nezapažené pro spodní stavbu železnic strojně s přemístěním výkopku v příčných profilech do 15 m nebo s naložením na dopravní prostředek v hornině tř. 3 přes 100 do 1 000 m3</t>
  </si>
  <si>
    <t>SMĚR ÚSTÍ N.L.</t>
  </si>
  <si>
    <t>2,4*27,150</t>
  </si>
  <si>
    <t>1397806173</t>
  </si>
  <si>
    <t>130,320/2</t>
  </si>
  <si>
    <t>788186261</t>
  </si>
  <si>
    <t>12*0,5*0,5*3</t>
  </si>
  <si>
    <t>900222054</t>
  </si>
  <si>
    <t xml:space="preserve">Poznámka k položce:_x000d_
pažení kolejového lože mezi kolejemi č.1 a č.2, vždy 400-500 mm od hlavy pražce z důvodu BK a ASP_x000d_
 </t>
  </si>
  <si>
    <t>1662381501</t>
  </si>
  <si>
    <t>-761281294</t>
  </si>
  <si>
    <t>pažení KL u 1.SK pro výluku 2.SK (1.fáze):</t>
  </si>
  <si>
    <t>pažení KL 2.SK pro výluku 1.SK (2.fáze):</t>
  </si>
  <si>
    <t>-1488794468</t>
  </si>
  <si>
    <t>130,320</t>
  </si>
  <si>
    <t>-1773448697</t>
  </si>
  <si>
    <t>130,320*2</t>
  </si>
  <si>
    <t>290999341</t>
  </si>
  <si>
    <t>0,7*27,15</t>
  </si>
  <si>
    <t>2*27,5</t>
  </si>
  <si>
    <t>1210151298</t>
  </si>
  <si>
    <t>566341613</t>
  </si>
  <si>
    <t>25*2</t>
  </si>
  <si>
    <t>1437879037</t>
  </si>
  <si>
    <t>0,22*9</t>
  </si>
  <si>
    <t>1190323705</t>
  </si>
  <si>
    <t xml:space="preserve">ŘÍMSA </t>
  </si>
  <si>
    <t>(0,1+0,3+0,215+0,06+0,34)*9</t>
  </si>
  <si>
    <t>1904753001</t>
  </si>
  <si>
    <t>-1767672849</t>
  </si>
  <si>
    <t>219,011/1000</t>
  </si>
  <si>
    <t>1363236610</t>
  </si>
  <si>
    <t>1798714104</t>
  </si>
  <si>
    <t>0,2*0,24*8</t>
  </si>
  <si>
    <t>525272462</t>
  </si>
  <si>
    <t>0,384</t>
  </si>
  <si>
    <t>937296167</t>
  </si>
  <si>
    <t xml:space="preserve">pod příčné odvodnění </t>
  </si>
  <si>
    <t>0,12*27,5*2</t>
  </si>
  <si>
    <t>457451133</t>
  </si>
  <si>
    <t>Ochranná betonová vrstva na izolaci přesýpaných objektů tl 60 mm s výztuží sítí beton C 25/30</t>
  </si>
  <si>
    <t>-486573941</t>
  </si>
  <si>
    <t xml:space="preserve">Ochranná betonová vrstva na izolaci přesýpaných objektů  tloušťky 60 mm s vyhlazením povrchu s výztuží ze sítí C 25/30</t>
  </si>
  <si>
    <t xml:space="preserve">Poznámka k souboru cen:_x000d_
1. Při vyztužení sítí je betonáž prováděna sendvičovou metodou s ukládkou svařované sítě do betonové mezivrstvy a urovnání horního povrchu ukládaného konstrukčního betonu na izolaci v požadovaném příčném nebo podélném sklonu. 2. Cena nelze použít jako potěr pod izolaci v menší tloušťce než 60 mm. 3. V cenách jsou započteny náklady na kontrolu bednění, vlastní betonáž zejména čerpadlem betonu, rozhrnutí a hutnění betonu vibrační lištou, uhlazení ochranného nebo spádového betonu v tloušťce do 60 mm, ošetření a ochranu čerstvě uloženého certifikovaného betonu požadované konzistence. 4. V cenách nejsou započteny náklady na bednění ochranného a spádového betonu na izolaci přesýpaného objektu. 5. Pro výpočet přesunu hmot se celková hmotnost položky sníží o hmotnost betonu, pokud je beton dodáván přímo na místo zabudování nebo do prostoru technologické manipulace. </t>
  </si>
  <si>
    <t xml:space="preserve">tvrdá ochrana </t>
  </si>
  <si>
    <t>5,8*27,150</t>
  </si>
  <si>
    <t>813567308</t>
  </si>
  <si>
    <t>(16,17+5,22+5,43)*0,274</t>
  </si>
  <si>
    <t>8,72*0,314</t>
  </si>
  <si>
    <t>0,2*0,24*2*8</t>
  </si>
  <si>
    <t>664948727</t>
  </si>
  <si>
    <t>10,855*1,517</t>
  </si>
  <si>
    <t>-1288357724</t>
  </si>
  <si>
    <t>2,165*27,15*2</t>
  </si>
  <si>
    <t>-137926245</t>
  </si>
  <si>
    <t>1,41*2</t>
  </si>
  <si>
    <t>-683638508</t>
  </si>
  <si>
    <t xml:space="preserve">ZÁBRADLÍ </t>
  </si>
  <si>
    <t>1196971909</t>
  </si>
  <si>
    <t>688388526</t>
  </si>
  <si>
    <t>(73,25)/1000</t>
  </si>
  <si>
    <t>54815084</t>
  </si>
  <si>
    <t>(103,49+33,41+34,75)/1000</t>
  </si>
  <si>
    <t>841855306</t>
  </si>
  <si>
    <t>(48,24)/1000</t>
  </si>
  <si>
    <t>1002346729</t>
  </si>
  <si>
    <t>0,22*2</t>
  </si>
  <si>
    <t>-311438265</t>
  </si>
  <si>
    <t xml:space="preserve">do římsy </t>
  </si>
  <si>
    <t>-1068411356</t>
  </si>
  <si>
    <t>3,945*27,15*0,15</t>
  </si>
  <si>
    <t>-425942184</t>
  </si>
  <si>
    <t>3,945*5*0,3</t>
  </si>
  <si>
    <t>636499423</t>
  </si>
  <si>
    <t>8*4</t>
  </si>
  <si>
    <t>1497457074</t>
  </si>
  <si>
    <t>0,21*8,97</t>
  </si>
  <si>
    <t>946765482</t>
  </si>
  <si>
    <t xml:space="preserve">stávající ochranna </t>
  </si>
  <si>
    <t>5,7*27,15*0,04</t>
  </si>
  <si>
    <t>1236757865</t>
  </si>
  <si>
    <t>-223108309</t>
  </si>
  <si>
    <t>9,0</t>
  </si>
  <si>
    <t>977151123</t>
  </si>
  <si>
    <t>Jádrové vrty diamantovými korunkami do D 150 mm do stavebních materiálů</t>
  </si>
  <si>
    <t>-724960840</t>
  </si>
  <si>
    <t>Jádrové vrty diamantovými korunkami do stavebních materiálů (železobetonu, betonu, cihel, obkladů, dlažeb, kamene) průměru přes 130 do 150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</si>
  <si>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</si>
  <si>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 xml:space="preserve">vyústění drenáže do opěry </t>
  </si>
  <si>
    <t>1,0*2</t>
  </si>
  <si>
    <t>977151911</t>
  </si>
  <si>
    <t>Příplatek k jádrovým vrtům za práci ve stísněném prostoru</t>
  </si>
  <si>
    <t>1094944786</t>
  </si>
  <si>
    <t>Jádrové vrty diamantovými korunkami do stavebních materiálů (železobetonu, betonu, cihel, obkladů, dlažeb, kamene) Příplatek k cenám za práci ve stísněném prostoru</t>
  </si>
  <si>
    <t>713666506</t>
  </si>
  <si>
    <t xml:space="preserve">20% z celkové plochy </t>
  </si>
  <si>
    <t>0,965*27,5*2*0,2</t>
  </si>
  <si>
    <t>651993783</t>
  </si>
  <si>
    <t>28,7*3,945*0,2</t>
  </si>
  <si>
    <t>985112192</t>
  </si>
  <si>
    <t>Příplatek k odsekání degradovaného betonu za práci ve stísněném prostoru</t>
  </si>
  <si>
    <t>-15346119</t>
  </si>
  <si>
    <t>Odsekání degradovaného betonu Příplatek k cenám za práci ve stísněném prostoru</t>
  </si>
  <si>
    <t>10,954+22,644</t>
  </si>
  <si>
    <t>27413652</t>
  </si>
  <si>
    <t>0,965*27,5*2</t>
  </si>
  <si>
    <t>0,615*2,76</t>
  </si>
  <si>
    <t>NK ze shora</t>
  </si>
  <si>
    <t>5,67*25,6</t>
  </si>
  <si>
    <t>1939283841</t>
  </si>
  <si>
    <t>28,7*3,945</t>
  </si>
  <si>
    <t>1329412148</t>
  </si>
  <si>
    <t>199,924+113,222</t>
  </si>
  <si>
    <t>779539776</t>
  </si>
  <si>
    <t xml:space="preserve">na 50% </t>
  </si>
  <si>
    <t>0,965*27,5*2*0,5</t>
  </si>
  <si>
    <t>0,615*2,76*0,5</t>
  </si>
  <si>
    <t>16631952</t>
  </si>
  <si>
    <t>na 50%</t>
  </si>
  <si>
    <t>-1838057725</t>
  </si>
  <si>
    <t>podhled NK 50%</t>
  </si>
  <si>
    <t>28,7*3,945*0,5</t>
  </si>
  <si>
    <t>969634254</t>
  </si>
  <si>
    <t>848029245</t>
  </si>
  <si>
    <t>-1561799209</t>
  </si>
  <si>
    <t>-465578234</t>
  </si>
  <si>
    <t xml:space="preserve">cca 30 % plochy </t>
  </si>
  <si>
    <t>0,965*27,5*2*0,3</t>
  </si>
  <si>
    <t>0,615*2,76*0,3</t>
  </si>
  <si>
    <t>podhled NK 30%</t>
  </si>
  <si>
    <t>28,7*3,945*0,3</t>
  </si>
  <si>
    <t>-47167483</t>
  </si>
  <si>
    <t>NK zhora</t>
  </si>
  <si>
    <t>-1672281765</t>
  </si>
  <si>
    <t xml:space="preserve">podhled NK </t>
  </si>
  <si>
    <t>-319004788</t>
  </si>
  <si>
    <t>viz příloha č. 8</t>
  </si>
  <si>
    <t>397,94</t>
  </si>
  <si>
    <t>R0001</t>
  </si>
  <si>
    <t xml:space="preserve">Přemístění kabelů na opěru </t>
  </si>
  <si>
    <t>-751485947</t>
  </si>
  <si>
    <t>Přemístění kabelů na opěru</t>
  </si>
  <si>
    <t>R0002</t>
  </si>
  <si>
    <t>Statické zajištění osvětlení</t>
  </si>
  <si>
    <t>-1068071944</t>
  </si>
  <si>
    <t>-705435806</t>
  </si>
  <si>
    <t>z vývrtů, z odstranění degr. betonu a krycí vrstvy izolace, z tryskání:</t>
  </si>
  <si>
    <t>13,618+0,272+0,140+0,234+1,495+13,995+7,926</t>
  </si>
  <si>
    <t>238120128</t>
  </si>
  <si>
    <t>4,522</t>
  </si>
  <si>
    <t>759179144</t>
  </si>
  <si>
    <t>z odstraněné původní izolace:</t>
  </si>
  <si>
    <t>0,619</t>
  </si>
  <si>
    <t>-1193517558</t>
  </si>
  <si>
    <t>37,680+4,522+0,619+141,037</t>
  </si>
  <si>
    <t>0,162</t>
  </si>
  <si>
    <t>-794564919</t>
  </si>
  <si>
    <t>184,020*11</t>
  </si>
  <si>
    <t>-1880766027</t>
  </si>
  <si>
    <t>-1654502616</t>
  </si>
  <si>
    <t>109,069</t>
  </si>
  <si>
    <t>z čištění koryta v otvoru mostu a zvtoku a výtoku:</t>
  </si>
  <si>
    <t>(10,066+5,918)*2</t>
  </si>
  <si>
    <t>547319021</t>
  </si>
  <si>
    <t>71647034</t>
  </si>
  <si>
    <t>5,7*27,150</t>
  </si>
  <si>
    <t>-485331925</t>
  </si>
  <si>
    <t>NK</t>
  </si>
  <si>
    <t>26,052*5,63</t>
  </si>
  <si>
    <t>2,2*26,052</t>
  </si>
  <si>
    <t>-1640820556</t>
  </si>
  <si>
    <t>9*3</t>
  </si>
  <si>
    <t>648075029</t>
  </si>
  <si>
    <t>5,7*3</t>
  </si>
  <si>
    <t>1093091223</t>
  </si>
  <si>
    <t>002 - km 7,166 - svršek</t>
  </si>
  <si>
    <t>915420647</t>
  </si>
  <si>
    <t>12,0*0,6*6</t>
  </si>
  <si>
    <t>1020770127</t>
  </si>
  <si>
    <t>43,2*0,1</t>
  </si>
  <si>
    <t>456830777</t>
  </si>
  <si>
    <t>4,32*1,6</t>
  </si>
  <si>
    <t>-1383172867</t>
  </si>
  <si>
    <t>Poznámka k položce:_x000d_
kolej č.5, č.3, č.1, č.2, č.4</t>
  </si>
  <si>
    <t>10,82*12,0</t>
  </si>
  <si>
    <t>436541568</t>
  </si>
  <si>
    <t>Poznámka k položce:_x000d_
kolej č.5, č.3, č.1, č.2, č.4_x000d_
včetně hutnění KL po vrstvách</t>
  </si>
  <si>
    <t>11,081*12,0</t>
  </si>
  <si>
    <t>389922128</t>
  </si>
  <si>
    <t>-851048148</t>
  </si>
  <si>
    <t>(132,972+17,5)*1,289</t>
  </si>
  <si>
    <t>5906130150</t>
  </si>
  <si>
    <t>Montáž kolejového roštu v ose koleje pražce dřevěné vystrojené tv. R65 rozdělení "d"</t>
  </si>
  <si>
    <t>1381366512</t>
  </si>
  <si>
    <t>Montáž kolejového roštu v ose koleje pražce dřevěné vystrojené tv. R65 rozdělení "d". Poznámka: 1. V cenách jsou započteny náklady na vrtání pražců dřevěných nevystrojených, manipulaci a montáž KR. 2. V cenách nejsou obsaženy náklady na dodávku materiálu.</t>
  </si>
  <si>
    <t>Poznámka k položce:_x000d_
kolej č.5</t>
  </si>
  <si>
    <t>12,0/1000</t>
  </si>
  <si>
    <t>5906130360</t>
  </si>
  <si>
    <t>Montáž kolejového roštu v ose koleje pražce betonové vystrojené tv. R65 rozdělení "d"</t>
  </si>
  <si>
    <t>-1378854783</t>
  </si>
  <si>
    <t>Montáž kolejového roštu v ose koleje pražce betonové vystrojené tv. R65 rozdělení "d". Poznámka: 1. V cenách jsou započteny náklady na vrtání pražců dřevěných nevystrojených, manipulaci a montáž KR. 2. V cenách nejsou obsaženy náklady na dodávku materiálu.</t>
  </si>
  <si>
    <t>Poznámka k položce:_x000d_
kolej č.2</t>
  </si>
  <si>
    <t>283756090</t>
  </si>
  <si>
    <t>Poznámka k položce:_x000d_
kolej č.3, č.1, č.4</t>
  </si>
  <si>
    <t>12,0*3/1000</t>
  </si>
  <si>
    <t>5906140050</t>
  </si>
  <si>
    <t>Demontáž kolejového roštu koleje v ose koleje pražce dřevěné tv. R65 rozdělení "d"</t>
  </si>
  <si>
    <t>477035200</t>
  </si>
  <si>
    <t>Demontáž kolejového roštu koleje v ose koleje pražce dřevěné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</si>
  <si>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5906140170</t>
  </si>
  <si>
    <t>Demontáž kolejového roštu koleje v ose koleje pražce betonové tv. R65 rozdělení "d"</t>
  </si>
  <si>
    <t>-679609477</t>
  </si>
  <si>
    <t>Demontáž kolejového roštu koleje v ose koleje pražce betonové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</si>
  <si>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-817133084</t>
  </si>
  <si>
    <t>5907050010</t>
  </si>
  <si>
    <t>Dělení kolejnic řezáním nebo rozbroušením tv. UIC60 nebo R65</t>
  </si>
  <si>
    <t>2075718518</t>
  </si>
  <si>
    <t>Dělení kolejnic řezáním nebo rozbroušením tv. UIC60 nebo R65. Poznámka: 1. V cenách jsou započteny náklady na manipulaci podložení, označení a provedení řezu kolejnice.</t>
  </si>
  <si>
    <t xml:space="preserve">Poznámka k položce:_x000d_
kolej č.5 - 4 řezy_x000d_
kolej č.2 - 4 řezy_x000d_
</t>
  </si>
  <si>
    <t>1917716895</t>
  </si>
  <si>
    <t>Poznámka k položce:_x000d_
kolej č.3 - 4 řezy_x000d_
kolej č.1 - 4 řezy_x000d_
kolej č.4 - 4 řezy</t>
  </si>
  <si>
    <t>1796083635</t>
  </si>
  <si>
    <t>Ve 2.SK a ve 4.SK, provést i ostatních mostních objektech (km 4,669, km 4,865, km 5,470 a km 3,036) v rámci denního výkonu linky ASP+PUŠL:</t>
  </si>
  <si>
    <t>1,6/6*2</t>
  </si>
  <si>
    <t>V 1.SK, ve 3.SK a v 5.SK v žst. Řehlovice, provést ve výluce v rámci denního výkonu linky ASP+PUŠL:</t>
  </si>
  <si>
    <t>1,6</t>
  </si>
  <si>
    <t>-1896594590</t>
  </si>
  <si>
    <t>Ve 2.SK a ve 4.SK, provést i ostatních mostních objektech (km 4,669, km 4,865, km 5,470 a km 3,036) v rámci denního výkonu dyn. stabilizátoru KL:</t>
  </si>
  <si>
    <t>V 1.SK, ve 3.SK a v 5.SK v žst. Řehlovice, provést ve výluce v rámci denního výkonu dyn. stabilizátoru KL:</t>
  </si>
  <si>
    <t>5910020120</t>
  </si>
  <si>
    <t>Svařování kolejnic termitem plný předehřev standardní spára svar jednotlivý tv. R65</t>
  </si>
  <si>
    <t>-1065153523</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</si>
  <si>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</si>
  <si>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kolej č.5 - 4 svary_x000d_
kolej č.2 - 4 svary</t>
  </si>
  <si>
    <t>-1161905187</t>
  </si>
  <si>
    <t>Poznámka k položce:_x000d_
kolej č.3 - 4 svary_x000d_
kolej č.4 - 4 svary</t>
  </si>
  <si>
    <t>1310749143</t>
  </si>
  <si>
    <t>Poznámka k položce:_x000d_
kolej č.1 - 4 svary</t>
  </si>
  <si>
    <t>5910035020</t>
  </si>
  <si>
    <t>Dosažení dovolené upínací teploty v BK prodloužením kolejnicového pásu v koleji tv. R65</t>
  </si>
  <si>
    <t>-345924233</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</si>
  <si>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</si>
  <si>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položce:_x000d_
kolej č.5, č.2</t>
  </si>
  <si>
    <t>-1154801277</t>
  </si>
  <si>
    <t>Poznámka k položce:_x000d_
kolej č.3, č.1,č.4</t>
  </si>
  <si>
    <t>454073956</t>
  </si>
  <si>
    <t>5*100</t>
  </si>
  <si>
    <t>1937842479</t>
  </si>
  <si>
    <t>Poznámka k položce:_x000d_
kolej č.4_x000d_
každý třetí betonový pražec</t>
  </si>
  <si>
    <t>2042609058</t>
  </si>
  <si>
    <t>799875904</t>
  </si>
  <si>
    <t>129,840*1,8</t>
  </si>
  <si>
    <t>6,912</t>
  </si>
  <si>
    <t>193,958</t>
  </si>
  <si>
    <t>-1140815279</t>
  </si>
  <si>
    <t>pro 2.SK a 4.SK, i na ostatních mostních objektech (km 4,669, km 4,865, km 5,470 a km 3,036) v rámci denního výkonu mechanizace:</t>
  </si>
  <si>
    <t>3/6*2</t>
  </si>
  <si>
    <t>pro 1.SK, 3.SK a 5.SK v žst. Řehlovice,v rámci denního výkonu mechanizace:</t>
  </si>
  <si>
    <t>1404078381</t>
  </si>
  <si>
    <t>-427853272</t>
  </si>
  <si>
    <t>VRN1 - Oprava propustku v km 3,036</t>
  </si>
  <si>
    <t xml:space="preserve">    VRN1 - Průzkumné, geodetické a projektové práce</t>
  </si>
  <si>
    <t xml:space="preserve">    VRN3 - Zařízení staveniště</t>
  </si>
  <si>
    <t>Průzkumné, geodetické a projektové práce</t>
  </si>
  <si>
    <t>012103000</t>
  </si>
  <si>
    <t>Geodetické práce před výstavbou</t>
  </si>
  <si>
    <t>kpl</t>
  </si>
  <si>
    <t>1024</t>
  </si>
  <si>
    <t>1391564802</t>
  </si>
  <si>
    <t>Poznámka k položce:_x000d_
Vytyčení dotčených inženýrských sítí včetně zajištění dohledu správce sítí při provádění stavebních prací v blízkosti sítí.</t>
  </si>
  <si>
    <t>013002000</t>
  </si>
  <si>
    <t>Projektové práce</t>
  </si>
  <si>
    <t>1714880031</t>
  </si>
  <si>
    <t xml:space="preserve">Poznámka k položce:_x000d_
Zpracování dokumentace zhotovitele (nové římsové bloky NK včetně zábradlí, přechody do tratě)._x000d_
Zpracování dokumentace skutečného provedení stavby - 2x (v trvalém tisku i digitálně) s využitím železničního bodového pole a po projednání a schválení SŽG._x000d_
</t>
  </si>
  <si>
    <t>Zařízení staveniště</t>
  </si>
  <si>
    <t>030001000</t>
  </si>
  <si>
    <t>-658833993</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</si>
  <si>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</si>
  <si>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VRN2 - Oprava mostu v km 4,669</t>
  </si>
  <si>
    <t xml:space="preserve">    VRN4 - Inženýrská činnost</t>
  </si>
  <si>
    <t xml:space="preserve">    VRN7 - Provozní vlivy</t>
  </si>
  <si>
    <t>195574704</t>
  </si>
  <si>
    <t>-1946385751</t>
  </si>
  <si>
    <t>Poznámka k položce:_x000d_
Zpracování dokumentace zhotovitele (nová římsa vpravo včetně zábradlí a přechodů do tratě, izolace NK včetně výběhů a odvodnění, sanace spodní stavby)._x000d_
Zpracování dokumentace skutečného provedení stavby - 2x (v trvalém tisku i digitálně) s využitím železničního bodového pole a po projednání a schválení SŽG.</t>
  </si>
  <si>
    <t>-627315787</t>
  </si>
  <si>
    <t>Inženýrská činnost</t>
  </si>
  <si>
    <t>043134000</t>
  </si>
  <si>
    <t>Zkoušky zatěžovací</t>
  </si>
  <si>
    <t>1748156440</t>
  </si>
  <si>
    <t>Poznámka k položce:_x000d_
Statická zatěžovací zkouška pláně (vhodné v místě příčného odvodnění) - v obou kolejích</t>
  </si>
  <si>
    <t>VRN7</t>
  </si>
  <si>
    <t>Provozní vlivy</t>
  </si>
  <si>
    <t>072002000</t>
  </si>
  <si>
    <t>Silniční provoz</t>
  </si>
  <si>
    <t>711570087</t>
  </si>
  <si>
    <t>Poznámka k položce:_x000d_
omezení dopravy pod mostem na místní komunikaci, včetně projednání se zažádáním o zvláštní užívání komunikace a zajištění dopravního značení</t>
  </si>
  <si>
    <t>částečná uzavírka silnice:</t>
  </si>
  <si>
    <t>VRN3 - Oprava mostu v km 4,865</t>
  </si>
  <si>
    <t xml:space="preserve">    VRN6 - Územní vlivy</t>
  </si>
  <si>
    <t>-1340600926</t>
  </si>
  <si>
    <t>585816540</t>
  </si>
  <si>
    <t>Poznámka k položce:_x000d_
Zpracování dokumentace zhotovitele (přechody do tratě včetně říms a zábradlí, izolace NK včetně výběhů a odvodnění, sanace spodní stavby)._x000d_
Zpracování dokumentace skutečného provedení stavby - 2x (v trvalém tisku i digitálně) s využitím železničního bodového pole a po projednání a schválení SŽG.</t>
  </si>
  <si>
    <t>-419483536</t>
  </si>
  <si>
    <t>-660800263</t>
  </si>
  <si>
    <t xml:space="preserve">Poznámka k položce:_x000d_
Statická zatěžovací zkouška pláně (vhodné v místě příčného odvodnění), v obou kolejích_x000d_
</t>
  </si>
  <si>
    <t>Územní vlivy</t>
  </si>
  <si>
    <t>060001000</t>
  </si>
  <si>
    <t>-1011778112</t>
  </si>
  <si>
    <t>VRN4 - Oprava mostu v km 5,470</t>
  </si>
  <si>
    <t>-546125176</t>
  </si>
  <si>
    <t>1439932865</t>
  </si>
  <si>
    <t>Poznámka k položce:_x000d_
Zpracování dokumentace skutečného provedení stavby - 2x (v trvalém tisku i digitálně) s využitím železničního bodového pole a po projednání a schválení SŽG.</t>
  </si>
  <si>
    <t>231468626</t>
  </si>
  <si>
    <t>-968816254</t>
  </si>
  <si>
    <t>VRN5 - Oprava propustku v km 6,473</t>
  </si>
  <si>
    <t>228944884</t>
  </si>
  <si>
    <t>-396680853</t>
  </si>
  <si>
    <t>1150022701</t>
  </si>
  <si>
    <t>VRN6 - Oprava mostu v km 7,166</t>
  </si>
  <si>
    <t>384767750</t>
  </si>
  <si>
    <t>-594508793</t>
  </si>
  <si>
    <t>-819066579</t>
  </si>
  <si>
    <t>1270117486</t>
  </si>
  <si>
    <t>Poznámka k položce:_x000d_
Statická zatěžovací zkouška pláně (vhodné v místě příčného odvodnění) - provést v každě staniční koleji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</si>
</sst>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0" fillId="2" borderId="22" xfId="0" applyNumberFormat="1" applyFont="1" applyFill="1" applyBorder="1" applyAlignment="1" applyProtection="1">
      <alignment vertical="center"/>
      <protection locked="0"/>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33</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34</v>
      </c>
      <c r="M28" s="44"/>
      <c r="N28" s="44"/>
      <c r="O28" s="44"/>
      <c r="P28" s="44"/>
      <c r="Q28" s="39"/>
      <c r="R28" s="39"/>
      <c r="S28" s="39"/>
      <c r="T28" s="39"/>
      <c r="U28" s="39"/>
      <c r="V28" s="39"/>
      <c r="W28" s="44" t="s">
        <v>35</v>
      </c>
      <c r="X28" s="44"/>
      <c r="Y28" s="44"/>
      <c r="Z28" s="44"/>
      <c r="AA28" s="44"/>
      <c r="AB28" s="44"/>
      <c r="AC28" s="44"/>
      <c r="AD28" s="44"/>
      <c r="AE28" s="44"/>
      <c r="AF28" s="39"/>
      <c r="AG28" s="39"/>
      <c r="AH28" s="39"/>
      <c r="AI28" s="39"/>
      <c r="AJ28" s="39"/>
      <c r="AK28" s="44" t="s">
        <v>36</v>
      </c>
      <c r="AL28" s="44"/>
      <c r="AM28" s="44"/>
      <c r="AN28" s="44"/>
      <c r="AO28" s="44"/>
      <c r="AP28" s="39"/>
      <c r="AQ28" s="39"/>
      <c r="AR28" s="43"/>
      <c r="BE28" s="31"/>
    </row>
    <row r="29" s="2" customFormat="1" ht="14.4" customHeight="1">
      <c r="B29" s="45"/>
      <c r="C29" s="46"/>
      <c r="D29" s="32" t="s">
        <v>37</v>
      </c>
      <c r="E29" s="46"/>
      <c r="F29" s="32" t="s">
        <v>38</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39</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40</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41</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42</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1"/>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0"/>
      <c r="D35" s="51" t="s">
        <v>43</v>
      </c>
      <c r="E35" s="52"/>
      <c r="F35" s="52"/>
      <c r="G35" s="52"/>
      <c r="H35" s="52"/>
      <c r="I35" s="52"/>
      <c r="J35" s="52"/>
      <c r="K35" s="52"/>
      <c r="L35" s="52"/>
      <c r="M35" s="52"/>
      <c r="N35" s="52"/>
      <c r="O35" s="52"/>
      <c r="P35" s="52"/>
      <c r="Q35" s="52"/>
      <c r="R35" s="52"/>
      <c r="S35" s="52"/>
      <c r="T35" s="53" t="s">
        <v>44</v>
      </c>
      <c r="U35" s="52"/>
      <c r="V35" s="52"/>
      <c r="W35" s="52"/>
      <c r="X35" s="54" t="s">
        <v>45</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46</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0661Z</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mostních objektů v úseku Ústí n. L. západ - Řehlovice</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20</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22</v>
      </c>
      <c r="AJ47" s="39"/>
      <c r="AK47" s="39"/>
      <c r="AL47" s="39"/>
      <c r="AM47" s="67" t="str">
        <f>IF(AN8= "","",AN8)</f>
        <v>25. 2. 2019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24</v>
      </c>
      <c r="D49" s="39"/>
      <c r="E49" s="39"/>
      <c r="F49" s="39"/>
      <c r="G49" s="39"/>
      <c r="H49" s="39"/>
      <c r="I49" s="39"/>
      <c r="J49" s="39"/>
      <c r="K49" s="39"/>
      <c r="L49" s="39"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2" t="s">
        <v>29</v>
      </c>
      <c r="AJ49" s="39"/>
      <c r="AK49" s="39"/>
      <c r="AL49" s="39"/>
      <c r="AM49" s="68" t="str">
        <f>IF(E17="","",E17)</f>
        <v xml:space="preserve"> </v>
      </c>
      <c r="AN49" s="39"/>
      <c r="AO49" s="39"/>
      <c r="AP49" s="39"/>
      <c r="AQ49" s="39"/>
      <c r="AR49" s="43"/>
      <c r="AS49" s="69" t="s">
        <v>47</v>
      </c>
      <c r="AT49" s="70"/>
      <c r="AU49" s="71"/>
      <c r="AV49" s="71"/>
      <c r="AW49" s="71"/>
      <c r="AX49" s="71"/>
      <c r="AY49" s="71"/>
      <c r="AZ49" s="71"/>
      <c r="BA49" s="71"/>
      <c r="BB49" s="71"/>
      <c r="BC49" s="71"/>
      <c r="BD49" s="72"/>
    </row>
    <row r="50" s="1" customFormat="1" ht="13.65" customHeight="1">
      <c r="B50" s="38"/>
      <c r="C50" s="32" t="s">
        <v>27</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31</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48</v>
      </c>
      <c r="D52" s="82"/>
      <c r="E52" s="82"/>
      <c r="F52" s="82"/>
      <c r="G52" s="82"/>
      <c r="H52" s="83"/>
      <c r="I52" s="84" t="s">
        <v>49</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50</v>
      </c>
      <c r="AH52" s="82"/>
      <c r="AI52" s="82"/>
      <c r="AJ52" s="82"/>
      <c r="AK52" s="82"/>
      <c r="AL52" s="82"/>
      <c r="AM52" s="82"/>
      <c r="AN52" s="84" t="s">
        <v>51</v>
      </c>
      <c r="AO52" s="82"/>
      <c r="AP52" s="86"/>
      <c r="AQ52" s="87" t="s">
        <v>52</v>
      </c>
      <c r="AR52" s="43"/>
      <c r="AS52" s="88" t="s">
        <v>53</v>
      </c>
      <c r="AT52" s="89" t="s">
        <v>54</v>
      </c>
      <c r="AU52" s="89" t="s">
        <v>55</v>
      </c>
      <c r="AV52" s="89" t="s">
        <v>56</v>
      </c>
      <c r="AW52" s="89" t="s">
        <v>57</v>
      </c>
      <c r="AX52" s="89" t="s">
        <v>58</v>
      </c>
      <c r="AY52" s="89" t="s">
        <v>59</v>
      </c>
      <c r="AZ52" s="89" t="s">
        <v>60</v>
      </c>
      <c r="BA52" s="89" t="s">
        <v>61</v>
      </c>
      <c r="BB52" s="89" t="s">
        <v>62</v>
      </c>
      <c r="BC52" s="89" t="s">
        <v>63</v>
      </c>
      <c r="BD52" s="90" t="s">
        <v>64</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65</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ROUND(AG55+AG58+AG61+AG64+AG67+AG69+SUM(AG72:AG77),2)</f>
        <v>0</v>
      </c>
      <c r="AH54" s="97"/>
      <c r="AI54" s="97"/>
      <c r="AJ54" s="97"/>
      <c r="AK54" s="97"/>
      <c r="AL54" s="97"/>
      <c r="AM54" s="97"/>
      <c r="AN54" s="98">
        <f>SUM(AG54,AT54)</f>
        <v>0</v>
      </c>
      <c r="AO54" s="98"/>
      <c r="AP54" s="98"/>
      <c r="AQ54" s="99" t="s">
        <v>1</v>
      </c>
      <c r="AR54" s="100"/>
      <c r="AS54" s="101">
        <f>ROUND(AS55+AS58+AS61+AS64+AS67+AS69+SUM(AS72:AS77),2)</f>
        <v>0</v>
      </c>
      <c r="AT54" s="102">
        <f>ROUND(SUM(AV54:AW54),2)</f>
        <v>0</v>
      </c>
      <c r="AU54" s="103">
        <f>ROUND(AU55+AU58+AU61+AU64+AU67+AU69+SUM(AU72:AU77),5)</f>
        <v>0</v>
      </c>
      <c r="AV54" s="102">
        <f>ROUND(AZ54*L29,2)</f>
        <v>0</v>
      </c>
      <c r="AW54" s="102">
        <f>ROUND(BA54*L30,2)</f>
        <v>0</v>
      </c>
      <c r="AX54" s="102">
        <f>ROUND(BB54*L29,2)</f>
        <v>0</v>
      </c>
      <c r="AY54" s="102">
        <f>ROUND(BC54*L30,2)</f>
        <v>0</v>
      </c>
      <c r="AZ54" s="102">
        <f>ROUND(AZ55+AZ58+AZ61+AZ64+AZ67+AZ69+SUM(AZ72:AZ77),2)</f>
        <v>0</v>
      </c>
      <c r="BA54" s="102">
        <f>ROUND(BA55+BA58+BA61+BA64+BA67+BA69+SUM(BA72:BA77),2)</f>
        <v>0</v>
      </c>
      <c r="BB54" s="102">
        <f>ROUND(BB55+BB58+BB61+BB64+BB67+BB69+SUM(BB72:BB77),2)</f>
        <v>0</v>
      </c>
      <c r="BC54" s="102">
        <f>ROUND(BC55+BC58+BC61+BC64+BC67+BC69+SUM(BC72:BC77),2)</f>
        <v>0</v>
      </c>
      <c r="BD54" s="104">
        <f>ROUND(BD55+BD58+BD61+BD64+BD67+BD69+SUM(BD72:BD77),2)</f>
        <v>0</v>
      </c>
      <c r="BS54" s="105" t="s">
        <v>66</v>
      </c>
      <c r="BT54" s="105" t="s">
        <v>67</v>
      </c>
      <c r="BU54" s="106" t="s">
        <v>68</v>
      </c>
      <c r="BV54" s="105" t="s">
        <v>69</v>
      </c>
      <c r="BW54" s="105" t="s">
        <v>5</v>
      </c>
      <c r="BX54" s="105" t="s">
        <v>70</v>
      </c>
      <c r="CL54" s="105" t="s">
        <v>1</v>
      </c>
    </row>
    <row r="55" s="5" customFormat="1" ht="16.5" customHeight="1">
      <c r="B55" s="107"/>
      <c r="C55" s="108"/>
      <c r="D55" s="109" t="s">
        <v>71</v>
      </c>
      <c r="E55" s="109"/>
      <c r="F55" s="109"/>
      <c r="G55" s="109"/>
      <c r="H55" s="109"/>
      <c r="I55" s="110"/>
      <c r="J55" s="109" t="s">
        <v>72</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ROUND(SUM(AG56:AG57),2)</f>
        <v>0</v>
      </c>
      <c r="AH55" s="110"/>
      <c r="AI55" s="110"/>
      <c r="AJ55" s="110"/>
      <c r="AK55" s="110"/>
      <c r="AL55" s="110"/>
      <c r="AM55" s="110"/>
      <c r="AN55" s="112">
        <f>SUM(AG55,AT55)</f>
        <v>0</v>
      </c>
      <c r="AO55" s="110"/>
      <c r="AP55" s="110"/>
      <c r="AQ55" s="113" t="s">
        <v>73</v>
      </c>
      <c r="AR55" s="114"/>
      <c r="AS55" s="115">
        <f>ROUND(SUM(AS56:AS57),2)</f>
        <v>0</v>
      </c>
      <c r="AT55" s="116">
        <f>ROUND(SUM(AV55:AW55),2)</f>
        <v>0</v>
      </c>
      <c r="AU55" s="117">
        <f>ROUND(SUM(AU56:AU57),5)</f>
        <v>0</v>
      </c>
      <c r="AV55" s="116">
        <f>ROUND(AZ55*L29,2)</f>
        <v>0</v>
      </c>
      <c r="AW55" s="116">
        <f>ROUND(BA55*L30,2)</f>
        <v>0</v>
      </c>
      <c r="AX55" s="116">
        <f>ROUND(BB55*L29,2)</f>
        <v>0</v>
      </c>
      <c r="AY55" s="116">
        <f>ROUND(BC55*L30,2)</f>
        <v>0</v>
      </c>
      <c r="AZ55" s="116">
        <f>ROUND(SUM(AZ56:AZ57),2)</f>
        <v>0</v>
      </c>
      <c r="BA55" s="116">
        <f>ROUND(SUM(BA56:BA57),2)</f>
        <v>0</v>
      </c>
      <c r="BB55" s="116">
        <f>ROUND(SUM(BB56:BB57),2)</f>
        <v>0</v>
      </c>
      <c r="BC55" s="116">
        <f>ROUND(SUM(BC56:BC57),2)</f>
        <v>0</v>
      </c>
      <c r="BD55" s="118">
        <f>ROUND(SUM(BD56:BD57),2)</f>
        <v>0</v>
      </c>
      <c r="BS55" s="119" t="s">
        <v>66</v>
      </c>
      <c r="BT55" s="119" t="s">
        <v>74</v>
      </c>
      <c r="BU55" s="119" t="s">
        <v>68</v>
      </c>
      <c r="BV55" s="119" t="s">
        <v>69</v>
      </c>
      <c r="BW55" s="119" t="s">
        <v>75</v>
      </c>
      <c r="BX55" s="119" t="s">
        <v>5</v>
      </c>
      <c r="CL55" s="119" t="s">
        <v>1</v>
      </c>
      <c r="CM55" s="119" t="s">
        <v>76</v>
      </c>
    </row>
    <row r="56" s="6" customFormat="1" ht="16.5" customHeight="1">
      <c r="A56" s="120" t="s">
        <v>77</v>
      </c>
      <c r="B56" s="121"/>
      <c r="C56" s="122"/>
      <c r="D56" s="122"/>
      <c r="E56" s="123" t="s">
        <v>71</v>
      </c>
      <c r="F56" s="123"/>
      <c r="G56" s="123"/>
      <c r="H56" s="123"/>
      <c r="I56" s="123"/>
      <c r="J56" s="122"/>
      <c r="K56" s="123" t="s">
        <v>78</v>
      </c>
      <c r="L56" s="123"/>
      <c r="M56" s="123"/>
      <c r="N56" s="123"/>
      <c r="O56" s="123"/>
      <c r="P56" s="123"/>
      <c r="Q56" s="123"/>
      <c r="R56" s="123"/>
      <c r="S56" s="123"/>
      <c r="T56" s="123"/>
      <c r="U56" s="123"/>
      <c r="V56" s="123"/>
      <c r="W56" s="123"/>
      <c r="X56" s="123"/>
      <c r="Y56" s="123"/>
      <c r="Z56" s="123"/>
      <c r="AA56" s="123"/>
      <c r="AB56" s="123"/>
      <c r="AC56" s="123"/>
      <c r="AD56" s="123"/>
      <c r="AE56" s="123"/>
      <c r="AF56" s="123"/>
      <c r="AG56" s="124">
        <f>'001 - km 3,036 - propustek'!J32</f>
        <v>0</v>
      </c>
      <c r="AH56" s="122"/>
      <c r="AI56" s="122"/>
      <c r="AJ56" s="122"/>
      <c r="AK56" s="122"/>
      <c r="AL56" s="122"/>
      <c r="AM56" s="122"/>
      <c r="AN56" s="124">
        <f>SUM(AG56,AT56)</f>
        <v>0</v>
      </c>
      <c r="AO56" s="122"/>
      <c r="AP56" s="122"/>
      <c r="AQ56" s="125" t="s">
        <v>79</v>
      </c>
      <c r="AR56" s="126"/>
      <c r="AS56" s="127">
        <v>0</v>
      </c>
      <c r="AT56" s="128">
        <f>ROUND(SUM(AV56:AW56),2)</f>
        <v>0</v>
      </c>
      <c r="AU56" s="129">
        <f>'001 - km 3,036 - propustek'!P95</f>
        <v>0</v>
      </c>
      <c r="AV56" s="128">
        <f>'001 - km 3,036 - propustek'!J35</f>
        <v>0</v>
      </c>
      <c r="AW56" s="128">
        <f>'001 - km 3,036 - propustek'!J36</f>
        <v>0</v>
      </c>
      <c r="AX56" s="128">
        <f>'001 - km 3,036 - propustek'!J37</f>
        <v>0</v>
      </c>
      <c r="AY56" s="128">
        <f>'001 - km 3,036 - propustek'!J38</f>
        <v>0</v>
      </c>
      <c r="AZ56" s="128">
        <f>'001 - km 3,036 - propustek'!F35</f>
        <v>0</v>
      </c>
      <c r="BA56" s="128">
        <f>'001 - km 3,036 - propustek'!F36</f>
        <v>0</v>
      </c>
      <c r="BB56" s="128">
        <f>'001 - km 3,036 - propustek'!F37</f>
        <v>0</v>
      </c>
      <c r="BC56" s="128">
        <f>'001 - km 3,036 - propustek'!F38</f>
        <v>0</v>
      </c>
      <c r="BD56" s="130">
        <f>'001 - km 3,036 - propustek'!F39</f>
        <v>0</v>
      </c>
      <c r="BT56" s="131" t="s">
        <v>76</v>
      </c>
      <c r="BV56" s="131" t="s">
        <v>69</v>
      </c>
      <c r="BW56" s="131" t="s">
        <v>80</v>
      </c>
      <c r="BX56" s="131" t="s">
        <v>75</v>
      </c>
      <c r="CL56" s="131" t="s">
        <v>1</v>
      </c>
    </row>
    <row r="57" s="6" customFormat="1" ht="16.5" customHeight="1">
      <c r="A57" s="120" t="s">
        <v>77</v>
      </c>
      <c r="B57" s="121"/>
      <c r="C57" s="122"/>
      <c r="D57" s="122"/>
      <c r="E57" s="123" t="s">
        <v>81</v>
      </c>
      <c r="F57" s="123"/>
      <c r="G57" s="123"/>
      <c r="H57" s="123"/>
      <c r="I57" s="123"/>
      <c r="J57" s="122"/>
      <c r="K57" s="123" t="s">
        <v>82</v>
      </c>
      <c r="L57" s="123"/>
      <c r="M57" s="123"/>
      <c r="N57" s="123"/>
      <c r="O57" s="123"/>
      <c r="P57" s="123"/>
      <c r="Q57" s="123"/>
      <c r="R57" s="123"/>
      <c r="S57" s="123"/>
      <c r="T57" s="123"/>
      <c r="U57" s="123"/>
      <c r="V57" s="123"/>
      <c r="W57" s="123"/>
      <c r="X57" s="123"/>
      <c r="Y57" s="123"/>
      <c r="Z57" s="123"/>
      <c r="AA57" s="123"/>
      <c r="AB57" s="123"/>
      <c r="AC57" s="123"/>
      <c r="AD57" s="123"/>
      <c r="AE57" s="123"/>
      <c r="AF57" s="123"/>
      <c r="AG57" s="124">
        <f>'002 - km 3,036 - svršek'!J32</f>
        <v>0</v>
      </c>
      <c r="AH57" s="122"/>
      <c r="AI57" s="122"/>
      <c r="AJ57" s="122"/>
      <c r="AK57" s="122"/>
      <c r="AL57" s="122"/>
      <c r="AM57" s="122"/>
      <c r="AN57" s="124">
        <f>SUM(AG57,AT57)</f>
        <v>0</v>
      </c>
      <c r="AO57" s="122"/>
      <c r="AP57" s="122"/>
      <c r="AQ57" s="125" t="s">
        <v>79</v>
      </c>
      <c r="AR57" s="126"/>
      <c r="AS57" s="127">
        <v>0</v>
      </c>
      <c r="AT57" s="128">
        <f>ROUND(SUM(AV57:AW57),2)</f>
        <v>0</v>
      </c>
      <c r="AU57" s="129">
        <f>'002 - km 3,036 - svršek'!P89</f>
        <v>0</v>
      </c>
      <c r="AV57" s="128">
        <f>'002 - km 3,036 - svršek'!J35</f>
        <v>0</v>
      </c>
      <c r="AW57" s="128">
        <f>'002 - km 3,036 - svršek'!J36</f>
        <v>0</v>
      </c>
      <c r="AX57" s="128">
        <f>'002 - km 3,036 - svršek'!J37</f>
        <v>0</v>
      </c>
      <c r="AY57" s="128">
        <f>'002 - km 3,036 - svršek'!J38</f>
        <v>0</v>
      </c>
      <c r="AZ57" s="128">
        <f>'002 - km 3,036 - svršek'!F35</f>
        <v>0</v>
      </c>
      <c r="BA57" s="128">
        <f>'002 - km 3,036 - svršek'!F36</f>
        <v>0</v>
      </c>
      <c r="BB57" s="128">
        <f>'002 - km 3,036 - svršek'!F37</f>
        <v>0</v>
      </c>
      <c r="BC57" s="128">
        <f>'002 - km 3,036 - svršek'!F38</f>
        <v>0</v>
      </c>
      <c r="BD57" s="130">
        <f>'002 - km 3,036 - svršek'!F39</f>
        <v>0</v>
      </c>
      <c r="BT57" s="131" t="s">
        <v>76</v>
      </c>
      <c r="BV57" s="131" t="s">
        <v>69</v>
      </c>
      <c r="BW57" s="131" t="s">
        <v>83</v>
      </c>
      <c r="BX57" s="131" t="s">
        <v>75</v>
      </c>
      <c r="CL57" s="131" t="s">
        <v>1</v>
      </c>
    </row>
    <row r="58" s="5" customFormat="1" ht="16.5" customHeight="1">
      <c r="B58" s="107"/>
      <c r="C58" s="108"/>
      <c r="D58" s="109" t="s">
        <v>81</v>
      </c>
      <c r="E58" s="109"/>
      <c r="F58" s="109"/>
      <c r="G58" s="109"/>
      <c r="H58" s="109"/>
      <c r="I58" s="110"/>
      <c r="J58" s="109" t="s">
        <v>84</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1">
        <f>ROUND(SUM(AG59:AG60),2)</f>
        <v>0</v>
      </c>
      <c r="AH58" s="110"/>
      <c r="AI58" s="110"/>
      <c r="AJ58" s="110"/>
      <c r="AK58" s="110"/>
      <c r="AL58" s="110"/>
      <c r="AM58" s="110"/>
      <c r="AN58" s="112">
        <f>SUM(AG58,AT58)</f>
        <v>0</v>
      </c>
      <c r="AO58" s="110"/>
      <c r="AP58" s="110"/>
      <c r="AQ58" s="113" t="s">
        <v>73</v>
      </c>
      <c r="AR58" s="114"/>
      <c r="AS58" s="115">
        <f>ROUND(SUM(AS59:AS60),2)</f>
        <v>0</v>
      </c>
      <c r="AT58" s="116">
        <f>ROUND(SUM(AV58:AW58),2)</f>
        <v>0</v>
      </c>
      <c r="AU58" s="117">
        <f>ROUND(SUM(AU59:AU60),5)</f>
        <v>0</v>
      </c>
      <c r="AV58" s="116">
        <f>ROUND(AZ58*L29,2)</f>
        <v>0</v>
      </c>
      <c r="AW58" s="116">
        <f>ROUND(BA58*L30,2)</f>
        <v>0</v>
      </c>
      <c r="AX58" s="116">
        <f>ROUND(BB58*L29,2)</f>
        <v>0</v>
      </c>
      <c r="AY58" s="116">
        <f>ROUND(BC58*L30,2)</f>
        <v>0</v>
      </c>
      <c r="AZ58" s="116">
        <f>ROUND(SUM(AZ59:AZ60),2)</f>
        <v>0</v>
      </c>
      <c r="BA58" s="116">
        <f>ROUND(SUM(BA59:BA60),2)</f>
        <v>0</v>
      </c>
      <c r="BB58" s="116">
        <f>ROUND(SUM(BB59:BB60),2)</f>
        <v>0</v>
      </c>
      <c r="BC58" s="116">
        <f>ROUND(SUM(BC59:BC60),2)</f>
        <v>0</v>
      </c>
      <c r="BD58" s="118">
        <f>ROUND(SUM(BD59:BD60),2)</f>
        <v>0</v>
      </c>
      <c r="BS58" s="119" t="s">
        <v>66</v>
      </c>
      <c r="BT58" s="119" t="s">
        <v>74</v>
      </c>
      <c r="BU58" s="119" t="s">
        <v>68</v>
      </c>
      <c r="BV58" s="119" t="s">
        <v>69</v>
      </c>
      <c r="BW58" s="119" t="s">
        <v>85</v>
      </c>
      <c r="BX58" s="119" t="s">
        <v>5</v>
      </c>
      <c r="CL58" s="119" t="s">
        <v>1</v>
      </c>
      <c r="CM58" s="119" t="s">
        <v>76</v>
      </c>
    </row>
    <row r="59" s="6" customFormat="1" ht="16.5" customHeight="1">
      <c r="A59" s="120" t="s">
        <v>77</v>
      </c>
      <c r="B59" s="121"/>
      <c r="C59" s="122"/>
      <c r="D59" s="122"/>
      <c r="E59" s="123" t="s">
        <v>71</v>
      </c>
      <c r="F59" s="123"/>
      <c r="G59" s="123"/>
      <c r="H59" s="123"/>
      <c r="I59" s="123"/>
      <c r="J59" s="122"/>
      <c r="K59" s="123" t="s">
        <v>86</v>
      </c>
      <c r="L59" s="123"/>
      <c r="M59" s="123"/>
      <c r="N59" s="123"/>
      <c r="O59" s="123"/>
      <c r="P59" s="123"/>
      <c r="Q59" s="123"/>
      <c r="R59" s="123"/>
      <c r="S59" s="123"/>
      <c r="T59" s="123"/>
      <c r="U59" s="123"/>
      <c r="V59" s="123"/>
      <c r="W59" s="123"/>
      <c r="X59" s="123"/>
      <c r="Y59" s="123"/>
      <c r="Z59" s="123"/>
      <c r="AA59" s="123"/>
      <c r="AB59" s="123"/>
      <c r="AC59" s="123"/>
      <c r="AD59" s="123"/>
      <c r="AE59" s="123"/>
      <c r="AF59" s="123"/>
      <c r="AG59" s="124">
        <f>'001 - km 4,669 - most'!J32</f>
        <v>0</v>
      </c>
      <c r="AH59" s="122"/>
      <c r="AI59" s="122"/>
      <c r="AJ59" s="122"/>
      <c r="AK59" s="122"/>
      <c r="AL59" s="122"/>
      <c r="AM59" s="122"/>
      <c r="AN59" s="124">
        <f>SUM(AG59,AT59)</f>
        <v>0</v>
      </c>
      <c r="AO59" s="122"/>
      <c r="AP59" s="122"/>
      <c r="AQ59" s="125" t="s">
        <v>79</v>
      </c>
      <c r="AR59" s="126"/>
      <c r="AS59" s="127">
        <v>0</v>
      </c>
      <c r="AT59" s="128">
        <f>ROUND(SUM(AV59:AW59),2)</f>
        <v>0</v>
      </c>
      <c r="AU59" s="129">
        <f>'001 - km 4,669 - most'!P97</f>
        <v>0</v>
      </c>
      <c r="AV59" s="128">
        <f>'001 - km 4,669 - most'!J35</f>
        <v>0</v>
      </c>
      <c r="AW59" s="128">
        <f>'001 - km 4,669 - most'!J36</f>
        <v>0</v>
      </c>
      <c r="AX59" s="128">
        <f>'001 - km 4,669 - most'!J37</f>
        <v>0</v>
      </c>
      <c r="AY59" s="128">
        <f>'001 - km 4,669 - most'!J38</f>
        <v>0</v>
      </c>
      <c r="AZ59" s="128">
        <f>'001 - km 4,669 - most'!F35</f>
        <v>0</v>
      </c>
      <c r="BA59" s="128">
        <f>'001 - km 4,669 - most'!F36</f>
        <v>0</v>
      </c>
      <c r="BB59" s="128">
        <f>'001 - km 4,669 - most'!F37</f>
        <v>0</v>
      </c>
      <c r="BC59" s="128">
        <f>'001 - km 4,669 - most'!F38</f>
        <v>0</v>
      </c>
      <c r="BD59" s="130">
        <f>'001 - km 4,669 - most'!F39</f>
        <v>0</v>
      </c>
      <c r="BT59" s="131" t="s">
        <v>76</v>
      </c>
      <c r="BV59" s="131" t="s">
        <v>69</v>
      </c>
      <c r="BW59" s="131" t="s">
        <v>87</v>
      </c>
      <c r="BX59" s="131" t="s">
        <v>85</v>
      </c>
      <c r="CL59" s="131" t="s">
        <v>1</v>
      </c>
    </row>
    <row r="60" s="6" customFormat="1" ht="16.5" customHeight="1">
      <c r="A60" s="120" t="s">
        <v>77</v>
      </c>
      <c r="B60" s="121"/>
      <c r="C60" s="122"/>
      <c r="D60" s="122"/>
      <c r="E60" s="123" t="s">
        <v>81</v>
      </c>
      <c r="F60" s="123"/>
      <c r="G60" s="123"/>
      <c r="H60" s="123"/>
      <c r="I60" s="123"/>
      <c r="J60" s="122"/>
      <c r="K60" s="123" t="s">
        <v>88</v>
      </c>
      <c r="L60" s="123"/>
      <c r="M60" s="123"/>
      <c r="N60" s="123"/>
      <c r="O60" s="123"/>
      <c r="P60" s="123"/>
      <c r="Q60" s="123"/>
      <c r="R60" s="123"/>
      <c r="S60" s="123"/>
      <c r="T60" s="123"/>
      <c r="U60" s="123"/>
      <c r="V60" s="123"/>
      <c r="W60" s="123"/>
      <c r="X60" s="123"/>
      <c r="Y60" s="123"/>
      <c r="Z60" s="123"/>
      <c r="AA60" s="123"/>
      <c r="AB60" s="123"/>
      <c r="AC60" s="123"/>
      <c r="AD60" s="123"/>
      <c r="AE60" s="123"/>
      <c r="AF60" s="123"/>
      <c r="AG60" s="124">
        <f>'002 - km 4,669 - svršek'!J32</f>
        <v>0</v>
      </c>
      <c r="AH60" s="122"/>
      <c r="AI60" s="122"/>
      <c r="AJ60" s="122"/>
      <c r="AK60" s="122"/>
      <c r="AL60" s="122"/>
      <c r="AM60" s="122"/>
      <c r="AN60" s="124">
        <f>SUM(AG60,AT60)</f>
        <v>0</v>
      </c>
      <c r="AO60" s="122"/>
      <c r="AP60" s="122"/>
      <c r="AQ60" s="125" t="s">
        <v>79</v>
      </c>
      <c r="AR60" s="126"/>
      <c r="AS60" s="127">
        <v>0</v>
      </c>
      <c r="AT60" s="128">
        <f>ROUND(SUM(AV60:AW60),2)</f>
        <v>0</v>
      </c>
      <c r="AU60" s="129">
        <f>'002 - km 4,669 - svršek'!P89</f>
        <v>0</v>
      </c>
      <c r="AV60" s="128">
        <f>'002 - km 4,669 - svršek'!J35</f>
        <v>0</v>
      </c>
      <c r="AW60" s="128">
        <f>'002 - km 4,669 - svršek'!J36</f>
        <v>0</v>
      </c>
      <c r="AX60" s="128">
        <f>'002 - km 4,669 - svršek'!J37</f>
        <v>0</v>
      </c>
      <c r="AY60" s="128">
        <f>'002 - km 4,669 - svršek'!J38</f>
        <v>0</v>
      </c>
      <c r="AZ60" s="128">
        <f>'002 - km 4,669 - svršek'!F35</f>
        <v>0</v>
      </c>
      <c r="BA60" s="128">
        <f>'002 - km 4,669 - svršek'!F36</f>
        <v>0</v>
      </c>
      <c r="BB60" s="128">
        <f>'002 - km 4,669 - svršek'!F37</f>
        <v>0</v>
      </c>
      <c r="BC60" s="128">
        <f>'002 - km 4,669 - svršek'!F38</f>
        <v>0</v>
      </c>
      <c r="BD60" s="130">
        <f>'002 - km 4,669 - svršek'!F39</f>
        <v>0</v>
      </c>
      <c r="BT60" s="131" t="s">
        <v>76</v>
      </c>
      <c r="BV60" s="131" t="s">
        <v>69</v>
      </c>
      <c r="BW60" s="131" t="s">
        <v>89</v>
      </c>
      <c r="BX60" s="131" t="s">
        <v>85</v>
      </c>
      <c r="CL60" s="131" t="s">
        <v>1</v>
      </c>
    </row>
    <row r="61" s="5" customFormat="1" ht="16.5" customHeight="1">
      <c r="B61" s="107"/>
      <c r="C61" s="108"/>
      <c r="D61" s="109" t="s">
        <v>90</v>
      </c>
      <c r="E61" s="109"/>
      <c r="F61" s="109"/>
      <c r="G61" s="109"/>
      <c r="H61" s="109"/>
      <c r="I61" s="110"/>
      <c r="J61" s="109" t="s">
        <v>91</v>
      </c>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11">
        <f>ROUND(SUM(AG62:AG63),2)</f>
        <v>0</v>
      </c>
      <c r="AH61" s="110"/>
      <c r="AI61" s="110"/>
      <c r="AJ61" s="110"/>
      <c r="AK61" s="110"/>
      <c r="AL61" s="110"/>
      <c r="AM61" s="110"/>
      <c r="AN61" s="112">
        <f>SUM(AG61,AT61)</f>
        <v>0</v>
      </c>
      <c r="AO61" s="110"/>
      <c r="AP61" s="110"/>
      <c r="AQ61" s="113" t="s">
        <v>73</v>
      </c>
      <c r="AR61" s="114"/>
      <c r="AS61" s="115">
        <f>ROUND(SUM(AS62:AS63),2)</f>
        <v>0</v>
      </c>
      <c r="AT61" s="116">
        <f>ROUND(SUM(AV61:AW61),2)</f>
        <v>0</v>
      </c>
      <c r="AU61" s="117">
        <f>ROUND(SUM(AU62:AU63),5)</f>
        <v>0</v>
      </c>
      <c r="AV61" s="116">
        <f>ROUND(AZ61*L29,2)</f>
        <v>0</v>
      </c>
      <c r="AW61" s="116">
        <f>ROUND(BA61*L30,2)</f>
        <v>0</v>
      </c>
      <c r="AX61" s="116">
        <f>ROUND(BB61*L29,2)</f>
        <v>0</v>
      </c>
      <c r="AY61" s="116">
        <f>ROUND(BC61*L30,2)</f>
        <v>0</v>
      </c>
      <c r="AZ61" s="116">
        <f>ROUND(SUM(AZ62:AZ63),2)</f>
        <v>0</v>
      </c>
      <c r="BA61" s="116">
        <f>ROUND(SUM(BA62:BA63),2)</f>
        <v>0</v>
      </c>
      <c r="BB61" s="116">
        <f>ROUND(SUM(BB62:BB63),2)</f>
        <v>0</v>
      </c>
      <c r="BC61" s="116">
        <f>ROUND(SUM(BC62:BC63),2)</f>
        <v>0</v>
      </c>
      <c r="BD61" s="118">
        <f>ROUND(SUM(BD62:BD63),2)</f>
        <v>0</v>
      </c>
      <c r="BS61" s="119" t="s">
        <v>66</v>
      </c>
      <c r="BT61" s="119" t="s">
        <v>74</v>
      </c>
      <c r="BU61" s="119" t="s">
        <v>68</v>
      </c>
      <c r="BV61" s="119" t="s">
        <v>69</v>
      </c>
      <c r="BW61" s="119" t="s">
        <v>92</v>
      </c>
      <c r="BX61" s="119" t="s">
        <v>5</v>
      </c>
      <c r="CL61" s="119" t="s">
        <v>1</v>
      </c>
      <c r="CM61" s="119" t="s">
        <v>76</v>
      </c>
    </row>
    <row r="62" s="6" customFormat="1" ht="16.5" customHeight="1">
      <c r="A62" s="120" t="s">
        <v>77</v>
      </c>
      <c r="B62" s="121"/>
      <c r="C62" s="122"/>
      <c r="D62" s="122"/>
      <c r="E62" s="123" t="s">
        <v>71</v>
      </c>
      <c r="F62" s="123"/>
      <c r="G62" s="123"/>
      <c r="H62" s="123"/>
      <c r="I62" s="123"/>
      <c r="J62" s="122"/>
      <c r="K62" s="123" t="s">
        <v>93</v>
      </c>
      <c r="L62" s="123"/>
      <c r="M62" s="123"/>
      <c r="N62" s="123"/>
      <c r="O62" s="123"/>
      <c r="P62" s="123"/>
      <c r="Q62" s="123"/>
      <c r="R62" s="123"/>
      <c r="S62" s="123"/>
      <c r="T62" s="123"/>
      <c r="U62" s="123"/>
      <c r="V62" s="123"/>
      <c r="W62" s="123"/>
      <c r="X62" s="123"/>
      <c r="Y62" s="123"/>
      <c r="Z62" s="123"/>
      <c r="AA62" s="123"/>
      <c r="AB62" s="123"/>
      <c r="AC62" s="123"/>
      <c r="AD62" s="123"/>
      <c r="AE62" s="123"/>
      <c r="AF62" s="123"/>
      <c r="AG62" s="124">
        <f>'001 - km 4,865 - most'!J32</f>
        <v>0</v>
      </c>
      <c r="AH62" s="122"/>
      <c r="AI62" s="122"/>
      <c r="AJ62" s="122"/>
      <c r="AK62" s="122"/>
      <c r="AL62" s="122"/>
      <c r="AM62" s="122"/>
      <c r="AN62" s="124">
        <f>SUM(AG62,AT62)</f>
        <v>0</v>
      </c>
      <c r="AO62" s="122"/>
      <c r="AP62" s="122"/>
      <c r="AQ62" s="125" t="s">
        <v>79</v>
      </c>
      <c r="AR62" s="126"/>
      <c r="AS62" s="127">
        <v>0</v>
      </c>
      <c r="AT62" s="128">
        <f>ROUND(SUM(AV62:AW62),2)</f>
        <v>0</v>
      </c>
      <c r="AU62" s="129">
        <f>'001 - km 4,865 - most'!P98</f>
        <v>0</v>
      </c>
      <c r="AV62" s="128">
        <f>'001 - km 4,865 - most'!J35</f>
        <v>0</v>
      </c>
      <c r="AW62" s="128">
        <f>'001 - km 4,865 - most'!J36</f>
        <v>0</v>
      </c>
      <c r="AX62" s="128">
        <f>'001 - km 4,865 - most'!J37</f>
        <v>0</v>
      </c>
      <c r="AY62" s="128">
        <f>'001 - km 4,865 - most'!J38</f>
        <v>0</v>
      </c>
      <c r="AZ62" s="128">
        <f>'001 - km 4,865 - most'!F35</f>
        <v>0</v>
      </c>
      <c r="BA62" s="128">
        <f>'001 - km 4,865 - most'!F36</f>
        <v>0</v>
      </c>
      <c r="BB62" s="128">
        <f>'001 - km 4,865 - most'!F37</f>
        <v>0</v>
      </c>
      <c r="BC62" s="128">
        <f>'001 - km 4,865 - most'!F38</f>
        <v>0</v>
      </c>
      <c r="BD62" s="130">
        <f>'001 - km 4,865 - most'!F39</f>
        <v>0</v>
      </c>
      <c r="BT62" s="131" t="s">
        <v>76</v>
      </c>
      <c r="BV62" s="131" t="s">
        <v>69</v>
      </c>
      <c r="BW62" s="131" t="s">
        <v>94</v>
      </c>
      <c r="BX62" s="131" t="s">
        <v>92</v>
      </c>
      <c r="CL62" s="131" t="s">
        <v>1</v>
      </c>
    </row>
    <row r="63" s="6" customFormat="1" ht="16.5" customHeight="1">
      <c r="A63" s="120" t="s">
        <v>77</v>
      </c>
      <c r="B63" s="121"/>
      <c r="C63" s="122"/>
      <c r="D63" s="122"/>
      <c r="E63" s="123" t="s">
        <v>81</v>
      </c>
      <c r="F63" s="123"/>
      <c r="G63" s="123"/>
      <c r="H63" s="123"/>
      <c r="I63" s="123"/>
      <c r="J63" s="122"/>
      <c r="K63" s="123" t="s">
        <v>95</v>
      </c>
      <c r="L63" s="123"/>
      <c r="M63" s="123"/>
      <c r="N63" s="123"/>
      <c r="O63" s="123"/>
      <c r="P63" s="123"/>
      <c r="Q63" s="123"/>
      <c r="R63" s="123"/>
      <c r="S63" s="123"/>
      <c r="T63" s="123"/>
      <c r="U63" s="123"/>
      <c r="V63" s="123"/>
      <c r="W63" s="123"/>
      <c r="X63" s="123"/>
      <c r="Y63" s="123"/>
      <c r="Z63" s="123"/>
      <c r="AA63" s="123"/>
      <c r="AB63" s="123"/>
      <c r="AC63" s="123"/>
      <c r="AD63" s="123"/>
      <c r="AE63" s="123"/>
      <c r="AF63" s="123"/>
      <c r="AG63" s="124">
        <f>'002 - km 4,865 - svršek'!J32</f>
        <v>0</v>
      </c>
      <c r="AH63" s="122"/>
      <c r="AI63" s="122"/>
      <c r="AJ63" s="122"/>
      <c r="AK63" s="122"/>
      <c r="AL63" s="122"/>
      <c r="AM63" s="122"/>
      <c r="AN63" s="124">
        <f>SUM(AG63,AT63)</f>
        <v>0</v>
      </c>
      <c r="AO63" s="122"/>
      <c r="AP63" s="122"/>
      <c r="AQ63" s="125" t="s">
        <v>79</v>
      </c>
      <c r="AR63" s="126"/>
      <c r="AS63" s="127">
        <v>0</v>
      </c>
      <c r="AT63" s="128">
        <f>ROUND(SUM(AV63:AW63),2)</f>
        <v>0</v>
      </c>
      <c r="AU63" s="129">
        <f>'002 - km 4,865 - svršek'!P89</f>
        <v>0</v>
      </c>
      <c r="AV63" s="128">
        <f>'002 - km 4,865 - svršek'!J35</f>
        <v>0</v>
      </c>
      <c r="AW63" s="128">
        <f>'002 - km 4,865 - svršek'!J36</f>
        <v>0</v>
      </c>
      <c r="AX63" s="128">
        <f>'002 - km 4,865 - svršek'!J37</f>
        <v>0</v>
      </c>
      <c r="AY63" s="128">
        <f>'002 - km 4,865 - svršek'!J38</f>
        <v>0</v>
      </c>
      <c r="AZ63" s="128">
        <f>'002 - km 4,865 - svršek'!F35</f>
        <v>0</v>
      </c>
      <c r="BA63" s="128">
        <f>'002 - km 4,865 - svršek'!F36</f>
        <v>0</v>
      </c>
      <c r="BB63" s="128">
        <f>'002 - km 4,865 - svršek'!F37</f>
        <v>0</v>
      </c>
      <c r="BC63" s="128">
        <f>'002 - km 4,865 - svršek'!F38</f>
        <v>0</v>
      </c>
      <c r="BD63" s="130">
        <f>'002 - km 4,865 - svršek'!F39</f>
        <v>0</v>
      </c>
      <c r="BT63" s="131" t="s">
        <v>76</v>
      </c>
      <c r="BV63" s="131" t="s">
        <v>69</v>
      </c>
      <c r="BW63" s="131" t="s">
        <v>96</v>
      </c>
      <c r="BX63" s="131" t="s">
        <v>92</v>
      </c>
      <c r="CL63" s="131" t="s">
        <v>1</v>
      </c>
    </row>
    <row r="64" s="5" customFormat="1" ht="16.5" customHeight="1">
      <c r="B64" s="107"/>
      <c r="C64" s="108"/>
      <c r="D64" s="109" t="s">
        <v>97</v>
      </c>
      <c r="E64" s="109"/>
      <c r="F64" s="109"/>
      <c r="G64" s="109"/>
      <c r="H64" s="109"/>
      <c r="I64" s="110"/>
      <c r="J64" s="109" t="s">
        <v>98</v>
      </c>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11">
        <f>ROUND(SUM(AG65:AG66),2)</f>
        <v>0</v>
      </c>
      <c r="AH64" s="110"/>
      <c r="AI64" s="110"/>
      <c r="AJ64" s="110"/>
      <c r="AK64" s="110"/>
      <c r="AL64" s="110"/>
      <c r="AM64" s="110"/>
      <c r="AN64" s="112">
        <f>SUM(AG64,AT64)</f>
        <v>0</v>
      </c>
      <c r="AO64" s="110"/>
      <c r="AP64" s="110"/>
      <c r="AQ64" s="113" t="s">
        <v>73</v>
      </c>
      <c r="AR64" s="114"/>
      <c r="AS64" s="115">
        <f>ROUND(SUM(AS65:AS66),2)</f>
        <v>0</v>
      </c>
      <c r="AT64" s="116">
        <f>ROUND(SUM(AV64:AW64),2)</f>
        <v>0</v>
      </c>
      <c r="AU64" s="117">
        <f>ROUND(SUM(AU65:AU66),5)</f>
        <v>0</v>
      </c>
      <c r="AV64" s="116">
        <f>ROUND(AZ64*L29,2)</f>
        <v>0</v>
      </c>
      <c r="AW64" s="116">
        <f>ROUND(BA64*L30,2)</f>
        <v>0</v>
      </c>
      <c r="AX64" s="116">
        <f>ROUND(BB64*L29,2)</f>
        <v>0</v>
      </c>
      <c r="AY64" s="116">
        <f>ROUND(BC64*L30,2)</f>
        <v>0</v>
      </c>
      <c r="AZ64" s="116">
        <f>ROUND(SUM(AZ65:AZ66),2)</f>
        <v>0</v>
      </c>
      <c r="BA64" s="116">
        <f>ROUND(SUM(BA65:BA66),2)</f>
        <v>0</v>
      </c>
      <c r="BB64" s="116">
        <f>ROUND(SUM(BB65:BB66),2)</f>
        <v>0</v>
      </c>
      <c r="BC64" s="116">
        <f>ROUND(SUM(BC65:BC66),2)</f>
        <v>0</v>
      </c>
      <c r="BD64" s="118">
        <f>ROUND(SUM(BD65:BD66),2)</f>
        <v>0</v>
      </c>
      <c r="BS64" s="119" t="s">
        <v>66</v>
      </c>
      <c r="BT64" s="119" t="s">
        <v>74</v>
      </c>
      <c r="BU64" s="119" t="s">
        <v>68</v>
      </c>
      <c r="BV64" s="119" t="s">
        <v>69</v>
      </c>
      <c r="BW64" s="119" t="s">
        <v>99</v>
      </c>
      <c r="BX64" s="119" t="s">
        <v>5</v>
      </c>
      <c r="CL64" s="119" t="s">
        <v>1</v>
      </c>
      <c r="CM64" s="119" t="s">
        <v>76</v>
      </c>
    </row>
    <row r="65" s="6" customFormat="1" ht="16.5" customHeight="1">
      <c r="A65" s="120" t="s">
        <v>77</v>
      </c>
      <c r="B65" s="121"/>
      <c r="C65" s="122"/>
      <c r="D65" s="122"/>
      <c r="E65" s="123" t="s">
        <v>71</v>
      </c>
      <c r="F65" s="123"/>
      <c r="G65" s="123"/>
      <c r="H65" s="123"/>
      <c r="I65" s="123"/>
      <c r="J65" s="122"/>
      <c r="K65" s="123" t="s">
        <v>100</v>
      </c>
      <c r="L65" s="123"/>
      <c r="M65" s="123"/>
      <c r="N65" s="123"/>
      <c r="O65" s="123"/>
      <c r="P65" s="123"/>
      <c r="Q65" s="123"/>
      <c r="R65" s="123"/>
      <c r="S65" s="123"/>
      <c r="T65" s="123"/>
      <c r="U65" s="123"/>
      <c r="V65" s="123"/>
      <c r="W65" s="123"/>
      <c r="X65" s="123"/>
      <c r="Y65" s="123"/>
      <c r="Z65" s="123"/>
      <c r="AA65" s="123"/>
      <c r="AB65" s="123"/>
      <c r="AC65" s="123"/>
      <c r="AD65" s="123"/>
      <c r="AE65" s="123"/>
      <c r="AF65" s="123"/>
      <c r="AG65" s="124">
        <f>'001 - km 5,470 - most'!J32</f>
        <v>0</v>
      </c>
      <c r="AH65" s="122"/>
      <c r="AI65" s="122"/>
      <c r="AJ65" s="122"/>
      <c r="AK65" s="122"/>
      <c r="AL65" s="122"/>
      <c r="AM65" s="122"/>
      <c r="AN65" s="124">
        <f>SUM(AG65,AT65)</f>
        <v>0</v>
      </c>
      <c r="AO65" s="122"/>
      <c r="AP65" s="122"/>
      <c r="AQ65" s="125" t="s">
        <v>79</v>
      </c>
      <c r="AR65" s="126"/>
      <c r="AS65" s="127">
        <v>0</v>
      </c>
      <c r="AT65" s="128">
        <f>ROUND(SUM(AV65:AW65),2)</f>
        <v>0</v>
      </c>
      <c r="AU65" s="129">
        <f>'001 - km 5,470 - most'!P98</f>
        <v>0</v>
      </c>
      <c r="AV65" s="128">
        <f>'001 - km 5,470 - most'!J35</f>
        <v>0</v>
      </c>
      <c r="AW65" s="128">
        <f>'001 - km 5,470 - most'!J36</f>
        <v>0</v>
      </c>
      <c r="AX65" s="128">
        <f>'001 - km 5,470 - most'!J37</f>
        <v>0</v>
      </c>
      <c r="AY65" s="128">
        <f>'001 - km 5,470 - most'!J38</f>
        <v>0</v>
      </c>
      <c r="AZ65" s="128">
        <f>'001 - km 5,470 - most'!F35</f>
        <v>0</v>
      </c>
      <c r="BA65" s="128">
        <f>'001 - km 5,470 - most'!F36</f>
        <v>0</v>
      </c>
      <c r="BB65" s="128">
        <f>'001 - km 5,470 - most'!F37</f>
        <v>0</v>
      </c>
      <c r="BC65" s="128">
        <f>'001 - km 5,470 - most'!F38</f>
        <v>0</v>
      </c>
      <c r="BD65" s="130">
        <f>'001 - km 5,470 - most'!F39</f>
        <v>0</v>
      </c>
      <c r="BT65" s="131" t="s">
        <v>76</v>
      </c>
      <c r="BV65" s="131" t="s">
        <v>69</v>
      </c>
      <c r="BW65" s="131" t="s">
        <v>101</v>
      </c>
      <c r="BX65" s="131" t="s">
        <v>99</v>
      </c>
      <c r="CL65" s="131" t="s">
        <v>1</v>
      </c>
    </row>
    <row r="66" s="6" customFormat="1" ht="16.5" customHeight="1">
      <c r="A66" s="120" t="s">
        <v>77</v>
      </c>
      <c r="B66" s="121"/>
      <c r="C66" s="122"/>
      <c r="D66" s="122"/>
      <c r="E66" s="123" t="s">
        <v>81</v>
      </c>
      <c r="F66" s="123"/>
      <c r="G66" s="123"/>
      <c r="H66" s="123"/>
      <c r="I66" s="123"/>
      <c r="J66" s="122"/>
      <c r="K66" s="123" t="s">
        <v>102</v>
      </c>
      <c r="L66" s="123"/>
      <c r="M66" s="123"/>
      <c r="N66" s="123"/>
      <c r="O66" s="123"/>
      <c r="P66" s="123"/>
      <c r="Q66" s="123"/>
      <c r="R66" s="123"/>
      <c r="S66" s="123"/>
      <c r="T66" s="123"/>
      <c r="U66" s="123"/>
      <c r="V66" s="123"/>
      <c r="W66" s="123"/>
      <c r="X66" s="123"/>
      <c r="Y66" s="123"/>
      <c r="Z66" s="123"/>
      <c r="AA66" s="123"/>
      <c r="AB66" s="123"/>
      <c r="AC66" s="123"/>
      <c r="AD66" s="123"/>
      <c r="AE66" s="123"/>
      <c r="AF66" s="123"/>
      <c r="AG66" s="124">
        <f>'002 - km 5,470 - svršek'!J32</f>
        <v>0</v>
      </c>
      <c r="AH66" s="122"/>
      <c r="AI66" s="122"/>
      <c r="AJ66" s="122"/>
      <c r="AK66" s="122"/>
      <c r="AL66" s="122"/>
      <c r="AM66" s="122"/>
      <c r="AN66" s="124">
        <f>SUM(AG66,AT66)</f>
        <v>0</v>
      </c>
      <c r="AO66" s="122"/>
      <c r="AP66" s="122"/>
      <c r="AQ66" s="125" t="s">
        <v>79</v>
      </c>
      <c r="AR66" s="126"/>
      <c r="AS66" s="127">
        <v>0</v>
      </c>
      <c r="AT66" s="128">
        <f>ROUND(SUM(AV66:AW66),2)</f>
        <v>0</v>
      </c>
      <c r="AU66" s="129">
        <f>'002 - km 5,470 - svršek'!P89</f>
        <v>0</v>
      </c>
      <c r="AV66" s="128">
        <f>'002 - km 5,470 - svršek'!J35</f>
        <v>0</v>
      </c>
      <c r="AW66" s="128">
        <f>'002 - km 5,470 - svršek'!J36</f>
        <v>0</v>
      </c>
      <c r="AX66" s="128">
        <f>'002 - km 5,470 - svršek'!J37</f>
        <v>0</v>
      </c>
      <c r="AY66" s="128">
        <f>'002 - km 5,470 - svršek'!J38</f>
        <v>0</v>
      </c>
      <c r="AZ66" s="128">
        <f>'002 - km 5,470 - svršek'!F35</f>
        <v>0</v>
      </c>
      <c r="BA66" s="128">
        <f>'002 - km 5,470 - svršek'!F36</f>
        <v>0</v>
      </c>
      <c r="BB66" s="128">
        <f>'002 - km 5,470 - svršek'!F37</f>
        <v>0</v>
      </c>
      <c r="BC66" s="128">
        <f>'002 - km 5,470 - svršek'!F38</f>
        <v>0</v>
      </c>
      <c r="BD66" s="130">
        <f>'002 - km 5,470 - svršek'!F39</f>
        <v>0</v>
      </c>
      <c r="BT66" s="131" t="s">
        <v>76</v>
      </c>
      <c r="BV66" s="131" t="s">
        <v>69</v>
      </c>
      <c r="BW66" s="131" t="s">
        <v>103</v>
      </c>
      <c r="BX66" s="131" t="s">
        <v>99</v>
      </c>
      <c r="CL66" s="131" t="s">
        <v>1</v>
      </c>
    </row>
    <row r="67" s="5" customFormat="1" ht="16.5" customHeight="1">
      <c r="B67" s="107"/>
      <c r="C67" s="108"/>
      <c r="D67" s="109" t="s">
        <v>104</v>
      </c>
      <c r="E67" s="109"/>
      <c r="F67" s="109"/>
      <c r="G67" s="109"/>
      <c r="H67" s="109"/>
      <c r="I67" s="110"/>
      <c r="J67" s="109" t="s">
        <v>105</v>
      </c>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11">
        <f>ROUND(AG68,2)</f>
        <v>0</v>
      </c>
      <c r="AH67" s="110"/>
      <c r="AI67" s="110"/>
      <c r="AJ67" s="110"/>
      <c r="AK67" s="110"/>
      <c r="AL67" s="110"/>
      <c r="AM67" s="110"/>
      <c r="AN67" s="112">
        <f>SUM(AG67,AT67)</f>
        <v>0</v>
      </c>
      <c r="AO67" s="110"/>
      <c r="AP67" s="110"/>
      <c r="AQ67" s="113" t="s">
        <v>73</v>
      </c>
      <c r="AR67" s="114"/>
      <c r="AS67" s="115">
        <f>ROUND(AS68,2)</f>
        <v>0</v>
      </c>
      <c r="AT67" s="116">
        <f>ROUND(SUM(AV67:AW67),2)</f>
        <v>0</v>
      </c>
      <c r="AU67" s="117">
        <f>ROUND(AU68,5)</f>
        <v>0</v>
      </c>
      <c r="AV67" s="116">
        <f>ROUND(AZ67*L29,2)</f>
        <v>0</v>
      </c>
      <c r="AW67" s="116">
        <f>ROUND(BA67*L30,2)</f>
        <v>0</v>
      </c>
      <c r="AX67" s="116">
        <f>ROUND(BB67*L29,2)</f>
        <v>0</v>
      </c>
      <c r="AY67" s="116">
        <f>ROUND(BC67*L30,2)</f>
        <v>0</v>
      </c>
      <c r="AZ67" s="116">
        <f>ROUND(AZ68,2)</f>
        <v>0</v>
      </c>
      <c r="BA67" s="116">
        <f>ROUND(BA68,2)</f>
        <v>0</v>
      </c>
      <c r="BB67" s="116">
        <f>ROUND(BB68,2)</f>
        <v>0</v>
      </c>
      <c r="BC67" s="116">
        <f>ROUND(BC68,2)</f>
        <v>0</v>
      </c>
      <c r="BD67" s="118">
        <f>ROUND(BD68,2)</f>
        <v>0</v>
      </c>
      <c r="BS67" s="119" t="s">
        <v>66</v>
      </c>
      <c r="BT67" s="119" t="s">
        <v>74</v>
      </c>
      <c r="BU67" s="119" t="s">
        <v>68</v>
      </c>
      <c r="BV67" s="119" t="s">
        <v>69</v>
      </c>
      <c r="BW67" s="119" t="s">
        <v>106</v>
      </c>
      <c r="BX67" s="119" t="s">
        <v>5</v>
      </c>
      <c r="CL67" s="119" t="s">
        <v>1</v>
      </c>
      <c r="CM67" s="119" t="s">
        <v>76</v>
      </c>
    </row>
    <row r="68" s="6" customFormat="1" ht="16.5" customHeight="1">
      <c r="A68" s="120" t="s">
        <v>77</v>
      </c>
      <c r="B68" s="121"/>
      <c r="C68" s="122"/>
      <c r="D68" s="122"/>
      <c r="E68" s="123" t="s">
        <v>71</v>
      </c>
      <c r="F68" s="123"/>
      <c r="G68" s="123"/>
      <c r="H68" s="123"/>
      <c r="I68" s="123"/>
      <c r="J68" s="122"/>
      <c r="K68" s="123" t="s">
        <v>107</v>
      </c>
      <c r="L68" s="123"/>
      <c r="M68" s="123"/>
      <c r="N68" s="123"/>
      <c r="O68" s="123"/>
      <c r="P68" s="123"/>
      <c r="Q68" s="123"/>
      <c r="R68" s="123"/>
      <c r="S68" s="123"/>
      <c r="T68" s="123"/>
      <c r="U68" s="123"/>
      <c r="V68" s="123"/>
      <c r="W68" s="123"/>
      <c r="X68" s="123"/>
      <c r="Y68" s="123"/>
      <c r="Z68" s="123"/>
      <c r="AA68" s="123"/>
      <c r="AB68" s="123"/>
      <c r="AC68" s="123"/>
      <c r="AD68" s="123"/>
      <c r="AE68" s="123"/>
      <c r="AF68" s="123"/>
      <c r="AG68" s="124">
        <f>'001 - km 6,473 - propustek'!J32</f>
        <v>0</v>
      </c>
      <c r="AH68" s="122"/>
      <c r="AI68" s="122"/>
      <c r="AJ68" s="122"/>
      <c r="AK68" s="122"/>
      <c r="AL68" s="122"/>
      <c r="AM68" s="122"/>
      <c r="AN68" s="124">
        <f>SUM(AG68,AT68)</f>
        <v>0</v>
      </c>
      <c r="AO68" s="122"/>
      <c r="AP68" s="122"/>
      <c r="AQ68" s="125" t="s">
        <v>79</v>
      </c>
      <c r="AR68" s="126"/>
      <c r="AS68" s="127">
        <v>0</v>
      </c>
      <c r="AT68" s="128">
        <f>ROUND(SUM(AV68:AW68),2)</f>
        <v>0</v>
      </c>
      <c r="AU68" s="129">
        <f>'001 - km 6,473 - propustek'!P95</f>
        <v>0</v>
      </c>
      <c r="AV68" s="128">
        <f>'001 - km 6,473 - propustek'!J35</f>
        <v>0</v>
      </c>
      <c r="AW68" s="128">
        <f>'001 - km 6,473 - propustek'!J36</f>
        <v>0</v>
      </c>
      <c r="AX68" s="128">
        <f>'001 - km 6,473 - propustek'!J37</f>
        <v>0</v>
      </c>
      <c r="AY68" s="128">
        <f>'001 - km 6,473 - propustek'!J38</f>
        <v>0</v>
      </c>
      <c r="AZ68" s="128">
        <f>'001 - km 6,473 - propustek'!F35</f>
        <v>0</v>
      </c>
      <c r="BA68" s="128">
        <f>'001 - km 6,473 - propustek'!F36</f>
        <v>0</v>
      </c>
      <c r="BB68" s="128">
        <f>'001 - km 6,473 - propustek'!F37</f>
        <v>0</v>
      </c>
      <c r="BC68" s="128">
        <f>'001 - km 6,473 - propustek'!F38</f>
        <v>0</v>
      </c>
      <c r="BD68" s="130">
        <f>'001 - km 6,473 - propustek'!F39</f>
        <v>0</v>
      </c>
      <c r="BT68" s="131" t="s">
        <v>76</v>
      </c>
      <c r="BV68" s="131" t="s">
        <v>69</v>
      </c>
      <c r="BW68" s="131" t="s">
        <v>108</v>
      </c>
      <c r="BX68" s="131" t="s">
        <v>106</v>
      </c>
      <c r="CL68" s="131" t="s">
        <v>1</v>
      </c>
    </row>
    <row r="69" s="5" customFormat="1" ht="16.5" customHeight="1">
      <c r="B69" s="107"/>
      <c r="C69" s="108"/>
      <c r="D69" s="109" t="s">
        <v>109</v>
      </c>
      <c r="E69" s="109"/>
      <c r="F69" s="109"/>
      <c r="G69" s="109"/>
      <c r="H69" s="109"/>
      <c r="I69" s="110"/>
      <c r="J69" s="109" t="s">
        <v>110</v>
      </c>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11">
        <f>ROUND(SUM(AG70:AG71),2)</f>
        <v>0</v>
      </c>
      <c r="AH69" s="110"/>
      <c r="AI69" s="110"/>
      <c r="AJ69" s="110"/>
      <c r="AK69" s="110"/>
      <c r="AL69" s="110"/>
      <c r="AM69" s="110"/>
      <c r="AN69" s="112">
        <f>SUM(AG69,AT69)</f>
        <v>0</v>
      </c>
      <c r="AO69" s="110"/>
      <c r="AP69" s="110"/>
      <c r="AQ69" s="113" t="s">
        <v>73</v>
      </c>
      <c r="AR69" s="114"/>
      <c r="AS69" s="115">
        <f>ROUND(SUM(AS70:AS71),2)</f>
        <v>0</v>
      </c>
      <c r="AT69" s="116">
        <f>ROUND(SUM(AV69:AW69),2)</f>
        <v>0</v>
      </c>
      <c r="AU69" s="117">
        <f>ROUND(SUM(AU70:AU71),5)</f>
        <v>0</v>
      </c>
      <c r="AV69" s="116">
        <f>ROUND(AZ69*L29,2)</f>
        <v>0</v>
      </c>
      <c r="AW69" s="116">
        <f>ROUND(BA69*L30,2)</f>
        <v>0</v>
      </c>
      <c r="AX69" s="116">
        <f>ROUND(BB69*L29,2)</f>
        <v>0</v>
      </c>
      <c r="AY69" s="116">
        <f>ROUND(BC69*L30,2)</f>
        <v>0</v>
      </c>
      <c r="AZ69" s="116">
        <f>ROUND(SUM(AZ70:AZ71),2)</f>
        <v>0</v>
      </c>
      <c r="BA69" s="116">
        <f>ROUND(SUM(BA70:BA71),2)</f>
        <v>0</v>
      </c>
      <c r="BB69" s="116">
        <f>ROUND(SUM(BB70:BB71),2)</f>
        <v>0</v>
      </c>
      <c r="BC69" s="116">
        <f>ROUND(SUM(BC70:BC71),2)</f>
        <v>0</v>
      </c>
      <c r="BD69" s="118">
        <f>ROUND(SUM(BD70:BD71),2)</f>
        <v>0</v>
      </c>
      <c r="BS69" s="119" t="s">
        <v>66</v>
      </c>
      <c r="BT69" s="119" t="s">
        <v>74</v>
      </c>
      <c r="BU69" s="119" t="s">
        <v>68</v>
      </c>
      <c r="BV69" s="119" t="s">
        <v>69</v>
      </c>
      <c r="BW69" s="119" t="s">
        <v>111</v>
      </c>
      <c r="BX69" s="119" t="s">
        <v>5</v>
      </c>
      <c r="CL69" s="119" t="s">
        <v>1</v>
      </c>
      <c r="CM69" s="119" t="s">
        <v>76</v>
      </c>
    </row>
    <row r="70" s="6" customFormat="1" ht="16.5" customHeight="1">
      <c r="A70" s="120" t="s">
        <v>77</v>
      </c>
      <c r="B70" s="121"/>
      <c r="C70" s="122"/>
      <c r="D70" s="122"/>
      <c r="E70" s="123" t="s">
        <v>71</v>
      </c>
      <c r="F70" s="123"/>
      <c r="G70" s="123"/>
      <c r="H70" s="123"/>
      <c r="I70" s="123"/>
      <c r="J70" s="122"/>
      <c r="K70" s="123" t="s">
        <v>112</v>
      </c>
      <c r="L70" s="123"/>
      <c r="M70" s="123"/>
      <c r="N70" s="123"/>
      <c r="O70" s="123"/>
      <c r="P70" s="123"/>
      <c r="Q70" s="123"/>
      <c r="R70" s="123"/>
      <c r="S70" s="123"/>
      <c r="T70" s="123"/>
      <c r="U70" s="123"/>
      <c r="V70" s="123"/>
      <c r="W70" s="123"/>
      <c r="X70" s="123"/>
      <c r="Y70" s="123"/>
      <c r="Z70" s="123"/>
      <c r="AA70" s="123"/>
      <c r="AB70" s="123"/>
      <c r="AC70" s="123"/>
      <c r="AD70" s="123"/>
      <c r="AE70" s="123"/>
      <c r="AF70" s="123"/>
      <c r="AG70" s="124">
        <f>'001 - km 7,166 - most'!J32</f>
        <v>0</v>
      </c>
      <c r="AH70" s="122"/>
      <c r="AI70" s="122"/>
      <c r="AJ70" s="122"/>
      <c r="AK70" s="122"/>
      <c r="AL70" s="122"/>
      <c r="AM70" s="122"/>
      <c r="AN70" s="124">
        <f>SUM(AG70,AT70)</f>
        <v>0</v>
      </c>
      <c r="AO70" s="122"/>
      <c r="AP70" s="122"/>
      <c r="AQ70" s="125" t="s">
        <v>79</v>
      </c>
      <c r="AR70" s="126"/>
      <c r="AS70" s="127">
        <v>0</v>
      </c>
      <c r="AT70" s="128">
        <f>ROUND(SUM(AV70:AW70),2)</f>
        <v>0</v>
      </c>
      <c r="AU70" s="129">
        <f>'001 - km 7,166 - most'!P96</f>
        <v>0</v>
      </c>
      <c r="AV70" s="128">
        <f>'001 - km 7,166 - most'!J35</f>
        <v>0</v>
      </c>
      <c r="AW70" s="128">
        <f>'001 - km 7,166 - most'!J36</f>
        <v>0</v>
      </c>
      <c r="AX70" s="128">
        <f>'001 - km 7,166 - most'!J37</f>
        <v>0</v>
      </c>
      <c r="AY70" s="128">
        <f>'001 - km 7,166 - most'!J38</f>
        <v>0</v>
      </c>
      <c r="AZ70" s="128">
        <f>'001 - km 7,166 - most'!F35</f>
        <v>0</v>
      </c>
      <c r="BA70" s="128">
        <f>'001 - km 7,166 - most'!F36</f>
        <v>0</v>
      </c>
      <c r="BB70" s="128">
        <f>'001 - km 7,166 - most'!F37</f>
        <v>0</v>
      </c>
      <c r="BC70" s="128">
        <f>'001 - km 7,166 - most'!F38</f>
        <v>0</v>
      </c>
      <c r="BD70" s="130">
        <f>'001 - km 7,166 - most'!F39</f>
        <v>0</v>
      </c>
      <c r="BT70" s="131" t="s">
        <v>76</v>
      </c>
      <c r="BV70" s="131" t="s">
        <v>69</v>
      </c>
      <c r="BW70" s="131" t="s">
        <v>113</v>
      </c>
      <c r="BX70" s="131" t="s">
        <v>111</v>
      </c>
      <c r="CL70" s="131" t="s">
        <v>1</v>
      </c>
    </row>
    <row r="71" s="6" customFormat="1" ht="16.5" customHeight="1">
      <c r="A71" s="120" t="s">
        <v>77</v>
      </c>
      <c r="B71" s="121"/>
      <c r="C71" s="122"/>
      <c r="D71" s="122"/>
      <c r="E71" s="123" t="s">
        <v>81</v>
      </c>
      <c r="F71" s="123"/>
      <c r="G71" s="123"/>
      <c r="H71" s="123"/>
      <c r="I71" s="123"/>
      <c r="J71" s="122"/>
      <c r="K71" s="123" t="s">
        <v>114</v>
      </c>
      <c r="L71" s="123"/>
      <c r="M71" s="123"/>
      <c r="N71" s="123"/>
      <c r="O71" s="123"/>
      <c r="P71" s="123"/>
      <c r="Q71" s="123"/>
      <c r="R71" s="123"/>
      <c r="S71" s="123"/>
      <c r="T71" s="123"/>
      <c r="U71" s="123"/>
      <c r="V71" s="123"/>
      <c r="W71" s="123"/>
      <c r="X71" s="123"/>
      <c r="Y71" s="123"/>
      <c r="Z71" s="123"/>
      <c r="AA71" s="123"/>
      <c r="AB71" s="123"/>
      <c r="AC71" s="123"/>
      <c r="AD71" s="123"/>
      <c r="AE71" s="123"/>
      <c r="AF71" s="123"/>
      <c r="AG71" s="124">
        <f>'002 - km 7,166 - svršek'!J32</f>
        <v>0</v>
      </c>
      <c r="AH71" s="122"/>
      <c r="AI71" s="122"/>
      <c r="AJ71" s="122"/>
      <c r="AK71" s="122"/>
      <c r="AL71" s="122"/>
      <c r="AM71" s="122"/>
      <c r="AN71" s="124">
        <f>SUM(AG71,AT71)</f>
        <v>0</v>
      </c>
      <c r="AO71" s="122"/>
      <c r="AP71" s="122"/>
      <c r="AQ71" s="125" t="s">
        <v>79</v>
      </c>
      <c r="AR71" s="126"/>
      <c r="AS71" s="127">
        <v>0</v>
      </c>
      <c r="AT71" s="128">
        <f>ROUND(SUM(AV71:AW71),2)</f>
        <v>0</v>
      </c>
      <c r="AU71" s="129">
        <f>'002 - km 7,166 - svršek'!P89</f>
        <v>0</v>
      </c>
      <c r="AV71" s="128">
        <f>'002 - km 7,166 - svršek'!J35</f>
        <v>0</v>
      </c>
      <c r="AW71" s="128">
        <f>'002 - km 7,166 - svršek'!J36</f>
        <v>0</v>
      </c>
      <c r="AX71" s="128">
        <f>'002 - km 7,166 - svršek'!J37</f>
        <v>0</v>
      </c>
      <c r="AY71" s="128">
        <f>'002 - km 7,166 - svršek'!J38</f>
        <v>0</v>
      </c>
      <c r="AZ71" s="128">
        <f>'002 - km 7,166 - svršek'!F35</f>
        <v>0</v>
      </c>
      <c r="BA71" s="128">
        <f>'002 - km 7,166 - svršek'!F36</f>
        <v>0</v>
      </c>
      <c r="BB71" s="128">
        <f>'002 - km 7,166 - svršek'!F37</f>
        <v>0</v>
      </c>
      <c r="BC71" s="128">
        <f>'002 - km 7,166 - svršek'!F38</f>
        <v>0</v>
      </c>
      <c r="BD71" s="130">
        <f>'002 - km 7,166 - svršek'!F39</f>
        <v>0</v>
      </c>
      <c r="BT71" s="131" t="s">
        <v>76</v>
      </c>
      <c r="BV71" s="131" t="s">
        <v>69</v>
      </c>
      <c r="BW71" s="131" t="s">
        <v>115</v>
      </c>
      <c r="BX71" s="131" t="s">
        <v>111</v>
      </c>
      <c r="CL71" s="131" t="s">
        <v>1</v>
      </c>
    </row>
    <row r="72" s="5" customFormat="1" ht="16.5" customHeight="1">
      <c r="A72" s="120" t="s">
        <v>77</v>
      </c>
      <c r="B72" s="107"/>
      <c r="C72" s="108"/>
      <c r="D72" s="109" t="s">
        <v>116</v>
      </c>
      <c r="E72" s="109"/>
      <c r="F72" s="109"/>
      <c r="G72" s="109"/>
      <c r="H72" s="109"/>
      <c r="I72" s="110"/>
      <c r="J72" s="109" t="s">
        <v>72</v>
      </c>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12">
        <f>'VRN1 - Oprava propustku v...'!J30</f>
        <v>0</v>
      </c>
      <c r="AH72" s="110"/>
      <c r="AI72" s="110"/>
      <c r="AJ72" s="110"/>
      <c r="AK72" s="110"/>
      <c r="AL72" s="110"/>
      <c r="AM72" s="110"/>
      <c r="AN72" s="112">
        <f>SUM(AG72,AT72)</f>
        <v>0</v>
      </c>
      <c r="AO72" s="110"/>
      <c r="AP72" s="110"/>
      <c r="AQ72" s="113" t="s">
        <v>73</v>
      </c>
      <c r="AR72" s="114"/>
      <c r="AS72" s="115">
        <v>0</v>
      </c>
      <c r="AT72" s="116">
        <f>ROUND(SUM(AV72:AW72),2)</f>
        <v>0</v>
      </c>
      <c r="AU72" s="117">
        <f>'VRN1 - Oprava propustku v...'!P82</f>
        <v>0</v>
      </c>
      <c r="AV72" s="116">
        <f>'VRN1 - Oprava propustku v...'!J33</f>
        <v>0</v>
      </c>
      <c r="AW72" s="116">
        <f>'VRN1 - Oprava propustku v...'!J34</f>
        <v>0</v>
      </c>
      <c r="AX72" s="116">
        <f>'VRN1 - Oprava propustku v...'!J35</f>
        <v>0</v>
      </c>
      <c r="AY72" s="116">
        <f>'VRN1 - Oprava propustku v...'!J36</f>
        <v>0</v>
      </c>
      <c r="AZ72" s="116">
        <f>'VRN1 - Oprava propustku v...'!F33</f>
        <v>0</v>
      </c>
      <c r="BA72" s="116">
        <f>'VRN1 - Oprava propustku v...'!F34</f>
        <v>0</v>
      </c>
      <c r="BB72" s="116">
        <f>'VRN1 - Oprava propustku v...'!F35</f>
        <v>0</v>
      </c>
      <c r="BC72" s="116">
        <f>'VRN1 - Oprava propustku v...'!F36</f>
        <v>0</v>
      </c>
      <c r="BD72" s="118">
        <f>'VRN1 - Oprava propustku v...'!F37</f>
        <v>0</v>
      </c>
      <c r="BT72" s="119" t="s">
        <v>74</v>
      </c>
      <c r="BV72" s="119" t="s">
        <v>69</v>
      </c>
      <c r="BW72" s="119" t="s">
        <v>117</v>
      </c>
      <c r="BX72" s="119" t="s">
        <v>5</v>
      </c>
      <c r="CL72" s="119" t="s">
        <v>1</v>
      </c>
      <c r="CM72" s="119" t="s">
        <v>76</v>
      </c>
    </row>
    <row r="73" s="5" customFormat="1" ht="16.5" customHeight="1">
      <c r="A73" s="120" t="s">
        <v>77</v>
      </c>
      <c r="B73" s="107"/>
      <c r="C73" s="108"/>
      <c r="D73" s="109" t="s">
        <v>118</v>
      </c>
      <c r="E73" s="109"/>
      <c r="F73" s="109"/>
      <c r="G73" s="109"/>
      <c r="H73" s="109"/>
      <c r="I73" s="110"/>
      <c r="J73" s="109" t="s">
        <v>84</v>
      </c>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12">
        <f>'VRN2 - Oprava mostu v km ...'!J30</f>
        <v>0</v>
      </c>
      <c r="AH73" s="110"/>
      <c r="AI73" s="110"/>
      <c r="AJ73" s="110"/>
      <c r="AK73" s="110"/>
      <c r="AL73" s="110"/>
      <c r="AM73" s="110"/>
      <c r="AN73" s="112">
        <f>SUM(AG73,AT73)</f>
        <v>0</v>
      </c>
      <c r="AO73" s="110"/>
      <c r="AP73" s="110"/>
      <c r="AQ73" s="113" t="s">
        <v>73</v>
      </c>
      <c r="AR73" s="114"/>
      <c r="AS73" s="115">
        <v>0</v>
      </c>
      <c r="AT73" s="116">
        <f>ROUND(SUM(AV73:AW73),2)</f>
        <v>0</v>
      </c>
      <c r="AU73" s="117">
        <f>'VRN2 - Oprava mostu v km ...'!P84</f>
        <v>0</v>
      </c>
      <c r="AV73" s="116">
        <f>'VRN2 - Oprava mostu v km ...'!J33</f>
        <v>0</v>
      </c>
      <c r="AW73" s="116">
        <f>'VRN2 - Oprava mostu v km ...'!J34</f>
        <v>0</v>
      </c>
      <c r="AX73" s="116">
        <f>'VRN2 - Oprava mostu v km ...'!J35</f>
        <v>0</v>
      </c>
      <c r="AY73" s="116">
        <f>'VRN2 - Oprava mostu v km ...'!J36</f>
        <v>0</v>
      </c>
      <c r="AZ73" s="116">
        <f>'VRN2 - Oprava mostu v km ...'!F33</f>
        <v>0</v>
      </c>
      <c r="BA73" s="116">
        <f>'VRN2 - Oprava mostu v km ...'!F34</f>
        <v>0</v>
      </c>
      <c r="BB73" s="116">
        <f>'VRN2 - Oprava mostu v km ...'!F35</f>
        <v>0</v>
      </c>
      <c r="BC73" s="116">
        <f>'VRN2 - Oprava mostu v km ...'!F36</f>
        <v>0</v>
      </c>
      <c r="BD73" s="118">
        <f>'VRN2 - Oprava mostu v km ...'!F37</f>
        <v>0</v>
      </c>
      <c r="BT73" s="119" t="s">
        <v>74</v>
      </c>
      <c r="BV73" s="119" t="s">
        <v>69</v>
      </c>
      <c r="BW73" s="119" t="s">
        <v>119</v>
      </c>
      <c r="BX73" s="119" t="s">
        <v>5</v>
      </c>
      <c r="CL73" s="119" t="s">
        <v>1</v>
      </c>
      <c r="CM73" s="119" t="s">
        <v>76</v>
      </c>
    </row>
    <row r="74" s="5" customFormat="1" ht="16.5" customHeight="1">
      <c r="A74" s="120" t="s">
        <v>77</v>
      </c>
      <c r="B74" s="107"/>
      <c r="C74" s="108"/>
      <c r="D74" s="109" t="s">
        <v>120</v>
      </c>
      <c r="E74" s="109"/>
      <c r="F74" s="109"/>
      <c r="G74" s="109"/>
      <c r="H74" s="109"/>
      <c r="I74" s="110"/>
      <c r="J74" s="109" t="s">
        <v>91</v>
      </c>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12">
        <f>'VRN3 - Oprava mostu v km ...'!J30</f>
        <v>0</v>
      </c>
      <c r="AH74" s="110"/>
      <c r="AI74" s="110"/>
      <c r="AJ74" s="110"/>
      <c r="AK74" s="110"/>
      <c r="AL74" s="110"/>
      <c r="AM74" s="110"/>
      <c r="AN74" s="112">
        <f>SUM(AG74,AT74)</f>
        <v>0</v>
      </c>
      <c r="AO74" s="110"/>
      <c r="AP74" s="110"/>
      <c r="AQ74" s="113" t="s">
        <v>73</v>
      </c>
      <c r="AR74" s="114"/>
      <c r="AS74" s="115">
        <v>0</v>
      </c>
      <c r="AT74" s="116">
        <f>ROUND(SUM(AV74:AW74),2)</f>
        <v>0</v>
      </c>
      <c r="AU74" s="117">
        <f>'VRN3 - Oprava mostu v km ...'!P84</f>
        <v>0</v>
      </c>
      <c r="AV74" s="116">
        <f>'VRN3 - Oprava mostu v km ...'!J33</f>
        <v>0</v>
      </c>
      <c r="AW74" s="116">
        <f>'VRN3 - Oprava mostu v km ...'!J34</f>
        <v>0</v>
      </c>
      <c r="AX74" s="116">
        <f>'VRN3 - Oprava mostu v km ...'!J35</f>
        <v>0</v>
      </c>
      <c r="AY74" s="116">
        <f>'VRN3 - Oprava mostu v km ...'!J36</f>
        <v>0</v>
      </c>
      <c r="AZ74" s="116">
        <f>'VRN3 - Oprava mostu v km ...'!F33</f>
        <v>0</v>
      </c>
      <c r="BA74" s="116">
        <f>'VRN3 - Oprava mostu v km ...'!F34</f>
        <v>0</v>
      </c>
      <c r="BB74" s="116">
        <f>'VRN3 - Oprava mostu v km ...'!F35</f>
        <v>0</v>
      </c>
      <c r="BC74" s="116">
        <f>'VRN3 - Oprava mostu v km ...'!F36</f>
        <v>0</v>
      </c>
      <c r="BD74" s="118">
        <f>'VRN3 - Oprava mostu v km ...'!F37</f>
        <v>0</v>
      </c>
      <c r="BT74" s="119" t="s">
        <v>74</v>
      </c>
      <c r="BV74" s="119" t="s">
        <v>69</v>
      </c>
      <c r="BW74" s="119" t="s">
        <v>121</v>
      </c>
      <c r="BX74" s="119" t="s">
        <v>5</v>
      </c>
      <c r="CL74" s="119" t="s">
        <v>1</v>
      </c>
      <c r="CM74" s="119" t="s">
        <v>76</v>
      </c>
    </row>
    <row r="75" s="5" customFormat="1" ht="16.5" customHeight="1">
      <c r="A75" s="120" t="s">
        <v>77</v>
      </c>
      <c r="B75" s="107"/>
      <c r="C75" s="108"/>
      <c r="D75" s="109" t="s">
        <v>122</v>
      </c>
      <c r="E75" s="109"/>
      <c r="F75" s="109"/>
      <c r="G75" s="109"/>
      <c r="H75" s="109"/>
      <c r="I75" s="110"/>
      <c r="J75" s="109" t="s">
        <v>98</v>
      </c>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12">
        <f>'VRN4 - Oprava mostu v km ...'!J30</f>
        <v>0</v>
      </c>
      <c r="AH75" s="110"/>
      <c r="AI75" s="110"/>
      <c r="AJ75" s="110"/>
      <c r="AK75" s="110"/>
      <c r="AL75" s="110"/>
      <c r="AM75" s="110"/>
      <c r="AN75" s="112">
        <f>SUM(AG75,AT75)</f>
        <v>0</v>
      </c>
      <c r="AO75" s="110"/>
      <c r="AP75" s="110"/>
      <c r="AQ75" s="113" t="s">
        <v>73</v>
      </c>
      <c r="AR75" s="114"/>
      <c r="AS75" s="115">
        <v>0</v>
      </c>
      <c r="AT75" s="116">
        <f>ROUND(SUM(AV75:AW75),2)</f>
        <v>0</v>
      </c>
      <c r="AU75" s="117">
        <f>'VRN4 - Oprava mostu v km ...'!P83</f>
        <v>0</v>
      </c>
      <c r="AV75" s="116">
        <f>'VRN4 - Oprava mostu v km ...'!J33</f>
        <v>0</v>
      </c>
      <c r="AW75" s="116">
        <f>'VRN4 - Oprava mostu v km ...'!J34</f>
        <v>0</v>
      </c>
      <c r="AX75" s="116">
        <f>'VRN4 - Oprava mostu v km ...'!J35</f>
        <v>0</v>
      </c>
      <c r="AY75" s="116">
        <f>'VRN4 - Oprava mostu v km ...'!J36</f>
        <v>0</v>
      </c>
      <c r="AZ75" s="116">
        <f>'VRN4 - Oprava mostu v km ...'!F33</f>
        <v>0</v>
      </c>
      <c r="BA75" s="116">
        <f>'VRN4 - Oprava mostu v km ...'!F34</f>
        <v>0</v>
      </c>
      <c r="BB75" s="116">
        <f>'VRN4 - Oprava mostu v km ...'!F35</f>
        <v>0</v>
      </c>
      <c r="BC75" s="116">
        <f>'VRN4 - Oprava mostu v km ...'!F36</f>
        <v>0</v>
      </c>
      <c r="BD75" s="118">
        <f>'VRN4 - Oprava mostu v km ...'!F37</f>
        <v>0</v>
      </c>
      <c r="BT75" s="119" t="s">
        <v>74</v>
      </c>
      <c r="BV75" s="119" t="s">
        <v>69</v>
      </c>
      <c r="BW75" s="119" t="s">
        <v>123</v>
      </c>
      <c r="BX75" s="119" t="s">
        <v>5</v>
      </c>
      <c r="CL75" s="119" t="s">
        <v>1</v>
      </c>
      <c r="CM75" s="119" t="s">
        <v>76</v>
      </c>
    </row>
    <row r="76" s="5" customFormat="1" ht="16.5" customHeight="1">
      <c r="A76" s="120" t="s">
        <v>77</v>
      </c>
      <c r="B76" s="107"/>
      <c r="C76" s="108"/>
      <c r="D76" s="109" t="s">
        <v>124</v>
      </c>
      <c r="E76" s="109"/>
      <c r="F76" s="109"/>
      <c r="G76" s="109"/>
      <c r="H76" s="109"/>
      <c r="I76" s="110"/>
      <c r="J76" s="109" t="s">
        <v>105</v>
      </c>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12">
        <f>'VRN5 - Oprava propustku v...'!J30</f>
        <v>0</v>
      </c>
      <c r="AH76" s="110"/>
      <c r="AI76" s="110"/>
      <c r="AJ76" s="110"/>
      <c r="AK76" s="110"/>
      <c r="AL76" s="110"/>
      <c r="AM76" s="110"/>
      <c r="AN76" s="112">
        <f>SUM(AG76,AT76)</f>
        <v>0</v>
      </c>
      <c r="AO76" s="110"/>
      <c r="AP76" s="110"/>
      <c r="AQ76" s="113" t="s">
        <v>73</v>
      </c>
      <c r="AR76" s="114"/>
      <c r="AS76" s="115">
        <v>0</v>
      </c>
      <c r="AT76" s="116">
        <f>ROUND(SUM(AV76:AW76),2)</f>
        <v>0</v>
      </c>
      <c r="AU76" s="117">
        <f>'VRN5 - Oprava propustku v...'!P82</f>
        <v>0</v>
      </c>
      <c r="AV76" s="116">
        <f>'VRN5 - Oprava propustku v...'!J33</f>
        <v>0</v>
      </c>
      <c r="AW76" s="116">
        <f>'VRN5 - Oprava propustku v...'!J34</f>
        <v>0</v>
      </c>
      <c r="AX76" s="116">
        <f>'VRN5 - Oprava propustku v...'!J35</f>
        <v>0</v>
      </c>
      <c r="AY76" s="116">
        <f>'VRN5 - Oprava propustku v...'!J36</f>
        <v>0</v>
      </c>
      <c r="AZ76" s="116">
        <f>'VRN5 - Oprava propustku v...'!F33</f>
        <v>0</v>
      </c>
      <c r="BA76" s="116">
        <f>'VRN5 - Oprava propustku v...'!F34</f>
        <v>0</v>
      </c>
      <c r="BB76" s="116">
        <f>'VRN5 - Oprava propustku v...'!F35</f>
        <v>0</v>
      </c>
      <c r="BC76" s="116">
        <f>'VRN5 - Oprava propustku v...'!F36</f>
        <v>0</v>
      </c>
      <c r="BD76" s="118">
        <f>'VRN5 - Oprava propustku v...'!F37</f>
        <v>0</v>
      </c>
      <c r="BT76" s="119" t="s">
        <v>74</v>
      </c>
      <c r="BV76" s="119" t="s">
        <v>69</v>
      </c>
      <c r="BW76" s="119" t="s">
        <v>125</v>
      </c>
      <c r="BX76" s="119" t="s">
        <v>5</v>
      </c>
      <c r="CL76" s="119" t="s">
        <v>1</v>
      </c>
      <c r="CM76" s="119" t="s">
        <v>76</v>
      </c>
    </row>
    <row r="77" s="5" customFormat="1" ht="16.5" customHeight="1">
      <c r="A77" s="120" t="s">
        <v>77</v>
      </c>
      <c r="B77" s="107"/>
      <c r="C77" s="108"/>
      <c r="D77" s="109" t="s">
        <v>126</v>
      </c>
      <c r="E77" s="109"/>
      <c r="F77" s="109"/>
      <c r="G77" s="109"/>
      <c r="H77" s="109"/>
      <c r="I77" s="110"/>
      <c r="J77" s="109" t="s">
        <v>110</v>
      </c>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12">
        <f>'VRN6 - Oprava mostu v km ...'!J30</f>
        <v>0</v>
      </c>
      <c r="AH77" s="110"/>
      <c r="AI77" s="110"/>
      <c r="AJ77" s="110"/>
      <c r="AK77" s="110"/>
      <c r="AL77" s="110"/>
      <c r="AM77" s="110"/>
      <c r="AN77" s="112">
        <f>SUM(AG77,AT77)</f>
        <v>0</v>
      </c>
      <c r="AO77" s="110"/>
      <c r="AP77" s="110"/>
      <c r="AQ77" s="113" t="s">
        <v>73</v>
      </c>
      <c r="AR77" s="114"/>
      <c r="AS77" s="132">
        <v>0</v>
      </c>
      <c r="AT77" s="133">
        <f>ROUND(SUM(AV77:AW77),2)</f>
        <v>0</v>
      </c>
      <c r="AU77" s="134">
        <f>'VRN6 - Oprava mostu v km ...'!P83</f>
        <v>0</v>
      </c>
      <c r="AV77" s="133">
        <f>'VRN6 - Oprava mostu v km ...'!J33</f>
        <v>0</v>
      </c>
      <c r="AW77" s="133">
        <f>'VRN6 - Oprava mostu v km ...'!J34</f>
        <v>0</v>
      </c>
      <c r="AX77" s="133">
        <f>'VRN6 - Oprava mostu v km ...'!J35</f>
        <v>0</v>
      </c>
      <c r="AY77" s="133">
        <f>'VRN6 - Oprava mostu v km ...'!J36</f>
        <v>0</v>
      </c>
      <c r="AZ77" s="133">
        <f>'VRN6 - Oprava mostu v km ...'!F33</f>
        <v>0</v>
      </c>
      <c r="BA77" s="133">
        <f>'VRN6 - Oprava mostu v km ...'!F34</f>
        <v>0</v>
      </c>
      <c r="BB77" s="133">
        <f>'VRN6 - Oprava mostu v km ...'!F35</f>
        <v>0</v>
      </c>
      <c r="BC77" s="133">
        <f>'VRN6 - Oprava mostu v km ...'!F36</f>
        <v>0</v>
      </c>
      <c r="BD77" s="135">
        <f>'VRN6 - Oprava mostu v km ...'!F37</f>
        <v>0</v>
      </c>
      <c r="BT77" s="119" t="s">
        <v>74</v>
      </c>
      <c r="BV77" s="119" t="s">
        <v>69</v>
      </c>
      <c r="BW77" s="119" t="s">
        <v>127</v>
      </c>
      <c r="BX77" s="119" t="s">
        <v>5</v>
      </c>
      <c r="CL77" s="119" t="s">
        <v>1</v>
      </c>
      <c r="CM77" s="119" t="s">
        <v>76</v>
      </c>
    </row>
    <row r="78" s="1" customFormat="1" ht="30" customHeight="1">
      <c r="B78" s="38"/>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43"/>
    </row>
    <row r="79" s="1" customFormat="1" ht="6.96" customHeight="1">
      <c r="B79" s="57"/>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43"/>
    </row>
  </sheetData>
  <sheetProtection sheet="1" formatColumns="0" formatRows="0" objects="1" scenarios="1" spinCount="100000" saltValue="Jq5smGfwTh/sfTezJi2YKXoV1HRQV+WS7/1DYw72FvjFLQrO+er6supElFjb7399Ky1RdwxMGPDEnHadFHtiaQ==" hashValue="fhKDaSqMcCq+GfVSP+Niz+2onYYENFhG0k7qGcrLK+bzfzNxeLhhAvRUgxnK1l5GJwRMBtTF+qDhnHgXL7FR5Q==" algorithmName="SHA-512" password="CC35"/>
  <mergeCells count="13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74:AP74"/>
    <mergeCell ref="AN73:AP73"/>
    <mergeCell ref="AN75:AP75"/>
    <mergeCell ref="AN76:AP76"/>
    <mergeCell ref="AN77:AP77"/>
    <mergeCell ref="E71:I71"/>
    <mergeCell ref="E70:I70"/>
    <mergeCell ref="D72:H72"/>
    <mergeCell ref="D73:H73"/>
    <mergeCell ref="D74:H74"/>
    <mergeCell ref="D75:H75"/>
    <mergeCell ref="D76:H76"/>
    <mergeCell ref="D77:H77"/>
    <mergeCell ref="AG64:AM64"/>
    <mergeCell ref="AG63:AM63"/>
    <mergeCell ref="AG65:AM65"/>
    <mergeCell ref="AG66:AM66"/>
    <mergeCell ref="AG67:AM67"/>
    <mergeCell ref="AG68:AM68"/>
    <mergeCell ref="AG69:AM69"/>
    <mergeCell ref="AG70:AM70"/>
    <mergeCell ref="AG71:AM71"/>
    <mergeCell ref="AG72:AM72"/>
    <mergeCell ref="AG73:AM73"/>
    <mergeCell ref="AG74:AM74"/>
    <mergeCell ref="AG75:AM75"/>
    <mergeCell ref="AG76:AM76"/>
    <mergeCell ref="AG77:AM77"/>
    <mergeCell ref="J69:AF69"/>
    <mergeCell ref="K68:AF68"/>
    <mergeCell ref="K70:AF70"/>
    <mergeCell ref="K71:AF71"/>
    <mergeCell ref="J72:AF72"/>
    <mergeCell ref="J73:AF73"/>
    <mergeCell ref="J74:AF74"/>
    <mergeCell ref="J75:AF75"/>
    <mergeCell ref="J76:AF76"/>
    <mergeCell ref="J77:AF77"/>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K57:AF57"/>
    <mergeCell ref="J58:AF58"/>
    <mergeCell ref="K59:AF59"/>
    <mergeCell ref="K60:AF60"/>
    <mergeCell ref="J61:AF61"/>
    <mergeCell ref="K62:AF62"/>
    <mergeCell ref="K63:AF63"/>
    <mergeCell ref="J64:AF64"/>
    <mergeCell ref="K65:AF65"/>
    <mergeCell ref="K66:AF66"/>
    <mergeCell ref="J67:AF67"/>
    <mergeCell ref="D55:H55"/>
    <mergeCell ref="E62:I62"/>
    <mergeCell ref="E56:I56"/>
    <mergeCell ref="E57:I57"/>
    <mergeCell ref="D58:H58"/>
    <mergeCell ref="E59:I59"/>
    <mergeCell ref="E60:I60"/>
    <mergeCell ref="D61:H61"/>
    <mergeCell ref="E63:I63"/>
    <mergeCell ref="D64:H64"/>
    <mergeCell ref="E65:I65"/>
    <mergeCell ref="E66:I66"/>
    <mergeCell ref="D67:H67"/>
    <mergeCell ref="E68:I68"/>
    <mergeCell ref="D69:H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AN70:AP70"/>
    <mergeCell ref="AN71:AP71"/>
    <mergeCell ref="AN72:AP72"/>
  </mergeCells>
  <hyperlinks>
    <hyperlink ref="A56" location="'001 - km 3,036 - propustek'!C2" display="/"/>
    <hyperlink ref="A57" location="'002 - km 3,036 - svršek'!C2" display="/"/>
    <hyperlink ref="A59" location="'001 - km 4,669 - most'!C2" display="/"/>
    <hyperlink ref="A60" location="'002 - km 4,669 - svršek'!C2" display="/"/>
    <hyperlink ref="A62" location="'001 - km 4,865 - most'!C2" display="/"/>
    <hyperlink ref="A63" location="'002 - km 4,865 - svršek'!C2" display="/"/>
    <hyperlink ref="A65" location="'001 - km 5,470 - most'!C2" display="/"/>
    <hyperlink ref="A66" location="'002 - km 5,470 - svršek'!C2" display="/"/>
    <hyperlink ref="A68" location="'001 - km 6,473 - propustek'!C2" display="/"/>
    <hyperlink ref="A70" location="'001 - km 7,166 - most'!C2" display="/"/>
    <hyperlink ref="A71" location="'002 - km 7,166 - svršek'!C2" display="/"/>
    <hyperlink ref="A72" location="'VRN1 - Oprava propustku v...'!C2" display="/"/>
    <hyperlink ref="A73" location="'VRN2 - Oprava mostu v km ...'!C2" display="/"/>
    <hyperlink ref="A74" location="'VRN3 - Oprava mostu v km ...'!C2" display="/"/>
    <hyperlink ref="A75" location="'VRN4 - Oprava mostu v km ...'!C2" display="/"/>
    <hyperlink ref="A76" location="'VRN5 - Oprava propustku v...'!C2" display="/"/>
    <hyperlink ref="A77" location="'VRN6 - Oprava mostu v km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108</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1898</v>
      </c>
      <c r="F9" s="1"/>
      <c r="G9" s="1"/>
      <c r="H9" s="1"/>
      <c r="I9" s="143"/>
      <c r="L9" s="43"/>
    </row>
    <row r="10" s="1" customFormat="1" ht="12" customHeight="1">
      <c r="B10" s="43"/>
      <c r="D10" s="141" t="s">
        <v>131</v>
      </c>
      <c r="I10" s="143"/>
      <c r="L10" s="43"/>
    </row>
    <row r="11" s="1" customFormat="1" ht="36.96" customHeight="1">
      <c r="B11" s="43"/>
      <c r="E11" s="144" t="s">
        <v>1899</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ROUND(J95,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ROUND((SUM(BE95:BE555)),  2)</f>
        <v>0</v>
      </c>
      <c r="I35" s="156">
        <v>0.20999999999999999</v>
      </c>
      <c r="J35" s="155">
        <f>ROUND(((SUM(BE95:BE555))*I35),  2)</f>
        <v>0</v>
      </c>
      <c r="L35" s="43"/>
    </row>
    <row r="36" s="1" customFormat="1" ht="14.4" customHeight="1">
      <c r="B36" s="43"/>
      <c r="E36" s="141" t="s">
        <v>39</v>
      </c>
      <c r="F36" s="155">
        <f>ROUND((SUM(BF95:BF555)),  2)</f>
        <v>0</v>
      </c>
      <c r="I36" s="156">
        <v>0.14999999999999999</v>
      </c>
      <c r="J36" s="155">
        <f>ROUND(((SUM(BF95:BF555))*I36),  2)</f>
        <v>0</v>
      </c>
      <c r="L36" s="43"/>
    </row>
    <row r="37" hidden="1" s="1" customFormat="1" ht="14.4" customHeight="1">
      <c r="B37" s="43"/>
      <c r="E37" s="141" t="s">
        <v>40</v>
      </c>
      <c r="F37" s="155">
        <f>ROUND((SUM(BG95:BG555)),  2)</f>
        <v>0</v>
      </c>
      <c r="I37" s="156">
        <v>0.20999999999999999</v>
      </c>
      <c r="J37" s="155">
        <f>0</f>
        <v>0</v>
      </c>
      <c r="L37" s="43"/>
    </row>
    <row r="38" hidden="1" s="1" customFormat="1" ht="14.4" customHeight="1">
      <c r="B38" s="43"/>
      <c r="E38" s="141" t="s">
        <v>41</v>
      </c>
      <c r="F38" s="155">
        <f>ROUND((SUM(BH95:BH555)),  2)</f>
        <v>0</v>
      </c>
      <c r="I38" s="156">
        <v>0.14999999999999999</v>
      </c>
      <c r="J38" s="155">
        <f>0</f>
        <v>0</v>
      </c>
      <c r="L38" s="43"/>
    </row>
    <row r="39" hidden="1" s="1" customFormat="1" ht="14.4" customHeight="1">
      <c r="B39" s="43"/>
      <c r="E39" s="141" t="s">
        <v>42</v>
      </c>
      <c r="F39" s="155">
        <f>ROUND((SUM(BI95:BI555)),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1898</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6,473 - propustek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J95</f>
        <v>0</v>
      </c>
      <c r="K63" s="39"/>
      <c r="L63" s="43"/>
      <c r="AU63" s="17" t="s">
        <v>137</v>
      </c>
    </row>
    <row r="64" s="8" customFormat="1" ht="24.96" customHeight="1">
      <c r="B64" s="177"/>
      <c r="C64" s="178"/>
      <c r="D64" s="179" t="s">
        <v>138</v>
      </c>
      <c r="E64" s="180"/>
      <c r="F64" s="180"/>
      <c r="G64" s="180"/>
      <c r="H64" s="180"/>
      <c r="I64" s="181"/>
      <c r="J64" s="182">
        <f>J96</f>
        <v>0</v>
      </c>
      <c r="K64" s="178"/>
      <c r="L64" s="183"/>
    </row>
    <row r="65" s="9" customFormat="1" ht="19.92" customHeight="1">
      <c r="B65" s="184"/>
      <c r="C65" s="122"/>
      <c r="D65" s="185" t="s">
        <v>139</v>
      </c>
      <c r="E65" s="186"/>
      <c r="F65" s="186"/>
      <c r="G65" s="186"/>
      <c r="H65" s="186"/>
      <c r="I65" s="187"/>
      <c r="J65" s="188">
        <f>J97</f>
        <v>0</v>
      </c>
      <c r="K65" s="122"/>
      <c r="L65" s="189"/>
    </row>
    <row r="66" s="9" customFormat="1" ht="19.92" customHeight="1">
      <c r="B66" s="184"/>
      <c r="C66" s="122"/>
      <c r="D66" s="185" t="s">
        <v>636</v>
      </c>
      <c r="E66" s="186"/>
      <c r="F66" s="186"/>
      <c r="G66" s="186"/>
      <c r="H66" s="186"/>
      <c r="I66" s="187"/>
      <c r="J66" s="188">
        <f>J172</f>
        <v>0</v>
      </c>
      <c r="K66" s="122"/>
      <c r="L66" s="189"/>
    </row>
    <row r="67" s="9" customFormat="1" ht="19.92" customHeight="1">
      <c r="B67" s="184"/>
      <c r="C67" s="122"/>
      <c r="D67" s="185" t="s">
        <v>140</v>
      </c>
      <c r="E67" s="186"/>
      <c r="F67" s="186"/>
      <c r="G67" s="186"/>
      <c r="H67" s="186"/>
      <c r="I67" s="187"/>
      <c r="J67" s="188">
        <f>J213</f>
        <v>0</v>
      </c>
      <c r="K67" s="122"/>
      <c r="L67" s="189"/>
    </row>
    <row r="68" s="9" customFormat="1" ht="19.92" customHeight="1">
      <c r="B68" s="184"/>
      <c r="C68" s="122"/>
      <c r="D68" s="185" t="s">
        <v>141</v>
      </c>
      <c r="E68" s="186"/>
      <c r="F68" s="186"/>
      <c r="G68" s="186"/>
      <c r="H68" s="186"/>
      <c r="I68" s="187"/>
      <c r="J68" s="188">
        <f>J271</f>
        <v>0</v>
      </c>
      <c r="K68" s="122"/>
      <c r="L68" s="189"/>
    </row>
    <row r="69" s="9" customFormat="1" ht="19.92" customHeight="1">
      <c r="B69" s="184"/>
      <c r="C69" s="122"/>
      <c r="D69" s="185" t="s">
        <v>1900</v>
      </c>
      <c r="E69" s="186"/>
      <c r="F69" s="186"/>
      <c r="G69" s="186"/>
      <c r="H69" s="186"/>
      <c r="I69" s="187"/>
      <c r="J69" s="188">
        <f>J322</f>
        <v>0</v>
      </c>
      <c r="K69" s="122"/>
      <c r="L69" s="189"/>
    </row>
    <row r="70" s="9" customFormat="1" ht="19.92" customHeight="1">
      <c r="B70" s="184"/>
      <c r="C70" s="122"/>
      <c r="D70" s="185" t="s">
        <v>144</v>
      </c>
      <c r="E70" s="186"/>
      <c r="F70" s="186"/>
      <c r="G70" s="186"/>
      <c r="H70" s="186"/>
      <c r="I70" s="187"/>
      <c r="J70" s="188">
        <f>J496</f>
        <v>0</v>
      </c>
      <c r="K70" s="122"/>
      <c r="L70" s="189"/>
    </row>
    <row r="71" s="9" customFormat="1" ht="19.92" customHeight="1">
      <c r="B71" s="184"/>
      <c r="C71" s="122"/>
      <c r="D71" s="185" t="s">
        <v>145</v>
      </c>
      <c r="E71" s="186"/>
      <c r="F71" s="186"/>
      <c r="G71" s="186"/>
      <c r="H71" s="186"/>
      <c r="I71" s="187"/>
      <c r="J71" s="188">
        <f>J522</f>
        <v>0</v>
      </c>
      <c r="K71" s="122"/>
      <c r="L71" s="189"/>
    </row>
    <row r="72" s="8" customFormat="1" ht="24.96" customHeight="1">
      <c r="B72" s="177"/>
      <c r="C72" s="178"/>
      <c r="D72" s="179" t="s">
        <v>146</v>
      </c>
      <c r="E72" s="180"/>
      <c r="F72" s="180"/>
      <c r="G72" s="180"/>
      <c r="H72" s="180"/>
      <c r="I72" s="181"/>
      <c r="J72" s="182">
        <f>J527</f>
        <v>0</v>
      </c>
      <c r="K72" s="178"/>
      <c r="L72" s="183"/>
    </row>
    <row r="73" s="9" customFormat="1" ht="19.92" customHeight="1">
      <c r="B73" s="184"/>
      <c r="C73" s="122"/>
      <c r="D73" s="185" t="s">
        <v>147</v>
      </c>
      <c r="E73" s="186"/>
      <c r="F73" s="186"/>
      <c r="G73" s="186"/>
      <c r="H73" s="186"/>
      <c r="I73" s="187"/>
      <c r="J73" s="188">
        <f>J528</f>
        <v>0</v>
      </c>
      <c r="K73" s="122"/>
      <c r="L73" s="189"/>
    </row>
    <row r="74" s="1" customFormat="1" ht="21.84" customHeight="1">
      <c r="B74" s="38"/>
      <c r="C74" s="39"/>
      <c r="D74" s="39"/>
      <c r="E74" s="39"/>
      <c r="F74" s="39"/>
      <c r="G74" s="39"/>
      <c r="H74" s="39"/>
      <c r="I74" s="143"/>
      <c r="J74" s="39"/>
      <c r="K74" s="39"/>
      <c r="L74" s="43"/>
    </row>
    <row r="75" s="1" customFormat="1" ht="6.96" customHeight="1">
      <c r="B75" s="57"/>
      <c r="C75" s="58"/>
      <c r="D75" s="58"/>
      <c r="E75" s="58"/>
      <c r="F75" s="58"/>
      <c r="G75" s="58"/>
      <c r="H75" s="58"/>
      <c r="I75" s="167"/>
      <c r="J75" s="58"/>
      <c r="K75" s="58"/>
      <c r="L75" s="43"/>
    </row>
    <row r="79" s="1" customFormat="1" ht="6.96" customHeight="1">
      <c r="B79" s="59"/>
      <c r="C79" s="60"/>
      <c r="D79" s="60"/>
      <c r="E79" s="60"/>
      <c r="F79" s="60"/>
      <c r="G79" s="60"/>
      <c r="H79" s="60"/>
      <c r="I79" s="170"/>
      <c r="J79" s="60"/>
      <c r="K79" s="60"/>
      <c r="L79" s="43"/>
    </row>
    <row r="80" s="1" customFormat="1" ht="24.96" customHeight="1">
      <c r="B80" s="38"/>
      <c r="C80" s="23" t="s">
        <v>148</v>
      </c>
      <c r="D80" s="39"/>
      <c r="E80" s="39"/>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16</v>
      </c>
      <c r="D82" s="39"/>
      <c r="E82" s="39"/>
      <c r="F82" s="39"/>
      <c r="G82" s="39"/>
      <c r="H82" s="39"/>
      <c r="I82" s="143"/>
      <c r="J82" s="39"/>
      <c r="K82" s="39"/>
      <c r="L82" s="43"/>
    </row>
    <row r="83" s="1" customFormat="1" ht="16.5" customHeight="1">
      <c r="B83" s="38"/>
      <c r="C83" s="39"/>
      <c r="D83" s="39"/>
      <c r="E83" s="171" t="str">
        <f>E7</f>
        <v>Oprava mostních objektů v úseku Ústí n. L. západ - Řehlovice</v>
      </c>
      <c r="F83" s="32"/>
      <c r="G83" s="32"/>
      <c r="H83" s="32"/>
      <c r="I83" s="143"/>
      <c r="J83" s="39"/>
      <c r="K83" s="39"/>
      <c r="L83" s="43"/>
    </row>
    <row r="84" ht="12" customHeight="1">
      <c r="B84" s="21"/>
      <c r="C84" s="32" t="s">
        <v>129</v>
      </c>
      <c r="D84" s="22"/>
      <c r="E84" s="22"/>
      <c r="F84" s="22"/>
      <c r="G84" s="22"/>
      <c r="H84" s="22"/>
      <c r="I84" s="136"/>
      <c r="J84" s="22"/>
      <c r="K84" s="22"/>
      <c r="L84" s="20"/>
    </row>
    <row r="85" s="1" customFormat="1" ht="16.5" customHeight="1">
      <c r="B85" s="38"/>
      <c r="C85" s="39"/>
      <c r="D85" s="39"/>
      <c r="E85" s="171" t="s">
        <v>1898</v>
      </c>
      <c r="F85" s="39"/>
      <c r="G85" s="39"/>
      <c r="H85" s="39"/>
      <c r="I85" s="143"/>
      <c r="J85" s="39"/>
      <c r="K85" s="39"/>
      <c r="L85" s="43"/>
    </row>
    <row r="86" s="1" customFormat="1" ht="12" customHeight="1">
      <c r="B86" s="38"/>
      <c r="C86" s="32" t="s">
        <v>131</v>
      </c>
      <c r="D86" s="39"/>
      <c r="E86" s="39"/>
      <c r="F86" s="39"/>
      <c r="G86" s="39"/>
      <c r="H86" s="39"/>
      <c r="I86" s="143"/>
      <c r="J86" s="39"/>
      <c r="K86" s="39"/>
      <c r="L86" s="43"/>
    </row>
    <row r="87" s="1" customFormat="1" ht="16.5" customHeight="1">
      <c r="B87" s="38"/>
      <c r="C87" s="39"/>
      <c r="D87" s="39"/>
      <c r="E87" s="64" t="str">
        <f>E11</f>
        <v>001 - km 6,473 - propustek</v>
      </c>
      <c r="F87" s="39"/>
      <c r="G87" s="39"/>
      <c r="H87" s="39"/>
      <c r="I87" s="143"/>
      <c r="J87" s="39"/>
      <c r="K87" s="39"/>
      <c r="L87" s="43"/>
    </row>
    <row r="88" s="1" customFormat="1" ht="6.96" customHeight="1">
      <c r="B88" s="38"/>
      <c r="C88" s="39"/>
      <c r="D88" s="39"/>
      <c r="E88" s="39"/>
      <c r="F88" s="39"/>
      <c r="G88" s="39"/>
      <c r="H88" s="39"/>
      <c r="I88" s="143"/>
      <c r="J88" s="39"/>
      <c r="K88" s="39"/>
      <c r="L88" s="43"/>
    </row>
    <row r="89" s="1" customFormat="1" ht="12" customHeight="1">
      <c r="B89" s="38"/>
      <c r="C89" s="32" t="s">
        <v>20</v>
      </c>
      <c r="D89" s="39"/>
      <c r="E89" s="39"/>
      <c r="F89" s="27" t="str">
        <f>F14</f>
        <v xml:space="preserve"> </v>
      </c>
      <c r="G89" s="39"/>
      <c r="H89" s="39"/>
      <c r="I89" s="145" t="s">
        <v>22</v>
      </c>
      <c r="J89" s="67" t="str">
        <f>IF(J14="","",J14)</f>
        <v>25. 2. 2019</v>
      </c>
      <c r="K89" s="39"/>
      <c r="L89" s="43"/>
    </row>
    <row r="90" s="1" customFormat="1" ht="6.96" customHeight="1">
      <c r="B90" s="38"/>
      <c r="C90" s="39"/>
      <c r="D90" s="39"/>
      <c r="E90" s="39"/>
      <c r="F90" s="39"/>
      <c r="G90" s="39"/>
      <c r="H90" s="39"/>
      <c r="I90" s="143"/>
      <c r="J90" s="39"/>
      <c r="K90" s="39"/>
      <c r="L90" s="43"/>
    </row>
    <row r="91" s="1" customFormat="1" ht="13.65" customHeight="1">
      <c r="B91" s="38"/>
      <c r="C91" s="32" t="s">
        <v>24</v>
      </c>
      <c r="D91" s="39"/>
      <c r="E91" s="39"/>
      <c r="F91" s="27" t="str">
        <f>E17</f>
        <v xml:space="preserve"> </v>
      </c>
      <c r="G91" s="39"/>
      <c r="H91" s="39"/>
      <c r="I91" s="145" t="s">
        <v>29</v>
      </c>
      <c r="J91" s="36" t="str">
        <f>E23</f>
        <v xml:space="preserve"> </v>
      </c>
      <c r="K91" s="39"/>
      <c r="L91" s="43"/>
    </row>
    <row r="92" s="1" customFormat="1" ht="13.65" customHeight="1">
      <c r="B92" s="38"/>
      <c r="C92" s="32" t="s">
        <v>27</v>
      </c>
      <c r="D92" s="39"/>
      <c r="E92" s="39"/>
      <c r="F92" s="27" t="str">
        <f>IF(E20="","",E20)</f>
        <v>Vyplň údaj</v>
      </c>
      <c r="G92" s="39"/>
      <c r="H92" s="39"/>
      <c r="I92" s="145" t="s">
        <v>31</v>
      </c>
      <c r="J92" s="36" t="str">
        <f>E26</f>
        <v xml:space="preserve"> </v>
      </c>
      <c r="K92" s="39"/>
      <c r="L92" s="43"/>
    </row>
    <row r="93" s="1" customFormat="1" ht="10.32" customHeight="1">
      <c r="B93" s="38"/>
      <c r="C93" s="39"/>
      <c r="D93" s="39"/>
      <c r="E93" s="39"/>
      <c r="F93" s="39"/>
      <c r="G93" s="39"/>
      <c r="H93" s="39"/>
      <c r="I93" s="143"/>
      <c r="J93" s="39"/>
      <c r="K93" s="39"/>
      <c r="L93" s="43"/>
    </row>
    <row r="94" s="10" customFormat="1" ht="29.28" customHeight="1">
      <c r="B94" s="190"/>
      <c r="C94" s="191" t="s">
        <v>149</v>
      </c>
      <c r="D94" s="192" t="s">
        <v>52</v>
      </c>
      <c r="E94" s="192" t="s">
        <v>48</v>
      </c>
      <c r="F94" s="192" t="s">
        <v>49</v>
      </c>
      <c r="G94" s="192" t="s">
        <v>150</v>
      </c>
      <c r="H94" s="192" t="s">
        <v>151</v>
      </c>
      <c r="I94" s="193" t="s">
        <v>152</v>
      </c>
      <c r="J94" s="192" t="s">
        <v>135</v>
      </c>
      <c r="K94" s="194" t="s">
        <v>153</v>
      </c>
      <c r="L94" s="195"/>
      <c r="M94" s="88" t="s">
        <v>1</v>
      </c>
      <c r="N94" s="89" t="s">
        <v>37</v>
      </c>
      <c r="O94" s="89" t="s">
        <v>154</v>
      </c>
      <c r="P94" s="89" t="s">
        <v>155</v>
      </c>
      <c r="Q94" s="89" t="s">
        <v>156</v>
      </c>
      <c r="R94" s="89" t="s">
        <v>157</v>
      </c>
      <c r="S94" s="89" t="s">
        <v>158</v>
      </c>
      <c r="T94" s="90" t="s">
        <v>159</v>
      </c>
    </row>
    <row r="95" s="1" customFormat="1" ht="22.8" customHeight="1">
      <c r="B95" s="38"/>
      <c r="C95" s="95" t="s">
        <v>160</v>
      </c>
      <c r="D95" s="39"/>
      <c r="E95" s="39"/>
      <c r="F95" s="39"/>
      <c r="G95" s="39"/>
      <c r="H95" s="39"/>
      <c r="I95" s="143"/>
      <c r="J95" s="196">
        <f>BK95</f>
        <v>0</v>
      </c>
      <c r="K95" s="39"/>
      <c r="L95" s="43"/>
      <c r="M95" s="91"/>
      <c r="N95" s="92"/>
      <c r="O95" s="92"/>
      <c r="P95" s="197">
        <f>P96+P527</f>
        <v>0</v>
      </c>
      <c r="Q95" s="92"/>
      <c r="R95" s="197">
        <f>R96+R527</f>
        <v>72.040712408450005</v>
      </c>
      <c r="S95" s="92"/>
      <c r="T95" s="198">
        <f>T96+T527</f>
        <v>67.965751799999992</v>
      </c>
      <c r="AT95" s="17" t="s">
        <v>66</v>
      </c>
      <c r="AU95" s="17" t="s">
        <v>137</v>
      </c>
      <c r="BK95" s="199">
        <f>BK96+BK527</f>
        <v>0</v>
      </c>
    </row>
    <row r="96" s="11" customFormat="1" ht="25.92" customHeight="1">
      <c r="B96" s="200"/>
      <c r="C96" s="201"/>
      <c r="D96" s="202" t="s">
        <v>66</v>
      </c>
      <c r="E96" s="203" t="s">
        <v>161</v>
      </c>
      <c r="F96" s="203" t="s">
        <v>162</v>
      </c>
      <c r="G96" s="201"/>
      <c r="H96" s="201"/>
      <c r="I96" s="204"/>
      <c r="J96" s="205">
        <f>BK96</f>
        <v>0</v>
      </c>
      <c r="K96" s="201"/>
      <c r="L96" s="206"/>
      <c r="M96" s="207"/>
      <c r="N96" s="208"/>
      <c r="O96" s="208"/>
      <c r="P96" s="209">
        <f>P97+P172+P213+P271+P322+P496+P522</f>
        <v>0</v>
      </c>
      <c r="Q96" s="208"/>
      <c r="R96" s="209">
        <f>R97+R172+R213+R271+R322+R496+R522</f>
        <v>72.000712408449999</v>
      </c>
      <c r="S96" s="208"/>
      <c r="T96" s="210">
        <f>T97+T172+T213+T271+T322+T496+T522</f>
        <v>67.965751799999992</v>
      </c>
      <c r="AR96" s="211" t="s">
        <v>74</v>
      </c>
      <c r="AT96" s="212" t="s">
        <v>66</v>
      </c>
      <c r="AU96" s="212" t="s">
        <v>67</v>
      </c>
      <c r="AY96" s="211" t="s">
        <v>163</v>
      </c>
      <c r="BK96" s="213">
        <f>BK97+BK172+BK213+BK271+BK322+BK496+BK522</f>
        <v>0</v>
      </c>
    </row>
    <row r="97" s="11" customFormat="1" ht="22.8" customHeight="1">
      <c r="B97" s="200"/>
      <c r="C97" s="201"/>
      <c r="D97" s="202" t="s">
        <v>66</v>
      </c>
      <c r="E97" s="214" t="s">
        <v>74</v>
      </c>
      <c r="F97" s="214" t="s">
        <v>164</v>
      </c>
      <c r="G97" s="201"/>
      <c r="H97" s="201"/>
      <c r="I97" s="204"/>
      <c r="J97" s="215">
        <f>BK97</f>
        <v>0</v>
      </c>
      <c r="K97" s="201"/>
      <c r="L97" s="206"/>
      <c r="M97" s="207"/>
      <c r="N97" s="208"/>
      <c r="O97" s="208"/>
      <c r="P97" s="209">
        <f>SUM(P98:P171)</f>
        <v>0</v>
      </c>
      <c r="Q97" s="208"/>
      <c r="R97" s="209">
        <f>SUM(R98:R171)</f>
        <v>9.2965256620000005</v>
      </c>
      <c r="S97" s="208"/>
      <c r="T97" s="210">
        <f>SUM(T98:T171)</f>
        <v>39.347555999999997</v>
      </c>
      <c r="AR97" s="211" t="s">
        <v>74</v>
      </c>
      <c r="AT97" s="212" t="s">
        <v>66</v>
      </c>
      <c r="AU97" s="212" t="s">
        <v>74</v>
      </c>
      <c r="AY97" s="211" t="s">
        <v>163</v>
      </c>
      <c r="BK97" s="213">
        <f>SUM(BK98:BK171)</f>
        <v>0</v>
      </c>
    </row>
    <row r="98" s="1" customFormat="1" ht="16.5" customHeight="1">
      <c r="B98" s="38"/>
      <c r="C98" s="216" t="s">
        <v>74</v>
      </c>
      <c r="D98" s="216" t="s">
        <v>165</v>
      </c>
      <c r="E98" s="217" t="s">
        <v>638</v>
      </c>
      <c r="F98" s="218" t="s">
        <v>639</v>
      </c>
      <c r="G98" s="219" t="s">
        <v>197</v>
      </c>
      <c r="H98" s="220">
        <v>32</v>
      </c>
      <c r="I98" s="221"/>
      <c r="J98" s="222">
        <f>ROUND(I98*H98,2)</f>
        <v>0</v>
      </c>
      <c r="K98" s="218" t="s">
        <v>169</v>
      </c>
      <c r="L98" s="43"/>
      <c r="M98" s="223" t="s">
        <v>1</v>
      </c>
      <c r="N98" s="224" t="s">
        <v>38</v>
      </c>
      <c r="O98" s="79"/>
      <c r="P98" s="225">
        <f>O98*H98</f>
        <v>0</v>
      </c>
      <c r="Q98" s="225">
        <v>0</v>
      </c>
      <c r="R98" s="225">
        <f>Q98*H98</f>
        <v>0</v>
      </c>
      <c r="S98" s="225">
        <v>0</v>
      </c>
      <c r="T98" s="226">
        <f>S98*H98</f>
        <v>0</v>
      </c>
      <c r="AR98" s="17" t="s">
        <v>170</v>
      </c>
      <c r="AT98" s="17" t="s">
        <v>165</v>
      </c>
      <c r="AU98" s="17" t="s">
        <v>76</v>
      </c>
      <c r="AY98" s="17" t="s">
        <v>163</v>
      </c>
      <c r="BE98" s="227">
        <f>IF(N98="základní",J98,0)</f>
        <v>0</v>
      </c>
      <c r="BF98" s="227">
        <f>IF(N98="snížená",J98,0)</f>
        <v>0</v>
      </c>
      <c r="BG98" s="227">
        <f>IF(N98="zákl. přenesená",J98,0)</f>
        <v>0</v>
      </c>
      <c r="BH98" s="227">
        <f>IF(N98="sníž. přenesená",J98,0)</f>
        <v>0</v>
      </c>
      <c r="BI98" s="227">
        <f>IF(N98="nulová",J98,0)</f>
        <v>0</v>
      </c>
      <c r="BJ98" s="17" t="s">
        <v>74</v>
      </c>
      <c r="BK98" s="227">
        <f>ROUND(I98*H98,2)</f>
        <v>0</v>
      </c>
      <c r="BL98" s="17" t="s">
        <v>170</v>
      </c>
      <c r="BM98" s="17" t="s">
        <v>1901</v>
      </c>
    </row>
    <row r="99" s="1" customFormat="1">
      <c r="B99" s="38"/>
      <c r="C99" s="39"/>
      <c r="D99" s="228" t="s">
        <v>172</v>
      </c>
      <c r="E99" s="39"/>
      <c r="F99" s="229" t="s">
        <v>641</v>
      </c>
      <c r="G99" s="39"/>
      <c r="H99" s="39"/>
      <c r="I99" s="143"/>
      <c r="J99" s="39"/>
      <c r="K99" s="39"/>
      <c r="L99" s="43"/>
      <c r="M99" s="230"/>
      <c r="N99" s="79"/>
      <c r="O99" s="79"/>
      <c r="P99" s="79"/>
      <c r="Q99" s="79"/>
      <c r="R99" s="79"/>
      <c r="S99" s="79"/>
      <c r="T99" s="80"/>
      <c r="AT99" s="17" t="s">
        <v>172</v>
      </c>
      <c r="AU99" s="17" t="s">
        <v>76</v>
      </c>
    </row>
    <row r="100" s="1" customFormat="1">
      <c r="B100" s="38"/>
      <c r="C100" s="39"/>
      <c r="D100" s="228" t="s">
        <v>174</v>
      </c>
      <c r="E100" s="39"/>
      <c r="F100" s="231" t="s">
        <v>642</v>
      </c>
      <c r="G100" s="39"/>
      <c r="H100" s="39"/>
      <c r="I100" s="143"/>
      <c r="J100" s="39"/>
      <c r="K100" s="39"/>
      <c r="L100" s="43"/>
      <c r="M100" s="230"/>
      <c r="N100" s="79"/>
      <c r="O100" s="79"/>
      <c r="P100" s="79"/>
      <c r="Q100" s="79"/>
      <c r="R100" s="79"/>
      <c r="S100" s="79"/>
      <c r="T100" s="80"/>
      <c r="AT100" s="17" t="s">
        <v>174</v>
      </c>
      <c r="AU100" s="17" t="s">
        <v>76</v>
      </c>
    </row>
    <row r="101" s="12" customFormat="1">
      <c r="B101" s="232"/>
      <c r="C101" s="233"/>
      <c r="D101" s="228" t="s">
        <v>176</v>
      </c>
      <c r="E101" s="234" t="s">
        <v>1</v>
      </c>
      <c r="F101" s="235" t="s">
        <v>294</v>
      </c>
      <c r="G101" s="233"/>
      <c r="H101" s="236">
        <v>16</v>
      </c>
      <c r="I101" s="237"/>
      <c r="J101" s="233"/>
      <c r="K101" s="233"/>
      <c r="L101" s="238"/>
      <c r="M101" s="239"/>
      <c r="N101" s="240"/>
      <c r="O101" s="240"/>
      <c r="P101" s="240"/>
      <c r="Q101" s="240"/>
      <c r="R101" s="240"/>
      <c r="S101" s="240"/>
      <c r="T101" s="241"/>
      <c r="AT101" s="242" t="s">
        <v>176</v>
      </c>
      <c r="AU101" s="242" t="s">
        <v>76</v>
      </c>
      <c r="AV101" s="12" t="s">
        <v>76</v>
      </c>
      <c r="AW101" s="12" t="s">
        <v>30</v>
      </c>
      <c r="AX101" s="12" t="s">
        <v>67</v>
      </c>
      <c r="AY101" s="242" t="s">
        <v>163</v>
      </c>
    </row>
    <row r="102" s="12" customFormat="1">
      <c r="B102" s="232"/>
      <c r="C102" s="233"/>
      <c r="D102" s="228" t="s">
        <v>176</v>
      </c>
      <c r="E102" s="234" t="s">
        <v>1</v>
      </c>
      <c r="F102" s="235" t="s">
        <v>294</v>
      </c>
      <c r="G102" s="233"/>
      <c r="H102" s="236">
        <v>16</v>
      </c>
      <c r="I102" s="237"/>
      <c r="J102" s="233"/>
      <c r="K102" s="233"/>
      <c r="L102" s="238"/>
      <c r="M102" s="239"/>
      <c r="N102" s="240"/>
      <c r="O102" s="240"/>
      <c r="P102" s="240"/>
      <c r="Q102" s="240"/>
      <c r="R102" s="240"/>
      <c r="S102" s="240"/>
      <c r="T102" s="241"/>
      <c r="AT102" s="242" t="s">
        <v>176</v>
      </c>
      <c r="AU102" s="242" t="s">
        <v>76</v>
      </c>
      <c r="AV102" s="12" t="s">
        <v>76</v>
      </c>
      <c r="AW102" s="12" t="s">
        <v>30</v>
      </c>
      <c r="AX102" s="12" t="s">
        <v>67</v>
      </c>
      <c r="AY102" s="242" t="s">
        <v>163</v>
      </c>
    </row>
    <row r="103" s="14" customFormat="1">
      <c r="B103" s="253"/>
      <c r="C103" s="254"/>
      <c r="D103" s="228" t="s">
        <v>176</v>
      </c>
      <c r="E103" s="255" t="s">
        <v>1</v>
      </c>
      <c r="F103" s="256" t="s">
        <v>188</v>
      </c>
      <c r="G103" s="254"/>
      <c r="H103" s="257">
        <v>32</v>
      </c>
      <c r="I103" s="258"/>
      <c r="J103" s="254"/>
      <c r="K103" s="254"/>
      <c r="L103" s="259"/>
      <c r="M103" s="260"/>
      <c r="N103" s="261"/>
      <c r="O103" s="261"/>
      <c r="P103" s="261"/>
      <c r="Q103" s="261"/>
      <c r="R103" s="261"/>
      <c r="S103" s="261"/>
      <c r="T103" s="262"/>
      <c r="AT103" s="263" t="s">
        <v>176</v>
      </c>
      <c r="AU103" s="263" t="s">
        <v>76</v>
      </c>
      <c r="AV103" s="14" t="s">
        <v>170</v>
      </c>
      <c r="AW103" s="14" t="s">
        <v>30</v>
      </c>
      <c r="AX103" s="14" t="s">
        <v>74</v>
      </c>
      <c r="AY103" s="263" t="s">
        <v>163</v>
      </c>
    </row>
    <row r="104" s="1" customFormat="1" ht="16.5" customHeight="1">
      <c r="B104" s="38"/>
      <c r="C104" s="216" t="s">
        <v>76</v>
      </c>
      <c r="D104" s="216" t="s">
        <v>165</v>
      </c>
      <c r="E104" s="217" t="s">
        <v>645</v>
      </c>
      <c r="F104" s="218" t="s">
        <v>646</v>
      </c>
      <c r="G104" s="219" t="s">
        <v>180</v>
      </c>
      <c r="H104" s="220">
        <v>0.95999999999999996</v>
      </c>
      <c r="I104" s="221"/>
      <c r="J104" s="222">
        <f>ROUND(I104*H104,2)</f>
        <v>0</v>
      </c>
      <c r="K104" s="218" t="s">
        <v>169</v>
      </c>
      <c r="L104" s="43"/>
      <c r="M104" s="223" t="s">
        <v>1</v>
      </c>
      <c r="N104" s="224" t="s">
        <v>38</v>
      </c>
      <c r="O104" s="79"/>
      <c r="P104" s="225">
        <f>O104*H104</f>
        <v>0</v>
      </c>
      <c r="Q104" s="225">
        <v>0</v>
      </c>
      <c r="R104" s="225">
        <f>Q104*H104</f>
        <v>0</v>
      </c>
      <c r="S104" s="225">
        <v>0</v>
      </c>
      <c r="T104" s="226">
        <f>S104*H104</f>
        <v>0</v>
      </c>
      <c r="AR104" s="17" t="s">
        <v>170</v>
      </c>
      <c r="AT104" s="17" t="s">
        <v>165</v>
      </c>
      <c r="AU104" s="17" t="s">
        <v>76</v>
      </c>
      <c r="AY104" s="17" t="s">
        <v>163</v>
      </c>
      <c r="BE104" s="227">
        <f>IF(N104="základní",J104,0)</f>
        <v>0</v>
      </c>
      <c r="BF104" s="227">
        <f>IF(N104="snížená",J104,0)</f>
        <v>0</v>
      </c>
      <c r="BG104" s="227">
        <f>IF(N104="zákl. přenesená",J104,0)</f>
        <v>0</v>
      </c>
      <c r="BH104" s="227">
        <f>IF(N104="sníž. přenesená",J104,0)</f>
        <v>0</v>
      </c>
      <c r="BI104" s="227">
        <f>IF(N104="nulová",J104,0)</f>
        <v>0</v>
      </c>
      <c r="BJ104" s="17" t="s">
        <v>74</v>
      </c>
      <c r="BK104" s="227">
        <f>ROUND(I104*H104,2)</f>
        <v>0</v>
      </c>
      <c r="BL104" s="17" t="s">
        <v>170</v>
      </c>
      <c r="BM104" s="17" t="s">
        <v>1902</v>
      </c>
    </row>
    <row r="105" s="1" customFormat="1">
      <c r="B105" s="38"/>
      <c r="C105" s="39"/>
      <c r="D105" s="228" t="s">
        <v>172</v>
      </c>
      <c r="E105" s="39"/>
      <c r="F105" s="229" t="s">
        <v>648</v>
      </c>
      <c r="G105" s="39"/>
      <c r="H105" s="39"/>
      <c r="I105" s="143"/>
      <c r="J105" s="39"/>
      <c r="K105" s="39"/>
      <c r="L105" s="43"/>
      <c r="M105" s="230"/>
      <c r="N105" s="79"/>
      <c r="O105" s="79"/>
      <c r="P105" s="79"/>
      <c r="Q105" s="79"/>
      <c r="R105" s="79"/>
      <c r="S105" s="79"/>
      <c r="T105" s="80"/>
      <c r="AT105" s="17" t="s">
        <v>172</v>
      </c>
      <c r="AU105" s="17" t="s">
        <v>76</v>
      </c>
    </row>
    <row r="106" s="1" customFormat="1">
      <c r="B106" s="38"/>
      <c r="C106" s="39"/>
      <c r="D106" s="228" t="s">
        <v>174</v>
      </c>
      <c r="E106" s="39"/>
      <c r="F106" s="231" t="s">
        <v>649</v>
      </c>
      <c r="G106" s="39"/>
      <c r="H106" s="39"/>
      <c r="I106" s="143"/>
      <c r="J106" s="39"/>
      <c r="K106" s="39"/>
      <c r="L106" s="43"/>
      <c r="M106" s="230"/>
      <c r="N106" s="79"/>
      <c r="O106" s="79"/>
      <c r="P106" s="79"/>
      <c r="Q106" s="79"/>
      <c r="R106" s="79"/>
      <c r="S106" s="79"/>
      <c r="T106" s="80"/>
      <c r="AT106" s="17" t="s">
        <v>174</v>
      </c>
      <c r="AU106" s="17" t="s">
        <v>76</v>
      </c>
    </row>
    <row r="107" s="12" customFormat="1">
      <c r="B107" s="232"/>
      <c r="C107" s="233"/>
      <c r="D107" s="228" t="s">
        <v>176</v>
      </c>
      <c r="E107" s="234" t="s">
        <v>1</v>
      </c>
      <c r="F107" s="235" t="s">
        <v>1903</v>
      </c>
      <c r="G107" s="233"/>
      <c r="H107" s="236">
        <v>0.95999999999999996</v>
      </c>
      <c r="I107" s="237"/>
      <c r="J107" s="233"/>
      <c r="K107" s="233"/>
      <c r="L107" s="238"/>
      <c r="M107" s="239"/>
      <c r="N107" s="240"/>
      <c r="O107" s="240"/>
      <c r="P107" s="240"/>
      <c r="Q107" s="240"/>
      <c r="R107" s="240"/>
      <c r="S107" s="240"/>
      <c r="T107" s="241"/>
      <c r="AT107" s="242" t="s">
        <v>176</v>
      </c>
      <c r="AU107" s="242" t="s">
        <v>76</v>
      </c>
      <c r="AV107" s="12" t="s">
        <v>76</v>
      </c>
      <c r="AW107" s="12" t="s">
        <v>30</v>
      </c>
      <c r="AX107" s="12" t="s">
        <v>67</v>
      </c>
      <c r="AY107" s="242" t="s">
        <v>163</v>
      </c>
    </row>
    <row r="108" s="14" customFormat="1">
      <c r="B108" s="253"/>
      <c r="C108" s="254"/>
      <c r="D108" s="228" t="s">
        <v>176</v>
      </c>
      <c r="E108" s="255" t="s">
        <v>1</v>
      </c>
      <c r="F108" s="256" t="s">
        <v>188</v>
      </c>
      <c r="G108" s="254"/>
      <c r="H108" s="257">
        <v>0.95999999999999996</v>
      </c>
      <c r="I108" s="258"/>
      <c r="J108" s="254"/>
      <c r="K108" s="254"/>
      <c r="L108" s="259"/>
      <c r="M108" s="260"/>
      <c r="N108" s="261"/>
      <c r="O108" s="261"/>
      <c r="P108" s="261"/>
      <c r="Q108" s="261"/>
      <c r="R108" s="261"/>
      <c r="S108" s="261"/>
      <c r="T108" s="262"/>
      <c r="AT108" s="263" t="s">
        <v>176</v>
      </c>
      <c r="AU108" s="263" t="s">
        <v>76</v>
      </c>
      <c r="AV108" s="14" t="s">
        <v>170</v>
      </c>
      <c r="AW108" s="14" t="s">
        <v>30</v>
      </c>
      <c r="AX108" s="14" t="s">
        <v>74</v>
      </c>
      <c r="AY108" s="263" t="s">
        <v>163</v>
      </c>
    </row>
    <row r="109" s="1" customFormat="1" ht="16.5" customHeight="1">
      <c r="B109" s="38"/>
      <c r="C109" s="216" t="s">
        <v>189</v>
      </c>
      <c r="D109" s="216" t="s">
        <v>165</v>
      </c>
      <c r="E109" s="217" t="s">
        <v>1904</v>
      </c>
      <c r="F109" s="218" t="s">
        <v>1905</v>
      </c>
      <c r="G109" s="219" t="s">
        <v>197</v>
      </c>
      <c r="H109" s="220">
        <v>67.146000000000001</v>
      </c>
      <c r="I109" s="221"/>
      <c r="J109" s="222">
        <f>ROUND(I109*H109,2)</f>
        <v>0</v>
      </c>
      <c r="K109" s="218" t="s">
        <v>169</v>
      </c>
      <c r="L109" s="43"/>
      <c r="M109" s="223" t="s">
        <v>1</v>
      </c>
      <c r="N109" s="224" t="s">
        <v>38</v>
      </c>
      <c r="O109" s="79"/>
      <c r="P109" s="225">
        <f>O109*H109</f>
        <v>0</v>
      </c>
      <c r="Q109" s="225">
        <v>0</v>
      </c>
      <c r="R109" s="225">
        <f>Q109*H109</f>
        <v>0</v>
      </c>
      <c r="S109" s="225">
        <v>0.58599999999999997</v>
      </c>
      <c r="T109" s="226">
        <f>S109*H109</f>
        <v>39.347555999999997</v>
      </c>
      <c r="AR109" s="17" t="s">
        <v>170</v>
      </c>
      <c r="AT109" s="17" t="s">
        <v>165</v>
      </c>
      <c r="AU109" s="17" t="s">
        <v>76</v>
      </c>
      <c r="AY109" s="17" t="s">
        <v>163</v>
      </c>
      <c r="BE109" s="227">
        <f>IF(N109="základní",J109,0)</f>
        <v>0</v>
      </c>
      <c r="BF109" s="227">
        <f>IF(N109="snížená",J109,0)</f>
        <v>0</v>
      </c>
      <c r="BG109" s="227">
        <f>IF(N109="zákl. přenesená",J109,0)</f>
        <v>0</v>
      </c>
      <c r="BH109" s="227">
        <f>IF(N109="sníž. přenesená",J109,0)</f>
        <v>0</v>
      </c>
      <c r="BI109" s="227">
        <f>IF(N109="nulová",J109,0)</f>
        <v>0</v>
      </c>
      <c r="BJ109" s="17" t="s">
        <v>74</v>
      </c>
      <c r="BK109" s="227">
        <f>ROUND(I109*H109,2)</f>
        <v>0</v>
      </c>
      <c r="BL109" s="17" t="s">
        <v>170</v>
      </c>
      <c r="BM109" s="17" t="s">
        <v>1906</v>
      </c>
    </row>
    <row r="110" s="1" customFormat="1">
      <c r="B110" s="38"/>
      <c r="C110" s="39"/>
      <c r="D110" s="228" t="s">
        <v>172</v>
      </c>
      <c r="E110" s="39"/>
      <c r="F110" s="229" t="s">
        <v>1907</v>
      </c>
      <c r="G110" s="39"/>
      <c r="H110" s="39"/>
      <c r="I110" s="143"/>
      <c r="J110" s="39"/>
      <c r="K110" s="39"/>
      <c r="L110" s="43"/>
      <c r="M110" s="230"/>
      <c r="N110" s="79"/>
      <c r="O110" s="79"/>
      <c r="P110" s="79"/>
      <c r="Q110" s="79"/>
      <c r="R110" s="79"/>
      <c r="S110" s="79"/>
      <c r="T110" s="80"/>
      <c r="AT110" s="17" t="s">
        <v>172</v>
      </c>
      <c r="AU110" s="17" t="s">
        <v>76</v>
      </c>
    </row>
    <row r="111" s="1" customFormat="1">
      <c r="B111" s="38"/>
      <c r="C111" s="39"/>
      <c r="D111" s="228" t="s">
        <v>174</v>
      </c>
      <c r="E111" s="39"/>
      <c r="F111" s="231" t="s">
        <v>1908</v>
      </c>
      <c r="G111" s="39"/>
      <c r="H111" s="39"/>
      <c r="I111" s="143"/>
      <c r="J111" s="39"/>
      <c r="K111" s="39"/>
      <c r="L111" s="43"/>
      <c r="M111" s="230"/>
      <c r="N111" s="79"/>
      <c r="O111" s="79"/>
      <c r="P111" s="79"/>
      <c r="Q111" s="79"/>
      <c r="R111" s="79"/>
      <c r="S111" s="79"/>
      <c r="T111" s="80"/>
      <c r="AT111" s="17" t="s">
        <v>174</v>
      </c>
      <c r="AU111" s="17" t="s">
        <v>76</v>
      </c>
    </row>
    <row r="112" s="13" customFormat="1">
      <c r="B112" s="243"/>
      <c r="C112" s="244"/>
      <c r="D112" s="228" t="s">
        <v>176</v>
      </c>
      <c r="E112" s="245" t="s">
        <v>1</v>
      </c>
      <c r="F112" s="246" t="s">
        <v>1909</v>
      </c>
      <c r="G112" s="244"/>
      <c r="H112" s="245" t="s">
        <v>1</v>
      </c>
      <c r="I112" s="247"/>
      <c r="J112" s="244"/>
      <c r="K112" s="244"/>
      <c r="L112" s="248"/>
      <c r="M112" s="249"/>
      <c r="N112" s="250"/>
      <c r="O112" s="250"/>
      <c r="P112" s="250"/>
      <c r="Q112" s="250"/>
      <c r="R112" s="250"/>
      <c r="S112" s="250"/>
      <c r="T112" s="251"/>
      <c r="AT112" s="252" t="s">
        <v>176</v>
      </c>
      <c r="AU112" s="252" t="s">
        <v>76</v>
      </c>
      <c r="AV112" s="13" t="s">
        <v>74</v>
      </c>
      <c r="AW112" s="13" t="s">
        <v>30</v>
      </c>
      <c r="AX112" s="13" t="s">
        <v>67</v>
      </c>
      <c r="AY112" s="252" t="s">
        <v>163</v>
      </c>
    </row>
    <row r="113" s="13" customFormat="1">
      <c r="B113" s="243"/>
      <c r="C113" s="244"/>
      <c r="D113" s="228" t="s">
        <v>176</v>
      </c>
      <c r="E113" s="245" t="s">
        <v>1</v>
      </c>
      <c r="F113" s="246" t="s">
        <v>1910</v>
      </c>
      <c r="G113" s="244"/>
      <c r="H113" s="245" t="s">
        <v>1</v>
      </c>
      <c r="I113" s="247"/>
      <c r="J113" s="244"/>
      <c r="K113" s="244"/>
      <c r="L113" s="248"/>
      <c r="M113" s="249"/>
      <c r="N113" s="250"/>
      <c r="O113" s="250"/>
      <c r="P113" s="250"/>
      <c r="Q113" s="250"/>
      <c r="R113" s="250"/>
      <c r="S113" s="250"/>
      <c r="T113" s="251"/>
      <c r="AT113" s="252" t="s">
        <v>176</v>
      </c>
      <c r="AU113" s="252" t="s">
        <v>76</v>
      </c>
      <c r="AV113" s="13" t="s">
        <v>74</v>
      </c>
      <c r="AW113" s="13" t="s">
        <v>30</v>
      </c>
      <c r="AX113" s="13" t="s">
        <v>67</v>
      </c>
      <c r="AY113" s="252" t="s">
        <v>163</v>
      </c>
    </row>
    <row r="114" s="12" customFormat="1">
      <c r="B114" s="232"/>
      <c r="C114" s="233"/>
      <c r="D114" s="228" t="s">
        <v>176</v>
      </c>
      <c r="E114" s="234" t="s">
        <v>1</v>
      </c>
      <c r="F114" s="235" t="s">
        <v>1911</v>
      </c>
      <c r="G114" s="233"/>
      <c r="H114" s="236">
        <v>24.396000000000001</v>
      </c>
      <c r="I114" s="237"/>
      <c r="J114" s="233"/>
      <c r="K114" s="233"/>
      <c r="L114" s="238"/>
      <c r="M114" s="239"/>
      <c r="N114" s="240"/>
      <c r="O114" s="240"/>
      <c r="P114" s="240"/>
      <c r="Q114" s="240"/>
      <c r="R114" s="240"/>
      <c r="S114" s="240"/>
      <c r="T114" s="241"/>
      <c r="AT114" s="242" t="s">
        <v>176</v>
      </c>
      <c r="AU114" s="242" t="s">
        <v>76</v>
      </c>
      <c r="AV114" s="12" t="s">
        <v>76</v>
      </c>
      <c r="AW114" s="12" t="s">
        <v>30</v>
      </c>
      <c r="AX114" s="12" t="s">
        <v>67</v>
      </c>
      <c r="AY114" s="242" t="s">
        <v>163</v>
      </c>
    </row>
    <row r="115" s="13" customFormat="1">
      <c r="B115" s="243"/>
      <c r="C115" s="244"/>
      <c r="D115" s="228" t="s">
        <v>176</v>
      </c>
      <c r="E115" s="245" t="s">
        <v>1</v>
      </c>
      <c r="F115" s="246" t="s">
        <v>1912</v>
      </c>
      <c r="G115" s="244"/>
      <c r="H115" s="245" t="s">
        <v>1</v>
      </c>
      <c r="I115" s="247"/>
      <c r="J115" s="244"/>
      <c r="K115" s="244"/>
      <c r="L115" s="248"/>
      <c r="M115" s="249"/>
      <c r="N115" s="250"/>
      <c r="O115" s="250"/>
      <c r="P115" s="250"/>
      <c r="Q115" s="250"/>
      <c r="R115" s="250"/>
      <c r="S115" s="250"/>
      <c r="T115" s="251"/>
      <c r="AT115" s="252" t="s">
        <v>176</v>
      </c>
      <c r="AU115" s="252" t="s">
        <v>76</v>
      </c>
      <c r="AV115" s="13" t="s">
        <v>74</v>
      </c>
      <c r="AW115" s="13" t="s">
        <v>30</v>
      </c>
      <c r="AX115" s="13" t="s">
        <v>67</v>
      </c>
      <c r="AY115" s="252" t="s">
        <v>163</v>
      </c>
    </row>
    <row r="116" s="12" customFormat="1">
      <c r="B116" s="232"/>
      <c r="C116" s="233"/>
      <c r="D116" s="228" t="s">
        <v>176</v>
      </c>
      <c r="E116" s="234" t="s">
        <v>1</v>
      </c>
      <c r="F116" s="235" t="s">
        <v>1913</v>
      </c>
      <c r="G116" s="233"/>
      <c r="H116" s="236">
        <v>40.149999999999999</v>
      </c>
      <c r="I116" s="237"/>
      <c r="J116" s="233"/>
      <c r="K116" s="233"/>
      <c r="L116" s="238"/>
      <c r="M116" s="239"/>
      <c r="N116" s="240"/>
      <c r="O116" s="240"/>
      <c r="P116" s="240"/>
      <c r="Q116" s="240"/>
      <c r="R116" s="240"/>
      <c r="S116" s="240"/>
      <c r="T116" s="241"/>
      <c r="AT116" s="242" t="s">
        <v>176</v>
      </c>
      <c r="AU116" s="242" t="s">
        <v>76</v>
      </c>
      <c r="AV116" s="12" t="s">
        <v>76</v>
      </c>
      <c r="AW116" s="12" t="s">
        <v>30</v>
      </c>
      <c r="AX116" s="12" t="s">
        <v>67</v>
      </c>
      <c r="AY116" s="242" t="s">
        <v>163</v>
      </c>
    </row>
    <row r="117" s="13" customFormat="1">
      <c r="B117" s="243"/>
      <c r="C117" s="244"/>
      <c r="D117" s="228" t="s">
        <v>176</v>
      </c>
      <c r="E117" s="245" t="s">
        <v>1</v>
      </c>
      <c r="F117" s="246" t="s">
        <v>1914</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2" customFormat="1">
      <c r="B118" s="232"/>
      <c r="C118" s="233"/>
      <c r="D118" s="228" t="s">
        <v>176</v>
      </c>
      <c r="E118" s="234" t="s">
        <v>1</v>
      </c>
      <c r="F118" s="235" t="s">
        <v>1915</v>
      </c>
      <c r="G118" s="233"/>
      <c r="H118" s="236">
        <v>2.6000000000000001</v>
      </c>
      <c r="I118" s="237"/>
      <c r="J118" s="233"/>
      <c r="K118" s="233"/>
      <c r="L118" s="238"/>
      <c r="M118" s="239"/>
      <c r="N118" s="240"/>
      <c r="O118" s="240"/>
      <c r="P118" s="240"/>
      <c r="Q118" s="240"/>
      <c r="R118" s="240"/>
      <c r="S118" s="240"/>
      <c r="T118" s="241"/>
      <c r="AT118" s="242" t="s">
        <v>176</v>
      </c>
      <c r="AU118" s="242" t="s">
        <v>76</v>
      </c>
      <c r="AV118" s="12" t="s">
        <v>76</v>
      </c>
      <c r="AW118" s="12" t="s">
        <v>30</v>
      </c>
      <c r="AX118" s="12" t="s">
        <v>67</v>
      </c>
      <c r="AY118" s="242" t="s">
        <v>163</v>
      </c>
    </row>
    <row r="119" s="14" customFormat="1">
      <c r="B119" s="253"/>
      <c r="C119" s="254"/>
      <c r="D119" s="228" t="s">
        <v>176</v>
      </c>
      <c r="E119" s="255" t="s">
        <v>1</v>
      </c>
      <c r="F119" s="256" t="s">
        <v>188</v>
      </c>
      <c r="G119" s="254"/>
      <c r="H119" s="257">
        <v>67.146000000000001</v>
      </c>
      <c r="I119" s="258"/>
      <c r="J119" s="254"/>
      <c r="K119" s="254"/>
      <c r="L119" s="259"/>
      <c r="M119" s="260"/>
      <c r="N119" s="261"/>
      <c r="O119" s="261"/>
      <c r="P119" s="261"/>
      <c r="Q119" s="261"/>
      <c r="R119" s="261"/>
      <c r="S119" s="261"/>
      <c r="T119" s="262"/>
      <c r="AT119" s="263" t="s">
        <v>176</v>
      </c>
      <c r="AU119" s="263" t="s">
        <v>76</v>
      </c>
      <c r="AV119" s="14" t="s">
        <v>170</v>
      </c>
      <c r="AW119" s="14" t="s">
        <v>30</v>
      </c>
      <c r="AX119" s="14" t="s">
        <v>74</v>
      </c>
      <c r="AY119" s="263" t="s">
        <v>163</v>
      </c>
    </row>
    <row r="120" s="1" customFormat="1" ht="16.5" customHeight="1">
      <c r="B120" s="38"/>
      <c r="C120" s="216" t="s">
        <v>170</v>
      </c>
      <c r="D120" s="216" t="s">
        <v>165</v>
      </c>
      <c r="E120" s="217" t="s">
        <v>1916</v>
      </c>
      <c r="F120" s="218" t="s">
        <v>1917</v>
      </c>
      <c r="G120" s="219" t="s">
        <v>168</v>
      </c>
      <c r="H120" s="220">
        <v>20</v>
      </c>
      <c r="I120" s="221"/>
      <c r="J120" s="222">
        <f>ROUND(I120*H120,2)</f>
        <v>0</v>
      </c>
      <c r="K120" s="218" t="s">
        <v>169</v>
      </c>
      <c r="L120" s="43"/>
      <c r="M120" s="223" t="s">
        <v>1</v>
      </c>
      <c r="N120" s="224" t="s">
        <v>38</v>
      </c>
      <c r="O120" s="79"/>
      <c r="P120" s="225">
        <f>O120*H120</f>
        <v>0</v>
      </c>
      <c r="Q120" s="225">
        <v>0.017971748100000001</v>
      </c>
      <c r="R120" s="225">
        <f>Q120*H120</f>
        <v>0.35943496200000002</v>
      </c>
      <c r="S120" s="225">
        <v>0</v>
      </c>
      <c r="T120" s="226">
        <f>S120*H120</f>
        <v>0</v>
      </c>
      <c r="AR120" s="17" t="s">
        <v>170</v>
      </c>
      <c r="AT120" s="17" t="s">
        <v>165</v>
      </c>
      <c r="AU120" s="17" t="s">
        <v>76</v>
      </c>
      <c r="AY120" s="17" t="s">
        <v>163</v>
      </c>
      <c r="BE120" s="227">
        <f>IF(N120="základní",J120,0)</f>
        <v>0</v>
      </c>
      <c r="BF120" s="227">
        <f>IF(N120="snížená",J120,0)</f>
        <v>0</v>
      </c>
      <c r="BG120" s="227">
        <f>IF(N120="zákl. přenesená",J120,0)</f>
        <v>0</v>
      </c>
      <c r="BH120" s="227">
        <f>IF(N120="sníž. přenesená",J120,0)</f>
        <v>0</v>
      </c>
      <c r="BI120" s="227">
        <f>IF(N120="nulová",J120,0)</f>
        <v>0</v>
      </c>
      <c r="BJ120" s="17" t="s">
        <v>74</v>
      </c>
      <c r="BK120" s="227">
        <f>ROUND(I120*H120,2)</f>
        <v>0</v>
      </c>
      <c r="BL120" s="17" t="s">
        <v>170</v>
      </c>
      <c r="BM120" s="17" t="s">
        <v>1918</v>
      </c>
    </row>
    <row r="121" s="1" customFormat="1">
      <c r="B121" s="38"/>
      <c r="C121" s="39"/>
      <c r="D121" s="228" t="s">
        <v>172</v>
      </c>
      <c r="E121" s="39"/>
      <c r="F121" s="229" t="s">
        <v>1919</v>
      </c>
      <c r="G121" s="39"/>
      <c r="H121" s="39"/>
      <c r="I121" s="143"/>
      <c r="J121" s="39"/>
      <c r="K121" s="39"/>
      <c r="L121" s="43"/>
      <c r="M121" s="230"/>
      <c r="N121" s="79"/>
      <c r="O121" s="79"/>
      <c r="P121" s="79"/>
      <c r="Q121" s="79"/>
      <c r="R121" s="79"/>
      <c r="S121" s="79"/>
      <c r="T121" s="80"/>
      <c r="AT121" s="17" t="s">
        <v>172</v>
      </c>
      <c r="AU121" s="17" t="s">
        <v>76</v>
      </c>
    </row>
    <row r="122" s="1" customFormat="1">
      <c r="B122" s="38"/>
      <c r="C122" s="39"/>
      <c r="D122" s="228" t="s">
        <v>174</v>
      </c>
      <c r="E122" s="39"/>
      <c r="F122" s="231" t="s">
        <v>1920</v>
      </c>
      <c r="G122" s="39"/>
      <c r="H122" s="39"/>
      <c r="I122" s="143"/>
      <c r="J122" s="39"/>
      <c r="K122" s="39"/>
      <c r="L122" s="43"/>
      <c r="M122" s="230"/>
      <c r="N122" s="79"/>
      <c r="O122" s="79"/>
      <c r="P122" s="79"/>
      <c r="Q122" s="79"/>
      <c r="R122" s="79"/>
      <c r="S122" s="79"/>
      <c r="T122" s="80"/>
      <c r="AT122" s="17" t="s">
        <v>174</v>
      </c>
      <c r="AU122" s="17" t="s">
        <v>76</v>
      </c>
    </row>
    <row r="123" s="1" customFormat="1">
      <c r="B123" s="38"/>
      <c r="C123" s="39"/>
      <c r="D123" s="228" t="s">
        <v>221</v>
      </c>
      <c r="E123" s="39"/>
      <c r="F123" s="231" t="s">
        <v>1921</v>
      </c>
      <c r="G123" s="39"/>
      <c r="H123" s="39"/>
      <c r="I123" s="143"/>
      <c r="J123" s="39"/>
      <c r="K123" s="39"/>
      <c r="L123" s="43"/>
      <c r="M123" s="230"/>
      <c r="N123" s="79"/>
      <c r="O123" s="79"/>
      <c r="P123" s="79"/>
      <c r="Q123" s="79"/>
      <c r="R123" s="79"/>
      <c r="S123" s="79"/>
      <c r="T123" s="80"/>
      <c r="AT123" s="17" t="s">
        <v>221</v>
      </c>
      <c r="AU123" s="17" t="s">
        <v>76</v>
      </c>
    </row>
    <row r="124" s="1" customFormat="1" ht="16.5" customHeight="1">
      <c r="B124" s="38"/>
      <c r="C124" s="216" t="s">
        <v>205</v>
      </c>
      <c r="D124" s="216" t="s">
        <v>165</v>
      </c>
      <c r="E124" s="217" t="s">
        <v>1922</v>
      </c>
      <c r="F124" s="218" t="s">
        <v>1923</v>
      </c>
      <c r="G124" s="219" t="s">
        <v>180</v>
      </c>
      <c r="H124" s="220">
        <v>1.52</v>
      </c>
      <c r="I124" s="221"/>
      <c r="J124" s="222">
        <f>ROUND(I124*H124,2)</f>
        <v>0</v>
      </c>
      <c r="K124" s="218" t="s">
        <v>169</v>
      </c>
      <c r="L124" s="43"/>
      <c r="M124" s="223" t="s">
        <v>1</v>
      </c>
      <c r="N124" s="224" t="s">
        <v>38</v>
      </c>
      <c r="O124" s="79"/>
      <c r="P124" s="225">
        <f>O124*H124</f>
        <v>0</v>
      </c>
      <c r="Q124" s="225">
        <v>0</v>
      </c>
      <c r="R124" s="225">
        <f>Q124*H124</f>
        <v>0</v>
      </c>
      <c r="S124" s="225">
        <v>0</v>
      </c>
      <c r="T124" s="226">
        <f>S124*H124</f>
        <v>0</v>
      </c>
      <c r="AR124" s="17" t="s">
        <v>170</v>
      </c>
      <c r="AT124" s="17" t="s">
        <v>165</v>
      </c>
      <c r="AU124" s="17" t="s">
        <v>76</v>
      </c>
      <c r="AY124" s="17" t="s">
        <v>163</v>
      </c>
      <c r="BE124" s="227">
        <f>IF(N124="základní",J124,0)</f>
        <v>0</v>
      </c>
      <c r="BF124" s="227">
        <f>IF(N124="snížená",J124,0)</f>
        <v>0</v>
      </c>
      <c r="BG124" s="227">
        <f>IF(N124="zákl. přenesená",J124,0)</f>
        <v>0</v>
      </c>
      <c r="BH124" s="227">
        <f>IF(N124="sníž. přenesená",J124,0)</f>
        <v>0</v>
      </c>
      <c r="BI124" s="227">
        <f>IF(N124="nulová",J124,0)</f>
        <v>0</v>
      </c>
      <c r="BJ124" s="17" t="s">
        <v>74</v>
      </c>
      <c r="BK124" s="227">
        <f>ROUND(I124*H124,2)</f>
        <v>0</v>
      </c>
      <c r="BL124" s="17" t="s">
        <v>170</v>
      </c>
      <c r="BM124" s="17" t="s">
        <v>1924</v>
      </c>
    </row>
    <row r="125" s="1" customFormat="1">
      <c r="B125" s="38"/>
      <c r="C125" s="39"/>
      <c r="D125" s="228" t="s">
        <v>172</v>
      </c>
      <c r="E125" s="39"/>
      <c r="F125" s="229" t="s">
        <v>1925</v>
      </c>
      <c r="G125" s="39"/>
      <c r="H125" s="39"/>
      <c r="I125" s="143"/>
      <c r="J125" s="39"/>
      <c r="K125" s="39"/>
      <c r="L125" s="43"/>
      <c r="M125" s="230"/>
      <c r="N125" s="79"/>
      <c r="O125" s="79"/>
      <c r="P125" s="79"/>
      <c r="Q125" s="79"/>
      <c r="R125" s="79"/>
      <c r="S125" s="79"/>
      <c r="T125" s="80"/>
      <c r="AT125" s="17" t="s">
        <v>172</v>
      </c>
      <c r="AU125" s="17" t="s">
        <v>76</v>
      </c>
    </row>
    <row r="126" s="1" customFormat="1">
      <c r="B126" s="38"/>
      <c r="C126" s="39"/>
      <c r="D126" s="228" t="s">
        <v>174</v>
      </c>
      <c r="E126" s="39"/>
      <c r="F126" s="231" t="s">
        <v>1926</v>
      </c>
      <c r="G126" s="39"/>
      <c r="H126" s="39"/>
      <c r="I126" s="143"/>
      <c r="J126" s="39"/>
      <c r="K126" s="39"/>
      <c r="L126" s="43"/>
      <c r="M126" s="230"/>
      <c r="N126" s="79"/>
      <c r="O126" s="79"/>
      <c r="P126" s="79"/>
      <c r="Q126" s="79"/>
      <c r="R126" s="79"/>
      <c r="S126" s="79"/>
      <c r="T126" s="80"/>
      <c r="AT126" s="17" t="s">
        <v>174</v>
      </c>
      <c r="AU126" s="17" t="s">
        <v>76</v>
      </c>
    </row>
    <row r="127" s="13" customFormat="1">
      <c r="B127" s="243"/>
      <c r="C127" s="244"/>
      <c r="D127" s="228" t="s">
        <v>176</v>
      </c>
      <c r="E127" s="245" t="s">
        <v>1</v>
      </c>
      <c r="F127" s="246" t="s">
        <v>1927</v>
      </c>
      <c r="G127" s="244"/>
      <c r="H127" s="245" t="s">
        <v>1</v>
      </c>
      <c r="I127" s="247"/>
      <c r="J127" s="244"/>
      <c r="K127" s="244"/>
      <c r="L127" s="248"/>
      <c r="M127" s="249"/>
      <c r="N127" s="250"/>
      <c r="O127" s="250"/>
      <c r="P127" s="250"/>
      <c r="Q127" s="250"/>
      <c r="R127" s="250"/>
      <c r="S127" s="250"/>
      <c r="T127" s="251"/>
      <c r="AT127" s="252" t="s">
        <v>176</v>
      </c>
      <c r="AU127" s="252" t="s">
        <v>76</v>
      </c>
      <c r="AV127" s="13" t="s">
        <v>74</v>
      </c>
      <c r="AW127" s="13" t="s">
        <v>30</v>
      </c>
      <c r="AX127" s="13" t="s">
        <v>67</v>
      </c>
      <c r="AY127" s="252" t="s">
        <v>163</v>
      </c>
    </row>
    <row r="128" s="12" customFormat="1">
      <c r="B128" s="232"/>
      <c r="C128" s="233"/>
      <c r="D128" s="228" t="s">
        <v>176</v>
      </c>
      <c r="E128" s="234" t="s">
        <v>1</v>
      </c>
      <c r="F128" s="235" t="s">
        <v>1928</v>
      </c>
      <c r="G128" s="233"/>
      <c r="H128" s="236">
        <v>1.52</v>
      </c>
      <c r="I128" s="237"/>
      <c r="J128" s="233"/>
      <c r="K128" s="233"/>
      <c r="L128" s="238"/>
      <c r="M128" s="239"/>
      <c r="N128" s="240"/>
      <c r="O128" s="240"/>
      <c r="P128" s="240"/>
      <c r="Q128" s="240"/>
      <c r="R128" s="240"/>
      <c r="S128" s="240"/>
      <c r="T128" s="241"/>
      <c r="AT128" s="242" t="s">
        <v>176</v>
      </c>
      <c r="AU128" s="242" t="s">
        <v>76</v>
      </c>
      <c r="AV128" s="12" t="s">
        <v>76</v>
      </c>
      <c r="AW128" s="12" t="s">
        <v>30</v>
      </c>
      <c r="AX128" s="12" t="s">
        <v>67</v>
      </c>
      <c r="AY128" s="242" t="s">
        <v>163</v>
      </c>
    </row>
    <row r="129" s="14" customFormat="1">
      <c r="B129" s="253"/>
      <c r="C129" s="254"/>
      <c r="D129" s="228" t="s">
        <v>176</v>
      </c>
      <c r="E129" s="255" t="s">
        <v>1</v>
      </c>
      <c r="F129" s="256" t="s">
        <v>188</v>
      </c>
      <c r="G129" s="254"/>
      <c r="H129" s="257">
        <v>1.52</v>
      </c>
      <c r="I129" s="258"/>
      <c r="J129" s="254"/>
      <c r="K129" s="254"/>
      <c r="L129" s="259"/>
      <c r="M129" s="260"/>
      <c r="N129" s="261"/>
      <c r="O129" s="261"/>
      <c r="P129" s="261"/>
      <c r="Q129" s="261"/>
      <c r="R129" s="261"/>
      <c r="S129" s="261"/>
      <c r="T129" s="262"/>
      <c r="AT129" s="263" t="s">
        <v>176</v>
      </c>
      <c r="AU129" s="263" t="s">
        <v>76</v>
      </c>
      <c r="AV129" s="14" t="s">
        <v>170</v>
      </c>
      <c r="AW129" s="14" t="s">
        <v>30</v>
      </c>
      <c r="AX129" s="14" t="s">
        <v>74</v>
      </c>
      <c r="AY129" s="263" t="s">
        <v>163</v>
      </c>
    </row>
    <row r="130" s="1" customFormat="1" ht="16.5" customHeight="1">
      <c r="B130" s="38"/>
      <c r="C130" s="216" t="s">
        <v>210</v>
      </c>
      <c r="D130" s="216" t="s">
        <v>165</v>
      </c>
      <c r="E130" s="217" t="s">
        <v>1929</v>
      </c>
      <c r="F130" s="218" t="s">
        <v>1930</v>
      </c>
      <c r="G130" s="219" t="s">
        <v>180</v>
      </c>
      <c r="H130" s="220">
        <v>1.52</v>
      </c>
      <c r="I130" s="221"/>
      <c r="J130" s="222">
        <f>ROUND(I130*H130,2)</f>
        <v>0</v>
      </c>
      <c r="K130" s="218" t="s">
        <v>169</v>
      </c>
      <c r="L130" s="43"/>
      <c r="M130" s="223" t="s">
        <v>1</v>
      </c>
      <c r="N130" s="224" t="s">
        <v>38</v>
      </c>
      <c r="O130" s="79"/>
      <c r="P130" s="225">
        <f>O130*H130</f>
        <v>0</v>
      </c>
      <c r="Q130" s="225">
        <v>0</v>
      </c>
      <c r="R130" s="225">
        <f>Q130*H130</f>
        <v>0</v>
      </c>
      <c r="S130" s="225">
        <v>0</v>
      </c>
      <c r="T130" s="226">
        <f>S130*H130</f>
        <v>0</v>
      </c>
      <c r="AR130" s="17" t="s">
        <v>170</v>
      </c>
      <c r="AT130" s="17" t="s">
        <v>165</v>
      </c>
      <c r="AU130" s="17" t="s">
        <v>76</v>
      </c>
      <c r="AY130" s="17" t="s">
        <v>163</v>
      </c>
      <c r="BE130" s="227">
        <f>IF(N130="základní",J130,0)</f>
        <v>0</v>
      </c>
      <c r="BF130" s="227">
        <f>IF(N130="snížená",J130,0)</f>
        <v>0</v>
      </c>
      <c r="BG130" s="227">
        <f>IF(N130="zákl. přenesená",J130,0)</f>
        <v>0</v>
      </c>
      <c r="BH130" s="227">
        <f>IF(N130="sníž. přenesená",J130,0)</f>
        <v>0</v>
      </c>
      <c r="BI130" s="227">
        <f>IF(N130="nulová",J130,0)</f>
        <v>0</v>
      </c>
      <c r="BJ130" s="17" t="s">
        <v>74</v>
      </c>
      <c r="BK130" s="227">
        <f>ROUND(I130*H130,2)</f>
        <v>0</v>
      </c>
      <c r="BL130" s="17" t="s">
        <v>170</v>
      </c>
      <c r="BM130" s="17" t="s">
        <v>1931</v>
      </c>
    </row>
    <row r="131" s="1" customFormat="1">
      <c r="B131" s="38"/>
      <c r="C131" s="39"/>
      <c r="D131" s="228" t="s">
        <v>172</v>
      </c>
      <c r="E131" s="39"/>
      <c r="F131" s="229" t="s">
        <v>1932</v>
      </c>
      <c r="G131" s="39"/>
      <c r="H131" s="39"/>
      <c r="I131" s="143"/>
      <c r="J131" s="39"/>
      <c r="K131" s="39"/>
      <c r="L131" s="43"/>
      <c r="M131" s="230"/>
      <c r="N131" s="79"/>
      <c r="O131" s="79"/>
      <c r="P131" s="79"/>
      <c r="Q131" s="79"/>
      <c r="R131" s="79"/>
      <c r="S131" s="79"/>
      <c r="T131" s="80"/>
      <c r="AT131" s="17" t="s">
        <v>172</v>
      </c>
      <c r="AU131" s="17" t="s">
        <v>76</v>
      </c>
    </row>
    <row r="132" s="1" customFormat="1">
      <c r="B132" s="38"/>
      <c r="C132" s="39"/>
      <c r="D132" s="228" t="s">
        <v>174</v>
      </c>
      <c r="E132" s="39"/>
      <c r="F132" s="231" t="s">
        <v>1926</v>
      </c>
      <c r="G132" s="39"/>
      <c r="H132" s="39"/>
      <c r="I132" s="143"/>
      <c r="J132" s="39"/>
      <c r="K132" s="39"/>
      <c r="L132" s="43"/>
      <c r="M132" s="230"/>
      <c r="N132" s="79"/>
      <c r="O132" s="79"/>
      <c r="P132" s="79"/>
      <c r="Q132" s="79"/>
      <c r="R132" s="79"/>
      <c r="S132" s="79"/>
      <c r="T132" s="80"/>
      <c r="AT132" s="17" t="s">
        <v>174</v>
      </c>
      <c r="AU132" s="17" t="s">
        <v>76</v>
      </c>
    </row>
    <row r="133" s="1" customFormat="1" ht="16.5" customHeight="1">
      <c r="B133" s="38"/>
      <c r="C133" s="216" t="s">
        <v>216</v>
      </c>
      <c r="D133" s="216" t="s">
        <v>165</v>
      </c>
      <c r="E133" s="217" t="s">
        <v>1933</v>
      </c>
      <c r="F133" s="218" t="s">
        <v>1934</v>
      </c>
      <c r="G133" s="219" t="s">
        <v>197</v>
      </c>
      <c r="H133" s="220">
        <v>3.4199999999999999</v>
      </c>
      <c r="I133" s="221"/>
      <c r="J133" s="222">
        <f>ROUND(I133*H133,2)</f>
        <v>0</v>
      </c>
      <c r="K133" s="218" t="s">
        <v>169</v>
      </c>
      <c r="L133" s="43"/>
      <c r="M133" s="223" t="s">
        <v>1</v>
      </c>
      <c r="N133" s="224" t="s">
        <v>38</v>
      </c>
      <c r="O133" s="79"/>
      <c r="P133" s="225">
        <f>O133*H133</f>
        <v>0</v>
      </c>
      <c r="Q133" s="225">
        <v>0.040085000000000003</v>
      </c>
      <c r="R133" s="225">
        <f>Q133*H133</f>
        <v>0.13709070000000001</v>
      </c>
      <c r="S133" s="225">
        <v>0</v>
      </c>
      <c r="T133" s="226">
        <f>S133*H133</f>
        <v>0</v>
      </c>
      <c r="AR133" s="17" t="s">
        <v>170</v>
      </c>
      <c r="AT133" s="17" t="s">
        <v>165</v>
      </c>
      <c r="AU133" s="17" t="s">
        <v>76</v>
      </c>
      <c r="AY133" s="17" t="s">
        <v>163</v>
      </c>
      <c r="BE133" s="227">
        <f>IF(N133="základní",J133,0)</f>
        <v>0</v>
      </c>
      <c r="BF133" s="227">
        <f>IF(N133="snížená",J133,0)</f>
        <v>0</v>
      </c>
      <c r="BG133" s="227">
        <f>IF(N133="zákl. přenesená",J133,0)</f>
        <v>0</v>
      </c>
      <c r="BH133" s="227">
        <f>IF(N133="sníž. přenesená",J133,0)</f>
        <v>0</v>
      </c>
      <c r="BI133" s="227">
        <f>IF(N133="nulová",J133,0)</f>
        <v>0</v>
      </c>
      <c r="BJ133" s="17" t="s">
        <v>74</v>
      </c>
      <c r="BK133" s="227">
        <f>ROUND(I133*H133,2)</f>
        <v>0</v>
      </c>
      <c r="BL133" s="17" t="s">
        <v>170</v>
      </c>
      <c r="BM133" s="17" t="s">
        <v>1935</v>
      </c>
    </row>
    <row r="134" s="1" customFormat="1">
      <c r="B134" s="38"/>
      <c r="C134" s="39"/>
      <c r="D134" s="228" t="s">
        <v>172</v>
      </c>
      <c r="E134" s="39"/>
      <c r="F134" s="229" t="s">
        <v>1936</v>
      </c>
      <c r="G134" s="39"/>
      <c r="H134" s="39"/>
      <c r="I134" s="143"/>
      <c r="J134" s="39"/>
      <c r="K134" s="39"/>
      <c r="L134" s="43"/>
      <c r="M134" s="230"/>
      <c r="N134" s="79"/>
      <c r="O134" s="79"/>
      <c r="P134" s="79"/>
      <c r="Q134" s="79"/>
      <c r="R134" s="79"/>
      <c r="S134" s="79"/>
      <c r="T134" s="80"/>
      <c r="AT134" s="17" t="s">
        <v>172</v>
      </c>
      <c r="AU134" s="17" t="s">
        <v>76</v>
      </c>
    </row>
    <row r="135" s="1" customFormat="1">
      <c r="B135" s="38"/>
      <c r="C135" s="39"/>
      <c r="D135" s="228" t="s">
        <v>174</v>
      </c>
      <c r="E135" s="39"/>
      <c r="F135" s="231" t="s">
        <v>1937</v>
      </c>
      <c r="G135" s="39"/>
      <c r="H135" s="39"/>
      <c r="I135" s="143"/>
      <c r="J135" s="39"/>
      <c r="K135" s="39"/>
      <c r="L135" s="43"/>
      <c r="M135" s="230"/>
      <c r="N135" s="79"/>
      <c r="O135" s="79"/>
      <c r="P135" s="79"/>
      <c r="Q135" s="79"/>
      <c r="R135" s="79"/>
      <c r="S135" s="79"/>
      <c r="T135" s="80"/>
      <c r="AT135" s="17" t="s">
        <v>174</v>
      </c>
      <c r="AU135" s="17" t="s">
        <v>76</v>
      </c>
    </row>
    <row r="136" s="13" customFormat="1">
      <c r="B136" s="243"/>
      <c r="C136" s="244"/>
      <c r="D136" s="228" t="s">
        <v>176</v>
      </c>
      <c r="E136" s="245" t="s">
        <v>1</v>
      </c>
      <c r="F136" s="246" t="s">
        <v>1938</v>
      </c>
      <c r="G136" s="244"/>
      <c r="H136" s="245" t="s">
        <v>1</v>
      </c>
      <c r="I136" s="247"/>
      <c r="J136" s="244"/>
      <c r="K136" s="244"/>
      <c r="L136" s="248"/>
      <c r="M136" s="249"/>
      <c r="N136" s="250"/>
      <c r="O136" s="250"/>
      <c r="P136" s="250"/>
      <c r="Q136" s="250"/>
      <c r="R136" s="250"/>
      <c r="S136" s="250"/>
      <c r="T136" s="251"/>
      <c r="AT136" s="252" t="s">
        <v>176</v>
      </c>
      <c r="AU136" s="252" t="s">
        <v>76</v>
      </c>
      <c r="AV136" s="13" t="s">
        <v>74</v>
      </c>
      <c r="AW136" s="13" t="s">
        <v>30</v>
      </c>
      <c r="AX136" s="13" t="s">
        <v>67</v>
      </c>
      <c r="AY136" s="252" t="s">
        <v>163</v>
      </c>
    </row>
    <row r="137" s="12" customFormat="1">
      <c r="B137" s="232"/>
      <c r="C137" s="233"/>
      <c r="D137" s="228" t="s">
        <v>176</v>
      </c>
      <c r="E137" s="234" t="s">
        <v>1</v>
      </c>
      <c r="F137" s="235" t="s">
        <v>1939</v>
      </c>
      <c r="G137" s="233"/>
      <c r="H137" s="236">
        <v>3.4199999999999999</v>
      </c>
      <c r="I137" s="237"/>
      <c r="J137" s="233"/>
      <c r="K137" s="233"/>
      <c r="L137" s="238"/>
      <c r="M137" s="239"/>
      <c r="N137" s="240"/>
      <c r="O137" s="240"/>
      <c r="P137" s="240"/>
      <c r="Q137" s="240"/>
      <c r="R137" s="240"/>
      <c r="S137" s="240"/>
      <c r="T137" s="241"/>
      <c r="AT137" s="242" t="s">
        <v>176</v>
      </c>
      <c r="AU137" s="242" t="s">
        <v>76</v>
      </c>
      <c r="AV137" s="12" t="s">
        <v>76</v>
      </c>
      <c r="AW137" s="12" t="s">
        <v>30</v>
      </c>
      <c r="AX137" s="12" t="s">
        <v>67</v>
      </c>
      <c r="AY137" s="242" t="s">
        <v>163</v>
      </c>
    </row>
    <row r="138" s="14" customFormat="1">
      <c r="B138" s="253"/>
      <c r="C138" s="254"/>
      <c r="D138" s="228" t="s">
        <v>176</v>
      </c>
      <c r="E138" s="255" t="s">
        <v>1</v>
      </c>
      <c r="F138" s="256" t="s">
        <v>188</v>
      </c>
      <c r="G138" s="254"/>
      <c r="H138" s="257">
        <v>3.4199999999999999</v>
      </c>
      <c r="I138" s="258"/>
      <c r="J138" s="254"/>
      <c r="K138" s="254"/>
      <c r="L138" s="259"/>
      <c r="M138" s="260"/>
      <c r="N138" s="261"/>
      <c r="O138" s="261"/>
      <c r="P138" s="261"/>
      <c r="Q138" s="261"/>
      <c r="R138" s="261"/>
      <c r="S138" s="261"/>
      <c r="T138" s="262"/>
      <c r="AT138" s="263" t="s">
        <v>176</v>
      </c>
      <c r="AU138" s="263" t="s">
        <v>76</v>
      </c>
      <c r="AV138" s="14" t="s">
        <v>170</v>
      </c>
      <c r="AW138" s="14" t="s">
        <v>30</v>
      </c>
      <c r="AX138" s="14" t="s">
        <v>74</v>
      </c>
      <c r="AY138" s="263" t="s">
        <v>163</v>
      </c>
    </row>
    <row r="139" s="1" customFormat="1" ht="16.5" customHeight="1">
      <c r="B139" s="38"/>
      <c r="C139" s="216" t="s">
        <v>224</v>
      </c>
      <c r="D139" s="216" t="s">
        <v>165</v>
      </c>
      <c r="E139" s="217" t="s">
        <v>211</v>
      </c>
      <c r="F139" s="218" t="s">
        <v>212</v>
      </c>
      <c r="G139" s="219" t="s">
        <v>180</v>
      </c>
      <c r="H139" s="220">
        <v>1.52</v>
      </c>
      <c r="I139" s="221"/>
      <c r="J139" s="222">
        <f>ROUND(I139*H139,2)</f>
        <v>0</v>
      </c>
      <c r="K139" s="218" t="s">
        <v>169</v>
      </c>
      <c r="L139" s="43"/>
      <c r="M139" s="223" t="s">
        <v>1</v>
      </c>
      <c r="N139" s="224" t="s">
        <v>38</v>
      </c>
      <c r="O139" s="79"/>
      <c r="P139" s="225">
        <f>O139*H139</f>
        <v>0</v>
      </c>
      <c r="Q139" s="225">
        <v>0</v>
      </c>
      <c r="R139" s="225">
        <f>Q139*H139</f>
        <v>0</v>
      </c>
      <c r="S139" s="225">
        <v>0</v>
      </c>
      <c r="T139" s="226">
        <f>S139*H139</f>
        <v>0</v>
      </c>
      <c r="AR139" s="17" t="s">
        <v>170</v>
      </c>
      <c r="AT139" s="17" t="s">
        <v>165</v>
      </c>
      <c r="AU139" s="17" t="s">
        <v>76</v>
      </c>
      <c r="AY139" s="17" t="s">
        <v>163</v>
      </c>
      <c r="BE139" s="227">
        <f>IF(N139="základní",J139,0)</f>
        <v>0</v>
      </c>
      <c r="BF139" s="227">
        <f>IF(N139="snížená",J139,0)</f>
        <v>0</v>
      </c>
      <c r="BG139" s="227">
        <f>IF(N139="zákl. přenesená",J139,0)</f>
        <v>0</v>
      </c>
      <c r="BH139" s="227">
        <f>IF(N139="sníž. přenesená",J139,0)</f>
        <v>0</v>
      </c>
      <c r="BI139" s="227">
        <f>IF(N139="nulová",J139,0)</f>
        <v>0</v>
      </c>
      <c r="BJ139" s="17" t="s">
        <v>74</v>
      </c>
      <c r="BK139" s="227">
        <f>ROUND(I139*H139,2)</f>
        <v>0</v>
      </c>
      <c r="BL139" s="17" t="s">
        <v>170</v>
      </c>
      <c r="BM139" s="17" t="s">
        <v>1940</v>
      </c>
    </row>
    <row r="140" s="1" customFormat="1">
      <c r="B140" s="38"/>
      <c r="C140" s="39"/>
      <c r="D140" s="228" t="s">
        <v>172</v>
      </c>
      <c r="E140" s="39"/>
      <c r="F140" s="229" t="s">
        <v>214</v>
      </c>
      <c r="G140" s="39"/>
      <c r="H140" s="39"/>
      <c r="I140" s="143"/>
      <c r="J140" s="39"/>
      <c r="K140" s="39"/>
      <c r="L140" s="43"/>
      <c r="M140" s="230"/>
      <c r="N140" s="79"/>
      <c r="O140" s="79"/>
      <c r="P140" s="79"/>
      <c r="Q140" s="79"/>
      <c r="R140" s="79"/>
      <c r="S140" s="79"/>
      <c r="T140" s="80"/>
      <c r="AT140" s="17" t="s">
        <v>172</v>
      </c>
      <c r="AU140" s="17" t="s">
        <v>76</v>
      </c>
    </row>
    <row r="141" s="1" customFormat="1">
      <c r="B141" s="38"/>
      <c r="C141" s="39"/>
      <c r="D141" s="228" t="s">
        <v>174</v>
      </c>
      <c r="E141" s="39"/>
      <c r="F141" s="231" t="s">
        <v>215</v>
      </c>
      <c r="G141" s="39"/>
      <c r="H141" s="39"/>
      <c r="I141" s="143"/>
      <c r="J141" s="39"/>
      <c r="K141" s="39"/>
      <c r="L141" s="43"/>
      <c r="M141" s="230"/>
      <c r="N141" s="79"/>
      <c r="O141" s="79"/>
      <c r="P141" s="79"/>
      <c r="Q141" s="79"/>
      <c r="R141" s="79"/>
      <c r="S141" s="79"/>
      <c r="T141" s="80"/>
      <c r="AT141" s="17" t="s">
        <v>174</v>
      </c>
      <c r="AU141" s="17" t="s">
        <v>76</v>
      </c>
    </row>
    <row r="142" s="12" customFormat="1">
      <c r="B142" s="232"/>
      <c r="C142" s="233"/>
      <c r="D142" s="228" t="s">
        <v>176</v>
      </c>
      <c r="E142" s="234" t="s">
        <v>1</v>
      </c>
      <c r="F142" s="235" t="s">
        <v>1941</v>
      </c>
      <c r="G142" s="233"/>
      <c r="H142" s="236">
        <v>1.52</v>
      </c>
      <c r="I142" s="237"/>
      <c r="J142" s="233"/>
      <c r="K142" s="233"/>
      <c r="L142" s="238"/>
      <c r="M142" s="239"/>
      <c r="N142" s="240"/>
      <c r="O142" s="240"/>
      <c r="P142" s="240"/>
      <c r="Q142" s="240"/>
      <c r="R142" s="240"/>
      <c r="S142" s="240"/>
      <c r="T142" s="241"/>
      <c r="AT142" s="242" t="s">
        <v>176</v>
      </c>
      <c r="AU142" s="242" t="s">
        <v>76</v>
      </c>
      <c r="AV142" s="12" t="s">
        <v>76</v>
      </c>
      <c r="AW142" s="12" t="s">
        <v>30</v>
      </c>
      <c r="AX142" s="12" t="s">
        <v>67</v>
      </c>
      <c r="AY142" s="242" t="s">
        <v>163</v>
      </c>
    </row>
    <row r="143" s="14" customFormat="1">
      <c r="B143" s="253"/>
      <c r="C143" s="254"/>
      <c r="D143" s="228" t="s">
        <v>176</v>
      </c>
      <c r="E143" s="255" t="s">
        <v>1</v>
      </c>
      <c r="F143" s="256" t="s">
        <v>188</v>
      </c>
      <c r="G143" s="254"/>
      <c r="H143" s="257">
        <v>1.52</v>
      </c>
      <c r="I143" s="258"/>
      <c r="J143" s="254"/>
      <c r="K143" s="254"/>
      <c r="L143" s="259"/>
      <c r="M143" s="260"/>
      <c r="N143" s="261"/>
      <c r="O143" s="261"/>
      <c r="P143" s="261"/>
      <c r="Q143" s="261"/>
      <c r="R143" s="261"/>
      <c r="S143" s="261"/>
      <c r="T143" s="262"/>
      <c r="AT143" s="263" t="s">
        <v>176</v>
      </c>
      <c r="AU143" s="263" t="s">
        <v>76</v>
      </c>
      <c r="AV143" s="14" t="s">
        <v>170</v>
      </c>
      <c r="AW143" s="14" t="s">
        <v>30</v>
      </c>
      <c r="AX143" s="14" t="s">
        <v>74</v>
      </c>
      <c r="AY143" s="263" t="s">
        <v>163</v>
      </c>
    </row>
    <row r="144" s="1" customFormat="1" ht="16.5" customHeight="1">
      <c r="B144" s="38"/>
      <c r="C144" s="216" t="s">
        <v>231</v>
      </c>
      <c r="D144" s="216" t="s">
        <v>165</v>
      </c>
      <c r="E144" s="217" t="s">
        <v>217</v>
      </c>
      <c r="F144" s="218" t="s">
        <v>218</v>
      </c>
      <c r="G144" s="219" t="s">
        <v>180</v>
      </c>
      <c r="H144" s="220">
        <v>3.04</v>
      </c>
      <c r="I144" s="221"/>
      <c r="J144" s="222">
        <f>ROUND(I144*H144,2)</f>
        <v>0</v>
      </c>
      <c r="K144" s="218" t="s">
        <v>169</v>
      </c>
      <c r="L144" s="43"/>
      <c r="M144" s="223" t="s">
        <v>1</v>
      </c>
      <c r="N144" s="224" t="s">
        <v>38</v>
      </c>
      <c r="O144" s="79"/>
      <c r="P144" s="225">
        <f>O144*H144</f>
        <v>0</v>
      </c>
      <c r="Q144" s="225">
        <v>0</v>
      </c>
      <c r="R144" s="225">
        <f>Q144*H144</f>
        <v>0</v>
      </c>
      <c r="S144" s="225">
        <v>0</v>
      </c>
      <c r="T144" s="226">
        <f>S144*H144</f>
        <v>0</v>
      </c>
      <c r="AR144" s="17" t="s">
        <v>170</v>
      </c>
      <c r="AT144" s="17" t="s">
        <v>165</v>
      </c>
      <c r="AU144" s="17" t="s">
        <v>76</v>
      </c>
      <c r="AY144" s="17" t="s">
        <v>163</v>
      </c>
      <c r="BE144" s="227">
        <f>IF(N144="základní",J144,0)</f>
        <v>0</v>
      </c>
      <c r="BF144" s="227">
        <f>IF(N144="snížená",J144,0)</f>
        <v>0</v>
      </c>
      <c r="BG144" s="227">
        <f>IF(N144="zákl. přenesená",J144,0)</f>
        <v>0</v>
      </c>
      <c r="BH144" s="227">
        <f>IF(N144="sníž. přenesená",J144,0)</f>
        <v>0</v>
      </c>
      <c r="BI144" s="227">
        <f>IF(N144="nulová",J144,0)</f>
        <v>0</v>
      </c>
      <c r="BJ144" s="17" t="s">
        <v>74</v>
      </c>
      <c r="BK144" s="227">
        <f>ROUND(I144*H144,2)</f>
        <v>0</v>
      </c>
      <c r="BL144" s="17" t="s">
        <v>170</v>
      </c>
      <c r="BM144" s="17" t="s">
        <v>1942</v>
      </c>
    </row>
    <row r="145" s="1" customFormat="1">
      <c r="B145" s="38"/>
      <c r="C145" s="39"/>
      <c r="D145" s="228" t="s">
        <v>172</v>
      </c>
      <c r="E145" s="39"/>
      <c r="F145" s="229" t="s">
        <v>220</v>
      </c>
      <c r="G145" s="39"/>
      <c r="H145" s="39"/>
      <c r="I145" s="143"/>
      <c r="J145" s="39"/>
      <c r="K145" s="39"/>
      <c r="L145" s="43"/>
      <c r="M145" s="230"/>
      <c r="N145" s="79"/>
      <c r="O145" s="79"/>
      <c r="P145" s="79"/>
      <c r="Q145" s="79"/>
      <c r="R145" s="79"/>
      <c r="S145" s="79"/>
      <c r="T145" s="80"/>
      <c r="AT145" s="17" t="s">
        <v>172</v>
      </c>
      <c r="AU145" s="17" t="s">
        <v>76</v>
      </c>
    </row>
    <row r="146" s="1" customFormat="1">
      <c r="B146" s="38"/>
      <c r="C146" s="39"/>
      <c r="D146" s="228" t="s">
        <v>174</v>
      </c>
      <c r="E146" s="39"/>
      <c r="F146" s="231" t="s">
        <v>215</v>
      </c>
      <c r="G146" s="39"/>
      <c r="H146" s="39"/>
      <c r="I146" s="143"/>
      <c r="J146" s="39"/>
      <c r="K146" s="39"/>
      <c r="L146" s="43"/>
      <c r="M146" s="230"/>
      <c r="N146" s="79"/>
      <c r="O146" s="79"/>
      <c r="P146" s="79"/>
      <c r="Q146" s="79"/>
      <c r="R146" s="79"/>
      <c r="S146" s="79"/>
      <c r="T146" s="80"/>
      <c r="AT146" s="17" t="s">
        <v>174</v>
      </c>
      <c r="AU146" s="17" t="s">
        <v>76</v>
      </c>
    </row>
    <row r="147" s="1" customFormat="1">
      <c r="B147" s="38"/>
      <c r="C147" s="39"/>
      <c r="D147" s="228" t="s">
        <v>221</v>
      </c>
      <c r="E147" s="39"/>
      <c r="F147" s="231" t="s">
        <v>1943</v>
      </c>
      <c r="G147" s="39"/>
      <c r="H147" s="39"/>
      <c r="I147" s="143"/>
      <c r="J147" s="39"/>
      <c r="K147" s="39"/>
      <c r="L147" s="43"/>
      <c r="M147" s="230"/>
      <c r="N147" s="79"/>
      <c r="O147" s="79"/>
      <c r="P147" s="79"/>
      <c r="Q147" s="79"/>
      <c r="R147" s="79"/>
      <c r="S147" s="79"/>
      <c r="T147" s="80"/>
      <c r="AT147" s="17" t="s">
        <v>221</v>
      </c>
      <c r="AU147" s="17" t="s">
        <v>76</v>
      </c>
    </row>
    <row r="148" s="12" customFormat="1">
      <c r="B148" s="232"/>
      <c r="C148" s="233"/>
      <c r="D148" s="228" t="s">
        <v>176</v>
      </c>
      <c r="E148" s="234" t="s">
        <v>1</v>
      </c>
      <c r="F148" s="235" t="s">
        <v>1944</v>
      </c>
      <c r="G148" s="233"/>
      <c r="H148" s="236">
        <v>3.04</v>
      </c>
      <c r="I148" s="237"/>
      <c r="J148" s="233"/>
      <c r="K148" s="233"/>
      <c r="L148" s="238"/>
      <c r="M148" s="239"/>
      <c r="N148" s="240"/>
      <c r="O148" s="240"/>
      <c r="P148" s="240"/>
      <c r="Q148" s="240"/>
      <c r="R148" s="240"/>
      <c r="S148" s="240"/>
      <c r="T148" s="241"/>
      <c r="AT148" s="242" t="s">
        <v>176</v>
      </c>
      <c r="AU148" s="242" t="s">
        <v>76</v>
      </c>
      <c r="AV148" s="12" t="s">
        <v>76</v>
      </c>
      <c r="AW148" s="12" t="s">
        <v>30</v>
      </c>
      <c r="AX148" s="12" t="s">
        <v>67</v>
      </c>
      <c r="AY148" s="242" t="s">
        <v>163</v>
      </c>
    </row>
    <row r="149" s="14" customFormat="1">
      <c r="B149" s="253"/>
      <c r="C149" s="254"/>
      <c r="D149" s="228" t="s">
        <v>176</v>
      </c>
      <c r="E149" s="255" t="s">
        <v>1</v>
      </c>
      <c r="F149" s="256" t="s">
        <v>188</v>
      </c>
      <c r="G149" s="254"/>
      <c r="H149" s="257">
        <v>3.04</v>
      </c>
      <c r="I149" s="258"/>
      <c r="J149" s="254"/>
      <c r="K149" s="254"/>
      <c r="L149" s="259"/>
      <c r="M149" s="260"/>
      <c r="N149" s="261"/>
      <c r="O149" s="261"/>
      <c r="P149" s="261"/>
      <c r="Q149" s="261"/>
      <c r="R149" s="261"/>
      <c r="S149" s="261"/>
      <c r="T149" s="262"/>
      <c r="AT149" s="263" t="s">
        <v>176</v>
      </c>
      <c r="AU149" s="263" t="s">
        <v>76</v>
      </c>
      <c r="AV149" s="14" t="s">
        <v>170</v>
      </c>
      <c r="AW149" s="14" t="s">
        <v>30</v>
      </c>
      <c r="AX149" s="14" t="s">
        <v>74</v>
      </c>
      <c r="AY149" s="263" t="s">
        <v>163</v>
      </c>
    </row>
    <row r="150" s="1" customFormat="1" ht="16.5" customHeight="1">
      <c r="B150" s="38"/>
      <c r="C150" s="216" t="s">
        <v>238</v>
      </c>
      <c r="D150" s="216" t="s">
        <v>165</v>
      </c>
      <c r="E150" s="217" t="s">
        <v>1945</v>
      </c>
      <c r="F150" s="218" t="s">
        <v>1946</v>
      </c>
      <c r="G150" s="219" t="s">
        <v>180</v>
      </c>
      <c r="H150" s="220">
        <v>4</v>
      </c>
      <c r="I150" s="221"/>
      <c r="J150" s="222">
        <f>ROUND(I150*H150,2)</f>
        <v>0</v>
      </c>
      <c r="K150" s="218" t="s">
        <v>169</v>
      </c>
      <c r="L150" s="43"/>
      <c r="M150" s="223" t="s">
        <v>1</v>
      </c>
      <c r="N150" s="224" t="s">
        <v>38</v>
      </c>
      <c r="O150" s="79"/>
      <c r="P150" s="225">
        <f>O150*H150</f>
        <v>0</v>
      </c>
      <c r="Q150" s="225">
        <v>0</v>
      </c>
      <c r="R150" s="225">
        <f>Q150*H150</f>
        <v>0</v>
      </c>
      <c r="S150" s="225">
        <v>0</v>
      </c>
      <c r="T150" s="226">
        <f>S150*H150</f>
        <v>0</v>
      </c>
      <c r="AR150" s="17" t="s">
        <v>170</v>
      </c>
      <c r="AT150" s="17" t="s">
        <v>165</v>
      </c>
      <c r="AU150" s="17" t="s">
        <v>76</v>
      </c>
      <c r="AY150" s="17" t="s">
        <v>163</v>
      </c>
      <c r="BE150" s="227">
        <f>IF(N150="základní",J150,0)</f>
        <v>0</v>
      </c>
      <c r="BF150" s="227">
        <f>IF(N150="snížená",J150,0)</f>
        <v>0</v>
      </c>
      <c r="BG150" s="227">
        <f>IF(N150="zákl. přenesená",J150,0)</f>
        <v>0</v>
      </c>
      <c r="BH150" s="227">
        <f>IF(N150="sníž. přenesená",J150,0)</f>
        <v>0</v>
      </c>
      <c r="BI150" s="227">
        <f>IF(N150="nulová",J150,0)</f>
        <v>0</v>
      </c>
      <c r="BJ150" s="17" t="s">
        <v>74</v>
      </c>
      <c r="BK150" s="227">
        <f>ROUND(I150*H150,2)</f>
        <v>0</v>
      </c>
      <c r="BL150" s="17" t="s">
        <v>170</v>
      </c>
      <c r="BM150" s="17" t="s">
        <v>1947</v>
      </c>
    </row>
    <row r="151" s="1" customFormat="1">
      <c r="B151" s="38"/>
      <c r="C151" s="39"/>
      <c r="D151" s="228" t="s">
        <v>172</v>
      </c>
      <c r="E151" s="39"/>
      <c r="F151" s="229" t="s">
        <v>1948</v>
      </c>
      <c r="G151" s="39"/>
      <c r="H151" s="39"/>
      <c r="I151" s="143"/>
      <c r="J151" s="39"/>
      <c r="K151" s="39"/>
      <c r="L151" s="43"/>
      <c r="M151" s="230"/>
      <c r="N151" s="79"/>
      <c r="O151" s="79"/>
      <c r="P151" s="79"/>
      <c r="Q151" s="79"/>
      <c r="R151" s="79"/>
      <c r="S151" s="79"/>
      <c r="T151" s="80"/>
      <c r="AT151" s="17" t="s">
        <v>172</v>
      </c>
      <c r="AU151" s="17" t="s">
        <v>76</v>
      </c>
    </row>
    <row r="152" s="1" customFormat="1">
      <c r="B152" s="38"/>
      <c r="C152" s="39"/>
      <c r="D152" s="228" t="s">
        <v>174</v>
      </c>
      <c r="E152" s="39"/>
      <c r="F152" s="231" t="s">
        <v>1949</v>
      </c>
      <c r="G152" s="39"/>
      <c r="H152" s="39"/>
      <c r="I152" s="143"/>
      <c r="J152" s="39"/>
      <c r="K152" s="39"/>
      <c r="L152" s="43"/>
      <c r="M152" s="230"/>
      <c r="N152" s="79"/>
      <c r="O152" s="79"/>
      <c r="P152" s="79"/>
      <c r="Q152" s="79"/>
      <c r="R152" s="79"/>
      <c r="S152" s="79"/>
      <c r="T152" s="80"/>
      <c r="AT152" s="17" t="s">
        <v>174</v>
      </c>
      <c r="AU152" s="17" t="s">
        <v>76</v>
      </c>
    </row>
    <row r="153" s="13" customFormat="1">
      <c r="B153" s="243"/>
      <c r="C153" s="244"/>
      <c r="D153" s="228" t="s">
        <v>176</v>
      </c>
      <c r="E153" s="245" t="s">
        <v>1</v>
      </c>
      <c r="F153" s="246" t="s">
        <v>1950</v>
      </c>
      <c r="G153" s="244"/>
      <c r="H153" s="245" t="s">
        <v>1</v>
      </c>
      <c r="I153" s="247"/>
      <c r="J153" s="244"/>
      <c r="K153" s="244"/>
      <c r="L153" s="248"/>
      <c r="M153" s="249"/>
      <c r="N153" s="250"/>
      <c r="O153" s="250"/>
      <c r="P153" s="250"/>
      <c r="Q153" s="250"/>
      <c r="R153" s="250"/>
      <c r="S153" s="250"/>
      <c r="T153" s="251"/>
      <c r="AT153" s="252" t="s">
        <v>176</v>
      </c>
      <c r="AU153" s="252" t="s">
        <v>76</v>
      </c>
      <c r="AV153" s="13" t="s">
        <v>74</v>
      </c>
      <c r="AW153" s="13" t="s">
        <v>30</v>
      </c>
      <c r="AX153" s="13" t="s">
        <v>67</v>
      </c>
      <c r="AY153" s="252" t="s">
        <v>163</v>
      </c>
    </row>
    <row r="154" s="12" customFormat="1">
      <c r="B154" s="232"/>
      <c r="C154" s="233"/>
      <c r="D154" s="228" t="s">
        <v>176</v>
      </c>
      <c r="E154" s="234" t="s">
        <v>1</v>
      </c>
      <c r="F154" s="235" t="s">
        <v>911</v>
      </c>
      <c r="G154" s="233"/>
      <c r="H154" s="236">
        <v>4</v>
      </c>
      <c r="I154" s="237"/>
      <c r="J154" s="233"/>
      <c r="K154" s="233"/>
      <c r="L154" s="238"/>
      <c r="M154" s="239"/>
      <c r="N154" s="240"/>
      <c r="O154" s="240"/>
      <c r="P154" s="240"/>
      <c r="Q154" s="240"/>
      <c r="R154" s="240"/>
      <c r="S154" s="240"/>
      <c r="T154" s="241"/>
      <c r="AT154" s="242" t="s">
        <v>176</v>
      </c>
      <c r="AU154" s="242" t="s">
        <v>76</v>
      </c>
      <c r="AV154" s="12" t="s">
        <v>76</v>
      </c>
      <c r="AW154" s="12" t="s">
        <v>30</v>
      </c>
      <c r="AX154" s="12" t="s">
        <v>67</v>
      </c>
      <c r="AY154" s="242" t="s">
        <v>163</v>
      </c>
    </row>
    <row r="155" s="14" customFormat="1">
      <c r="B155" s="253"/>
      <c r="C155" s="254"/>
      <c r="D155" s="228" t="s">
        <v>176</v>
      </c>
      <c r="E155" s="255" t="s">
        <v>1</v>
      </c>
      <c r="F155" s="256" t="s">
        <v>188</v>
      </c>
      <c r="G155" s="254"/>
      <c r="H155" s="257">
        <v>4</v>
      </c>
      <c r="I155" s="258"/>
      <c r="J155" s="254"/>
      <c r="K155" s="254"/>
      <c r="L155" s="259"/>
      <c r="M155" s="260"/>
      <c r="N155" s="261"/>
      <c r="O155" s="261"/>
      <c r="P155" s="261"/>
      <c r="Q155" s="261"/>
      <c r="R155" s="261"/>
      <c r="S155" s="261"/>
      <c r="T155" s="262"/>
      <c r="AT155" s="263" t="s">
        <v>176</v>
      </c>
      <c r="AU155" s="263" t="s">
        <v>76</v>
      </c>
      <c r="AV155" s="14" t="s">
        <v>170</v>
      </c>
      <c r="AW155" s="14" t="s">
        <v>30</v>
      </c>
      <c r="AX155" s="14" t="s">
        <v>74</v>
      </c>
      <c r="AY155" s="263" t="s">
        <v>163</v>
      </c>
    </row>
    <row r="156" s="1" customFormat="1" ht="16.5" customHeight="1">
      <c r="B156" s="38"/>
      <c r="C156" s="264" t="s">
        <v>246</v>
      </c>
      <c r="D156" s="264" t="s">
        <v>347</v>
      </c>
      <c r="E156" s="265" t="s">
        <v>1951</v>
      </c>
      <c r="F156" s="266" t="s">
        <v>1952</v>
      </c>
      <c r="G156" s="267" t="s">
        <v>241</v>
      </c>
      <c r="H156" s="268">
        <v>8.8000000000000007</v>
      </c>
      <c r="I156" s="269"/>
      <c r="J156" s="270">
        <f>ROUND(I156*H156,2)</f>
        <v>0</v>
      </c>
      <c r="K156" s="266" t="s">
        <v>169</v>
      </c>
      <c r="L156" s="271"/>
      <c r="M156" s="272" t="s">
        <v>1</v>
      </c>
      <c r="N156" s="273" t="s">
        <v>38</v>
      </c>
      <c r="O156" s="79"/>
      <c r="P156" s="225">
        <f>O156*H156</f>
        <v>0</v>
      </c>
      <c r="Q156" s="225">
        <v>1</v>
      </c>
      <c r="R156" s="225">
        <f>Q156*H156</f>
        <v>8.8000000000000007</v>
      </c>
      <c r="S156" s="225">
        <v>0</v>
      </c>
      <c r="T156" s="226">
        <f>S156*H156</f>
        <v>0</v>
      </c>
      <c r="AR156" s="17" t="s">
        <v>224</v>
      </c>
      <c r="AT156" s="17" t="s">
        <v>347</v>
      </c>
      <c r="AU156" s="17" t="s">
        <v>76</v>
      </c>
      <c r="AY156" s="17" t="s">
        <v>163</v>
      </c>
      <c r="BE156" s="227">
        <f>IF(N156="základní",J156,0)</f>
        <v>0</v>
      </c>
      <c r="BF156" s="227">
        <f>IF(N156="snížená",J156,0)</f>
        <v>0</v>
      </c>
      <c r="BG156" s="227">
        <f>IF(N156="zákl. přenesená",J156,0)</f>
        <v>0</v>
      </c>
      <c r="BH156" s="227">
        <f>IF(N156="sníž. přenesená",J156,0)</f>
        <v>0</v>
      </c>
      <c r="BI156" s="227">
        <f>IF(N156="nulová",J156,0)</f>
        <v>0</v>
      </c>
      <c r="BJ156" s="17" t="s">
        <v>74</v>
      </c>
      <c r="BK156" s="227">
        <f>ROUND(I156*H156,2)</f>
        <v>0</v>
      </c>
      <c r="BL156" s="17" t="s">
        <v>170</v>
      </c>
      <c r="BM156" s="17" t="s">
        <v>1953</v>
      </c>
    </row>
    <row r="157" s="1" customFormat="1">
      <c r="B157" s="38"/>
      <c r="C157" s="39"/>
      <c r="D157" s="228" t="s">
        <v>172</v>
      </c>
      <c r="E157" s="39"/>
      <c r="F157" s="229" t="s">
        <v>1952</v>
      </c>
      <c r="G157" s="39"/>
      <c r="H157" s="39"/>
      <c r="I157" s="143"/>
      <c r="J157" s="39"/>
      <c r="K157" s="39"/>
      <c r="L157" s="43"/>
      <c r="M157" s="230"/>
      <c r="N157" s="79"/>
      <c r="O157" s="79"/>
      <c r="P157" s="79"/>
      <c r="Q157" s="79"/>
      <c r="R157" s="79"/>
      <c r="S157" s="79"/>
      <c r="T157" s="80"/>
      <c r="AT157" s="17" t="s">
        <v>172</v>
      </c>
      <c r="AU157" s="17" t="s">
        <v>76</v>
      </c>
    </row>
    <row r="158" s="12" customFormat="1">
      <c r="B158" s="232"/>
      <c r="C158" s="233"/>
      <c r="D158" s="228" t="s">
        <v>176</v>
      </c>
      <c r="E158" s="234" t="s">
        <v>1</v>
      </c>
      <c r="F158" s="235" t="s">
        <v>1954</v>
      </c>
      <c r="G158" s="233"/>
      <c r="H158" s="236">
        <v>8.8000000000000007</v>
      </c>
      <c r="I158" s="237"/>
      <c r="J158" s="233"/>
      <c r="K158" s="233"/>
      <c r="L158" s="238"/>
      <c r="M158" s="239"/>
      <c r="N158" s="240"/>
      <c r="O158" s="240"/>
      <c r="P158" s="240"/>
      <c r="Q158" s="240"/>
      <c r="R158" s="240"/>
      <c r="S158" s="240"/>
      <c r="T158" s="241"/>
      <c r="AT158" s="242" t="s">
        <v>176</v>
      </c>
      <c r="AU158" s="242" t="s">
        <v>76</v>
      </c>
      <c r="AV158" s="12" t="s">
        <v>76</v>
      </c>
      <c r="AW158" s="12" t="s">
        <v>30</v>
      </c>
      <c r="AX158" s="12" t="s">
        <v>67</v>
      </c>
      <c r="AY158" s="242" t="s">
        <v>163</v>
      </c>
    </row>
    <row r="159" s="14" customFormat="1">
      <c r="B159" s="253"/>
      <c r="C159" s="254"/>
      <c r="D159" s="228" t="s">
        <v>176</v>
      </c>
      <c r="E159" s="255" t="s">
        <v>1</v>
      </c>
      <c r="F159" s="256" t="s">
        <v>188</v>
      </c>
      <c r="G159" s="254"/>
      <c r="H159" s="257">
        <v>8.8000000000000007</v>
      </c>
      <c r="I159" s="258"/>
      <c r="J159" s="254"/>
      <c r="K159" s="254"/>
      <c r="L159" s="259"/>
      <c r="M159" s="260"/>
      <c r="N159" s="261"/>
      <c r="O159" s="261"/>
      <c r="P159" s="261"/>
      <c r="Q159" s="261"/>
      <c r="R159" s="261"/>
      <c r="S159" s="261"/>
      <c r="T159" s="262"/>
      <c r="AT159" s="263" t="s">
        <v>176</v>
      </c>
      <c r="AU159" s="263" t="s">
        <v>76</v>
      </c>
      <c r="AV159" s="14" t="s">
        <v>170</v>
      </c>
      <c r="AW159" s="14" t="s">
        <v>30</v>
      </c>
      <c r="AX159" s="14" t="s">
        <v>74</v>
      </c>
      <c r="AY159" s="263" t="s">
        <v>163</v>
      </c>
    </row>
    <row r="160" s="1" customFormat="1" ht="16.5" customHeight="1">
      <c r="B160" s="38"/>
      <c r="C160" s="216" t="s">
        <v>255</v>
      </c>
      <c r="D160" s="216" t="s">
        <v>165</v>
      </c>
      <c r="E160" s="217" t="s">
        <v>232</v>
      </c>
      <c r="F160" s="218" t="s">
        <v>233</v>
      </c>
      <c r="G160" s="219" t="s">
        <v>197</v>
      </c>
      <c r="H160" s="220">
        <v>17.16</v>
      </c>
      <c r="I160" s="221"/>
      <c r="J160" s="222">
        <f>ROUND(I160*H160,2)</f>
        <v>0</v>
      </c>
      <c r="K160" s="218" t="s">
        <v>169</v>
      </c>
      <c r="L160" s="43"/>
      <c r="M160" s="223" t="s">
        <v>1</v>
      </c>
      <c r="N160" s="224" t="s">
        <v>38</v>
      </c>
      <c r="O160" s="79"/>
      <c r="P160" s="225">
        <f>O160*H160</f>
        <v>0</v>
      </c>
      <c r="Q160" s="225">
        <v>0</v>
      </c>
      <c r="R160" s="225">
        <f>Q160*H160</f>
        <v>0</v>
      </c>
      <c r="S160" s="225">
        <v>0</v>
      </c>
      <c r="T160" s="226">
        <f>S160*H160</f>
        <v>0</v>
      </c>
      <c r="AR160" s="17" t="s">
        <v>170</v>
      </c>
      <c r="AT160" s="17" t="s">
        <v>165</v>
      </c>
      <c r="AU160" s="17" t="s">
        <v>76</v>
      </c>
      <c r="AY160" s="17" t="s">
        <v>163</v>
      </c>
      <c r="BE160" s="227">
        <f>IF(N160="základní",J160,0)</f>
        <v>0</v>
      </c>
      <c r="BF160" s="227">
        <f>IF(N160="snížená",J160,0)</f>
        <v>0</v>
      </c>
      <c r="BG160" s="227">
        <f>IF(N160="zákl. přenesená",J160,0)</f>
        <v>0</v>
      </c>
      <c r="BH160" s="227">
        <f>IF(N160="sníž. přenesená",J160,0)</f>
        <v>0</v>
      </c>
      <c r="BI160" s="227">
        <f>IF(N160="nulová",J160,0)</f>
        <v>0</v>
      </c>
      <c r="BJ160" s="17" t="s">
        <v>74</v>
      </c>
      <c r="BK160" s="227">
        <f>ROUND(I160*H160,2)</f>
        <v>0</v>
      </c>
      <c r="BL160" s="17" t="s">
        <v>170</v>
      </c>
      <c r="BM160" s="17" t="s">
        <v>1955</v>
      </c>
    </row>
    <row r="161" s="1" customFormat="1">
      <c r="B161" s="38"/>
      <c r="C161" s="39"/>
      <c r="D161" s="228" t="s">
        <v>172</v>
      </c>
      <c r="E161" s="39"/>
      <c r="F161" s="229" t="s">
        <v>235</v>
      </c>
      <c r="G161" s="39"/>
      <c r="H161" s="39"/>
      <c r="I161" s="143"/>
      <c r="J161" s="39"/>
      <c r="K161" s="39"/>
      <c r="L161" s="43"/>
      <c r="M161" s="230"/>
      <c r="N161" s="79"/>
      <c r="O161" s="79"/>
      <c r="P161" s="79"/>
      <c r="Q161" s="79"/>
      <c r="R161" s="79"/>
      <c r="S161" s="79"/>
      <c r="T161" s="80"/>
      <c r="AT161" s="17" t="s">
        <v>172</v>
      </c>
      <c r="AU161" s="17" t="s">
        <v>76</v>
      </c>
    </row>
    <row r="162" s="13" customFormat="1">
      <c r="B162" s="243"/>
      <c r="C162" s="244"/>
      <c r="D162" s="228" t="s">
        <v>176</v>
      </c>
      <c r="E162" s="245" t="s">
        <v>1</v>
      </c>
      <c r="F162" s="246" t="s">
        <v>1956</v>
      </c>
      <c r="G162" s="244"/>
      <c r="H162" s="245" t="s">
        <v>1</v>
      </c>
      <c r="I162" s="247"/>
      <c r="J162" s="244"/>
      <c r="K162" s="244"/>
      <c r="L162" s="248"/>
      <c r="M162" s="249"/>
      <c r="N162" s="250"/>
      <c r="O162" s="250"/>
      <c r="P162" s="250"/>
      <c r="Q162" s="250"/>
      <c r="R162" s="250"/>
      <c r="S162" s="250"/>
      <c r="T162" s="251"/>
      <c r="AT162" s="252" t="s">
        <v>176</v>
      </c>
      <c r="AU162" s="252" t="s">
        <v>76</v>
      </c>
      <c r="AV162" s="13" t="s">
        <v>74</v>
      </c>
      <c r="AW162" s="13" t="s">
        <v>30</v>
      </c>
      <c r="AX162" s="13" t="s">
        <v>67</v>
      </c>
      <c r="AY162" s="252" t="s">
        <v>163</v>
      </c>
    </row>
    <row r="163" s="12" customFormat="1">
      <c r="B163" s="232"/>
      <c r="C163" s="233"/>
      <c r="D163" s="228" t="s">
        <v>176</v>
      </c>
      <c r="E163" s="234" t="s">
        <v>1</v>
      </c>
      <c r="F163" s="235" t="s">
        <v>1957</v>
      </c>
      <c r="G163" s="233"/>
      <c r="H163" s="236">
        <v>8.1600000000000001</v>
      </c>
      <c r="I163" s="237"/>
      <c r="J163" s="233"/>
      <c r="K163" s="233"/>
      <c r="L163" s="238"/>
      <c r="M163" s="239"/>
      <c r="N163" s="240"/>
      <c r="O163" s="240"/>
      <c r="P163" s="240"/>
      <c r="Q163" s="240"/>
      <c r="R163" s="240"/>
      <c r="S163" s="240"/>
      <c r="T163" s="241"/>
      <c r="AT163" s="242" t="s">
        <v>176</v>
      </c>
      <c r="AU163" s="242" t="s">
        <v>76</v>
      </c>
      <c r="AV163" s="12" t="s">
        <v>76</v>
      </c>
      <c r="AW163" s="12" t="s">
        <v>30</v>
      </c>
      <c r="AX163" s="12" t="s">
        <v>67</v>
      </c>
      <c r="AY163" s="242" t="s">
        <v>163</v>
      </c>
    </row>
    <row r="164" s="13" customFormat="1">
      <c r="B164" s="243"/>
      <c r="C164" s="244"/>
      <c r="D164" s="228" t="s">
        <v>176</v>
      </c>
      <c r="E164" s="245" t="s">
        <v>1</v>
      </c>
      <c r="F164" s="246" t="s">
        <v>1958</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2" customFormat="1">
      <c r="B165" s="232"/>
      <c r="C165" s="233"/>
      <c r="D165" s="228" t="s">
        <v>176</v>
      </c>
      <c r="E165" s="234" t="s">
        <v>1</v>
      </c>
      <c r="F165" s="235" t="s">
        <v>1959</v>
      </c>
      <c r="G165" s="233"/>
      <c r="H165" s="236">
        <v>9</v>
      </c>
      <c r="I165" s="237"/>
      <c r="J165" s="233"/>
      <c r="K165" s="233"/>
      <c r="L165" s="238"/>
      <c r="M165" s="239"/>
      <c r="N165" s="240"/>
      <c r="O165" s="240"/>
      <c r="P165" s="240"/>
      <c r="Q165" s="240"/>
      <c r="R165" s="240"/>
      <c r="S165" s="240"/>
      <c r="T165" s="241"/>
      <c r="AT165" s="242" t="s">
        <v>176</v>
      </c>
      <c r="AU165" s="242" t="s">
        <v>76</v>
      </c>
      <c r="AV165" s="12" t="s">
        <v>76</v>
      </c>
      <c r="AW165" s="12" t="s">
        <v>30</v>
      </c>
      <c r="AX165" s="12" t="s">
        <v>67</v>
      </c>
      <c r="AY165" s="242" t="s">
        <v>163</v>
      </c>
    </row>
    <row r="166" s="14" customFormat="1">
      <c r="B166" s="253"/>
      <c r="C166" s="254"/>
      <c r="D166" s="228" t="s">
        <v>176</v>
      </c>
      <c r="E166" s="255" t="s">
        <v>1</v>
      </c>
      <c r="F166" s="256" t="s">
        <v>188</v>
      </c>
      <c r="G166" s="254"/>
      <c r="H166" s="257">
        <v>17.16</v>
      </c>
      <c r="I166" s="258"/>
      <c r="J166" s="254"/>
      <c r="K166" s="254"/>
      <c r="L166" s="259"/>
      <c r="M166" s="260"/>
      <c r="N166" s="261"/>
      <c r="O166" s="261"/>
      <c r="P166" s="261"/>
      <c r="Q166" s="261"/>
      <c r="R166" s="261"/>
      <c r="S166" s="261"/>
      <c r="T166" s="262"/>
      <c r="AT166" s="263" t="s">
        <v>176</v>
      </c>
      <c r="AU166" s="263" t="s">
        <v>76</v>
      </c>
      <c r="AV166" s="14" t="s">
        <v>170</v>
      </c>
      <c r="AW166" s="14" t="s">
        <v>30</v>
      </c>
      <c r="AX166" s="14" t="s">
        <v>74</v>
      </c>
      <c r="AY166" s="263" t="s">
        <v>163</v>
      </c>
    </row>
    <row r="167" s="1" customFormat="1" ht="16.5" customHeight="1">
      <c r="B167" s="38"/>
      <c r="C167" s="216" t="s">
        <v>267</v>
      </c>
      <c r="D167" s="216" t="s">
        <v>165</v>
      </c>
      <c r="E167" s="217" t="s">
        <v>239</v>
      </c>
      <c r="F167" s="218" t="s">
        <v>240</v>
      </c>
      <c r="G167" s="219" t="s">
        <v>241</v>
      </c>
      <c r="H167" s="220">
        <v>3.04</v>
      </c>
      <c r="I167" s="221"/>
      <c r="J167" s="222">
        <f>ROUND(I167*H167,2)</f>
        <v>0</v>
      </c>
      <c r="K167" s="218" t="s">
        <v>169</v>
      </c>
      <c r="L167" s="43"/>
      <c r="M167" s="223" t="s">
        <v>1</v>
      </c>
      <c r="N167" s="224" t="s">
        <v>38</v>
      </c>
      <c r="O167" s="79"/>
      <c r="P167" s="225">
        <f>O167*H167</f>
        <v>0</v>
      </c>
      <c r="Q167" s="225">
        <v>0</v>
      </c>
      <c r="R167" s="225">
        <f>Q167*H167</f>
        <v>0</v>
      </c>
      <c r="S167" s="225">
        <v>0</v>
      </c>
      <c r="T167" s="226">
        <f>S167*H167</f>
        <v>0</v>
      </c>
      <c r="AR167" s="17" t="s">
        <v>170</v>
      </c>
      <c r="AT167" s="17" t="s">
        <v>165</v>
      </c>
      <c r="AU167" s="17" t="s">
        <v>76</v>
      </c>
      <c r="AY167" s="17" t="s">
        <v>163</v>
      </c>
      <c r="BE167" s="227">
        <f>IF(N167="základní",J167,0)</f>
        <v>0</v>
      </c>
      <c r="BF167" s="227">
        <f>IF(N167="snížená",J167,0)</f>
        <v>0</v>
      </c>
      <c r="BG167" s="227">
        <f>IF(N167="zákl. přenesená",J167,0)</f>
        <v>0</v>
      </c>
      <c r="BH167" s="227">
        <f>IF(N167="sníž. přenesená",J167,0)</f>
        <v>0</v>
      </c>
      <c r="BI167" s="227">
        <f>IF(N167="nulová",J167,0)</f>
        <v>0</v>
      </c>
      <c r="BJ167" s="17" t="s">
        <v>74</v>
      </c>
      <c r="BK167" s="227">
        <f>ROUND(I167*H167,2)</f>
        <v>0</v>
      </c>
      <c r="BL167" s="17" t="s">
        <v>170</v>
      </c>
      <c r="BM167" s="17" t="s">
        <v>1960</v>
      </c>
    </row>
    <row r="168" s="1" customFormat="1">
      <c r="B168" s="38"/>
      <c r="C168" s="39"/>
      <c r="D168" s="228" t="s">
        <v>172</v>
      </c>
      <c r="E168" s="39"/>
      <c r="F168" s="229" t="s">
        <v>243</v>
      </c>
      <c r="G168" s="39"/>
      <c r="H168" s="39"/>
      <c r="I168" s="143"/>
      <c r="J168" s="39"/>
      <c r="K168" s="39"/>
      <c r="L168" s="43"/>
      <c r="M168" s="230"/>
      <c r="N168" s="79"/>
      <c r="O168" s="79"/>
      <c r="P168" s="79"/>
      <c r="Q168" s="79"/>
      <c r="R168" s="79"/>
      <c r="S168" s="79"/>
      <c r="T168" s="80"/>
      <c r="AT168" s="17" t="s">
        <v>172</v>
      </c>
      <c r="AU168" s="17" t="s">
        <v>76</v>
      </c>
    </row>
    <row r="169" s="1" customFormat="1">
      <c r="B169" s="38"/>
      <c r="C169" s="39"/>
      <c r="D169" s="228" t="s">
        <v>174</v>
      </c>
      <c r="E169" s="39"/>
      <c r="F169" s="231" t="s">
        <v>244</v>
      </c>
      <c r="G169" s="39"/>
      <c r="H169" s="39"/>
      <c r="I169" s="143"/>
      <c r="J169" s="39"/>
      <c r="K169" s="39"/>
      <c r="L169" s="43"/>
      <c r="M169" s="230"/>
      <c r="N169" s="79"/>
      <c r="O169" s="79"/>
      <c r="P169" s="79"/>
      <c r="Q169" s="79"/>
      <c r="R169" s="79"/>
      <c r="S169" s="79"/>
      <c r="T169" s="80"/>
      <c r="AT169" s="17" t="s">
        <v>174</v>
      </c>
      <c r="AU169" s="17" t="s">
        <v>76</v>
      </c>
    </row>
    <row r="170" s="12" customFormat="1">
      <c r="B170" s="232"/>
      <c r="C170" s="233"/>
      <c r="D170" s="228" t="s">
        <v>176</v>
      </c>
      <c r="E170" s="234" t="s">
        <v>1</v>
      </c>
      <c r="F170" s="235" t="s">
        <v>1944</v>
      </c>
      <c r="G170" s="233"/>
      <c r="H170" s="236">
        <v>3.04</v>
      </c>
      <c r="I170" s="237"/>
      <c r="J170" s="233"/>
      <c r="K170" s="233"/>
      <c r="L170" s="238"/>
      <c r="M170" s="239"/>
      <c r="N170" s="240"/>
      <c r="O170" s="240"/>
      <c r="P170" s="240"/>
      <c r="Q170" s="240"/>
      <c r="R170" s="240"/>
      <c r="S170" s="240"/>
      <c r="T170" s="241"/>
      <c r="AT170" s="242" t="s">
        <v>176</v>
      </c>
      <c r="AU170" s="242" t="s">
        <v>76</v>
      </c>
      <c r="AV170" s="12" t="s">
        <v>76</v>
      </c>
      <c r="AW170" s="12" t="s">
        <v>30</v>
      </c>
      <c r="AX170" s="12" t="s">
        <v>67</v>
      </c>
      <c r="AY170" s="242" t="s">
        <v>163</v>
      </c>
    </row>
    <row r="171" s="14" customFormat="1">
      <c r="B171" s="253"/>
      <c r="C171" s="254"/>
      <c r="D171" s="228" t="s">
        <v>176</v>
      </c>
      <c r="E171" s="255" t="s">
        <v>1</v>
      </c>
      <c r="F171" s="256" t="s">
        <v>188</v>
      </c>
      <c r="G171" s="254"/>
      <c r="H171" s="257">
        <v>3.04</v>
      </c>
      <c r="I171" s="258"/>
      <c r="J171" s="254"/>
      <c r="K171" s="254"/>
      <c r="L171" s="259"/>
      <c r="M171" s="260"/>
      <c r="N171" s="261"/>
      <c r="O171" s="261"/>
      <c r="P171" s="261"/>
      <c r="Q171" s="261"/>
      <c r="R171" s="261"/>
      <c r="S171" s="261"/>
      <c r="T171" s="262"/>
      <c r="AT171" s="263" t="s">
        <v>176</v>
      </c>
      <c r="AU171" s="263" t="s">
        <v>76</v>
      </c>
      <c r="AV171" s="14" t="s">
        <v>170</v>
      </c>
      <c r="AW171" s="14" t="s">
        <v>30</v>
      </c>
      <c r="AX171" s="14" t="s">
        <v>74</v>
      </c>
      <c r="AY171" s="263" t="s">
        <v>163</v>
      </c>
    </row>
    <row r="172" s="11" customFormat="1" ht="22.8" customHeight="1">
      <c r="B172" s="200"/>
      <c r="C172" s="201"/>
      <c r="D172" s="202" t="s">
        <v>66</v>
      </c>
      <c r="E172" s="214" t="s">
        <v>76</v>
      </c>
      <c r="F172" s="214" t="s">
        <v>731</v>
      </c>
      <c r="G172" s="201"/>
      <c r="H172" s="201"/>
      <c r="I172" s="204"/>
      <c r="J172" s="215">
        <f>BK172</f>
        <v>0</v>
      </c>
      <c r="K172" s="201"/>
      <c r="L172" s="206"/>
      <c r="M172" s="207"/>
      <c r="N172" s="208"/>
      <c r="O172" s="208"/>
      <c r="P172" s="209">
        <f>SUM(P173:P212)</f>
        <v>0</v>
      </c>
      <c r="Q172" s="208"/>
      <c r="R172" s="209">
        <f>SUM(R173:R212)</f>
        <v>0.29547089800000004</v>
      </c>
      <c r="S172" s="208"/>
      <c r="T172" s="210">
        <f>SUM(T173:T212)</f>
        <v>0</v>
      </c>
      <c r="AR172" s="211" t="s">
        <v>74</v>
      </c>
      <c r="AT172" s="212" t="s">
        <v>66</v>
      </c>
      <c r="AU172" s="212" t="s">
        <v>74</v>
      </c>
      <c r="AY172" s="211" t="s">
        <v>163</v>
      </c>
      <c r="BK172" s="213">
        <f>SUM(BK173:BK212)</f>
        <v>0</v>
      </c>
    </row>
    <row r="173" s="1" customFormat="1" ht="16.5" customHeight="1">
      <c r="B173" s="38"/>
      <c r="C173" s="216" t="s">
        <v>280</v>
      </c>
      <c r="D173" s="216" t="s">
        <v>165</v>
      </c>
      <c r="E173" s="217" t="s">
        <v>1961</v>
      </c>
      <c r="F173" s="218" t="s">
        <v>1962</v>
      </c>
      <c r="G173" s="219" t="s">
        <v>180</v>
      </c>
      <c r="H173" s="220">
        <v>5.016</v>
      </c>
      <c r="I173" s="221"/>
      <c r="J173" s="222">
        <f>ROUND(I173*H173,2)</f>
        <v>0</v>
      </c>
      <c r="K173" s="218" t="s">
        <v>169</v>
      </c>
      <c r="L173" s="43"/>
      <c r="M173" s="223" t="s">
        <v>1</v>
      </c>
      <c r="N173" s="224" t="s">
        <v>38</v>
      </c>
      <c r="O173" s="79"/>
      <c r="P173" s="225">
        <f>O173*H173</f>
        <v>0</v>
      </c>
      <c r="Q173" s="225">
        <v>0</v>
      </c>
      <c r="R173" s="225">
        <f>Q173*H173</f>
        <v>0</v>
      </c>
      <c r="S173" s="225">
        <v>0</v>
      </c>
      <c r="T173" s="226">
        <f>S173*H173</f>
        <v>0</v>
      </c>
      <c r="AR173" s="17" t="s">
        <v>170</v>
      </c>
      <c r="AT173" s="17" t="s">
        <v>165</v>
      </c>
      <c r="AU173" s="17" t="s">
        <v>76</v>
      </c>
      <c r="AY173" s="17" t="s">
        <v>163</v>
      </c>
      <c r="BE173" s="227">
        <f>IF(N173="základní",J173,0)</f>
        <v>0</v>
      </c>
      <c r="BF173" s="227">
        <f>IF(N173="snížená",J173,0)</f>
        <v>0</v>
      </c>
      <c r="BG173" s="227">
        <f>IF(N173="zákl. přenesená",J173,0)</f>
        <v>0</v>
      </c>
      <c r="BH173" s="227">
        <f>IF(N173="sníž. přenesená",J173,0)</f>
        <v>0</v>
      </c>
      <c r="BI173" s="227">
        <f>IF(N173="nulová",J173,0)</f>
        <v>0</v>
      </c>
      <c r="BJ173" s="17" t="s">
        <v>74</v>
      </c>
      <c r="BK173" s="227">
        <f>ROUND(I173*H173,2)</f>
        <v>0</v>
      </c>
      <c r="BL173" s="17" t="s">
        <v>170</v>
      </c>
      <c r="BM173" s="17" t="s">
        <v>1963</v>
      </c>
    </row>
    <row r="174" s="1" customFormat="1">
      <c r="B174" s="38"/>
      <c r="C174" s="39"/>
      <c r="D174" s="228" t="s">
        <v>172</v>
      </c>
      <c r="E174" s="39"/>
      <c r="F174" s="229" t="s">
        <v>1964</v>
      </c>
      <c r="G174" s="39"/>
      <c r="H174" s="39"/>
      <c r="I174" s="143"/>
      <c r="J174" s="39"/>
      <c r="K174" s="39"/>
      <c r="L174" s="43"/>
      <c r="M174" s="230"/>
      <c r="N174" s="79"/>
      <c r="O174" s="79"/>
      <c r="P174" s="79"/>
      <c r="Q174" s="79"/>
      <c r="R174" s="79"/>
      <c r="S174" s="79"/>
      <c r="T174" s="80"/>
      <c r="AT174" s="17" t="s">
        <v>172</v>
      </c>
      <c r="AU174" s="17" t="s">
        <v>76</v>
      </c>
    </row>
    <row r="175" s="1" customFormat="1">
      <c r="B175" s="38"/>
      <c r="C175" s="39"/>
      <c r="D175" s="228" t="s">
        <v>174</v>
      </c>
      <c r="E175" s="39"/>
      <c r="F175" s="231" t="s">
        <v>1965</v>
      </c>
      <c r="G175" s="39"/>
      <c r="H175" s="39"/>
      <c r="I175" s="143"/>
      <c r="J175" s="39"/>
      <c r="K175" s="39"/>
      <c r="L175" s="43"/>
      <c r="M175" s="230"/>
      <c r="N175" s="79"/>
      <c r="O175" s="79"/>
      <c r="P175" s="79"/>
      <c r="Q175" s="79"/>
      <c r="R175" s="79"/>
      <c r="S175" s="79"/>
      <c r="T175" s="80"/>
      <c r="AT175" s="17" t="s">
        <v>174</v>
      </c>
      <c r="AU175" s="17" t="s">
        <v>76</v>
      </c>
    </row>
    <row r="176" s="13" customFormat="1">
      <c r="B176" s="243"/>
      <c r="C176" s="244"/>
      <c r="D176" s="228" t="s">
        <v>176</v>
      </c>
      <c r="E176" s="245" t="s">
        <v>1</v>
      </c>
      <c r="F176" s="246" t="s">
        <v>1966</v>
      </c>
      <c r="G176" s="244"/>
      <c r="H176" s="245" t="s">
        <v>1</v>
      </c>
      <c r="I176" s="247"/>
      <c r="J176" s="244"/>
      <c r="K176" s="244"/>
      <c r="L176" s="248"/>
      <c r="M176" s="249"/>
      <c r="N176" s="250"/>
      <c r="O176" s="250"/>
      <c r="P176" s="250"/>
      <c r="Q176" s="250"/>
      <c r="R176" s="250"/>
      <c r="S176" s="250"/>
      <c r="T176" s="251"/>
      <c r="AT176" s="252" t="s">
        <v>176</v>
      </c>
      <c r="AU176" s="252" t="s">
        <v>76</v>
      </c>
      <c r="AV176" s="13" t="s">
        <v>74</v>
      </c>
      <c r="AW176" s="13" t="s">
        <v>30</v>
      </c>
      <c r="AX176" s="13" t="s">
        <v>67</v>
      </c>
      <c r="AY176" s="252" t="s">
        <v>163</v>
      </c>
    </row>
    <row r="177" s="12" customFormat="1">
      <c r="B177" s="232"/>
      <c r="C177" s="233"/>
      <c r="D177" s="228" t="s">
        <v>176</v>
      </c>
      <c r="E177" s="234" t="s">
        <v>1</v>
      </c>
      <c r="F177" s="235" t="s">
        <v>1967</v>
      </c>
      <c r="G177" s="233"/>
      <c r="H177" s="236">
        <v>5.016</v>
      </c>
      <c r="I177" s="237"/>
      <c r="J177" s="233"/>
      <c r="K177" s="233"/>
      <c r="L177" s="238"/>
      <c r="M177" s="239"/>
      <c r="N177" s="240"/>
      <c r="O177" s="240"/>
      <c r="P177" s="240"/>
      <c r="Q177" s="240"/>
      <c r="R177" s="240"/>
      <c r="S177" s="240"/>
      <c r="T177" s="241"/>
      <c r="AT177" s="242" t="s">
        <v>176</v>
      </c>
      <c r="AU177" s="242" t="s">
        <v>76</v>
      </c>
      <c r="AV177" s="12" t="s">
        <v>76</v>
      </c>
      <c r="AW177" s="12" t="s">
        <v>30</v>
      </c>
      <c r="AX177" s="12" t="s">
        <v>67</v>
      </c>
      <c r="AY177" s="242" t="s">
        <v>163</v>
      </c>
    </row>
    <row r="178" s="14" customFormat="1">
      <c r="B178" s="253"/>
      <c r="C178" s="254"/>
      <c r="D178" s="228" t="s">
        <v>176</v>
      </c>
      <c r="E178" s="255" t="s">
        <v>1</v>
      </c>
      <c r="F178" s="256" t="s">
        <v>188</v>
      </c>
      <c r="G178" s="254"/>
      <c r="H178" s="257">
        <v>5.016</v>
      </c>
      <c r="I178" s="258"/>
      <c r="J178" s="254"/>
      <c r="K178" s="254"/>
      <c r="L178" s="259"/>
      <c r="M178" s="260"/>
      <c r="N178" s="261"/>
      <c r="O178" s="261"/>
      <c r="P178" s="261"/>
      <c r="Q178" s="261"/>
      <c r="R178" s="261"/>
      <c r="S178" s="261"/>
      <c r="T178" s="262"/>
      <c r="AT178" s="263" t="s">
        <v>176</v>
      </c>
      <c r="AU178" s="263" t="s">
        <v>76</v>
      </c>
      <c r="AV178" s="14" t="s">
        <v>170</v>
      </c>
      <c r="AW178" s="14" t="s">
        <v>30</v>
      </c>
      <c r="AX178" s="14" t="s">
        <v>74</v>
      </c>
      <c r="AY178" s="263" t="s">
        <v>163</v>
      </c>
    </row>
    <row r="179" s="1" customFormat="1" ht="16.5" customHeight="1">
      <c r="B179" s="38"/>
      <c r="C179" s="216" t="s">
        <v>8</v>
      </c>
      <c r="D179" s="216" t="s">
        <v>165</v>
      </c>
      <c r="E179" s="217" t="s">
        <v>1968</v>
      </c>
      <c r="F179" s="218" t="s">
        <v>1969</v>
      </c>
      <c r="G179" s="219" t="s">
        <v>197</v>
      </c>
      <c r="H179" s="220">
        <v>0.76000000000000001</v>
      </c>
      <c r="I179" s="221"/>
      <c r="J179" s="222">
        <f>ROUND(I179*H179,2)</f>
        <v>0</v>
      </c>
      <c r="K179" s="218" t="s">
        <v>169</v>
      </c>
      <c r="L179" s="43"/>
      <c r="M179" s="223" t="s">
        <v>1</v>
      </c>
      <c r="N179" s="224" t="s">
        <v>38</v>
      </c>
      <c r="O179" s="79"/>
      <c r="P179" s="225">
        <f>O179*H179</f>
        <v>0</v>
      </c>
      <c r="Q179" s="225">
        <v>0.0014357</v>
      </c>
      <c r="R179" s="225">
        <f>Q179*H179</f>
        <v>0.0010911320000000001</v>
      </c>
      <c r="S179" s="225">
        <v>0</v>
      </c>
      <c r="T179" s="226">
        <f>S179*H179</f>
        <v>0</v>
      </c>
      <c r="AR179" s="17" t="s">
        <v>170</v>
      </c>
      <c r="AT179" s="17" t="s">
        <v>165</v>
      </c>
      <c r="AU179" s="17" t="s">
        <v>76</v>
      </c>
      <c r="AY179" s="17" t="s">
        <v>163</v>
      </c>
      <c r="BE179" s="227">
        <f>IF(N179="základní",J179,0)</f>
        <v>0</v>
      </c>
      <c r="BF179" s="227">
        <f>IF(N179="snížená",J179,0)</f>
        <v>0</v>
      </c>
      <c r="BG179" s="227">
        <f>IF(N179="zákl. přenesená",J179,0)</f>
        <v>0</v>
      </c>
      <c r="BH179" s="227">
        <f>IF(N179="sníž. přenesená",J179,0)</f>
        <v>0</v>
      </c>
      <c r="BI179" s="227">
        <f>IF(N179="nulová",J179,0)</f>
        <v>0</v>
      </c>
      <c r="BJ179" s="17" t="s">
        <v>74</v>
      </c>
      <c r="BK179" s="227">
        <f>ROUND(I179*H179,2)</f>
        <v>0</v>
      </c>
      <c r="BL179" s="17" t="s">
        <v>170</v>
      </c>
      <c r="BM179" s="17" t="s">
        <v>1970</v>
      </c>
    </row>
    <row r="180" s="1" customFormat="1">
      <c r="B180" s="38"/>
      <c r="C180" s="39"/>
      <c r="D180" s="228" t="s">
        <v>172</v>
      </c>
      <c r="E180" s="39"/>
      <c r="F180" s="229" t="s">
        <v>1971</v>
      </c>
      <c r="G180" s="39"/>
      <c r="H180" s="39"/>
      <c r="I180" s="143"/>
      <c r="J180" s="39"/>
      <c r="K180" s="39"/>
      <c r="L180" s="43"/>
      <c r="M180" s="230"/>
      <c r="N180" s="79"/>
      <c r="O180" s="79"/>
      <c r="P180" s="79"/>
      <c r="Q180" s="79"/>
      <c r="R180" s="79"/>
      <c r="S180" s="79"/>
      <c r="T180" s="80"/>
      <c r="AT180" s="17" t="s">
        <v>172</v>
      </c>
      <c r="AU180" s="17" t="s">
        <v>76</v>
      </c>
    </row>
    <row r="181" s="1" customFormat="1">
      <c r="B181" s="38"/>
      <c r="C181" s="39"/>
      <c r="D181" s="228" t="s">
        <v>174</v>
      </c>
      <c r="E181" s="39"/>
      <c r="F181" s="231" t="s">
        <v>1972</v>
      </c>
      <c r="G181" s="39"/>
      <c r="H181" s="39"/>
      <c r="I181" s="143"/>
      <c r="J181" s="39"/>
      <c r="K181" s="39"/>
      <c r="L181" s="43"/>
      <c r="M181" s="230"/>
      <c r="N181" s="79"/>
      <c r="O181" s="79"/>
      <c r="P181" s="79"/>
      <c r="Q181" s="79"/>
      <c r="R181" s="79"/>
      <c r="S181" s="79"/>
      <c r="T181" s="80"/>
      <c r="AT181" s="17" t="s">
        <v>174</v>
      </c>
      <c r="AU181" s="17" t="s">
        <v>76</v>
      </c>
    </row>
    <row r="182" s="13" customFormat="1">
      <c r="B182" s="243"/>
      <c r="C182" s="244"/>
      <c r="D182" s="228" t="s">
        <v>176</v>
      </c>
      <c r="E182" s="245" t="s">
        <v>1</v>
      </c>
      <c r="F182" s="246" t="s">
        <v>1973</v>
      </c>
      <c r="G182" s="244"/>
      <c r="H182" s="245" t="s">
        <v>1</v>
      </c>
      <c r="I182" s="247"/>
      <c r="J182" s="244"/>
      <c r="K182" s="244"/>
      <c r="L182" s="248"/>
      <c r="M182" s="249"/>
      <c r="N182" s="250"/>
      <c r="O182" s="250"/>
      <c r="P182" s="250"/>
      <c r="Q182" s="250"/>
      <c r="R182" s="250"/>
      <c r="S182" s="250"/>
      <c r="T182" s="251"/>
      <c r="AT182" s="252" t="s">
        <v>176</v>
      </c>
      <c r="AU182" s="252" t="s">
        <v>76</v>
      </c>
      <c r="AV182" s="13" t="s">
        <v>74</v>
      </c>
      <c r="AW182" s="13" t="s">
        <v>30</v>
      </c>
      <c r="AX182" s="13" t="s">
        <v>67</v>
      </c>
      <c r="AY182" s="252" t="s">
        <v>163</v>
      </c>
    </row>
    <row r="183" s="12" customFormat="1">
      <c r="B183" s="232"/>
      <c r="C183" s="233"/>
      <c r="D183" s="228" t="s">
        <v>176</v>
      </c>
      <c r="E183" s="234" t="s">
        <v>1</v>
      </c>
      <c r="F183" s="235" t="s">
        <v>1974</v>
      </c>
      <c r="G183" s="233"/>
      <c r="H183" s="236">
        <v>0.76000000000000001</v>
      </c>
      <c r="I183" s="237"/>
      <c r="J183" s="233"/>
      <c r="K183" s="233"/>
      <c r="L183" s="238"/>
      <c r="M183" s="239"/>
      <c r="N183" s="240"/>
      <c r="O183" s="240"/>
      <c r="P183" s="240"/>
      <c r="Q183" s="240"/>
      <c r="R183" s="240"/>
      <c r="S183" s="240"/>
      <c r="T183" s="241"/>
      <c r="AT183" s="242" t="s">
        <v>176</v>
      </c>
      <c r="AU183" s="242" t="s">
        <v>76</v>
      </c>
      <c r="AV183" s="12" t="s">
        <v>76</v>
      </c>
      <c r="AW183" s="12" t="s">
        <v>30</v>
      </c>
      <c r="AX183" s="12" t="s">
        <v>67</v>
      </c>
      <c r="AY183" s="242" t="s">
        <v>163</v>
      </c>
    </row>
    <row r="184" s="14" customFormat="1">
      <c r="B184" s="253"/>
      <c r="C184" s="254"/>
      <c r="D184" s="228" t="s">
        <v>176</v>
      </c>
      <c r="E184" s="255" t="s">
        <v>1</v>
      </c>
      <c r="F184" s="256" t="s">
        <v>188</v>
      </c>
      <c r="G184" s="254"/>
      <c r="H184" s="257">
        <v>0.76000000000000001</v>
      </c>
      <c r="I184" s="258"/>
      <c r="J184" s="254"/>
      <c r="K184" s="254"/>
      <c r="L184" s="259"/>
      <c r="M184" s="260"/>
      <c r="N184" s="261"/>
      <c r="O184" s="261"/>
      <c r="P184" s="261"/>
      <c r="Q184" s="261"/>
      <c r="R184" s="261"/>
      <c r="S184" s="261"/>
      <c r="T184" s="262"/>
      <c r="AT184" s="263" t="s">
        <v>176</v>
      </c>
      <c r="AU184" s="263" t="s">
        <v>76</v>
      </c>
      <c r="AV184" s="14" t="s">
        <v>170</v>
      </c>
      <c r="AW184" s="14" t="s">
        <v>30</v>
      </c>
      <c r="AX184" s="14" t="s">
        <v>74</v>
      </c>
      <c r="AY184" s="263" t="s">
        <v>163</v>
      </c>
    </row>
    <row r="185" s="1" customFormat="1" ht="16.5" customHeight="1">
      <c r="B185" s="38"/>
      <c r="C185" s="216" t="s">
        <v>294</v>
      </c>
      <c r="D185" s="216" t="s">
        <v>165</v>
      </c>
      <c r="E185" s="217" t="s">
        <v>1975</v>
      </c>
      <c r="F185" s="218" t="s">
        <v>1976</v>
      </c>
      <c r="G185" s="219" t="s">
        <v>197</v>
      </c>
      <c r="H185" s="220">
        <v>0.76000000000000001</v>
      </c>
      <c r="I185" s="221"/>
      <c r="J185" s="222">
        <f>ROUND(I185*H185,2)</f>
        <v>0</v>
      </c>
      <c r="K185" s="218" t="s">
        <v>169</v>
      </c>
      <c r="L185" s="43"/>
      <c r="M185" s="223" t="s">
        <v>1</v>
      </c>
      <c r="N185" s="224" t="s">
        <v>38</v>
      </c>
      <c r="O185" s="79"/>
      <c r="P185" s="225">
        <f>O185*H185</f>
        <v>0</v>
      </c>
      <c r="Q185" s="225">
        <v>3.6000000000000001E-05</v>
      </c>
      <c r="R185" s="225">
        <f>Q185*H185</f>
        <v>2.7360000000000002E-05</v>
      </c>
      <c r="S185" s="225">
        <v>0</v>
      </c>
      <c r="T185" s="226">
        <f>S185*H185</f>
        <v>0</v>
      </c>
      <c r="AR185" s="17" t="s">
        <v>170</v>
      </c>
      <c r="AT185" s="17" t="s">
        <v>165</v>
      </c>
      <c r="AU185" s="17" t="s">
        <v>76</v>
      </c>
      <c r="AY185" s="17" t="s">
        <v>163</v>
      </c>
      <c r="BE185" s="227">
        <f>IF(N185="základní",J185,0)</f>
        <v>0</v>
      </c>
      <c r="BF185" s="227">
        <f>IF(N185="snížená",J185,0)</f>
        <v>0</v>
      </c>
      <c r="BG185" s="227">
        <f>IF(N185="zákl. přenesená",J185,0)</f>
        <v>0</v>
      </c>
      <c r="BH185" s="227">
        <f>IF(N185="sníž. přenesená",J185,0)</f>
        <v>0</v>
      </c>
      <c r="BI185" s="227">
        <f>IF(N185="nulová",J185,0)</f>
        <v>0</v>
      </c>
      <c r="BJ185" s="17" t="s">
        <v>74</v>
      </c>
      <c r="BK185" s="227">
        <f>ROUND(I185*H185,2)</f>
        <v>0</v>
      </c>
      <c r="BL185" s="17" t="s">
        <v>170</v>
      </c>
      <c r="BM185" s="17" t="s">
        <v>1977</v>
      </c>
    </row>
    <row r="186" s="1" customFormat="1">
      <c r="B186" s="38"/>
      <c r="C186" s="39"/>
      <c r="D186" s="228" t="s">
        <v>172</v>
      </c>
      <c r="E186" s="39"/>
      <c r="F186" s="229" t="s">
        <v>1978</v>
      </c>
      <c r="G186" s="39"/>
      <c r="H186" s="39"/>
      <c r="I186" s="143"/>
      <c r="J186" s="39"/>
      <c r="K186" s="39"/>
      <c r="L186" s="43"/>
      <c r="M186" s="230"/>
      <c r="N186" s="79"/>
      <c r="O186" s="79"/>
      <c r="P186" s="79"/>
      <c r="Q186" s="79"/>
      <c r="R186" s="79"/>
      <c r="S186" s="79"/>
      <c r="T186" s="80"/>
      <c r="AT186" s="17" t="s">
        <v>172</v>
      </c>
      <c r="AU186" s="17" t="s">
        <v>76</v>
      </c>
    </row>
    <row r="187" s="1" customFormat="1">
      <c r="B187" s="38"/>
      <c r="C187" s="39"/>
      <c r="D187" s="228" t="s">
        <v>174</v>
      </c>
      <c r="E187" s="39"/>
      <c r="F187" s="231" t="s">
        <v>1972</v>
      </c>
      <c r="G187" s="39"/>
      <c r="H187" s="39"/>
      <c r="I187" s="143"/>
      <c r="J187" s="39"/>
      <c r="K187" s="39"/>
      <c r="L187" s="43"/>
      <c r="M187" s="230"/>
      <c r="N187" s="79"/>
      <c r="O187" s="79"/>
      <c r="P187" s="79"/>
      <c r="Q187" s="79"/>
      <c r="R187" s="79"/>
      <c r="S187" s="79"/>
      <c r="T187" s="80"/>
      <c r="AT187" s="17" t="s">
        <v>174</v>
      </c>
      <c r="AU187" s="17" t="s">
        <v>76</v>
      </c>
    </row>
    <row r="188" s="1" customFormat="1" ht="16.5" customHeight="1">
      <c r="B188" s="38"/>
      <c r="C188" s="216" t="s">
        <v>305</v>
      </c>
      <c r="D188" s="216" t="s">
        <v>165</v>
      </c>
      <c r="E188" s="217" t="s">
        <v>1979</v>
      </c>
      <c r="F188" s="218" t="s">
        <v>1980</v>
      </c>
      <c r="G188" s="219" t="s">
        <v>241</v>
      </c>
      <c r="H188" s="220">
        <v>0.071999999999999995</v>
      </c>
      <c r="I188" s="221"/>
      <c r="J188" s="222">
        <f>ROUND(I188*H188,2)</f>
        <v>0</v>
      </c>
      <c r="K188" s="218" t="s">
        <v>169</v>
      </c>
      <c r="L188" s="43"/>
      <c r="M188" s="223" t="s">
        <v>1</v>
      </c>
      <c r="N188" s="224" t="s">
        <v>38</v>
      </c>
      <c r="O188" s="79"/>
      <c r="P188" s="225">
        <f>O188*H188</f>
        <v>0</v>
      </c>
      <c r="Q188" s="225">
        <v>1.038217</v>
      </c>
      <c r="R188" s="225">
        <f>Q188*H188</f>
        <v>0.074751623999999989</v>
      </c>
      <c r="S188" s="225">
        <v>0</v>
      </c>
      <c r="T188" s="226">
        <f>S188*H188</f>
        <v>0</v>
      </c>
      <c r="AR188" s="17" t="s">
        <v>170</v>
      </c>
      <c r="AT188" s="17" t="s">
        <v>165</v>
      </c>
      <c r="AU188" s="17" t="s">
        <v>76</v>
      </c>
      <c r="AY188" s="17" t="s">
        <v>163</v>
      </c>
      <c r="BE188" s="227">
        <f>IF(N188="základní",J188,0)</f>
        <v>0</v>
      </c>
      <c r="BF188" s="227">
        <f>IF(N188="snížená",J188,0)</f>
        <v>0</v>
      </c>
      <c r="BG188" s="227">
        <f>IF(N188="zákl. přenesená",J188,0)</f>
        <v>0</v>
      </c>
      <c r="BH188" s="227">
        <f>IF(N188="sníž. přenesená",J188,0)</f>
        <v>0</v>
      </c>
      <c r="BI188" s="227">
        <f>IF(N188="nulová",J188,0)</f>
        <v>0</v>
      </c>
      <c r="BJ188" s="17" t="s">
        <v>74</v>
      </c>
      <c r="BK188" s="227">
        <f>ROUND(I188*H188,2)</f>
        <v>0</v>
      </c>
      <c r="BL188" s="17" t="s">
        <v>170</v>
      </c>
      <c r="BM188" s="17" t="s">
        <v>1981</v>
      </c>
    </row>
    <row r="189" s="1" customFormat="1">
      <c r="B189" s="38"/>
      <c r="C189" s="39"/>
      <c r="D189" s="228" t="s">
        <v>172</v>
      </c>
      <c r="E189" s="39"/>
      <c r="F189" s="229" t="s">
        <v>1982</v>
      </c>
      <c r="G189" s="39"/>
      <c r="H189" s="39"/>
      <c r="I189" s="143"/>
      <c r="J189" s="39"/>
      <c r="K189" s="39"/>
      <c r="L189" s="43"/>
      <c r="M189" s="230"/>
      <c r="N189" s="79"/>
      <c r="O189" s="79"/>
      <c r="P189" s="79"/>
      <c r="Q189" s="79"/>
      <c r="R189" s="79"/>
      <c r="S189" s="79"/>
      <c r="T189" s="80"/>
      <c r="AT189" s="17" t="s">
        <v>172</v>
      </c>
      <c r="AU189" s="17" t="s">
        <v>76</v>
      </c>
    </row>
    <row r="190" s="1" customFormat="1">
      <c r="B190" s="38"/>
      <c r="C190" s="39"/>
      <c r="D190" s="228" t="s">
        <v>174</v>
      </c>
      <c r="E190" s="39"/>
      <c r="F190" s="231" t="s">
        <v>310</v>
      </c>
      <c r="G190" s="39"/>
      <c r="H190" s="39"/>
      <c r="I190" s="143"/>
      <c r="J190" s="39"/>
      <c r="K190" s="39"/>
      <c r="L190" s="43"/>
      <c r="M190" s="230"/>
      <c r="N190" s="79"/>
      <c r="O190" s="79"/>
      <c r="P190" s="79"/>
      <c r="Q190" s="79"/>
      <c r="R190" s="79"/>
      <c r="S190" s="79"/>
      <c r="T190" s="80"/>
      <c r="AT190" s="17" t="s">
        <v>174</v>
      </c>
      <c r="AU190" s="17" t="s">
        <v>76</v>
      </c>
    </row>
    <row r="191" s="12" customFormat="1">
      <c r="B191" s="232"/>
      <c r="C191" s="233"/>
      <c r="D191" s="228" t="s">
        <v>176</v>
      </c>
      <c r="E191" s="234" t="s">
        <v>1</v>
      </c>
      <c r="F191" s="235" t="s">
        <v>1983</v>
      </c>
      <c r="G191" s="233"/>
      <c r="H191" s="236">
        <v>0.071999999999999995</v>
      </c>
      <c r="I191" s="237"/>
      <c r="J191" s="233"/>
      <c r="K191" s="233"/>
      <c r="L191" s="238"/>
      <c r="M191" s="239"/>
      <c r="N191" s="240"/>
      <c r="O191" s="240"/>
      <c r="P191" s="240"/>
      <c r="Q191" s="240"/>
      <c r="R191" s="240"/>
      <c r="S191" s="240"/>
      <c r="T191" s="241"/>
      <c r="AT191" s="242" t="s">
        <v>176</v>
      </c>
      <c r="AU191" s="242" t="s">
        <v>76</v>
      </c>
      <c r="AV191" s="12" t="s">
        <v>76</v>
      </c>
      <c r="AW191" s="12" t="s">
        <v>30</v>
      </c>
      <c r="AX191" s="12" t="s">
        <v>67</v>
      </c>
      <c r="AY191" s="242" t="s">
        <v>163</v>
      </c>
    </row>
    <row r="192" s="14" customFormat="1">
      <c r="B192" s="253"/>
      <c r="C192" s="254"/>
      <c r="D192" s="228" t="s">
        <v>176</v>
      </c>
      <c r="E192" s="255" t="s">
        <v>1</v>
      </c>
      <c r="F192" s="256" t="s">
        <v>188</v>
      </c>
      <c r="G192" s="254"/>
      <c r="H192" s="257">
        <v>0.071999999999999995</v>
      </c>
      <c r="I192" s="258"/>
      <c r="J192" s="254"/>
      <c r="K192" s="254"/>
      <c r="L192" s="259"/>
      <c r="M192" s="260"/>
      <c r="N192" s="261"/>
      <c r="O192" s="261"/>
      <c r="P192" s="261"/>
      <c r="Q192" s="261"/>
      <c r="R192" s="261"/>
      <c r="S192" s="261"/>
      <c r="T192" s="262"/>
      <c r="AT192" s="263" t="s">
        <v>176</v>
      </c>
      <c r="AU192" s="263" t="s">
        <v>76</v>
      </c>
      <c r="AV192" s="14" t="s">
        <v>170</v>
      </c>
      <c r="AW192" s="14" t="s">
        <v>30</v>
      </c>
      <c r="AX192" s="14" t="s">
        <v>74</v>
      </c>
      <c r="AY192" s="263" t="s">
        <v>163</v>
      </c>
    </row>
    <row r="193" s="1" customFormat="1" ht="16.5" customHeight="1">
      <c r="B193" s="38"/>
      <c r="C193" s="216" t="s">
        <v>312</v>
      </c>
      <c r="D193" s="216" t="s">
        <v>165</v>
      </c>
      <c r="E193" s="217" t="s">
        <v>306</v>
      </c>
      <c r="F193" s="218" t="s">
        <v>307</v>
      </c>
      <c r="G193" s="219" t="s">
        <v>241</v>
      </c>
      <c r="H193" s="220">
        <v>0.20300000000000001</v>
      </c>
      <c r="I193" s="221"/>
      <c r="J193" s="222">
        <f>ROUND(I193*H193,2)</f>
        <v>0</v>
      </c>
      <c r="K193" s="218" t="s">
        <v>169</v>
      </c>
      <c r="L193" s="43"/>
      <c r="M193" s="223" t="s">
        <v>1</v>
      </c>
      <c r="N193" s="224" t="s">
        <v>38</v>
      </c>
      <c r="O193" s="79"/>
      <c r="P193" s="225">
        <f>O193*H193</f>
        <v>0</v>
      </c>
      <c r="Q193" s="225">
        <v>1.0597380000000001</v>
      </c>
      <c r="R193" s="225">
        <f>Q193*H193</f>
        <v>0.21512681400000003</v>
      </c>
      <c r="S193" s="225">
        <v>0</v>
      </c>
      <c r="T193" s="226">
        <f>S193*H193</f>
        <v>0</v>
      </c>
      <c r="AR193" s="17" t="s">
        <v>170</v>
      </c>
      <c r="AT193" s="17" t="s">
        <v>165</v>
      </c>
      <c r="AU193" s="17" t="s">
        <v>76</v>
      </c>
      <c r="AY193" s="17" t="s">
        <v>163</v>
      </c>
      <c r="BE193" s="227">
        <f>IF(N193="základní",J193,0)</f>
        <v>0</v>
      </c>
      <c r="BF193" s="227">
        <f>IF(N193="snížená",J193,0)</f>
        <v>0</v>
      </c>
      <c r="BG193" s="227">
        <f>IF(N193="zákl. přenesená",J193,0)</f>
        <v>0</v>
      </c>
      <c r="BH193" s="227">
        <f>IF(N193="sníž. přenesená",J193,0)</f>
        <v>0</v>
      </c>
      <c r="BI193" s="227">
        <f>IF(N193="nulová",J193,0)</f>
        <v>0</v>
      </c>
      <c r="BJ193" s="17" t="s">
        <v>74</v>
      </c>
      <c r="BK193" s="227">
        <f>ROUND(I193*H193,2)</f>
        <v>0</v>
      </c>
      <c r="BL193" s="17" t="s">
        <v>170</v>
      </c>
      <c r="BM193" s="17" t="s">
        <v>1984</v>
      </c>
    </row>
    <row r="194" s="1" customFormat="1">
      <c r="B194" s="38"/>
      <c r="C194" s="39"/>
      <c r="D194" s="228" t="s">
        <v>172</v>
      </c>
      <c r="E194" s="39"/>
      <c r="F194" s="229" t="s">
        <v>309</v>
      </c>
      <c r="G194" s="39"/>
      <c r="H194" s="39"/>
      <c r="I194" s="143"/>
      <c r="J194" s="39"/>
      <c r="K194" s="39"/>
      <c r="L194" s="43"/>
      <c r="M194" s="230"/>
      <c r="N194" s="79"/>
      <c r="O194" s="79"/>
      <c r="P194" s="79"/>
      <c r="Q194" s="79"/>
      <c r="R194" s="79"/>
      <c r="S194" s="79"/>
      <c r="T194" s="80"/>
      <c r="AT194" s="17" t="s">
        <v>172</v>
      </c>
      <c r="AU194" s="17" t="s">
        <v>76</v>
      </c>
    </row>
    <row r="195" s="1" customFormat="1">
      <c r="B195" s="38"/>
      <c r="C195" s="39"/>
      <c r="D195" s="228" t="s">
        <v>174</v>
      </c>
      <c r="E195" s="39"/>
      <c r="F195" s="231" t="s">
        <v>310</v>
      </c>
      <c r="G195" s="39"/>
      <c r="H195" s="39"/>
      <c r="I195" s="143"/>
      <c r="J195" s="39"/>
      <c r="K195" s="39"/>
      <c r="L195" s="43"/>
      <c r="M195" s="230"/>
      <c r="N195" s="79"/>
      <c r="O195" s="79"/>
      <c r="P195" s="79"/>
      <c r="Q195" s="79"/>
      <c r="R195" s="79"/>
      <c r="S195" s="79"/>
      <c r="T195" s="80"/>
      <c r="AT195" s="17" t="s">
        <v>174</v>
      </c>
      <c r="AU195" s="17" t="s">
        <v>76</v>
      </c>
    </row>
    <row r="196" s="13" customFormat="1">
      <c r="B196" s="243"/>
      <c r="C196" s="244"/>
      <c r="D196" s="228" t="s">
        <v>176</v>
      </c>
      <c r="E196" s="245" t="s">
        <v>1</v>
      </c>
      <c r="F196" s="246" t="s">
        <v>1985</v>
      </c>
      <c r="G196" s="244"/>
      <c r="H196" s="245" t="s">
        <v>1</v>
      </c>
      <c r="I196" s="247"/>
      <c r="J196" s="244"/>
      <c r="K196" s="244"/>
      <c r="L196" s="248"/>
      <c r="M196" s="249"/>
      <c r="N196" s="250"/>
      <c r="O196" s="250"/>
      <c r="P196" s="250"/>
      <c r="Q196" s="250"/>
      <c r="R196" s="250"/>
      <c r="S196" s="250"/>
      <c r="T196" s="251"/>
      <c r="AT196" s="252" t="s">
        <v>176</v>
      </c>
      <c r="AU196" s="252" t="s">
        <v>76</v>
      </c>
      <c r="AV196" s="13" t="s">
        <v>74</v>
      </c>
      <c r="AW196" s="13" t="s">
        <v>30</v>
      </c>
      <c r="AX196" s="13" t="s">
        <v>67</v>
      </c>
      <c r="AY196" s="252" t="s">
        <v>163</v>
      </c>
    </row>
    <row r="197" s="12" customFormat="1">
      <c r="B197" s="232"/>
      <c r="C197" s="233"/>
      <c r="D197" s="228" t="s">
        <v>176</v>
      </c>
      <c r="E197" s="234" t="s">
        <v>1</v>
      </c>
      <c r="F197" s="235" t="s">
        <v>1986</v>
      </c>
      <c r="G197" s="233"/>
      <c r="H197" s="236">
        <v>0.20300000000000001</v>
      </c>
      <c r="I197" s="237"/>
      <c r="J197" s="233"/>
      <c r="K197" s="233"/>
      <c r="L197" s="238"/>
      <c r="M197" s="239"/>
      <c r="N197" s="240"/>
      <c r="O197" s="240"/>
      <c r="P197" s="240"/>
      <c r="Q197" s="240"/>
      <c r="R197" s="240"/>
      <c r="S197" s="240"/>
      <c r="T197" s="241"/>
      <c r="AT197" s="242" t="s">
        <v>176</v>
      </c>
      <c r="AU197" s="242" t="s">
        <v>76</v>
      </c>
      <c r="AV197" s="12" t="s">
        <v>76</v>
      </c>
      <c r="AW197" s="12" t="s">
        <v>30</v>
      </c>
      <c r="AX197" s="12" t="s">
        <v>67</v>
      </c>
      <c r="AY197" s="242" t="s">
        <v>163</v>
      </c>
    </row>
    <row r="198" s="14" customFormat="1">
      <c r="B198" s="253"/>
      <c r="C198" s="254"/>
      <c r="D198" s="228" t="s">
        <v>176</v>
      </c>
      <c r="E198" s="255" t="s">
        <v>1</v>
      </c>
      <c r="F198" s="256" t="s">
        <v>188</v>
      </c>
      <c r="G198" s="254"/>
      <c r="H198" s="257">
        <v>0.20300000000000001</v>
      </c>
      <c r="I198" s="258"/>
      <c r="J198" s="254"/>
      <c r="K198" s="254"/>
      <c r="L198" s="259"/>
      <c r="M198" s="260"/>
      <c r="N198" s="261"/>
      <c r="O198" s="261"/>
      <c r="P198" s="261"/>
      <c r="Q198" s="261"/>
      <c r="R198" s="261"/>
      <c r="S198" s="261"/>
      <c r="T198" s="262"/>
      <c r="AT198" s="263" t="s">
        <v>176</v>
      </c>
      <c r="AU198" s="263" t="s">
        <v>76</v>
      </c>
      <c r="AV198" s="14" t="s">
        <v>170</v>
      </c>
      <c r="AW198" s="14" t="s">
        <v>30</v>
      </c>
      <c r="AX198" s="14" t="s">
        <v>74</v>
      </c>
      <c r="AY198" s="263" t="s">
        <v>163</v>
      </c>
    </row>
    <row r="199" s="1" customFormat="1" ht="16.5" customHeight="1">
      <c r="B199" s="38"/>
      <c r="C199" s="216" t="s">
        <v>320</v>
      </c>
      <c r="D199" s="216" t="s">
        <v>165</v>
      </c>
      <c r="E199" s="217" t="s">
        <v>1987</v>
      </c>
      <c r="F199" s="218" t="s">
        <v>1988</v>
      </c>
      <c r="G199" s="219" t="s">
        <v>180</v>
      </c>
      <c r="H199" s="220">
        <v>0.60799999999999998</v>
      </c>
      <c r="I199" s="221"/>
      <c r="J199" s="222">
        <f>ROUND(I199*H199,2)</f>
        <v>0</v>
      </c>
      <c r="K199" s="218" t="s">
        <v>169</v>
      </c>
      <c r="L199" s="43"/>
      <c r="M199" s="223" t="s">
        <v>1</v>
      </c>
      <c r="N199" s="224" t="s">
        <v>38</v>
      </c>
      <c r="O199" s="79"/>
      <c r="P199" s="225">
        <f>O199*H199</f>
        <v>0</v>
      </c>
      <c r="Q199" s="225">
        <v>0</v>
      </c>
      <c r="R199" s="225">
        <f>Q199*H199</f>
        <v>0</v>
      </c>
      <c r="S199" s="225">
        <v>0</v>
      </c>
      <c r="T199" s="226">
        <f>S199*H199</f>
        <v>0</v>
      </c>
      <c r="AR199" s="17" t="s">
        <v>170</v>
      </c>
      <c r="AT199" s="17" t="s">
        <v>165</v>
      </c>
      <c r="AU199" s="17" t="s">
        <v>76</v>
      </c>
      <c r="AY199" s="17" t="s">
        <v>163</v>
      </c>
      <c r="BE199" s="227">
        <f>IF(N199="základní",J199,0)</f>
        <v>0</v>
      </c>
      <c r="BF199" s="227">
        <f>IF(N199="snížená",J199,0)</f>
        <v>0</v>
      </c>
      <c r="BG199" s="227">
        <f>IF(N199="zákl. přenesená",J199,0)</f>
        <v>0</v>
      </c>
      <c r="BH199" s="227">
        <f>IF(N199="sníž. přenesená",J199,0)</f>
        <v>0</v>
      </c>
      <c r="BI199" s="227">
        <f>IF(N199="nulová",J199,0)</f>
        <v>0</v>
      </c>
      <c r="BJ199" s="17" t="s">
        <v>74</v>
      </c>
      <c r="BK199" s="227">
        <f>ROUND(I199*H199,2)</f>
        <v>0</v>
      </c>
      <c r="BL199" s="17" t="s">
        <v>170</v>
      </c>
      <c r="BM199" s="17" t="s">
        <v>1989</v>
      </c>
    </row>
    <row r="200" s="1" customFormat="1">
      <c r="B200" s="38"/>
      <c r="C200" s="39"/>
      <c r="D200" s="228" t="s">
        <v>172</v>
      </c>
      <c r="E200" s="39"/>
      <c r="F200" s="229" t="s">
        <v>1990</v>
      </c>
      <c r="G200" s="39"/>
      <c r="H200" s="39"/>
      <c r="I200" s="143"/>
      <c r="J200" s="39"/>
      <c r="K200" s="39"/>
      <c r="L200" s="43"/>
      <c r="M200" s="230"/>
      <c r="N200" s="79"/>
      <c r="O200" s="79"/>
      <c r="P200" s="79"/>
      <c r="Q200" s="79"/>
      <c r="R200" s="79"/>
      <c r="S200" s="79"/>
      <c r="T200" s="80"/>
      <c r="AT200" s="17" t="s">
        <v>172</v>
      </c>
      <c r="AU200" s="17" t="s">
        <v>76</v>
      </c>
    </row>
    <row r="201" s="1" customFormat="1">
      <c r="B201" s="38"/>
      <c r="C201" s="39"/>
      <c r="D201" s="228" t="s">
        <v>174</v>
      </c>
      <c r="E201" s="39"/>
      <c r="F201" s="231" t="s">
        <v>1965</v>
      </c>
      <c r="G201" s="39"/>
      <c r="H201" s="39"/>
      <c r="I201" s="143"/>
      <c r="J201" s="39"/>
      <c r="K201" s="39"/>
      <c r="L201" s="43"/>
      <c r="M201" s="230"/>
      <c r="N201" s="79"/>
      <c r="O201" s="79"/>
      <c r="P201" s="79"/>
      <c r="Q201" s="79"/>
      <c r="R201" s="79"/>
      <c r="S201" s="79"/>
      <c r="T201" s="80"/>
      <c r="AT201" s="17" t="s">
        <v>174</v>
      </c>
      <c r="AU201" s="17" t="s">
        <v>76</v>
      </c>
    </row>
    <row r="202" s="12" customFormat="1">
      <c r="B202" s="232"/>
      <c r="C202" s="233"/>
      <c r="D202" s="228" t="s">
        <v>176</v>
      </c>
      <c r="E202" s="234" t="s">
        <v>1</v>
      </c>
      <c r="F202" s="235" t="s">
        <v>1991</v>
      </c>
      <c r="G202" s="233"/>
      <c r="H202" s="236">
        <v>0.60799999999999998</v>
      </c>
      <c r="I202" s="237"/>
      <c r="J202" s="233"/>
      <c r="K202" s="233"/>
      <c r="L202" s="238"/>
      <c r="M202" s="239"/>
      <c r="N202" s="240"/>
      <c r="O202" s="240"/>
      <c r="P202" s="240"/>
      <c r="Q202" s="240"/>
      <c r="R202" s="240"/>
      <c r="S202" s="240"/>
      <c r="T202" s="241"/>
      <c r="AT202" s="242" t="s">
        <v>176</v>
      </c>
      <c r="AU202" s="242" t="s">
        <v>76</v>
      </c>
      <c r="AV202" s="12" t="s">
        <v>76</v>
      </c>
      <c r="AW202" s="12" t="s">
        <v>30</v>
      </c>
      <c r="AX202" s="12" t="s">
        <v>67</v>
      </c>
      <c r="AY202" s="242" t="s">
        <v>163</v>
      </c>
    </row>
    <row r="203" s="14" customFormat="1">
      <c r="B203" s="253"/>
      <c r="C203" s="254"/>
      <c r="D203" s="228" t="s">
        <v>176</v>
      </c>
      <c r="E203" s="255" t="s">
        <v>1</v>
      </c>
      <c r="F203" s="256" t="s">
        <v>188</v>
      </c>
      <c r="G203" s="254"/>
      <c r="H203" s="257">
        <v>0.60799999999999998</v>
      </c>
      <c r="I203" s="258"/>
      <c r="J203" s="254"/>
      <c r="K203" s="254"/>
      <c r="L203" s="259"/>
      <c r="M203" s="260"/>
      <c r="N203" s="261"/>
      <c r="O203" s="261"/>
      <c r="P203" s="261"/>
      <c r="Q203" s="261"/>
      <c r="R203" s="261"/>
      <c r="S203" s="261"/>
      <c r="T203" s="262"/>
      <c r="AT203" s="263" t="s">
        <v>176</v>
      </c>
      <c r="AU203" s="263" t="s">
        <v>76</v>
      </c>
      <c r="AV203" s="14" t="s">
        <v>170</v>
      </c>
      <c r="AW203" s="14" t="s">
        <v>30</v>
      </c>
      <c r="AX203" s="14" t="s">
        <v>74</v>
      </c>
      <c r="AY203" s="263" t="s">
        <v>163</v>
      </c>
    </row>
    <row r="204" s="1" customFormat="1" ht="16.5" customHeight="1">
      <c r="B204" s="38"/>
      <c r="C204" s="216" t="s">
        <v>326</v>
      </c>
      <c r="D204" s="216" t="s">
        <v>165</v>
      </c>
      <c r="E204" s="217" t="s">
        <v>1992</v>
      </c>
      <c r="F204" s="218" t="s">
        <v>1993</v>
      </c>
      <c r="G204" s="219" t="s">
        <v>197</v>
      </c>
      <c r="H204" s="220">
        <v>3.04</v>
      </c>
      <c r="I204" s="221"/>
      <c r="J204" s="222">
        <f>ROUND(I204*H204,2)</f>
        <v>0</v>
      </c>
      <c r="K204" s="218" t="s">
        <v>169</v>
      </c>
      <c r="L204" s="43"/>
      <c r="M204" s="223" t="s">
        <v>1</v>
      </c>
      <c r="N204" s="224" t="s">
        <v>38</v>
      </c>
      <c r="O204" s="79"/>
      <c r="P204" s="225">
        <f>O204*H204</f>
        <v>0</v>
      </c>
      <c r="Q204" s="225">
        <v>0.0014357</v>
      </c>
      <c r="R204" s="225">
        <f>Q204*H204</f>
        <v>0.0043645280000000003</v>
      </c>
      <c r="S204" s="225">
        <v>0</v>
      </c>
      <c r="T204" s="226">
        <f>S204*H204</f>
        <v>0</v>
      </c>
      <c r="AR204" s="17" t="s">
        <v>170</v>
      </c>
      <c r="AT204" s="17" t="s">
        <v>165</v>
      </c>
      <c r="AU204" s="17" t="s">
        <v>76</v>
      </c>
      <c r="AY204" s="17" t="s">
        <v>163</v>
      </c>
      <c r="BE204" s="227">
        <f>IF(N204="základní",J204,0)</f>
        <v>0</v>
      </c>
      <c r="BF204" s="227">
        <f>IF(N204="snížená",J204,0)</f>
        <v>0</v>
      </c>
      <c r="BG204" s="227">
        <f>IF(N204="zákl. přenesená",J204,0)</f>
        <v>0</v>
      </c>
      <c r="BH204" s="227">
        <f>IF(N204="sníž. přenesená",J204,0)</f>
        <v>0</v>
      </c>
      <c r="BI204" s="227">
        <f>IF(N204="nulová",J204,0)</f>
        <v>0</v>
      </c>
      <c r="BJ204" s="17" t="s">
        <v>74</v>
      </c>
      <c r="BK204" s="227">
        <f>ROUND(I204*H204,2)</f>
        <v>0</v>
      </c>
      <c r="BL204" s="17" t="s">
        <v>170</v>
      </c>
      <c r="BM204" s="17" t="s">
        <v>1994</v>
      </c>
    </row>
    <row r="205" s="1" customFormat="1">
      <c r="B205" s="38"/>
      <c r="C205" s="39"/>
      <c r="D205" s="228" t="s">
        <v>172</v>
      </c>
      <c r="E205" s="39"/>
      <c r="F205" s="229" t="s">
        <v>1995</v>
      </c>
      <c r="G205" s="39"/>
      <c r="H205" s="39"/>
      <c r="I205" s="143"/>
      <c r="J205" s="39"/>
      <c r="K205" s="39"/>
      <c r="L205" s="43"/>
      <c r="M205" s="230"/>
      <c r="N205" s="79"/>
      <c r="O205" s="79"/>
      <c r="P205" s="79"/>
      <c r="Q205" s="79"/>
      <c r="R205" s="79"/>
      <c r="S205" s="79"/>
      <c r="T205" s="80"/>
      <c r="AT205" s="17" t="s">
        <v>172</v>
      </c>
      <c r="AU205" s="17" t="s">
        <v>76</v>
      </c>
    </row>
    <row r="206" s="1" customFormat="1">
      <c r="B206" s="38"/>
      <c r="C206" s="39"/>
      <c r="D206" s="228" t="s">
        <v>174</v>
      </c>
      <c r="E206" s="39"/>
      <c r="F206" s="231" t="s">
        <v>1972</v>
      </c>
      <c r="G206" s="39"/>
      <c r="H206" s="39"/>
      <c r="I206" s="143"/>
      <c r="J206" s="39"/>
      <c r="K206" s="39"/>
      <c r="L206" s="43"/>
      <c r="M206" s="230"/>
      <c r="N206" s="79"/>
      <c r="O206" s="79"/>
      <c r="P206" s="79"/>
      <c r="Q206" s="79"/>
      <c r="R206" s="79"/>
      <c r="S206" s="79"/>
      <c r="T206" s="80"/>
      <c r="AT206" s="17" t="s">
        <v>174</v>
      </c>
      <c r="AU206" s="17" t="s">
        <v>76</v>
      </c>
    </row>
    <row r="207" s="13" customFormat="1">
      <c r="B207" s="243"/>
      <c r="C207" s="244"/>
      <c r="D207" s="228" t="s">
        <v>176</v>
      </c>
      <c r="E207" s="245" t="s">
        <v>1</v>
      </c>
      <c r="F207" s="246" t="s">
        <v>1996</v>
      </c>
      <c r="G207" s="244"/>
      <c r="H207" s="245" t="s">
        <v>1</v>
      </c>
      <c r="I207" s="247"/>
      <c r="J207" s="244"/>
      <c r="K207" s="244"/>
      <c r="L207" s="248"/>
      <c r="M207" s="249"/>
      <c r="N207" s="250"/>
      <c r="O207" s="250"/>
      <c r="P207" s="250"/>
      <c r="Q207" s="250"/>
      <c r="R207" s="250"/>
      <c r="S207" s="250"/>
      <c r="T207" s="251"/>
      <c r="AT207" s="252" t="s">
        <v>176</v>
      </c>
      <c r="AU207" s="252" t="s">
        <v>76</v>
      </c>
      <c r="AV207" s="13" t="s">
        <v>74</v>
      </c>
      <c r="AW207" s="13" t="s">
        <v>30</v>
      </c>
      <c r="AX207" s="13" t="s">
        <v>67</v>
      </c>
      <c r="AY207" s="252" t="s">
        <v>163</v>
      </c>
    </row>
    <row r="208" s="12" customFormat="1">
      <c r="B208" s="232"/>
      <c r="C208" s="233"/>
      <c r="D208" s="228" t="s">
        <v>176</v>
      </c>
      <c r="E208" s="234" t="s">
        <v>1</v>
      </c>
      <c r="F208" s="235" t="s">
        <v>1997</v>
      </c>
      <c r="G208" s="233"/>
      <c r="H208" s="236">
        <v>3.04</v>
      </c>
      <c r="I208" s="237"/>
      <c r="J208" s="233"/>
      <c r="K208" s="233"/>
      <c r="L208" s="238"/>
      <c r="M208" s="239"/>
      <c r="N208" s="240"/>
      <c r="O208" s="240"/>
      <c r="P208" s="240"/>
      <c r="Q208" s="240"/>
      <c r="R208" s="240"/>
      <c r="S208" s="240"/>
      <c r="T208" s="241"/>
      <c r="AT208" s="242" t="s">
        <v>176</v>
      </c>
      <c r="AU208" s="242" t="s">
        <v>76</v>
      </c>
      <c r="AV208" s="12" t="s">
        <v>76</v>
      </c>
      <c r="AW208" s="12" t="s">
        <v>30</v>
      </c>
      <c r="AX208" s="12" t="s">
        <v>67</v>
      </c>
      <c r="AY208" s="242" t="s">
        <v>163</v>
      </c>
    </row>
    <row r="209" s="14" customFormat="1">
      <c r="B209" s="253"/>
      <c r="C209" s="254"/>
      <c r="D209" s="228" t="s">
        <v>176</v>
      </c>
      <c r="E209" s="255" t="s">
        <v>1</v>
      </c>
      <c r="F209" s="256" t="s">
        <v>188</v>
      </c>
      <c r="G209" s="254"/>
      <c r="H209" s="257">
        <v>3.04</v>
      </c>
      <c r="I209" s="258"/>
      <c r="J209" s="254"/>
      <c r="K209" s="254"/>
      <c r="L209" s="259"/>
      <c r="M209" s="260"/>
      <c r="N209" s="261"/>
      <c r="O209" s="261"/>
      <c r="P209" s="261"/>
      <c r="Q209" s="261"/>
      <c r="R209" s="261"/>
      <c r="S209" s="261"/>
      <c r="T209" s="262"/>
      <c r="AT209" s="263" t="s">
        <v>176</v>
      </c>
      <c r="AU209" s="263" t="s">
        <v>76</v>
      </c>
      <c r="AV209" s="14" t="s">
        <v>170</v>
      </c>
      <c r="AW209" s="14" t="s">
        <v>30</v>
      </c>
      <c r="AX209" s="14" t="s">
        <v>74</v>
      </c>
      <c r="AY209" s="263" t="s">
        <v>163</v>
      </c>
    </row>
    <row r="210" s="1" customFormat="1" ht="16.5" customHeight="1">
      <c r="B210" s="38"/>
      <c r="C210" s="216" t="s">
        <v>7</v>
      </c>
      <c r="D210" s="216" t="s">
        <v>165</v>
      </c>
      <c r="E210" s="217" t="s">
        <v>1998</v>
      </c>
      <c r="F210" s="218" t="s">
        <v>1999</v>
      </c>
      <c r="G210" s="219" t="s">
        <v>197</v>
      </c>
      <c r="H210" s="220">
        <v>3.04</v>
      </c>
      <c r="I210" s="221"/>
      <c r="J210" s="222">
        <f>ROUND(I210*H210,2)</f>
        <v>0</v>
      </c>
      <c r="K210" s="218" t="s">
        <v>169</v>
      </c>
      <c r="L210" s="43"/>
      <c r="M210" s="223" t="s">
        <v>1</v>
      </c>
      <c r="N210" s="224" t="s">
        <v>38</v>
      </c>
      <c r="O210" s="79"/>
      <c r="P210" s="225">
        <f>O210*H210</f>
        <v>0</v>
      </c>
      <c r="Q210" s="225">
        <v>3.6000000000000001E-05</v>
      </c>
      <c r="R210" s="225">
        <f>Q210*H210</f>
        <v>0.00010944000000000001</v>
      </c>
      <c r="S210" s="225">
        <v>0</v>
      </c>
      <c r="T210" s="226">
        <f>S210*H210</f>
        <v>0</v>
      </c>
      <c r="AR210" s="17" t="s">
        <v>170</v>
      </c>
      <c r="AT210" s="17" t="s">
        <v>165</v>
      </c>
      <c r="AU210" s="17" t="s">
        <v>76</v>
      </c>
      <c r="AY210" s="17" t="s">
        <v>163</v>
      </c>
      <c r="BE210" s="227">
        <f>IF(N210="základní",J210,0)</f>
        <v>0</v>
      </c>
      <c r="BF210" s="227">
        <f>IF(N210="snížená",J210,0)</f>
        <v>0</v>
      </c>
      <c r="BG210" s="227">
        <f>IF(N210="zákl. přenesená",J210,0)</f>
        <v>0</v>
      </c>
      <c r="BH210" s="227">
        <f>IF(N210="sníž. přenesená",J210,0)</f>
        <v>0</v>
      </c>
      <c r="BI210" s="227">
        <f>IF(N210="nulová",J210,0)</f>
        <v>0</v>
      </c>
      <c r="BJ210" s="17" t="s">
        <v>74</v>
      </c>
      <c r="BK210" s="227">
        <f>ROUND(I210*H210,2)</f>
        <v>0</v>
      </c>
      <c r="BL210" s="17" t="s">
        <v>170</v>
      </c>
      <c r="BM210" s="17" t="s">
        <v>2000</v>
      </c>
    </row>
    <row r="211" s="1" customFormat="1">
      <c r="B211" s="38"/>
      <c r="C211" s="39"/>
      <c r="D211" s="228" t="s">
        <v>172</v>
      </c>
      <c r="E211" s="39"/>
      <c r="F211" s="229" t="s">
        <v>2001</v>
      </c>
      <c r="G211" s="39"/>
      <c r="H211" s="39"/>
      <c r="I211" s="143"/>
      <c r="J211" s="39"/>
      <c r="K211" s="39"/>
      <c r="L211" s="43"/>
      <c r="M211" s="230"/>
      <c r="N211" s="79"/>
      <c r="O211" s="79"/>
      <c r="P211" s="79"/>
      <c r="Q211" s="79"/>
      <c r="R211" s="79"/>
      <c r="S211" s="79"/>
      <c r="T211" s="80"/>
      <c r="AT211" s="17" t="s">
        <v>172</v>
      </c>
      <c r="AU211" s="17" t="s">
        <v>76</v>
      </c>
    </row>
    <row r="212" s="1" customFormat="1">
      <c r="B212" s="38"/>
      <c r="C212" s="39"/>
      <c r="D212" s="228" t="s">
        <v>174</v>
      </c>
      <c r="E212" s="39"/>
      <c r="F212" s="231" t="s">
        <v>1972</v>
      </c>
      <c r="G212" s="39"/>
      <c r="H212" s="39"/>
      <c r="I212" s="143"/>
      <c r="J212" s="39"/>
      <c r="K212" s="39"/>
      <c r="L212" s="43"/>
      <c r="M212" s="230"/>
      <c r="N212" s="79"/>
      <c r="O212" s="79"/>
      <c r="P212" s="79"/>
      <c r="Q212" s="79"/>
      <c r="R212" s="79"/>
      <c r="S212" s="79"/>
      <c r="T212" s="80"/>
      <c r="AT212" s="17" t="s">
        <v>174</v>
      </c>
      <c r="AU212" s="17" t="s">
        <v>76</v>
      </c>
    </row>
    <row r="213" s="11" customFormat="1" ht="22.8" customHeight="1">
      <c r="B213" s="200"/>
      <c r="C213" s="201"/>
      <c r="D213" s="202" t="s">
        <v>66</v>
      </c>
      <c r="E213" s="214" t="s">
        <v>189</v>
      </c>
      <c r="F213" s="214" t="s">
        <v>254</v>
      </c>
      <c r="G213" s="201"/>
      <c r="H213" s="201"/>
      <c r="I213" s="204"/>
      <c r="J213" s="215">
        <f>BK213</f>
        <v>0</v>
      </c>
      <c r="K213" s="201"/>
      <c r="L213" s="206"/>
      <c r="M213" s="207"/>
      <c r="N213" s="208"/>
      <c r="O213" s="208"/>
      <c r="P213" s="209">
        <f>SUM(P214:P270)</f>
        <v>0</v>
      </c>
      <c r="Q213" s="208"/>
      <c r="R213" s="209">
        <f>SUM(R214:R270)</f>
        <v>32.4996388944</v>
      </c>
      <c r="S213" s="208"/>
      <c r="T213" s="210">
        <f>SUM(T214:T270)</f>
        <v>0</v>
      </c>
      <c r="AR213" s="211" t="s">
        <v>74</v>
      </c>
      <c r="AT213" s="212" t="s">
        <v>66</v>
      </c>
      <c r="AU213" s="212" t="s">
        <v>74</v>
      </c>
      <c r="AY213" s="211" t="s">
        <v>163</v>
      </c>
      <c r="BK213" s="213">
        <f>SUM(BK214:BK270)</f>
        <v>0</v>
      </c>
    </row>
    <row r="214" s="1" customFormat="1" ht="16.5" customHeight="1">
      <c r="B214" s="38"/>
      <c r="C214" s="216" t="s">
        <v>346</v>
      </c>
      <c r="D214" s="216" t="s">
        <v>165</v>
      </c>
      <c r="E214" s="217" t="s">
        <v>2002</v>
      </c>
      <c r="F214" s="218" t="s">
        <v>2003</v>
      </c>
      <c r="G214" s="219" t="s">
        <v>197</v>
      </c>
      <c r="H214" s="220">
        <v>6</v>
      </c>
      <c r="I214" s="221"/>
      <c r="J214" s="222">
        <f>ROUND(I214*H214,2)</f>
        <v>0</v>
      </c>
      <c r="K214" s="218" t="s">
        <v>169</v>
      </c>
      <c r="L214" s="43"/>
      <c r="M214" s="223" t="s">
        <v>1</v>
      </c>
      <c r="N214" s="224" t="s">
        <v>38</v>
      </c>
      <c r="O214" s="79"/>
      <c r="P214" s="225">
        <f>O214*H214</f>
        <v>0</v>
      </c>
      <c r="Q214" s="225">
        <v>0.0040771999999999996</v>
      </c>
      <c r="R214" s="225">
        <f>Q214*H214</f>
        <v>0.024463199999999997</v>
      </c>
      <c r="S214" s="225">
        <v>0</v>
      </c>
      <c r="T214" s="226">
        <f>S214*H214</f>
        <v>0</v>
      </c>
      <c r="AR214" s="17" t="s">
        <v>170</v>
      </c>
      <c r="AT214" s="17" t="s">
        <v>165</v>
      </c>
      <c r="AU214" s="17" t="s">
        <v>76</v>
      </c>
      <c r="AY214" s="17" t="s">
        <v>163</v>
      </c>
      <c r="BE214" s="227">
        <f>IF(N214="základní",J214,0)</f>
        <v>0</v>
      </c>
      <c r="BF214" s="227">
        <f>IF(N214="snížená",J214,0)</f>
        <v>0</v>
      </c>
      <c r="BG214" s="227">
        <f>IF(N214="zákl. přenesená",J214,0)</f>
        <v>0</v>
      </c>
      <c r="BH214" s="227">
        <f>IF(N214="sníž. přenesená",J214,0)</f>
        <v>0</v>
      </c>
      <c r="BI214" s="227">
        <f>IF(N214="nulová",J214,0)</f>
        <v>0</v>
      </c>
      <c r="BJ214" s="17" t="s">
        <v>74</v>
      </c>
      <c r="BK214" s="227">
        <f>ROUND(I214*H214,2)</f>
        <v>0</v>
      </c>
      <c r="BL214" s="17" t="s">
        <v>170</v>
      </c>
      <c r="BM214" s="17" t="s">
        <v>2004</v>
      </c>
    </row>
    <row r="215" s="1" customFormat="1">
      <c r="B215" s="38"/>
      <c r="C215" s="39"/>
      <c r="D215" s="228" t="s">
        <v>172</v>
      </c>
      <c r="E215" s="39"/>
      <c r="F215" s="229" t="s">
        <v>2005</v>
      </c>
      <c r="G215" s="39"/>
      <c r="H215" s="39"/>
      <c r="I215" s="143"/>
      <c r="J215" s="39"/>
      <c r="K215" s="39"/>
      <c r="L215" s="43"/>
      <c r="M215" s="230"/>
      <c r="N215" s="79"/>
      <c r="O215" s="79"/>
      <c r="P215" s="79"/>
      <c r="Q215" s="79"/>
      <c r="R215" s="79"/>
      <c r="S215" s="79"/>
      <c r="T215" s="80"/>
      <c r="AT215" s="17" t="s">
        <v>172</v>
      </c>
      <c r="AU215" s="17" t="s">
        <v>76</v>
      </c>
    </row>
    <row r="216" s="1" customFormat="1">
      <c r="B216" s="38"/>
      <c r="C216" s="39"/>
      <c r="D216" s="228" t="s">
        <v>174</v>
      </c>
      <c r="E216" s="39"/>
      <c r="F216" s="231" t="s">
        <v>2006</v>
      </c>
      <c r="G216" s="39"/>
      <c r="H216" s="39"/>
      <c r="I216" s="143"/>
      <c r="J216" s="39"/>
      <c r="K216" s="39"/>
      <c r="L216" s="43"/>
      <c r="M216" s="230"/>
      <c r="N216" s="79"/>
      <c r="O216" s="79"/>
      <c r="P216" s="79"/>
      <c r="Q216" s="79"/>
      <c r="R216" s="79"/>
      <c r="S216" s="79"/>
      <c r="T216" s="80"/>
      <c r="AT216" s="17" t="s">
        <v>174</v>
      </c>
      <c r="AU216" s="17" t="s">
        <v>76</v>
      </c>
    </row>
    <row r="217" s="13" customFormat="1">
      <c r="B217" s="243"/>
      <c r="C217" s="244"/>
      <c r="D217" s="228" t="s">
        <v>176</v>
      </c>
      <c r="E217" s="245" t="s">
        <v>1</v>
      </c>
      <c r="F217" s="246" t="s">
        <v>2007</v>
      </c>
      <c r="G217" s="244"/>
      <c r="H217" s="245" t="s">
        <v>1</v>
      </c>
      <c r="I217" s="247"/>
      <c r="J217" s="244"/>
      <c r="K217" s="244"/>
      <c r="L217" s="248"/>
      <c r="M217" s="249"/>
      <c r="N217" s="250"/>
      <c r="O217" s="250"/>
      <c r="P217" s="250"/>
      <c r="Q217" s="250"/>
      <c r="R217" s="250"/>
      <c r="S217" s="250"/>
      <c r="T217" s="251"/>
      <c r="AT217" s="252" t="s">
        <v>176</v>
      </c>
      <c r="AU217" s="252" t="s">
        <v>76</v>
      </c>
      <c r="AV217" s="13" t="s">
        <v>74</v>
      </c>
      <c r="AW217" s="13" t="s">
        <v>30</v>
      </c>
      <c r="AX217" s="13" t="s">
        <v>67</v>
      </c>
      <c r="AY217" s="252" t="s">
        <v>163</v>
      </c>
    </row>
    <row r="218" s="12" customFormat="1">
      <c r="B218" s="232"/>
      <c r="C218" s="233"/>
      <c r="D218" s="228" t="s">
        <v>176</v>
      </c>
      <c r="E218" s="234" t="s">
        <v>1</v>
      </c>
      <c r="F218" s="235" t="s">
        <v>1487</v>
      </c>
      <c r="G218" s="233"/>
      <c r="H218" s="236">
        <v>6</v>
      </c>
      <c r="I218" s="237"/>
      <c r="J218" s="233"/>
      <c r="K218" s="233"/>
      <c r="L218" s="238"/>
      <c r="M218" s="239"/>
      <c r="N218" s="240"/>
      <c r="O218" s="240"/>
      <c r="P218" s="240"/>
      <c r="Q218" s="240"/>
      <c r="R218" s="240"/>
      <c r="S218" s="240"/>
      <c r="T218" s="241"/>
      <c r="AT218" s="242" t="s">
        <v>176</v>
      </c>
      <c r="AU218" s="242" t="s">
        <v>76</v>
      </c>
      <c r="AV218" s="12" t="s">
        <v>76</v>
      </c>
      <c r="AW218" s="12" t="s">
        <v>30</v>
      </c>
      <c r="AX218" s="12" t="s">
        <v>67</v>
      </c>
      <c r="AY218" s="242" t="s">
        <v>163</v>
      </c>
    </row>
    <row r="219" s="14" customFormat="1">
      <c r="B219" s="253"/>
      <c r="C219" s="254"/>
      <c r="D219" s="228" t="s">
        <v>176</v>
      </c>
      <c r="E219" s="255" t="s">
        <v>1</v>
      </c>
      <c r="F219" s="256" t="s">
        <v>188</v>
      </c>
      <c r="G219" s="254"/>
      <c r="H219" s="257">
        <v>6</v>
      </c>
      <c r="I219" s="258"/>
      <c r="J219" s="254"/>
      <c r="K219" s="254"/>
      <c r="L219" s="259"/>
      <c r="M219" s="260"/>
      <c r="N219" s="261"/>
      <c r="O219" s="261"/>
      <c r="P219" s="261"/>
      <c r="Q219" s="261"/>
      <c r="R219" s="261"/>
      <c r="S219" s="261"/>
      <c r="T219" s="262"/>
      <c r="AT219" s="263" t="s">
        <v>176</v>
      </c>
      <c r="AU219" s="263" t="s">
        <v>76</v>
      </c>
      <c r="AV219" s="14" t="s">
        <v>170</v>
      </c>
      <c r="AW219" s="14" t="s">
        <v>30</v>
      </c>
      <c r="AX219" s="14" t="s">
        <v>74</v>
      </c>
      <c r="AY219" s="263" t="s">
        <v>163</v>
      </c>
    </row>
    <row r="220" s="1" customFormat="1" ht="16.5" customHeight="1">
      <c r="B220" s="38"/>
      <c r="C220" s="216" t="s">
        <v>355</v>
      </c>
      <c r="D220" s="216" t="s">
        <v>165</v>
      </c>
      <c r="E220" s="217" t="s">
        <v>2008</v>
      </c>
      <c r="F220" s="218" t="s">
        <v>2009</v>
      </c>
      <c r="G220" s="219" t="s">
        <v>197</v>
      </c>
      <c r="H220" s="220">
        <v>6</v>
      </c>
      <c r="I220" s="221"/>
      <c r="J220" s="222">
        <f>ROUND(I220*H220,2)</f>
        <v>0</v>
      </c>
      <c r="K220" s="218" t="s">
        <v>169</v>
      </c>
      <c r="L220" s="43"/>
      <c r="M220" s="223" t="s">
        <v>1</v>
      </c>
      <c r="N220" s="224" t="s">
        <v>38</v>
      </c>
      <c r="O220" s="79"/>
      <c r="P220" s="225">
        <f>O220*H220</f>
        <v>0</v>
      </c>
      <c r="Q220" s="225">
        <v>0</v>
      </c>
      <c r="R220" s="225">
        <f>Q220*H220</f>
        <v>0</v>
      </c>
      <c r="S220" s="225">
        <v>0</v>
      </c>
      <c r="T220" s="226">
        <f>S220*H220</f>
        <v>0</v>
      </c>
      <c r="AR220" s="17" t="s">
        <v>170</v>
      </c>
      <c r="AT220" s="17" t="s">
        <v>165</v>
      </c>
      <c r="AU220" s="17" t="s">
        <v>76</v>
      </c>
      <c r="AY220" s="17" t="s">
        <v>163</v>
      </c>
      <c r="BE220" s="227">
        <f>IF(N220="základní",J220,0)</f>
        <v>0</v>
      </c>
      <c r="BF220" s="227">
        <f>IF(N220="snížená",J220,0)</f>
        <v>0</v>
      </c>
      <c r="BG220" s="227">
        <f>IF(N220="zákl. přenesená",J220,0)</f>
        <v>0</v>
      </c>
      <c r="BH220" s="227">
        <f>IF(N220="sníž. přenesená",J220,0)</f>
        <v>0</v>
      </c>
      <c r="BI220" s="227">
        <f>IF(N220="nulová",J220,0)</f>
        <v>0</v>
      </c>
      <c r="BJ220" s="17" t="s">
        <v>74</v>
      </c>
      <c r="BK220" s="227">
        <f>ROUND(I220*H220,2)</f>
        <v>0</v>
      </c>
      <c r="BL220" s="17" t="s">
        <v>170</v>
      </c>
      <c r="BM220" s="17" t="s">
        <v>2010</v>
      </c>
    </row>
    <row r="221" s="1" customFormat="1">
      <c r="B221" s="38"/>
      <c r="C221" s="39"/>
      <c r="D221" s="228" t="s">
        <v>172</v>
      </c>
      <c r="E221" s="39"/>
      <c r="F221" s="229" t="s">
        <v>2011</v>
      </c>
      <c r="G221" s="39"/>
      <c r="H221" s="39"/>
      <c r="I221" s="143"/>
      <c r="J221" s="39"/>
      <c r="K221" s="39"/>
      <c r="L221" s="43"/>
      <c r="M221" s="230"/>
      <c r="N221" s="79"/>
      <c r="O221" s="79"/>
      <c r="P221" s="79"/>
      <c r="Q221" s="79"/>
      <c r="R221" s="79"/>
      <c r="S221" s="79"/>
      <c r="T221" s="80"/>
      <c r="AT221" s="17" t="s">
        <v>172</v>
      </c>
      <c r="AU221" s="17" t="s">
        <v>76</v>
      </c>
    </row>
    <row r="222" s="1" customFormat="1">
      <c r="B222" s="38"/>
      <c r="C222" s="39"/>
      <c r="D222" s="228" t="s">
        <v>174</v>
      </c>
      <c r="E222" s="39"/>
      <c r="F222" s="231" t="s">
        <v>2006</v>
      </c>
      <c r="G222" s="39"/>
      <c r="H222" s="39"/>
      <c r="I222" s="143"/>
      <c r="J222" s="39"/>
      <c r="K222" s="39"/>
      <c r="L222" s="43"/>
      <c r="M222" s="230"/>
      <c r="N222" s="79"/>
      <c r="O222" s="79"/>
      <c r="P222" s="79"/>
      <c r="Q222" s="79"/>
      <c r="R222" s="79"/>
      <c r="S222" s="79"/>
      <c r="T222" s="80"/>
      <c r="AT222" s="17" t="s">
        <v>174</v>
      </c>
      <c r="AU222" s="17" t="s">
        <v>76</v>
      </c>
    </row>
    <row r="223" s="1" customFormat="1" ht="16.5" customHeight="1">
      <c r="B223" s="38"/>
      <c r="C223" s="216" t="s">
        <v>367</v>
      </c>
      <c r="D223" s="216" t="s">
        <v>165</v>
      </c>
      <c r="E223" s="217" t="s">
        <v>2012</v>
      </c>
      <c r="F223" s="218" t="s">
        <v>2013</v>
      </c>
      <c r="G223" s="219" t="s">
        <v>180</v>
      </c>
      <c r="H223" s="220">
        <v>1.214</v>
      </c>
      <c r="I223" s="221"/>
      <c r="J223" s="222">
        <f>ROUND(I223*H223,2)</f>
        <v>0</v>
      </c>
      <c r="K223" s="218" t="s">
        <v>169</v>
      </c>
      <c r="L223" s="43"/>
      <c r="M223" s="223" t="s">
        <v>1</v>
      </c>
      <c r="N223" s="224" t="s">
        <v>38</v>
      </c>
      <c r="O223" s="79"/>
      <c r="P223" s="225">
        <f>O223*H223</f>
        <v>0</v>
      </c>
      <c r="Q223" s="225">
        <v>0</v>
      </c>
      <c r="R223" s="225">
        <f>Q223*H223</f>
        <v>0</v>
      </c>
      <c r="S223" s="225">
        <v>0</v>
      </c>
      <c r="T223" s="226">
        <f>S223*H223</f>
        <v>0</v>
      </c>
      <c r="AR223" s="17" t="s">
        <v>170</v>
      </c>
      <c r="AT223" s="17" t="s">
        <v>165</v>
      </c>
      <c r="AU223" s="17" t="s">
        <v>76</v>
      </c>
      <c r="AY223" s="17" t="s">
        <v>163</v>
      </c>
      <c r="BE223" s="227">
        <f>IF(N223="základní",J223,0)</f>
        <v>0</v>
      </c>
      <c r="BF223" s="227">
        <f>IF(N223="snížená",J223,0)</f>
        <v>0</v>
      </c>
      <c r="BG223" s="227">
        <f>IF(N223="zákl. přenesená",J223,0)</f>
        <v>0</v>
      </c>
      <c r="BH223" s="227">
        <f>IF(N223="sníž. přenesená",J223,0)</f>
        <v>0</v>
      </c>
      <c r="BI223" s="227">
        <f>IF(N223="nulová",J223,0)</f>
        <v>0</v>
      </c>
      <c r="BJ223" s="17" t="s">
        <v>74</v>
      </c>
      <c r="BK223" s="227">
        <f>ROUND(I223*H223,2)</f>
        <v>0</v>
      </c>
      <c r="BL223" s="17" t="s">
        <v>170</v>
      </c>
      <c r="BM223" s="17" t="s">
        <v>2014</v>
      </c>
    </row>
    <row r="224" s="1" customFormat="1">
      <c r="B224" s="38"/>
      <c r="C224" s="39"/>
      <c r="D224" s="228" t="s">
        <v>172</v>
      </c>
      <c r="E224" s="39"/>
      <c r="F224" s="229" t="s">
        <v>2015</v>
      </c>
      <c r="G224" s="39"/>
      <c r="H224" s="39"/>
      <c r="I224" s="143"/>
      <c r="J224" s="39"/>
      <c r="K224" s="39"/>
      <c r="L224" s="43"/>
      <c r="M224" s="230"/>
      <c r="N224" s="79"/>
      <c r="O224" s="79"/>
      <c r="P224" s="79"/>
      <c r="Q224" s="79"/>
      <c r="R224" s="79"/>
      <c r="S224" s="79"/>
      <c r="T224" s="80"/>
      <c r="AT224" s="17" t="s">
        <v>172</v>
      </c>
      <c r="AU224" s="17" t="s">
        <v>76</v>
      </c>
    </row>
    <row r="225" s="1" customFormat="1">
      <c r="B225" s="38"/>
      <c r="C225" s="39"/>
      <c r="D225" s="228" t="s">
        <v>174</v>
      </c>
      <c r="E225" s="39"/>
      <c r="F225" s="231" t="s">
        <v>2016</v>
      </c>
      <c r="G225" s="39"/>
      <c r="H225" s="39"/>
      <c r="I225" s="143"/>
      <c r="J225" s="39"/>
      <c r="K225" s="39"/>
      <c r="L225" s="43"/>
      <c r="M225" s="230"/>
      <c r="N225" s="79"/>
      <c r="O225" s="79"/>
      <c r="P225" s="79"/>
      <c r="Q225" s="79"/>
      <c r="R225" s="79"/>
      <c r="S225" s="79"/>
      <c r="T225" s="80"/>
      <c r="AT225" s="17" t="s">
        <v>174</v>
      </c>
      <c r="AU225" s="17" t="s">
        <v>76</v>
      </c>
    </row>
    <row r="226" s="13" customFormat="1">
      <c r="B226" s="243"/>
      <c r="C226" s="244"/>
      <c r="D226" s="228" t="s">
        <v>176</v>
      </c>
      <c r="E226" s="245" t="s">
        <v>1</v>
      </c>
      <c r="F226" s="246" t="s">
        <v>2017</v>
      </c>
      <c r="G226" s="244"/>
      <c r="H226" s="245" t="s">
        <v>1</v>
      </c>
      <c r="I226" s="247"/>
      <c r="J226" s="244"/>
      <c r="K226" s="244"/>
      <c r="L226" s="248"/>
      <c r="M226" s="249"/>
      <c r="N226" s="250"/>
      <c r="O226" s="250"/>
      <c r="P226" s="250"/>
      <c r="Q226" s="250"/>
      <c r="R226" s="250"/>
      <c r="S226" s="250"/>
      <c r="T226" s="251"/>
      <c r="AT226" s="252" t="s">
        <v>176</v>
      </c>
      <c r="AU226" s="252" t="s">
        <v>76</v>
      </c>
      <c r="AV226" s="13" t="s">
        <v>74</v>
      </c>
      <c r="AW226" s="13" t="s">
        <v>30</v>
      </c>
      <c r="AX226" s="13" t="s">
        <v>67</v>
      </c>
      <c r="AY226" s="252" t="s">
        <v>163</v>
      </c>
    </row>
    <row r="227" s="12" customFormat="1">
      <c r="B227" s="232"/>
      <c r="C227" s="233"/>
      <c r="D227" s="228" t="s">
        <v>176</v>
      </c>
      <c r="E227" s="234" t="s">
        <v>1</v>
      </c>
      <c r="F227" s="235" t="s">
        <v>2018</v>
      </c>
      <c r="G227" s="233"/>
      <c r="H227" s="236">
        <v>0.34999999999999998</v>
      </c>
      <c r="I227" s="237"/>
      <c r="J227" s="233"/>
      <c r="K227" s="233"/>
      <c r="L227" s="238"/>
      <c r="M227" s="239"/>
      <c r="N227" s="240"/>
      <c r="O227" s="240"/>
      <c r="P227" s="240"/>
      <c r="Q227" s="240"/>
      <c r="R227" s="240"/>
      <c r="S227" s="240"/>
      <c r="T227" s="241"/>
      <c r="AT227" s="242" t="s">
        <v>176</v>
      </c>
      <c r="AU227" s="242" t="s">
        <v>76</v>
      </c>
      <c r="AV227" s="12" t="s">
        <v>76</v>
      </c>
      <c r="AW227" s="12" t="s">
        <v>30</v>
      </c>
      <c r="AX227" s="12" t="s">
        <v>67</v>
      </c>
      <c r="AY227" s="242" t="s">
        <v>163</v>
      </c>
    </row>
    <row r="228" s="12" customFormat="1">
      <c r="B228" s="232"/>
      <c r="C228" s="233"/>
      <c r="D228" s="228" t="s">
        <v>176</v>
      </c>
      <c r="E228" s="234" t="s">
        <v>1</v>
      </c>
      <c r="F228" s="235" t="s">
        <v>2019</v>
      </c>
      <c r="G228" s="233"/>
      <c r="H228" s="236">
        <v>0.053999999999999999</v>
      </c>
      <c r="I228" s="237"/>
      <c r="J228" s="233"/>
      <c r="K228" s="233"/>
      <c r="L228" s="238"/>
      <c r="M228" s="239"/>
      <c r="N228" s="240"/>
      <c r="O228" s="240"/>
      <c r="P228" s="240"/>
      <c r="Q228" s="240"/>
      <c r="R228" s="240"/>
      <c r="S228" s="240"/>
      <c r="T228" s="241"/>
      <c r="AT228" s="242" t="s">
        <v>176</v>
      </c>
      <c r="AU228" s="242" t="s">
        <v>76</v>
      </c>
      <c r="AV228" s="12" t="s">
        <v>76</v>
      </c>
      <c r="AW228" s="12" t="s">
        <v>30</v>
      </c>
      <c r="AX228" s="12" t="s">
        <v>67</v>
      </c>
      <c r="AY228" s="242" t="s">
        <v>163</v>
      </c>
    </row>
    <row r="229" s="13" customFormat="1">
      <c r="B229" s="243"/>
      <c r="C229" s="244"/>
      <c r="D229" s="228" t="s">
        <v>176</v>
      </c>
      <c r="E229" s="245" t="s">
        <v>1</v>
      </c>
      <c r="F229" s="246" t="s">
        <v>2020</v>
      </c>
      <c r="G229" s="244"/>
      <c r="H229" s="245" t="s">
        <v>1</v>
      </c>
      <c r="I229" s="247"/>
      <c r="J229" s="244"/>
      <c r="K229" s="244"/>
      <c r="L229" s="248"/>
      <c r="M229" s="249"/>
      <c r="N229" s="250"/>
      <c r="O229" s="250"/>
      <c r="P229" s="250"/>
      <c r="Q229" s="250"/>
      <c r="R229" s="250"/>
      <c r="S229" s="250"/>
      <c r="T229" s="251"/>
      <c r="AT229" s="252" t="s">
        <v>176</v>
      </c>
      <c r="AU229" s="252" t="s">
        <v>76</v>
      </c>
      <c r="AV229" s="13" t="s">
        <v>74</v>
      </c>
      <c r="AW229" s="13" t="s">
        <v>30</v>
      </c>
      <c r="AX229" s="13" t="s">
        <v>67</v>
      </c>
      <c r="AY229" s="252" t="s">
        <v>163</v>
      </c>
    </row>
    <row r="230" s="12" customFormat="1">
      <c r="B230" s="232"/>
      <c r="C230" s="233"/>
      <c r="D230" s="228" t="s">
        <v>176</v>
      </c>
      <c r="E230" s="234" t="s">
        <v>1</v>
      </c>
      <c r="F230" s="235" t="s">
        <v>2021</v>
      </c>
      <c r="G230" s="233"/>
      <c r="H230" s="236">
        <v>0.81000000000000005</v>
      </c>
      <c r="I230" s="237"/>
      <c r="J230" s="233"/>
      <c r="K230" s="233"/>
      <c r="L230" s="238"/>
      <c r="M230" s="239"/>
      <c r="N230" s="240"/>
      <c r="O230" s="240"/>
      <c r="P230" s="240"/>
      <c r="Q230" s="240"/>
      <c r="R230" s="240"/>
      <c r="S230" s="240"/>
      <c r="T230" s="241"/>
      <c r="AT230" s="242" t="s">
        <v>176</v>
      </c>
      <c r="AU230" s="242" t="s">
        <v>76</v>
      </c>
      <c r="AV230" s="12" t="s">
        <v>76</v>
      </c>
      <c r="AW230" s="12" t="s">
        <v>30</v>
      </c>
      <c r="AX230" s="12" t="s">
        <v>67</v>
      </c>
      <c r="AY230" s="242" t="s">
        <v>163</v>
      </c>
    </row>
    <row r="231" s="14" customFormat="1">
      <c r="B231" s="253"/>
      <c r="C231" s="254"/>
      <c r="D231" s="228" t="s">
        <v>176</v>
      </c>
      <c r="E231" s="255" t="s">
        <v>1</v>
      </c>
      <c r="F231" s="256" t="s">
        <v>188</v>
      </c>
      <c r="G231" s="254"/>
      <c r="H231" s="257">
        <v>1.214</v>
      </c>
      <c r="I231" s="258"/>
      <c r="J231" s="254"/>
      <c r="K231" s="254"/>
      <c r="L231" s="259"/>
      <c r="M231" s="260"/>
      <c r="N231" s="261"/>
      <c r="O231" s="261"/>
      <c r="P231" s="261"/>
      <c r="Q231" s="261"/>
      <c r="R231" s="261"/>
      <c r="S231" s="261"/>
      <c r="T231" s="262"/>
      <c r="AT231" s="263" t="s">
        <v>176</v>
      </c>
      <c r="AU231" s="263" t="s">
        <v>76</v>
      </c>
      <c r="AV231" s="14" t="s">
        <v>170</v>
      </c>
      <c r="AW231" s="14" t="s">
        <v>30</v>
      </c>
      <c r="AX231" s="14" t="s">
        <v>74</v>
      </c>
      <c r="AY231" s="263" t="s">
        <v>163</v>
      </c>
    </row>
    <row r="232" s="1" customFormat="1" ht="16.5" customHeight="1">
      <c r="B232" s="38"/>
      <c r="C232" s="216" t="s">
        <v>372</v>
      </c>
      <c r="D232" s="216" t="s">
        <v>165</v>
      </c>
      <c r="E232" s="217" t="s">
        <v>2022</v>
      </c>
      <c r="F232" s="218" t="s">
        <v>2023</v>
      </c>
      <c r="G232" s="219" t="s">
        <v>197</v>
      </c>
      <c r="H232" s="220">
        <v>9.6159999999999997</v>
      </c>
      <c r="I232" s="221"/>
      <c r="J232" s="222">
        <f>ROUND(I232*H232,2)</f>
        <v>0</v>
      </c>
      <c r="K232" s="218" t="s">
        <v>169</v>
      </c>
      <c r="L232" s="43"/>
      <c r="M232" s="223" t="s">
        <v>1</v>
      </c>
      <c r="N232" s="224" t="s">
        <v>38</v>
      </c>
      <c r="O232" s="79"/>
      <c r="P232" s="225">
        <f>O232*H232</f>
        <v>0</v>
      </c>
      <c r="Q232" s="225">
        <v>0.0013213999999999999</v>
      </c>
      <c r="R232" s="225">
        <f>Q232*H232</f>
        <v>0.012706582399999999</v>
      </c>
      <c r="S232" s="225">
        <v>0</v>
      </c>
      <c r="T232" s="226">
        <f>S232*H232</f>
        <v>0</v>
      </c>
      <c r="AR232" s="17" t="s">
        <v>170</v>
      </c>
      <c r="AT232" s="17" t="s">
        <v>165</v>
      </c>
      <c r="AU232" s="17" t="s">
        <v>76</v>
      </c>
      <c r="AY232" s="17" t="s">
        <v>163</v>
      </c>
      <c r="BE232" s="227">
        <f>IF(N232="základní",J232,0)</f>
        <v>0</v>
      </c>
      <c r="BF232" s="227">
        <f>IF(N232="snížená",J232,0)</f>
        <v>0</v>
      </c>
      <c r="BG232" s="227">
        <f>IF(N232="zákl. přenesená",J232,0)</f>
        <v>0</v>
      </c>
      <c r="BH232" s="227">
        <f>IF(N232="sníž. přenesená",J232,0)</f>
        <v>0</v>
      </c>
      <c r="BI232" s="227">
        <f>IF(N232="nulová",J232,0)</f>
        <v>0</v>
      </c>
      <c r="BJ232" s="17" t="s">
        <v>74</v>
      </c>
      <c r="BK232" s="227">
        <f>ROUND(I232*H232,2)</f>
        <v>0</v>
      </c>
      <c r="BL232" s="17" t="s">
        <v>170</v>
      </c>
      <c r="BM232" s="17" t="s">
        <v>2024</v>
      </c>
    </row>
    <row r="233" s="1" customFormat="1">
      <c r="B233" s="38"/>
      <c r="C233" s="39"/>
      <c r="D233" s="228" t="s">
        <v>172</v>
      </c>
      <c r="E233" s="39"/>
      <c r="F233" s="229" t="s">
        <v>2025</v>
      </c>
      <c r="G233" s="39"/>
      <c r="H233" s="39"/>
      <c r="I233" s="143"/>
      <c r="J233" s="39"/>
      <c r="K233" s="39"/>
      <c r="L233" s="43"/>
      <c r="M233" s="230"/>
      <c r="N233" s="79"/>
      <c r="O233" s="79"/>
      <c r="P233" s="79"/>
      <c r="Q233" s="79"/>
      <c r="R233" s="79"/>
      <c r="S233" s="79"/>
      <c r="T233" s="80"/>
      <c r="AT233" s="17" t="s">
        <v>172</v>
      </c>
      <c r="AU233" s="17" t="s">
        <v>76</v>
      </c>
    </row>
    <row r="234" s="1" customFormat="1">
      <c r="B234" s="38"/>
      <c r="C234" s="39"/>
      <c r="D234" s="228" t="s">
        <v>174</v>
      </c>
      <c r="E234" s="39"/>
      <c r="F234" s="231" t="s">
        <v>2026</v>
      </c>
      <c r="G234" s="39"/>
      <c r="H234" s="39"/>
      <c r="I234" s="143"/>
      <c r="J234" s="39"/>
      <c r="K234" s="39"/>
      <c r="L234" s="43"/>
      <c r="M234" s="230"/>
      <c r="N234" s="79"/>
      <c r="O234" s="79"/>
      <c r="P234" s="79"/>
      <c r="Q234" s="79"/>
      <c r="R234" s="79"/>
      <c r="S234" s="79"/>
      <c r="T234" s="80"/>
      <c r="AT234" s="17" t="s">
        <v>174</v>
      </c>
      <c r="AU234" s="17" t="s">
        <v>76</v>
      </c>
    </row>
    <row r="235" s="12" customFormat="1">
      <c r="B235" s="232"/>
      <c r="C235" s="233"/>
      <c r="D235" s="228" t="s">
        <v>176</v>
      </c>
      <c r="E235" s="234" t="s">
        <v>1</v>
      </c>
      <c r="F235" s="235" t="s">
        <v>2027</v>
      </c>
      <c r="G235" s="233"/>
      <c r="H235" s="236">
        <v>1.1659999999999999</v>
      </c>
      <c r="I235" s="237"/>
      <c r="J235" s="233"/>
      <c r="K235" s="233"/>
      <c r="L235" s="238"/>
      <c r="M235" s="239"/>
      <c r="N235" s="240"/>
      <c r="O235" s="240"/>
      <c r="P235" s="240"/>
      <c r="Q235" s="240"/>
      <c r="R235" s="240"/>
      <c r="S235" s="240"/>
      <c r="T235" s="241"/>
      <c r="AT235" s="242" t="s">
        <v>176</v>
      </c>
      <c r="AU235" s="242" t="s">
        <v>76</v>
      </c>
      <c r="AV235" s="12" t="s">
        <v>76</v>
      </c>
      <c r="AW235" s="12" t="s">
        <v>30</v>
      </c>
      <c r="AX235" s="12" t="s">
        <v>67</v>
      </c>
      <c r="AY235" s="242" t="s">
        <v>163</v>
      </c>
    </row>
    <row r="236" s="12" customFormat="1">
      <c r="B236" s="232"/>
      <c r="C236" s="233"/>
      <c r="D236" s="228" t="s">
        <v>176</v>
      </c>
      <c r="E236" s="234" t="s">
        <v>1</v>
      </c>
      <c r="F236" s="235" t="s">
        <v>2028</v>
      </c>
      <c r="G236" s="233"/>
      <c r="H236" s="236">
        <v>0.318</v>
      </c>
      <c r="I236" s="237"/>
      <c r="J236" s="233"/>
      <c r="K236" s="233"/>
      <c r="L236" s="238"/>
      <c r="M236" s="239"/>
      <c r="N236" s="240"/>
      <c r="O236" s="240"/>
      <c r="P236" s="240"/>
      <c r="Q236" s="240"/>
      <c r="R236" s="240"/>
      <c r="S236" s="240"/>
      <c r="T236" s="241"/>
      <c r="AT236" s="242" t="s">
        <v>176</v>
      </c>
      <c r="AU236" s="242" t="s">
        <v>76</v>
      </c>
      <c r="AV236" s="12" t="s">
        <v>76</v>
      </c>
      <c r="AW236" s="12" t="s">
        <v>30</v>
      </c>
      <c r="AX236" s="12" t="s">
        <v>67</v>
      </c>
      <c r="AY236" s="242" t="s">
        <v>163</v>
      </c>
    </row>
    <row r="237" s="12" customFormat="1">
      <c r="B237" s="232"/>
      <c r="C237" s="233"/>
      <c r="D237" s="228" t="s">
        <v>176</v>
      </c>
      <c r="E237" s="234" t="s">
        <v>1</v>
      </c>
      <c r="F237" s="235" t="s">
        <v>2029</v>
      </c>
      <c r="G237" s="233"/>
      <c r="H237" s="236">
        <v>2.7320000000000002</v>
      </c>
      <c r="I237" s="237"/>
      <c r="J237" s="233"/>
      <c r="K237" s="233"/>
      <c r="L237" s="238"/>
      <c r="M237" s="239"/>
      <c r="N237" s="240"/>
      <c r="O237" s="240"/>
      <c r="P237" s="240"/>
      <c r="Q237" s="240"/>
      <c r="R237" s="240"/>
      <c r="S237" s="240"/>
      <c r="T237" s="241"/>
      <c r="AT237" s="242" t="s">
        <v>176</v>
      </c>
      <c r="AU237" s="242" t="s">
        <v>76</v>
      </c>
      <c r="AV237" s="12" t="s">
        <v>76</v>
      </c>
      <c r="AW237" s="12" t="s">
        <v>30</v>
      </c>
      <c r="AX237" s="12" t="s">
        <v>67</v>
      </c>
      <c r="AY237" s="242" t="s">
        <v>163</v>
      </c>
    </row>
    <row r="238" s="13" customFormat="1">
      <c r="B238" s="243"/>
      <c r="C238" s="244"/>
      <c r="D238" s="228" t="s">
        <v>176</v>
      </c>
      <c r="E238" s="245" t="s">
        <v>1</v>
      </c>
      <c r="F238" s="246" t="s">
        <v>2030</v>
      </c>
      <c r="G238" s="244"/>
      <c r="H238" s="245" t="s">
        <v>1</v>
      </c>
      <c r="I238" s="247"/>
      <c r="J238" s="244"/>
      <c r="K238" s="244"/>
      <c r="L238" s="248"/>
      <c r="M238" s="249"/>
      <c r="N238" s="250"/>
      <c r="O238" s="250"/>
      <c r="P238" s="250"/>
      <c r="Q238" s="250"/>
      <c r="R238" s="250"/>
      <c r="S238" s="250"/>
      <c r="T238" s="251"/>
      <c r="AT238" s="252" t="s">
        <v>176</v>
      </c>
      <c r="AU238" s="252" t="s">
        <v>76</v>
      </c>
      <c r="AV238" s="13" t="s">
        <v>74</v>
      </c>
      <c r="AW238" s="13" t="s">
        <v>30</v>
      </c>
      <c r="AX238" s="13" t="s">
        <v>67</v>
      </c>
      <c r="AY238" s="252" t="s">
        <v>163</v>
      </c>
    </row>
    <row r="239" s="12" customFormat="1">
      <c r="B239" s="232"/>
      <c r="C239" s="233"/>
      <c r="D239" s="228" t="s">
        <v>176</v>
      </c>
      <c r="E239" s="234" t="s">
        <v>1</v>
      </c>
      <c r="F239" s="235" t="s">
        <v>2031</v>
      </c>
      <c r="G239" s="233"/>
      <c r="H239" s="236">
        <v>5.4000000000000004</v>
      </c>
      <c r="I239" s="237"/>
      <c r="J239" s="233"/>
      <c r="K239" s="233"/>
      <c r="L239" s="238"/>
      <c r="M239" s="239"/>
      <c r="N239" s="240"/>
      <c r="O239" s="240"/>
      <c r="P239" s="240"/>
      <c r="Q239" s="240"/>
      <c r="R239" s="240"/>
      <c r="S239" s="240"/>
      <c r="T239" s="241"/>
      <c r="AT239" s="242" t="s">
        <v>176</v>
      </c>
      <c r="AU239" s="242" t="s">
        <v>76</v>
      </c>
      <c r="AV239" s="12" t="s">
        <v>76</v>
      </c>
      <c r="AW239" s="12" t="s">
        <v>30</v>
      </c>
      <c r="AX239" s="12" t="s">
        <v>67</v>
      </c>
      <c r="AY239" s="242" t="s">
        <v>163</v>
      </c>
    </row>
    <row r="240" s="14" customFormat="1">
      <c r="B240" s="253"/>
      <c r="C240" s="254"/>
      <c r="D240" s="228" t="s">
        <v>176</v>
      </c>
      <c r="E240" s="255" t="s">
        <v>1</v>
      </c>
      <c r="F240" s="256" t="s">
        <v>188</v>
      </c>
      <c r="G240" s="254"/>
      <c r="H240" s="257">
        <v>9.6159999999999997</v>
      </c>
      <c r="I240" s="258"/>
      <c r="J240" s="254"/>
      <c r="K240" s="254"/>
      <c r="L240" s="259"/>
      <c r="M240" s="260"/>
      <c r="N240" s="261"/>
      <c r="O240" s="261"/>
      <c r="P240" s="261"/>
      <c r="Q240" s="261"/>
      <c r="R240" s="261"/>
      <c r="S240" s="261"/>
      <c r="T240" s="262"/>
      <c r="AT240" s="263" t="s">
        <v>176</v>
      </c>
      <c r="AU240" s="263" t="s">
        <v>76</v>
      </c>
      <c r="AV240" s="14" t="s">
        <v>170</v>
      </c>
      <c r="AW240" s="14" t="s">
        <v>30</v>
      </c>
      <c r="AX240" s="14" t="s">
        <v>74</v>
      </c>
      <c r="AY240" s="263" t="s">
        <v>163</v>
      </c>
    </row>
    <row r="241" s="1" customFormat="1" ht="16.5" customHeight="1">
      <c r="B241" s="38"/>
      <c r="C241" s="216" t="s">
        <v>381</v>
      </c>
      <c r="D241" s="216" t="s">
        <v>165</v>
      </c>
      <c r="E241" s="217" t="s">
        <v>2032</v>
      </c>
      <c r="F241" s="218" t="s">
        <v>2033</v>
      </c>
      <c r="G241" s="219" t="s">
        <v>197</v>
      </c>
      <c r="H241" s="220">
        <v>9.6159999999999997</v>
      </c>
      <c r="I241" s="221"/>
      <c r="J241" s="222">
        <f>ROUND(I241*H241,2)</f>
        <v>0</v>
      </c>
      <c r="K241" s="218" t="s">
        <v>169</v>
      </c>
      <c r="L241" s="43"/>
      <c r="M241" s="223" t="s">
        <v>1</v>
      </c>
      <c r="N241" s="224" t="s">
        <v>38</v>
      </c>
      <c r="O241" s="79"/>
      <c r="P241" s="225">
        <f>O241*H241</f>
        <v>0</v>
      </c>
      <c r="Q241" s="225">
        <v>3.6000000000000001E-05</v>
      </c>
      <c r="R241" s="225">
        <f>Q241*H241</f>
        <v>0.00034617600000000001</v>
      </c>
      <c r="S241" s="225">
        <v>0</v>
      </c>
      <c r="T241" s="226">
        <f>S241*H241</f>
        <v>0</v>
      </c>
      <c r="AR241" s="17" t="s">
        <v>170</v>
      </c>
      <c r="AT241" s="17" t="s">
        <v>165</v>
      </c>
      <c r="AU241" s="17" t="s">
        <v>76</v>
      </c>
      <c r="AY241" s="17" t="s">
        <v>163</v>
      </c>
      <c r="BE241" s="227">
        <f>IF(N241="základní",J241,0)</f>
        <v>0</v>
      </c>
      <c r="BF241" s="227">
        <f>IF(N241="snížená",J241,0)</f>
        <v>0</v>
      </c>
      <c r="BG241" s="227">
        <f>IF(N241="zákl. přenesená",J241,0)</f>
        <v>0</v>
      </c>
      <c r="BH241" s="227">
        <f>IF(N241="sníž. přenesená",J241,0)</f>
        <v>0</v>
      </c>
      <c r="BI241" s="227">
        <f>IF(N241="nulová",J241,0)</f>
        <v>0</v>
      </c>
      <c r="BJ241" s="17" t="s">
        <v>74</v>
      </c>
      <c r="BK241" s="227">
        <f>ROUND(I241*H241,2)</f>
        <v>0</v>
      </c>
      <c r="BL241" s="17" t="s">
        <v>170</v>
      </c>
      <c r="BM241" s="17" t="s">
        <v>2034</v>
      </c>
    </row>
    <row r="242" s="1" customFormat="1">
      <c r="B242" s="38"/>
      <c r="C242" s="39"/>
      <c r="D242" s="228" t="s">
        <v>172</v>
      </c>
      <c r="E242" s="39"/>
      <c r="F242" s="229" t="s">
        <v>2035</v>
      </c>
      <c r="G242" s="39"/>
      <c r="H242" s="39"/>
      <c r="I242" s="143"/>
      <c r="J242" s="39"/>
      <c r="K242" s="39"/>
      <c r="L242" s="43"/>
      <c r="M242" s="230"/>
      <c r="N242" s="79"/>
      <c r="O242" s="79"/>
      <c r="P242" s="79"/>
      <c r="Q242" s="79"/>
      <c r="R242" s="79"/>
      <c r="S242" s="79"/>
      <c r="T242" s="80"/>
      <c r="AT242" s="17" t="s">
        <v>172</v>
      </c>
      <c r="AU242" s="17" t="s">
        <v>76</v>
      </c>
    </row>
    <row r="243" s="1" customFormat="1">
      <c r="B243" s="38"/>
      <c r="C243" s="39"/>
      <c r="D243" s="228" t="s">
        <v>174</v>
      </c>
      <c r="E243" s="39"/>
      <c r="F243" s="231" t="s">
        <v>2026</v>
      </c>
      <c r="G243" s="39"/>
      <c r="H243" s="39"/>
      <c r="I243" s="143"/>
      <c r="J243" s="39"/>
      <c r="K243" s="39"/>
      <c r="L243" s="43"/>
      <c r="M243" s="230"/>
      <c r="N243" s="79"/>
      <c r="O243" s="79"/>
      <c r="P243" s="79"/>
      <c r="Q243" s="79"/>
      <c r="R243" s="79"/>
      <c r="S243" s="79"/>
      <c r="T243" s="80"/>
      <c r="AT243" s="17" t="s">
        <v>174</v>
      </c>
      <c r="AU243" s="17" t="s">
        <v>76</v>
      </c>
    </row>
    <row r="244" s="1" customFormat="1" ht="16.5" customHeight="1">
      <c r="B244" s="38"/>
      <c r="C244" s="216" t="s">
        <v>387</v>
      </c>
      <c r="D244" s="216" t="s">
        <v>165</v>
      </c>
      <c r="E244" s="217" t="s">
        <v>2036</v>
      </c>
      <c r="F244" s="218" t="s">
        <v>2037</v>
      </c>
      <c r="G244" s="219" t="s">
        <v>241</v>
      </c>
      <c r="H244" s="220">
        <v>0.0060000000000000001</v>
      </c>
      <c r="I244" s="221"/>
      <c r="J244" s="222">
        <f>ROUND(I244*H244,2)</f>
        <v>0</v>
      </c>
      <c r="K244" s="218" t="s">
        <v>169</v>
      </c>
      <c r="L244" s="43"/>
      <c r="M244" s="223" t="s">
        <v>1</v>
      </c>
      <c r="N244" s="224" t="s">
        <v>38</v>
      </c>
      <c r="O244" s="79"/>
      <c r="P244" s="225">
        <f>O244*H244</f>
        <v>0</v>
      </c>
      <c r="Q244" s="225">
        <v>1.0763720000000001</v>
      </c>
      <c r="R244" s="225">
        <f>Q244*H244</f>
        <v>0.0064582320000000004</v>
      </c>
      <c r="S244" s="225">
        <v>0</v>
      </c>
      <c r="T244" s="226">
        <f>S244*H244</f>
        <v>0</v>
      </c>
      <c r="AR244" s="17" t="s">
        <v>170</v>
      </c>
      <c r="AT244" s="17" t="s">
        <v>165</v>
      </c>
      <c r="AU244" s="17" t="s">
        <v>76</v>
      </c>
      <c r="AY244" s="17" t="s">
        <v>163</v>
      </c>
      <c r="BE244" s="227">
        <f>IF(N244="základní",J244,0)</f>
        <v>0</v>
      </c>
      <c r="BF244" s="227">
        <f>IF(N244="snížená",J244,0)</f>
        <v>0</v>
      </c>
      <c r="BG244" s="227">
        <f>IF(N244="zákl. přenesená",J244,0)</f>
        <v>0</v>
      </c>
      <c r="BH244" s="227">
        <f>IF(N244="sníž. přenesená",J244,0)</f>
        <v>0</v>
      </c>
      <c r="BI244" s="227">
        <f>IF(N244="nulová",J244,0)</f>
        <v>0</v>
      </c>
      <c r="BJ244" s="17" t="s">
        <v>74</v>
      </c>
      <c r="BK244" s="227">
        <f>ROUND(I244*H244,2)</f>
        <v>0</v>
      </c>
      <c r="BL244" s="17" t="s">
        <v>170</v>
      </c>
      <c r="BM244" s="17" t="s">
        <v>2038</v>
      </c>
    </row>
    <row r="245" s="1" customFormat="1">
      <c r="B245" s="38"/>
      <c r="C245" s="39"/>
      <c r="D245" s="228" t="s">
        <v>172</v>
      </c>
      <c r="E245" s="39"/>
      <c r="F245" s="229" t="s">
        <v>2039</v>
      </c>
      <c r="G245" s="39"/>
      <c r="H245" s="39"/>
      <c r="I245" s="143"/>
      <c r="J245" s="39"/>
      <c r="K245" s="39"/>
      <c r="L245" s="43"/>
      <c r="M245" s="230"/>
      <c r="N245" s="79"/>
      <c r="O245" s="79"/>
      <c r="P245" s="79"/>
      <c r="Q245" s="79"/>
      <c r="R245" s="79"/>
      <c r="S245" s="79"/>
      <c r="T245" s="80"/>
      <c r="AT245" s="17" t="s">
        <v>172</v>
      </c>
      <c r="AU245" s="17" t="s">
        <v>76</v>
      </c>
    </row>
    <row r="246" s="1" customFormat="1">
      <c r="B246" s="38"/>
      <c r="C246" s="39"/>
      <c r="D246" s="228" t="s">
        <v>174</v>
      </c>
      <c r="E246" s="39"/>
      <c r="F246" s="231" t="s">
        <v>2040</v>
      </c>
      <c r="G246" s="39"/>
      <c r="H246" s="39"/>
      <c r="I246" s="143"/>
      <c r="J246" s="39"/>
      <c r="K246" s="39"/>
      <c r="L246" s="43"/>
      <c r="M246" s="230"/>
      <c r="N246" s="79"/>
      <c r="O246" s="79"/>
      <c r="P246" s="79"/>
      <c r="Q246" s="79"/>
      <c r="R246" s="79"/>
      <c r="S246" s="79"/>
      <c r="T246" s="80"/>
      <c r="AT246" s="17" t="s">
        <v>174</v>
      </c>
      <c r="AU246" s="17" t="s">
        <v>76</v>
      </c>
    </row>
    <row r="247" s="12" customFormat="1">
      <c r="B247" s="232"/>
      <c r="C247" s="233"/>
      <c r="D247" s="228" t="s">
        <v>176</v>
      </c>
      <c r="E247" s="234" t="s">
        <v>1</v>
      </c>
      <c r="F247" s="235" t="s">
        <v>2041</v>
      </c>
      <c r="G247" s="233"/>
      <c r="H247" s="236">
        <v>0.0060000000000000001</v>
      </c>
      <c r="I247" s="237"/>
      <c r="J247" s="233"/>
      <c r="K247" s="233"/>
      <c r="L247" s="238"/>
      <c r="M247" s="239"/>
      <c r="N247" s="240"/>
      <c r="O247" s="240"/>
      <c r="P247" s="240"/>
      <c r="Q247" s="240"/>
      <c r="R247" s="240"/>
      <c r="S247" s="240"/>
      <c r="T247" s="241"/>
      <c r="AT247" s="242" t="s">
        <v>176</v>
      </c>
      <c r="AU247" s="242" t="s">
        <v>76</v>
      </c>
      <c r="AV247" s="12" t="s">
        <v>76</v>
      </c>
      <c r="AW247" s="12" t="s">
        <v>30</v>
      </c>
      <c r="AX247" s="12" t="s">
        <v>67</v>
      </c>
      <c r="AY247" s="242" t="s">
        <v>163</v>
      </c>
    </row>
    <row r="248" s="14" customFormat="1">
      <c r="B248" s="253"/>
      <c r="C248" s="254"/>
      <c r="D248" s="228" t="s">
        <v>176</v>
      </c>
      <c r="E248" s="255" t="s">
        <v>1</v>
      </c>
      <c r="F248" s="256" t="s">
        <v>188</v>
      </c>
      <c r="G248" s="254"/>
      <c r="H248" s="257">
        <v>0.0060000000000000001</v>
      </c>
      <c r="I248" s="258"/>
      <c r="J248" s="254"/>
      <c r="K248" s="254"/>
      <c r="L248" s="259"/>
      <c r="M248" s="260"/>
      <c r="N248" s="261"/>
      <c r="O248" s="261"/>
      <c r="P248" s="261"/>
      <c r="Q248" s="261"/>
      <c r="R248" s="261"/>
      <c r="S248" s="261"/>
      <c r="T248" s="262"/>
      <c r="AT248" s="263" t="s">
        <v>176</v>
      </c>
      <c r="AU248" s="263" t="s">
        <v>76</v>
      </c>
      <c r="AV248" s="14" t="s">
        <v>170</v>
      </c>
      <c r="AW248" s="14" t="s">
        <v>30</v>
      </c>
      <c r="AX248" s="14" t="s">
        <v>74</v>
      </c>
      <c r="AY248" s="263" t="s">
        <v>163</v>
      </c>
    </row>
    <row r="249" s="1" customFormat="1" ht="16.5" customHeight="1">
      <c r="B249" s="38"/>
      <c r="C249" s="216" t="s">
        <v>395</v>
      </c>
      <c r="D249" s="216" t="s">
        <v>165</v>
      </c>
      <c r="E249" s="217" t="s">
        <v>2042</v>
      </c>
      <c r="F249" s="218" t="s">
        <v>2043</v>
      </c>
      <c r="G249" s="219" t="s">
        <v>241</v>
      </c>
      <c r="H249" s="220">
        <v>0.068000000000000005</v>
      </c>
      <c r="I249" s="221"/>
      <c r="J249" s="222">
        <f>ROUND(I249*H249,2)</f>
        <v>0</v>
      </c>
      <c r="K249" s="218" t="s">
        <v>169</v>
      </c>
      <c r="L249" s="43"/>
      <c r="M249" s="223" t="s">
        <v>1</v>
      </c>
      <c r="N249" s="224" t="s">
        <v>38</v>
      </c>
      <c r="O249" s="79"/>
      <c r="P249" s="225">
        <f>O249*H249</f>
        <v>0</v>
      </c>
      <c r="Q249" s="225">
        <v>1.059728</v>
      </c>
      <c r="R249" s="225">
        <f>Q249*H249</f>
        <v>0.072061504000000012</v>
      </c>
      <c r="S249" s="225">
        <v>0</v>
      </c>
      <c r="T249" s="226">
        <f>S249*H249</f>
        <v>0</v>
      </c>
      <c r="AR249" s="17" t="s">
        <v>170</v>
      </c>
      <c r="AT249" s="17" t="s">
        <v>165</v>
      </c>
      <c r="AU249" s="17" t="s">
        <v>76</v>
      </c>
      <c r="AY249" s="17" t="s">
        <v>163</v>
      </c>
      <c r="BE249" s="227">
        <f>IF(N249="základní",J249,0)</f>
        <v>0</v>
      </c>
      <c r="BF249" s="227">
        <f>IF(N249="snížená",J249,0)</f>
        <v>0</v>
      </c>
      <c r="BG249" s="227">
        <f>IF(N249="zákl. přenesená",J249,0)</f>
        <v>0</v>
      </c>
      <c r="BH249" s="227">
        <f>IF(N249="sníž. přenesená",J249,0)</f>
        <v>0</v>
      </c>
      <c r="BI249" s="227">
        <f>IF(N249="nulová",J249,0)</f>
        <v>0</v>
      </c>
      <c r="BJ249" s="17" t="s">
        <v>74</v>
      </c>
      <c r="BK249" s="227">
        <f>ROUND(I249*H249,2)</f>
        <v>0</v>
      </c>
      <c r="BL249" s="17" t="s">
        <v>170</v>
      </c>
      <c r="BM249" s="17" t="s">
        <v>2044</v>
      </c>
    </row>
    <row r="250" s="1" customFormat="1">
      <c r="B250" s="38"/>
      <c r="C250" s="39"/>
      <c r="D250" s="228" t="s">
        <v>172</v>
      </c>
      <c r="E250" s="39"/>
      <c r="F250" s="229" t="s">
        <v>2045</v>
      </c>
      <c r="G250" s="39"/>
      <c r="H250" s="39"/>
      <c r="I250" s="143"/>
      <c r="J250" s="39"/>
      <c r="K250" s="39"/>
      <c r="L250" s="43"/>
      <c r="M250" s="230"/>
      <c r="N250" s="79"/>
      <c r="O250" s="79"/>
      <c r="P250" s="79"/>
      <c r="Q250" s="79"/>
      <c r="R250" s="79"/>
      <c r="S250" s="79"/>
      <c r="T250" s="80"/>
      <c r="AT250" s="17" t="s">
        <v>172</v>
      </c>
      <c r="AU250" s="17" t="s">
        <v>76</v>
      </c>
    </row>
    <row r="251" s="1" customFormat="1">
      <c r="B251" s="38"/>
      <c r="C251" s="39"/>
      <c r="D251" s="228" t="s">
        <v>174</v>
      </c>
      <c r="E251" s="39"/>
      <c r="F251" s="231" t="s">
        <v>2040</v>
      </c>
      <c r="G251" s="39"/>
      <c r="H251" s="39"/>
      <c r="I251" s="143"/>
      <c r="J251" s="39"/>
      <c r="K251" s="39"/>
      <c r="L251" s="43"/>
      <c r="M251" s="230"/>
      <c r="N251" s="79"/>
      <c r="O251" s="79"/>
      <c r="P251" s="79"/>
      <c r="Q251" s="79"/>
      <c r="R251" s="79"/>
      <c r="S251" s="79"/>
      <c r="T251" s="80"/>
      <c r="AT251" s="17" t="s">
        <v>174</v>
      </c>
      <c r="AU251" s="17" t="s">
        <v>76</v>
      </c>
    </row>
    <row r="252" s="12" customFormat="1">
      <c r="B252" s="232"/>
      <c r="C252" s="233"/>
      <c r="D252" s="228" t="s">
        <v>176</v>
      </c>
      <c r="E252" s="234" t="s">
        <v>1</v>
      </c>
      <c r="F252" s="235" t="s">
        <v>2046</v>
      </c>
      <c r="G252" s="233"/>
      <c r="H252" s="236">
        <v>0.010999999999999999</v>
      </c>
      <c r="I252" s="237"/>
      <c r="J252" s="233"/>
      <c r="K252" s="233"/>
      <c r="L252" s="238"/>
      <c r="M252" s="239"/>
      <c r="N252" s="240"/>
      <c r="O252" s="240"/>
      <c r="P252" s="240"/>
      <c r="Q252" s="240"/>
      <c r="R252" s="240"/>
      <c r="S252" s="240"/>
      <c r="T252" s="241"/>
      <c r="AT252" s="242" t="s">
        <v>176</v>
      </c>
      <c r="AU252" s="242" t="s">
        <v>76</v>
      </c>
      <c r="AV252" s="12" t="s">
        <v>76</v>
      </c>
      <c r="AW252" s="12" t="s">
        <v>30</v>
      </c>
      <c r="AX252" s="12" t="s">
        <v>67</v>
      </c>
      <c r="AY252" s="242" t="s">
        <v>163</v>
      </c>
    </row>
    <row r="253" s="13" customFormat="1">
      <c r="B253" s="243"/>
      <c r="C253" s="244"/>
      <c r="D253" s="228" t="s">
        <v>176</v>
      </c>
      <c r="E253" s="245" t="s">
        <v>1</v>
      </c>
      <c r="F253" s="246" t="s">
        <v>2030</v>
      </c>
      <c r="G253" s="244"/>
      <c r="H253" s="245" t="s">
        <v>1</v>
      </c>
      <c r="I253" s="247"/>
      <c r="J253" s="244"/>
      <c r="K253" s="244"/>
      <c r="L253" s="248"/>
      <c r="M253" s="249"/>
      <c r="N253" s="250"/>
      <c r="O253" s="250"/>
      <c r="P253" s="250"/>
      <c r="Q253" s="250"/>
      <c r="R253" s="250"/>
      <c r="S253" s="250"/>
      <c r="T253" s="251"/>
      <c r="AT253" s="252" t="s">
        <v>176</v>
      </c>
      <c r="AU253" s="252" t="s">
        <v>76</v>
      </c>
      <c r="AV253" s="13" t="s">
        <v>74</v>
      </c>
      <c r="AW253" s="13" t="s">
        <v>30</v>
      </c>
      <c r="AX253" s="13" t="s">
        <v>67</v>
      </c>
      <c r="AY253" s="252" t="s">
        <v>163</v>
      </c>
    </row>
    <row r="254" s="12" customFormat="1">
      <c r="B254" s="232"/>
      <c r="C254" s="233"/>
      <c r="D254" s="228" t="s">
        <v>176</v>
      </c>
      <c r="E254" s="234" t="s">
        <v>1</v>
      </c>
      <c r="F254" s="235" t="s">
        <v>2047</v>
      </c>
      <c r="G254" s="233"/>
      <c r="H254" s="236">
        <v>0.057000000000000002</v>
      </c>
      <c r="I254" s="237"/>
      <c r="J254" s="233"/>
      <c r="K254" s="233"/>
      <c r="L254" s="238"/>
      <c r="M254" s="239"/>
      <c r="N254" s="240"/>
      <c r="O254" s="240"/>
      <c r="P254" s="240"/>
      <c r="Q254" s="240"/>
      <c r="R254" s="240"/>
      <c r="S254" s="240"/>
      <c r="T254" s="241"/>
      <c r="AT254" s="242" t="s">
        <v>176</v>
      </c>
      <c r="AU254" s="242" t="s">
        <v>76</v>
      </c>
      <c r="AV254" s="12" t="s">
        <v>76</v>
      </c>
      <c r="AW254" s="12" t="s">
        <v>30</v>
      </c>
      <c r="AX254" s="12" t="s">
        <v>67</v>
      </c>
      <c r="AY254" s="242" t="s">
        <v>163</v>
      </c>
    </row>
    <row r="255" s="14" customFormat="1">
      <c r="B255" s="253"/>
      <c r="C255" s="254"/>
      <c r="D255" s="228" t="s">
        <v>176</v>
      </c>
      <c r="E255" s="255" t="s">
        <v>1</v>
      </c>
      <c r="F255" s="256" t="s">
        <v>188</v>
      </c>
      <c r="G255" s="254"/>
      <c r="H255" s="257">
        <v>0.068000000000000005</v>
      </c>
      <c r="I255" s="258"/>
      <c r="J255" s="254"/>
      <c r="K255" s="254"/>
      <c r="L255" s="259"/>
      <c r="M255" s="260"/>
      <c r="N255" s="261"/>
      <c r="O255" s="261"/>
      <c r="P255" s="261"/>
      <c r="Q255" s="261"/>
      <c r="R255" s="261"/>
      <c r="S255" s="261"/>
      <c r="T255" s="262"/>
      <c r="AT255" s="263" t="s">
        <v>176</v>
      </c>
      <c r="AU255" s="263" t="s">
        <v>76</v>
      </c>
      <c r="AV255" s="14" t="s">
        <v>170</v>
      </c>
      <c r="AW255" s="14" t="s">
        <v>30</v>
      </c>
      <c r="AX255" s="14" t="s">
        <v>74</v>
      </c>
      <c r="AY255" s="263" t="s">
        <v>163</v>
      </c>
    </row>
    <row r="256" s="1" customFormat="1" ht="16.5" customHeight="1">
      <c r="B256" s="38"/>
      <c r="C256" s="216" t="s">
        <v>402</v>
      </c>
      <c r="D256" s="216" t="s">
        <v>165</v>
      </c>
      <c r="E256" s="217" t="s">
        <v>2048</v>
      </c>
      <c r="F256" s="218" t="s">
        <v>2049</v>
      </c>
      <c r="G256" s="219" t="s">
        <v>180</v>
      </c>
      <c r="H256" s="220">
        <v>13.390000000000001</v>
      </c>
      <c r="I256" s="221"/>
      <c r="J256" s="222">
        <f>ROUND(I256*H256,2)</f>
        <v>0</v>
      </c>
      <c r="K256" s="218" t="s">
        <v>169</v>
      </c>
      <c r="L256" s="43"/>
      <c r="M256" s="223" t="s">
        <v>1</v>
      </c>
      <c r="N256" s="224" t="s">
        <v>38</v>
      </c>
      <c r="O256" s="79"/>
      <c r="P256" s="225">
        <f>O256*H256</f>
        <v>0</v>
      </c>
      <c r="Q256" s="225">
        <v>2.27868</v>
      </c>
      <c r="R256" s="225">
        <f>Q256*H256</f>
        <v>30.511525200000001</v>
      </c>
      <c r="S256" s="225">
        <v>0</v>
      </c>
      <c r="T256" s="226">
        <f>S256*H256</f>
        <v>0</v>
      </c>
      <c r="AR256" s="17" t="s">
        <v>170</v>
      </c>
      <c r="AT256" s="17" t="s">
        <v>165</v>
      </c>
      <c r="AU256" s="17" t="s">
        <v>76</v>
      </c>
      <c r="AY256" s="17" t="s">
        <v>163</v>
      </c>
      <c r="BE256" s="227">
        <f>IF(N256="základní",J256,0)</f>
        <v>0</v>
      </c>
      <c r="BF256" s="227">
        <f>IF(N256="snížená",J256,0)</f>
        <v>0</v>
      </c>
      <c r="BG256" s="227">
        <f>IF(N256="zákl. přenesená",J256,0)</f>
        <v>0</v>
      </c>
      <c r="BH256" s="227">
        <f>IF(N256="sníž. přenesená",J256,0)</f>
        <v>0</v>
      </c>
      <c r="BI256" s="227">
        <f>IF(N256="nulová",J256,0)</f>
        <v>0</v>
      </c>
      <c r="BJ256" s="17" t="s">
        <v>74</v>
      </c>
      <c r="BK256" s="227">
        <f>ROUND(I256*H256,2)</f>
        <v>0</v>
      </c>
      <c r="BL256" s="17" t="s">
        <v>170</v>
      </c>
      <c r="BM256" s="17" t="s">
        <v>2050</v>
      </c>
    </row>
    <row r="257" s="1" customFormat="1">
      <c r="B257" s="38"/>
      <c r="C257" s="39"/>
      <c r="D257" s="228" t="s">
        <v>172</v>
      </c>
      <c r="E257" s="39"/>
      <c r="F257" s="229" t="s">
        <v>2051</v>
      </c>
      <c r="G257" s="39"/>
      <c r="H257" s="39"/>
      <c r="I257" s="143"/>
      <c r="J257" s="39"/>
      <c r="K257" s="39"/>
      <c r="L257" s="43"/>
      <c r="M257" s="230"/>
      <c r="N257" s="79"/>
      <c r="O257" s="79"/>
      <c r="P257" s="79"/>
      <c r="Q257" s="79"/>
      <c r="R257" s="79"/>
      <c r="S257" s="79"/>
      <c r="T257" s="80"/>
      <c r="AT257" s="17" t="s">
        <v>172</v>
      </c>
      <c r="AU257" s="17" t="s">
        <v>76</v>
      </c>
    </row>
    <row r="258" s="13" customFormat="1">
      <c r="B258" s="243"/>
      <c r="C258" s="244"/>
      <c r="D258" s="228" t="s">
        <v>176</v>
      </c>
      <c r="E258" s="245" t="s">
        <v>1</v>
      </c>
      <c r="F258" s="246" t="s">
        <v>2052</v>
      </c>
      <c r="G258" s="244"/>
      <c r="H258" s="245" t="s">
        <v>1</v>
      </c>
      <c r="I258" s="247"/>
      <c r="J258" s="244"/>
      <c r="K258" s="244"/>
      <c r="L258" s="248"/>
      <c r="M258" s="249"/>
      <c r="N258" s="250"/>
      <c r="O258" s="250"/>
      <c r="P258" s="250"/>
      <c r="Q258" s="250"/>
      <c r="R258" s="250"/>
      <c r="S258" s="250"/>
      <c r="T258" s="251"/>
      <c r="AT258" s="252" t="s">
        <v>176</v>
      </c>
      <c r="AU258" s="252" t="s">
        <v>76</v>
      </c>
      <c r="AV258" s="13" t="s">
        <v>74</v>
      </c>
      <c r="AW258" s="13" t="s">
        <v>30</v>
      </c>
      <c r="AX258" s="13" t="s">
        <v>67</v>
      </c>
      <c r="AY258" s="252" t="s">
        <v>163</v>
      </c>
    </row>
    <row r="259" s="12" customFormat="1">
      <c r="B259" s="232"/>
      <c r="C259" s="233"/>
      <c r="D259" s="228" t="s">
        <v>176</v>
      </c>
      <c r="E259" s="234" t="s">
        <v>1</v>
      </c>
      <c r="F259" s="235" t="s">
        <v>2053</v>
      </c>
      <c r="G259" s="233"/>
      <c r="H259" s="236">
        <v>5.5899999999999999</v>
      </c>
      <c r="I259" s="237"/>
      <c r="J259" s="233"/>
      <c r="K259" s="233"/>
      <c r="L259" s="238"/>
      <c r="M259" s="239"/>
      <c r="N259" s="240"/>
      <c r="O259" s="240"/>
      <c r="P259" s="240"/>
      <c r="Q259" s="240"/>
      <c r="R259" s="240"/>
      <c r="S259" s="240"/>
      <c r="T259" s="241"/>
      <c r="AT259" s="242" t="s">
        <v>176</v>
      </c>
      <c r="AU259" s="242" t="s">
        <v>76</v>
      </c>
      <c r="AV259" s="12" t="s">
        <v>76</v>
      </c>
      <c r="AW259" s="12" t="s">
        <v>30</v>
      </c>
      <c r="AX259" s="12" t="s">
        <v>67</v>
      </c>
      <c r="AY259" s="242" t="s">
        <v>163</v>
      </c>
    </row>
    <row r="260" s="12" customFormat="1">
      <c r="B260" s="232"/>
      <c r="C260" s="233"/>
      <c r="D260" s="228" t="s">
        <v>176</v>
      </c>
      <c r="E260" s="234" t="s">
        <v>1</v>
      </c>
      <c r="F260" s="235" t="s">
        <v>2054</v>
      </c>
      <c r="G260" s="233"/>
      <c r="H260" s="236">
        <v>7.7999999999999998</v>
      </c>
      <c r="I260" s="237"/>
      <c r="J260" s="233"/>
      <c r="K260" s="233"/>
      <c r="L260" s="238"/>
      <c r="M260" s="239"/>
      <c r="N260" s="240"/>
      <c r="O260" s="240"/>
      <c r="P260" s="240"/>
      <c r="Q260" s="240"/>
      <c r="R260" s="240"/>
      <c r="S260" s="240"/>
      <c r="T260" s="241"/>
      <c r="AT260" s="242" t="s">
        <v>176</v>
      </c>
      <c r="AU260" s="242" t="s">
        <v>76</v>
      </c>
      <c r="AV260" s="12" t="s">
        <v>76</v>
      </c>
      <c r="AW260" s="12" t="s">
        <v>30</v>
      </c>
      <c r="AX260" s="12" t="s">
        <v>67</v>
      </c>
      <c r="AY260" s="242" t="s">
        <v>163</v>
      </c>
    </row>
    <row r="261" s="14" customFormat="1">
      <c r="B261" s="253"/>
      <c r="C261" s="254"/>
      <c r="D261" s="228" t="s">
        <v>176</v>
      </c>
      <c r="E261" s="255" t="s">
        <v>1</v>
      </c>
      <c r="F261" s="256" t="s">
        <v>188</v>
      </c>
      <c r="G261" s="254"/>
      <c r="H261" s="257">
        <v>13.390000000000001</v>
      </c>
      <c r="I261" s="258"/>
      <c r="J261" s="254"/>
      <c r="K261" s="254"/>
      <c r="L261" s="259"/>
      <c r="M261" s="260"/>
      <c r="N261" s="261"/>
      <c r="O261" s="261"/>
      <c r="P261" s="261"/>
      <c r="Q261" s="261"/>
      <c r="R261" s="261"/>
      <c r="S261" s="261"/>
      <c r="T261" s="262"/>
      <c r="AT261" s="263" t="s">
        <v>176</v>
      </c>
      <c r="AU261" s="263" t="s">
        <v>76</v>
      </c>
      <c r="AV261" s="14" t="s">
        <v>170</v>
      </c>
      <c r="AW261" s="14" t="s">
        <v>30</v>
      </c>
      <c r="AX261" s="14" t="s">
        <v>74</v>
      </c>
      <c r="AY261" s="263" t="s">
        <v>163</v>
      </c>
    </row>
    <row r="262" s="1" customFormat="1" ht="16.5" customHeight="1">
      <c r="B262" s="38"/>
      <c r="C262" s="216" t="s">
        <v>410</v>
      </c>
      <c r="D262" s="216" t="s">
        <v>165</v>
      </c>
      <c r="E262" s="217" t="s">
        <v>2055</v>
      </c>
      <c r="F262" s="218" t="s">
        <v>2056</v>
      </c>
      <c r="G262" s="219" t="s">
        <v>398</v>
      </c>
      <c r="H262" s="220">
        <v>13</v>
      </c>
      <c r="I262" s="221"/>
      <c r="J262" s="222">
        <f>ROUND(I262*H262,2)</f>
        <v>0</v>
      </c>
      <c r="K262" s="218" t="s">
        <v>169</v>
      </c>
      <c r="L262" s="43"/>
      <c r="M262" s="223" t="s">
        <v>1</v>
      </c>
      <c r="N262" s="224" t="s">
        <v>38</v>
      </c>
      <c r="O262" s="79"/>
      <c r="P262" s="225">
        <f>O262*H262</f>
        <v>0</v>
      </c>
      <c r="Q262" s="225">
        <v>0.144006</v>
      </c>
      <c r="R262" s="225">
        <f>Q262*H262</f>
        <v>1.8720779999999999</v>
      </c>
      <c r="S262" s="225">
        <v>0</v>
      </c>
      <c r="T262" s="226">
        <f>S262*H262</f>
        <v>0</v>
      </c>
      <c r="AR262" s="17" t="s">
        <v>170</v>
      </c>
      <c r="AT262" s="17" t="s">
        <v>165</v>
      </c>
      <c r="AU262" s="17" t="s">
        <v>76</v>
      </c>
      <c r="AY262" s="17" t="s">
        <v>163</v>
      </c>
      <c r="BE262" s="227">
        <f>IF(N262="základní",J262,0)</f>
        <v>0</v>
      </c>
      <c r="BF262" s="227">
        <f>IF(N262="snížená",J262,0)</f>
        <v>0</v>
      </c>
      <c r="BG262" s="227">
        <f>IF(N262="zákl. přenesená",J262,0)</f>
        <v>0</v>
      </c>
      <c r="BH262" s="227">
        <f>IF(N262="sníž. přenesená",J262,0)</f>
        <v>0</v>
      </c>
      <c r="BI262" s="227">
        <f>IF(N262="nulová",J262,0)</f>
        <v>0</v>
      </c>
      <c r="BJ262" s="17" t="s">
        <v>74</v>
      </c>
      <c r="BK262" s="227">
        <f>ROUND(I262*H262,2)</f>
        <v>0</v>
      </c>
      <c r="BL262" s="17" t="s">
        <v>170</v>
      </c>
      <c r="BM262" s="17" t="s">
        <v>2057</v>
      </c>
    </row>
    <row r="263" s="1" customFormat="1">
      <c r="B263" s="38"/>
      <c r="C263" s="39"/>
      <c r="D263" s="228" t="s">
        <v>172</v>
      </c>
      <c r="E263" s="39"/>
      <c r="F263" s="229" t="s">
        <v>2058</v>
      </c>
      <c r="G263" s="39"/>
      <c r="H263" s="39"/>
      <c r="I263" s="143"/>
      <c r="J263" s="39"/>
      <c r="K263" s="39"/>
      <c r="L263" s="43"/>
      <c r="M263" s="230"/>
      <c r="N263" s="79"/>
      <c r="O263" s="79"/>
      <c r="P263" s="79"/>
      <c r="Q263" s="79"/>
      <c r="R263" s="79"/>
      <c r="S263" s="79"/>
      <c r="T263" s="80"/>
      <c r="AT263" s="17" t="s">
        <v>172</v>
      </c>
      <c r="AU263" s="17" t="s">
        <v>76</v>
      </c>
    </row>
    <row r="264" s="1" customFormat="1">
      <c r="B264" s="38"/>
      <c r="C264" s="39"/>
      <c r="D264" s="228" t="s">
        <v>174</v>
      </c>
      <c r="E264" s="39"/>
      <c r="F264" s="231" t="s">
        <v>2059</v>
      </c>
      <c r="G264" s="39"/>
      <c r="H264" s="39"/>
      <c r="I264" s="143"/>
      <c r="J264" s="39"/>
      <c r="K264" s="39"/>
      <c r="L264" s="43"/>
      <c r="M264" s="230"/>
      <c r="N264" s="79"/>
      <c r="O264" s="79"/>
      <c r="P264" s="79"/>
      <c r="Q264" s="79"/>
      <c r="R264" s="79"/>
      <c r="S264" s="79"/>
      <c r="T264" s="80"/>
      <c r="AT264" s="17" t="s">
        <v>174</v>
      </c>
      <c r="AU264" s="17" t="s">
        <v>76</v>
      </c>
    </row>
    <row r="265" s="13" customFormat="1">
      <c r="B265" s="243"/>
      <c r="C265" s="244"/>
      <c r="D265" s="228" t="s">
        <v>176</v>
      </c>
      <c r="E265" s="245" t="s">
        <v>1</v>
      </c>
      <c r="F265" s="246" t="s">
        <v>2060</v>
      </c>
      <c r="G265" s="244"/>
      <c r="H265" s="245" t="s">
        <v>1</v>
      </c>
      <c r="I265" s="247"/>
      <c r="J265" s="244"/>
      <c r="K265" s="244"/>
      <c r="L265" s="248"/>
      <c r="M265" s="249"/>
      <c r="N265" s="250"/>
      <c r="O265" s="250"/>
      <c r="P265" s="250"/>
      <c r="Q265" s="250"/>
      <c r="R265" s="250"/>
      <c r="S265" s="250"/>
      <c r="T265" s="251"/>
      <c r="AT265" s="252" t="s">
        <v>176</v>
      </c>
      <c r="AU265" s="252" t="s">
        <v>76</v>
      </c>
      <c r="AV265" s="13" t="s">
        <v>74</v>
      </c>
      <c r="AW265" s="13" t="s">
        <v>30</v>
      </c>
      <c r="AX265" s="13" t="s">
        <v>67</v>
      </c>
      <c r="AY265" s="252" t="s">
        <v>163</v>
      </c>
    </row>
    <row r="266" s="12" customFormat="1">
      <c r="B266" s="232"/>
      <c r="C266" s="233"/>
      <c r="D266" s="228" t="s">
        <v>176</v>
      </c>
      <c r="E266" s="234" t="s">
        <v>1</v>
      </c>
      <c r="F266" s="235" t="s">
        <v>267</v>
      </c>
      <c r="G266" s="233"/>
      <c r="H266" s="236">
        <v>13</v>
      </c>
      <c r="I266" s="237"/>
      <c r="J266" s="233"/>
      <c r="K266" s="233"/>
      <c r="L266" s="238"/>
      <c r="M266" s="239"/>
      <c r="N266" s="240"/>
      <c r="O266" s="240"/>
      <c r="P266" s="240"/>
      <c r="Q266" s="240"/>
      <c r="R266" s="240"/>
      <c r="S266" s="240"/>
      <c r="T266" s="241"/>
      <c r="AT266" s="242" t="s">
        <v>176</v>
      </c>
      <c r="AU266" s="242" t="s">
        <v>76</v>
      </c>
      <c r="AV266" s="12" t="s">
        <v>76</v>
      </c>
      <c r="AW266" s="12" t="s">
        <v>30</v>
      </c>
      <c r="AX266" s="12" t="s">
        <v>67</v>
      </c>
      <c r="AY266" s="242" t="s">
        <v>163</v>
      </c>
    </row>
    <row r="267" s="14" customFormat="1">
      <c r="B267" s="253"/>
      <c r="C267" s="254"/>
      <c r="D267" s="228" t="s">
        <v>176</v>
      </c>
      <c r="E267" s="255" t="s">
        <v>1</v>
      </c>
      <c r="F267" s="256" t="s">
        <v>188</v>
      </c>
      <c r="G267" s="254"/>
      <c r="H267" s="257">
        <v>13</v>
      </c>
      <c r="I267" s="258"/>
      <c r="J267" s="254"/>
      <c r="K267" s="254"/>
      <c r="L267" s="259"/>
      <c r="M267" s="260"/>
      <c r="N267" s="261"/>
      <c r="O267" s="261"/>
      <c r="P267" s="261"/>
      <c r="Q267" s="261"/>
      <c r="R267" s="261"/>
      <c r="S267" s="261"/>
      <c r="T267" s="262"/>
      <c r="AT267" s="263" t="s">
        <v>176</v>
      </c>
      <c r="AU267" s="263" t="s">
        <v>76</v>
      </c>
      <c r="AV267" s="14" t="s">
        <v>170</v>
      </c>
      <c r="AW267" s="14" t="s">
        <v>30</v>
      </c>
      <c r="AX267" s="14" t="s">
        <v>74</v>
      </c>
      <c r="AY267" s="263" t="s">
        <v>163</v>
      </c>
    </row>
    <row r="268" s="1" customFormat="1" ht="16.5" customHeight="1">
      <c r="B268" s="38"/>
      <c r="C268" s="264" t="s">
        <v>418</v>
      </c>
      <c r="D268" s="264" t="s">
        <v>347</v>
      </c>
      <c r="E268" s="265" t="s">
        <v>2061</v>
      </c>
      <c r="F268" s="266" t="s">
        <v>2062</v>
      </c>
      <c r="G268" s="267" t="s">
        <v>398</v>
      </c>
      <c r="H268" s="268">
        <v>13</v>
      </c>
      <c r="I268" s="269"/>
      <c r="J268" s="270">
        <f>ROUND(I268*H268,2)</f>
        <v>0</v>
      </c>
      <c r="K268" s="266" t="s">
        <v>1</v>
      </c>
      <c r="L268" s="271"/>
      <c r="M268" s="272" t="s">
        <v>1</v>
      </c>
      <c r="N268" s="273" t="s">
        <v>38</v>
      </c>
      <c r="O268" s="79"/>
      <c r="P268" s="225">
        <f>O268*H268</f>
        <v>0</v>
      </c>
      <c r="Q268" s="225">
        <v>0</v>
      </c>
      <c r="R268" s="225">
        <f>Q268*H268</f>
        <v>0</v>
      </c>
      <c r="S268" s="225">
        <v>0</v>
      </c>
      <c r="T268" s="226">
        <f>S268*H268</f>
        <v>0</v>
      </c>
      <c r="AR268" s="17" t="s">
        <v>224</v>
      </c>
      <c r="AT268" s="17" t="s">
        <v>347</v>
      </c>
      <c r="AU268" s="17" t="s">
        <v>76</v>
      </c>
      <c r="AY268" s="17" t="s">
        <v>163</v>
      </c>
      <c r="BE268" s="227">
        <f>IF(N268="základní",J268,0)</f>
        <v>0</v>
      </c>
      <c r="BF268" s="227">
        <f>IF(N268="snížená",J268,0)</f>
        <v>0</v>
      </c>
      <c r="BG268" s="227">
        <f>IF(N268="zákl. přenesená",J268,0)</f>
        <v>0</v>
      </c>
      <c r="BH268" s="227">
        <f>IF(N268="sníž. přenesená",J268,0)</f>
        <v>0</v>
      </c>
      <c r="BI268" s="227">
        <f>IF(N268="nulová",J268,0)</f>
        <v>0</v>
      </c>
      <c r="BJ268" s="17" t="s">
        <v>74</v>
      </c>
      <c r="BK268" s="227">
        <f>ROUND(I268*H268,2)</f>
        <v>0</v>
      </c>
      <c r="BL268" s="17" t="s">
        <v>170</v>
      </c>
      <c r="BM268" s="17" t="s">
        <v>2063</v>
      </c>
    </row>
    <row r="269" s="1" customFormat="1">
      <c r="B269" s="38"/>
      <c r="C269" s="39"/>
      <c r="D269" s="228" t="s">
        <v>172</v>
      </c>
      <c r="E269" s="39"/>
      <c r="F269" s="229" t="s">
        <v>2064</v>
      </c>
      <c r="G269" s="39"/>
      <c r="H269" s="39"/>
      <c r="I269" s="143"/>
      <c r="J269" s="39"/>
      <c r="K269" s="39"/>
      <c r="L269" s="43"/>
      <c r="M269" s="230"/>
      <c r="N269" s="79"/>
      <c r="O269" s="79"/>
      <c r="P269" s="79"/>
      <c r="Q269" s="79"/>
      <c r="R269" s="79"/>
      <c r="S269" s="79"/>
      <c r="T269" s="80"/>
      <c r="AT269" s="17" t="s">
        <v>172</v>
      </c>
      <c r="AU269" s="17" t="s">
        <v>76</v>
      </c>
    </row>
    <row r="270" s="1" customFormat="1">
      <c r="B270" s="38"/>
      <c r="C270" s="39"/>
      <c r="D270" s="228" t="s">
        <v>221</v>
      </c>
      <c r="E270" s="39"/>
      <c r="F270" s="231" t="s">
        <v>2065</v>
      </c>
      <c r="G270" s="39"/>
      <c r="H270" s="39"/>
      <c r="I270" s="143"/>
      <c r="J270" s="39"/>
      <c r="K270" s="39"/>
      <c r="L270" s="43"/>
      <c r="M270" s="230"/>
      <c r="N270" s="79"/>
      <c r="O270" s="79"/>
      <c r="P270" s="79"/>
      <c r="Q270" s="79"/>
      <c r="R270" s="79"/>
      <c r="S270" s="79"/>
      <c r="T270" s="80"/>
      <c r="AT270" s="17" t="s">
        <v>221</v>
      </c>
      <c r="AU270" s="17" t="s">
        <v>76</v>
      </c>
    </row>
    <row r="271" s="11" customFormat="1" ht="22.8" customHeight="1">
      <c r="B271" s="200"/>
      <c r="C271" s="201"/>
      <c r="D271" s="202" t="s">
        <v>66</v>
      </c>
      <c r="E271" s="214" t="s">
        <v>170</v>
      </c>
      <c r="F271" s="214" t="s">
        <v>304</v>
      </c>
      <c r="G271" s="201"/>
      <c r="H271" s="201"/>
      <c r="I271" s="204"/>
      <c r="J271" s="215">
        <f>BK271</f>
        <v>0</v>
      </c>
      <c r="K271" s="201"/>
      <c r="L271" s="206"/>
      <c r="M271" s="207"/>
      <c r="N271" s="208"/>
      <c r="O271" s="208"/>
      <c r="P271" s="209">
        <f>SUM(P272:P321)</f>
        <v>0</v>
      </c>
      <c r="Q271" s="208"/>
      <c r="R271" s="209">
        <f>SUM(R272:R321)</f>
        <v>26.578099866999999</v>
      </c>
      <c r="S271" s="208"/>
      <c r="T271" s="210">
        <f>SUM(T272:T321)</f>
        <v>0</v>
      </c>
      <c r="AR271" s="211" t="s">
        <v>74</v>
      </c>
      <c r="AT271" s="212" t="s">
        <v>66</v>
      </c>
      <c r="AU271" s="212" t="s">
        <v>74</v>
      </c>
      <c r="AY271" s="211" t="s">
        <v>163</v>
      </c>
      <c r="BK271" s="213">
        <f>SUM(BK272:BK321)</f>
        <v>0</v>
      </c>
    </row>
    <row r="272" s="1" customFormat="1" ht="16.5" customHeight="1">
      <c r="B272" s="38"/>
      <c r="C272" s="216" t="s">
        <v>429</v>
      </c>
      <c r="D272" s="216" t="s">
        <v>165</v>
      </c>
      <c r="E272" s="217" t="s">
        <v>306</v>
      </c>
      <c r="F272" s="218" t="s">
        <v>307</v>
      </c>
      <c r="G272" s="219" t="s">
        <v>241</v>
      </c>
      <c r="H272" s="220">
        <v>0.19500000000000001</v>
      </c>
      <c r="I272" s="221"/>
      <c r="J272" s="222">
        <f>ROUND(I272*H272,2)</f>
        <v>0</v>
      </c>
      <c r="K272" s="218" t="s">
        <v>169</v>
      </c>
      <c r="L272" s="43"/>
      <c r="M272" s="223" t="s">
        <v>1</v>
      </c>
      <c r="N272" s="224" t="s">
        <v>38</v>
      </c>
      <c r="O272" s="79"/>
      <c r="P272" s="225">
        <f>O272*H272</f>
        <v>0</v>
      </c>
      <c r="Q272" s="225">
        <v>1.0597380000000001</v>
      </c>
      <c r="R272" s="225">
        <f>Q272*H272</f>
        <v>0.20664891000000002</v>
      </c>
      <c r="S272" s="225">
        <v>0</v>
      </c>
      <c r="T272" s="226">
        <f>S272*H272</f>
        <v>0</v>
      </c>
      <c r="AR272" s="17" t="s">
        <v>170</v>
      </c>
      <c r="AT272" s="17" t="s">
        <v>165</v>
      </c>
      <c r="AU272" s="17" t="s">
        <v>76</v>
      </c>
      <c r="AY272" s="17" t="s">
        <v>163</v>
      </c>
      <c r="BE272" s="227">
        <f>IF(N272="základní",J272,0)</f>
        <v>0</v>
      </c>
      <c r="BF272" s="227">
        <f>IF(N272="snížená",J272,0)</f>
        <v>0</v>
      </c>
      <c r="BG272" s="227">
        <f>IF(N272="zákl. přenesená",J272,0)</f>
        <v>0</v>
      </c>
      <c r="BH272" s="227">
        <f>IF(N272="sníž. přenesená",J272,0)</f>
        <v>0</v>
      </c>
      <c r="BI272" s="227">
        <f>IF(N272="nulová",J272,0)</f>
        <v>0</v>
      </c>
      <c r="BJ272" s="17" t="s">
        <v>74</v>
      </c>
      <c r="BK272" s="227">
        <f>ROUND(I272*H272,2)</f>
        <v>0</v>
      </c>
      <c r="BL272" s="17" t="s">
        <v>170</v>
      </c>
      <c r="BM272" s="17" t="s">
        <v>2066</v>
      </c>
    </row>
    <row r="273" s="1" customFormat="1">
      <c r="B273" s="38"/>
      <c r="C273" s="39"/>
      <c r="D273" s="228" t="s">
        <v>172</v>
      </c>
      <c r="E273" s="39"/>
      <c r="F273" s="229" t="s">
        <v>309</v>
      </c>
      <c r="G273" s="39"/>
      <c r="H273" s="39"/>
      <c r="I273" s="143"/>
      <c r="J273" s="39"/>
      <c r="K273" s="39"/>
      <c r="L273" s="43"/>
      <c r="M273" s="230"/>
      <c r="N273" s="79"/>
      <c r="O273" s="79"/>
      <c r="P273" s="79"/>
      <c r="Q273" s="79"/>
      <c r="R273" s="79"/>
      <c r="S273" s="79"/>
      <c r="T273" s="80"/>
      <c r="AT273" s="17" t="s">
        <v>172</v>
      </c>
      <c r="AU273" s="17" t="s">
        <v>76</v>
      </c>
    </row>
    <row r="274" s="1" customFormat="1">
      <c r="B274" s="38"/>
      <c r="C274" s="39"/>
      <c r="D274" s="228" t="s">
        <v>174</v>
      </c>
      <c r="E274" s="39"/>
      <c r="F274" s="231" t="s">
        <v>310</v>
      </c>
      <c r="G274" s="39"/>
      <c r="H274" s="39"/>
      <c r="I274" s="143"/>
      <c r="J274" s="39"/>
      <c r="K274" s="39"/>
      <c r="L274" s="43"/>
      <c r="M274" s="230"/>
      <c r="N274" s="79"/>
      <c r="O274" s="79"/>
      <c r="P274" s="79"/>
      <c r="Q274" s="79"/>
      <c r="R274" s="79"/>
      <c r="S274" s="79"/>
      <c r="T274" s="80"/>
      <c r="AT274" s="17" t="s">
        <v>174</v>
      </c>
      <c r="AU274" s="17" t="s">
        <v>76</v>
      </c>
    </row>
    <row r="275" s="13" customFormat="1">
      <c r="B275" s="243"/>
      <c r="C275" s="244"/>
      <c r="D275" s="228" t="s">
        <v>176</v>
      </c>
      <c r="E275" s="245" t="s">
        <v>1</v>
      </c>
      <c r="F275" s="246" t="s">
        <v>2067</v>
      </c>
      <c r="G275" s="244"/>
      <c r="H275" s="245" t="s">
        <v>1</v>
      </c>
      <c r="I275" s="247"/>
      <c r="J275" s="244"/>
      <c r="K275" s="244"/>
      <c r="L275" s="248"/>
      <c r="M275" s="249"/>
      <c r="N275" s="250"/>
      <c r="O275" s="250"/>
      <c r="P275" s="250"/>
      <c r="Q275" s="250"/>
      <c r="R275" s="250"/>
      <c r="S275" s="250"/>
      <c r="T275" s="251"/>
      <c r="AT275" s="252" t="s">
        <v>176</v>
      </c>
      <c r="AU275" s="252" t="s">
        <v>76</v>
      </c>
      <c r="AV275" s="13" t="s">
        <v>74</v>
      </c>
      <c r="AW275" s="13" t="s">
        <v>30</v>
      </c>
      <c r="AX275" s="13" t="s">
        <v>67</v>
      </c>
      <c r="AY275" s="252" t="s">
        <v>163</v>
      </c>
    </row>
    <row r="276" s="12" customFormat="1">
      <c r="B276" s="232"/>
      <c r="C276" s="233"/>
      <c r="D276" s="228" t="s">
        <v>176</v>
      </c>
      <c r="E276" s="234" t="s">
        <v>1</v>
      </c>
      <c r="F276" s="235" t="s">
        <v>2068</v>
      </c>
      <c r="G276" s="233"/>
      <c r="H276" s="236">
        <v>0.16900000000000001</v>
      </c>
      <c r="I276" s="237"/>
      <c r="J276" s="233"/>
      <c r="K276" s="233"/>
      <c r="L276" s="238"/>
      <c r="M276" s="239"/>
      <c r="N276" s="240"/>
      <c r="O276" s="240"/>
      <c r="P276" s="240"/>
      <c r="Q276" s="240"/>
      <c r="R276" s="240"/>
      <c r="S276" s="240"/>
      <c r="T276" s="241"/>
      <c r="AT276" s="242" t="s">
        <v>176</v>
      </c>
      <c r="AU276" s="242" t="s">
        <v>76</v>
      </c>
      <c r="AV276" s="12" t="s">
        <v>76</v>
      </c>
      <c r="AW276" s="12" t="s">
        <v>30</v>
      </c>
      <c r="AX276" s="12" t="s">
        <v>67</v>
      </c>
      <c r="AY276" s="242" t="s">
        <v>163</v>
      </c>
    </row>
    <row r="277" s="13" customFormat="1">
      <c r="B277" s="243"/>
      <c r="C277" s="244"/>
      <c r="D277" s="228" t="s">
        <v>176</v>
      </c>
      <c r="E277" s="245" t="s">
        <v>1</v>
      </c>
      <c r="F277" s="246" t="s">
        <v>2069</v>
      </c>
      <c r="G277" s="244"/>
      <c r="H277" s="245" t="s">
        <v>1</v>
      </c>
      <c r="I277" s="247"/>
      <c r="J277" s="244"/>
      <c r="K277" s="244"/>
      <c r="L277" s="248"/>
      <c r="M277" s="249"/>
      <c r="N277" s="250"/>
      <c r="O277" s="250"/>
      <c r="P277" s="250"/>
      <c r="Q277" s="250"/>
      <c r="R277" s="250"/>
      <c r="S277" s="250"/>
      <c r="T277" s="251"/>
      <c r="AT277" s="252" t="s">
        <v>176</v>
      </c>
      <c r="AU277" s="252" t="s">
        <v>76</v>
      </c>
      <c r="AV277" s="13" t="s">
        <v>74</v>
      </c>
      <c r="AW277" s="13" t="s">
        <v>30</v>
      </c>
      <c r="AX277" s="13" t="s">
        <v>67</v>
      </c>
      <c r="AY277" s="252" t="s">
        <v>163</v>
      </c>
    </row>
    <row r="278" s="12" customFormat="1">
      <c r="B278" s="232"/>
      <c r="C278" s="233"/>
      <c r="D278" s="228" t="s">
        <v>176</v>
      </c>
      <c r="E278" s="234" t="s">
        <v>1</v>
      </c>
      <c r="F278" s="235" t="s">
        <v>2070</v>
      </c>
      <c r="G278" s="233"/>
      <c r="H278" s="236">
        <v>0.025999999999999999</v>
      </c>
      <c r="I278" s="237"/>
      <c r="J278" s="233"/>
      <c r="K278" s="233"/>
      <c r="L278" s="238"/>
      <c r="M278" s="239"/>
      <c r="N278" s="240"/>
      <c r="O278" s="240"/>
      <c r="P278" s="240"/>
      <c r="Q278" s="240"/>
      <c r="R278" s="240"/>
      <c r="S278" s="240"/>
      <c r="T278" s="241"/>
      <c r="AT278" s="242" t="s">
        <v>176</v>
      </c>
      <c r="AU278" s="242" t="s">
        <v>76</v>
      </c>
      <c r="AV278" s="12" t="s">
        <v>76</v>
      </c>
      <c r="AW278" s="12" t="s">
        <v>30</v>
      </c>
      <c r="AX278" s="12" t="s">
        <v>67</v>
      </c>
      <c r="AY278" s="242" t="s">
        <v>163</v>
      </c>
    </row>
    <row r="279" s="14" customFormat="1">
      <c r="B279" s="253"/>
      <c r="C279" s="254"/>
      <c r="D279" s="228" t="s">
        <v>176</v>
      </c>
      <c r="E279" s="255" t="s">
        <v>1</v>
      </c>
      <c r="F279" s="256" t="s">
        <v>188</v>
      </c>
      <c r="G279" s="254"/>
      <c r="H279" s="257">
        <v>0.19500000000000001</v>
      </c>
      <c r="I279" s="258"/>
      <c r="J279" s="254"/>
      <c r="K279" s="254"/>
      <c r="L279" s="259"/>
      <c r="M279" s="260"/>
      <c r="N279" s="261"/>
      <c r="O279" s="261"/>
      <c r="P279" s="261"/>
      <c r="Q279" s="261"/>
      <c r="R279" s="261"/>
      <c r="S279" s="261"/>
      <c r="T279" s="262"/>
      <c r="AT279" s="263" t="s">
        <v>176</v>
      </c>
      <c r="AU279" s="263" t="s">
        <v>76</v>
      </c>
      <c r="AV279" s="14" t="s">
        <v>170</v>
      </c>
      <c r="AW279" s="14" t="s">
        <v>30</v>
      </c>
      <c r="AX279" s="14" t="s">
        <v>74</v>
      </c>
      <c r="AY279" s="263" t="s">
        <v>163</v>
      </c>
    </row>
    <row r="280" s="1" customFormat="1" ht="16.5" customHeight="1">
      <c r="B280" s="38"/>
      <c r="C280" s="216" t="s">
        <v>436</v>
      </c>
      <c r="D280" s="216" t="s">
        <v>165</v>
      </c>
      <c r="E280" s="217" t="s">
        <v>2071</v>
      </c>
      <c r="F280" s="218" t="s">
        <v>2072</v>
      </c>
      <c r="G280" s="219" t="s">
        <v>168</v>
      </c>
      <c r="H280" s="220">
        <v>30</v>
      </c>
      <c r="I280" s="221"/>
      <c r="J280" s="222">
        <f>ROUND(I280*H280,2)</f>
        <v>0</v>
      </c>
      <c r="K280" s="218" t="s">
        <v>1</v>
      </c>
      <c r="L280" s="43"/>
      <c r="M280" s="223" t="s">
        <v>1</v>
      </c>
      <c r="N280" s="224" t="s">
        <v>38</v>
      </c>
      <c r="O280" s="79"/>
      <c r="P280" s="225">
        <f>O280*H280</f>
        <v>0</v>
      </c>
      <c r="Q280" s="225">
        <v>0</v>
      </c>
      <c r="R280" s="225">
        <f>Q280*H280</f>
        <v>0</v>
      </c>
      <c r="S280" s="225">
        <v>0</v>
      </c>
      <c r="T280" s="226">
        <f>S280*H280</f>
        <v>0</v>
      </c>
      <c r="AR280" s="17" t="s">
        <v>170</v>
      </c>
      <c r="AT280" s="17" t="s">
        <v>165</v>
      </c>
      <c r="AU280" s="17" t="s">
        <v>76</v>
      </c>
      <c r="AY280" s="17" t="s">
        <v>163</v>
      </c>
      <c r="BE280" s="227">
        <f>IF(N280="základní",J280,0)</f>
        <v>0</v>
      </c>
      <c r="BF280" s="227">
        <f>IF(N280="snížená",J280,0)</f>
        <v>0</v>
      </c>
      <c r="BG280" s="227">
        <f>IF(N280="zákl. přenesená",J280,0)</f>
        <v>0</v>
      </c>
      <c r="BH280" s="227">
        <f>IF(N280="sníž. přenesená",J280,0)</f>
        <v>0</v>
      </c>
      <c r="BI280" s="227">
        <f>IF(N280="nulová",J280,0)</f>
        <v>0</v>
      </c>
      <c r="BJ280" s="17" t="s">
        <v>74</v>
      </c>
      <c r="BK280" s="227">
        <f>ROUND(I280*H280,2)</f>
        <v>0</v>
      </c>
      <c r="BL280" s="17" t="s">
        <v>170</v>
      </c>
      <c r="BM280" s="17" t="s">
        <v>2073</v>
      </c>
    </row>
    <row r="281" s="1" customFormat="1">
      <c r="B281" s="38"/>
      <c r="C281" s="39"/>
      <c r="D281" s="228" t="s">
        <v>172</v>
      </c>
      <c r="E281" s="39"/>
      <c r="F281" s="229" t="s">
        <v>2072</v>
      </c>
      <c r="G281" s="39"/>
      <c r="H281" s="39"/>
      <c r="I281" s="143"/>
      <c r="J281" s="39"/>
      <c r="K281" s="39"/>
      <c r="L281" s="43"/>
      <c r="M281" s="230"/>
      <c r="N281" s="79"/>
      <c r="O281" s="79"/>
      <c r="P281" s="79"/>
      <c r="Q281" s="79"/>
      <c r="R281" s="79"/>
      <c r="S281" s="79"/>
      <c r="T281" s="80"/>
      <c r="AT281" s="17" t="s">
        <v>172</v>
      </c>
      <c r="AU281" s="17" t="s">
        <v>76</v>
      </c>
    </row>
    <row r="282" s="13" customFormat="1">
      <c r="B282" s="243"/>
      <c r="C282" s="244"/>
      <c r="D282" s="228" t="s">
        <v>176</v>
      </c>
      <c r="E282" s="245" t="s">
        <v>1</v>
      </c>
      <c r="F282" s="246" t="s">
        <v>2074</v>
      </c>
      <c r="G282" s="244"/>
      <c r="H282" s="245" t="s">
        <v>1</v>
      </c>
      <c r="I282" s="247"/>
      <c r="J282" s="244"/>
      <c r="K282" s="244"/>
      <c r="L282" s="248"/>
      <c r="M282" s="249"/>
      <c r="N282" s="250"/>
      <c r="O282" s="250"/>
      <c r="P282" s="250"/>
      <c r="Q282" s="250"/>
      <c r="R282" s="250"/>
      <c r="S282" s="250"/>
      <c r="T282" s="251"/>
      <c r="AT282" s="252" t="s">
        <v>176</v>
      </c>
      <c r="AU282" s="252" t="s">
        <v>76</v>
      </c>
      <c r="AV282" s="13" t="s">
        <v>74</v>
      </c>
      <c r="AW282" s="13" t="s">
        <v>30</v>
      </c>
      <c r="AX282" s="13" t="s">
        <v>67</v>
      </c>
      <c r="AY282" s="252" t="s">
        <v>163</v>
      </c>
    </row>
    <row r="283" s="13" customFormat="1">
      <c r="B283" s="243"/>
      <c r="C283" s="244"/>
      <c r="D283" s="228" t="s">
        <v>176</v>
      </c>
      <c r="E283" s="245" t="s">
        <v>1</v>
      </c>
      <c r="F283" s="246" t="s">
        <v>2075</v>
      </c>
      <c r="G283" s="244"/>
      <c r="H283" s="245" t="s">
        <v>1</v>
      </c>
      <c r="I283" s="247"/>
      <c r="J283" s="244"/>
      <c r="K283" s="244"/>
      <c r="L283" s="248"/>
      <c r="M283" s="249"/>
      <c r="N283" s="250"/>
      <c r="O283" s="250"/>
      <c r="P283" s="250"/>
      <c r="Q283" s="250"/>
      <c r="R283" s="250"/>
      <c r="S283" s="250"/>
      <c r="T283" s="251"/>
      <c r="AT283" s="252" t="s">
        <v>176</v>
      </c>
      <c r="AU283" s="252" t="s">
        <v>76</v>
      </c>
      <c r="AV283" s="13" t="s">
        <v>74</v>
      </c>
      <c r="AW283" s="13" t="s">
        <v>30</v>
      </c>
      <c r="AX283" s="13" t="s">
        <v>67</v>
      </c>
      <c r="AY283" s="252" t="s">
        <v>163</v>
      </c>
    </row>
    <row r="284" s="12" customFormat="1">
      <c r="B284" s="232"/>
      <c r="C284" s="233"/>
      <c r="D284" s="228" t="s">
        <v>176</v>
      </c>
      <c r="E284" s="234" t="s">
        <v>1</v>
      </c>
      <c r="F284" s="235" t="s">
        <v>2076</v>
      </c>
      <c r="G284" s="233"/>
      <c r="H284" s="236">
        <v>30</v>
      </c>
      <c r="I284" s="237"/>
      <c r="J284" s="233"/>
      <c r="K284" s="233"/>
      <c r="L284" s="238"/>
      <c r="M284" s="239"/>
      <c r="N284" s="240"/>
      <c r="O284" s="240"/>
      <c r="P284" s="240"/>
      <c r="Q284" s="240"/>
      <c r="R284" s="240"/>
      <c r="S284" s="240"/>
      <c r="T284" s="241"/>
      <c r="AT284" s="242" t="s">
        <v>176</v>
      </c>
      <c r="AU284" s="242" t="s">
        <v>76</v>
      </c>
      <c r="AV284" s="12" t="s">
        <v>76</v>
      </c>
      <c r="AW284" s="12" t="s">
        <v>30</v>
      </c>
      <c r="AX284" s="12" t="s">
        <v>67</v>
      </c>
      <c r="AY284" s="242" t="s">
        <v>163</v>
      </c>
    </row>
    <row r="285" s="14" customFormat="1">
      <c r="B285" s="253"/>
      <c r="C285" s="254"/>
      <c r="D285" s="228" t="s">
        <v>176</v>
      </c>
      <c r="E285" s="255" t="s">
        <v>1</v>
      </c>
      <c r="F285" s="256" t="s">
        <v>188</v>
      </c>
      <c r="G285" s="254"/>
      <c r="H285" s="257">
        <v>30</v>
      </c>
      <c r="I285" s="258"/>
      <c r="J285" s="254"/>
      <c r="K285" s="254"/>
      <c r="L285" s="259"/>
      <c r="M285" s="260"/>
      <c r="N285" s="261"/>
      <c r="O285" s="261"/>
      <c r="P285" s="261"/>
      <c r="Q285" s="261"/>
      <c r="R285" s="261"/>
      <c r="S285" s="261"/>
      <c r="T285" s="262"/>
      <c r="AT285" s="263" t="s">
        <v>176</v>
      </c>
      <c r="AU285" s="263" t="s">
        <v>76</v>
      </c>
      <c r="AV285" s="14" t="s">
        <v>170</v>
      </c>
      <c r="AW285" s="14" t="s">
        <v>30</v>
      </c>
      <c r="AX285" s="14" t="s">
        <v>74</v>
      </c>
      <c r="AY285" s="263" t="s">
        <v>163</v>
      </c>
    </row>
    <row r="286" s="1" customFormat="1" ht="16.5" customHeight="1">
      <c r="B286" s="38"/>
      <c r="C286" s="216" t="s">
        <v>446</v>
      </c>
      <c r="D286" s="216" t="s">
        <v>165</v>
      </c>
      <c r="E286" s="217" t="s">
        <v>1544</v>
      </c>
      <c r="F286" s="218" t="s">
        <v>1545</v>
      </c>
      <c r="G286" s="219" t="s">
        <v>197</v>
      </c>
      <c r="H286" s="220">
        <v>26.23</v>
      </c>
      <c r="I286" s="221"/>
      <c r="J286" s="222">
        <f>ROUND(I286*H286,2)</f>
        <v>0</v>
      </c>
      <c r="K286" s="218" t="s">
        <v>169</v>
      </c>
      <c r="L286" s="43"/>
      <c r="M286" s="223" t="s">
        <v>1</v>
      </c>
      <c r="N286" s="224" t="s">
        <v>38</v>
      </c>
      <c r="O286" s="79"/>
      <c r="P286" s="225">
        <f>O286*H286</f>
        <v>0</v>
      </c>
      <c r="Q286" s="225">
        <v>0</v>
      </c>
      <c r="R286" s="225">
        <f>Q286*H286</f>
        <v>0</v>
      </c>
      <c r="S286" s="225">
        <v>0</v>
      </c>
      <c r="T286" s="226">
        <f>S286*H286</f>
        <v>0</v>
      </c>
      <c r="AR286" s="17" t="s">
        <v>170</v>
      </c>
      <c r="AT286" s="17" t="s">
        <v>165</v>
      </c>
      <c r="AU286" s="17" t="s">
        <v>76</v>
      </c>
      <c r="AY286" s="17" t="s">
        <v>163</v>
      </c>
      <c r="BE286" s="227">
        <f>IF(N286="základní",J286,0)</f>
        <v>0</v>
      </c>
      <c r="BF286" s="227">
        <f>IF(N286="snížená",J286,0)</f>
        <v>0</v>
      </c>
      <c r="BG286" s="227">
        <f>IF(N286="zákl. přenesená",J286,0)</f>
        <v>0</v>
      </c>
      <c r="BH286" s="227">
        <f>IF(N286="sníž. přenesená",J286,0)</f>
        <v>0</v>
      </c>
      <c r="BI286" s="227">
        <f>IF(N286="nulová",J286,0)</f>
        <v>0</v>
      </c>
      <c r="BJ286" s="17" t="s">
        <v>74</v>
      </c>
      <c r="BK286" s="227">
        <f>ROUND(I286*H286,2)</f>
        <v>0</v>
      </c>
      <c r="BL286" s="17" t="s">
        <v>170</v>
      </c>
      <c r="BM286" s="17" t="s">
        <v>2077</v>
      </c>
    </row>
    <row r="287" s="1" customFormat="1">
      <c r="B287" s="38"/>
      <c r="C287" s="39"/>
      <c r="D287" s="228" t="s">
        <v>172</v>
      </c>
      <c r="E287" s="39"/>
      <c r="F287" s="229" t="s">
        <v>1547</v>
      </c>
      <c r="G287" s="39"/>
      <c r="H287" s="39"/>
      <c r="I287" s="143"/>
      <c r="J287" s="39"/>
      <c r="K287" s="39"/>
      <c r="L287" s="43"/>
      <c r="M287" s="230"/>
      <c r="N287" s="79"/>
      <c r="O287" s="79"/>
      <c r="P287" s="79"/>
      <c r="Q287" s="79"/>
      <c r="R287" s="79"/>
      <c r="S287" s="79"/>
      <c r="T287" s="80"/>
      <c r="AT287" s="17" t="s">
        <v>172</v>
      </c>
      <c r="AU287" s="17" t="s">
        <v>76</v>
      </c>
    </row>
    <row r="288" s="1" customFormat="1">
      <c r="B288" s="38"/>
      <c r="C288" s="39"/>
      <c r="D288" s="228" t="s">
        <v>174</v>
      </c>
      <c r="E288" s="39"/>
      <c r="F288" s="231" t="s">
        <v>1548</v>
      </c>
      <c r="G288" s="39"/>
      <c r="H288" s="39"/>
      <c r="I288" s="143"/>
      <c r="J288" s="39"/>
      <c r="K288" s="39"/>
      <c r="L288" s="43"/>
      <c r="M288" s="230"/>
      <c r="N288" s="79"/>
      <c r="O288" s="79"/>
      <c r="P288" s="79"/>
      <c r="Q288" s="79"/>
      <c r="R288" s="79"/>
      <c r="S288" s="79"/>
      <c r="T288" s="80"/>
      <c r="AT288" s="17" t="s">
        <v>174</v>
      </c>
      <c r="AU288" s="17" t="s">
        <v>76</v>
      </c>
    </row>
    <row r="289" s="13" customFormat="1">
      <c r="B289" s="243"/>
      <c r="C289" s="244"/>
      <c r="D289" s="228" t="s">
        <v>176</v>
      </c>
      <c r="E289" s="245" t="s">
        <v>1</v>
      </c>
      <c r="F289" s="246" t="s">
        <v>2078</v>
      </c>
      <c r="G289" s="244"/>
      <c r="H289" s="245" t="s">
        <v>1</v>
      </c>
      <c r="I289" s="247"/>
      <c r="J289" s="244"/>
      <c r="K289" s="244"/>
      <c r="L289" s="248"/>
      <c r="M289" s="249"/>
      <c r="N289" s="250"/>
      <c r="O289" s="250"/>
      <c r="P289" s="250"/>
      <c r="Q289" s="250"/>
      <c r="R289" s="250"/>
      <c r="S289" s="250"/>
      <c r="T289" s="251"/>
      <c r="AT289" s="252" t="s">
        <v>176</v>
      </c>
      <c r="AU289" s="252" t="s">
        <v>76</v>
      </c>
      <c r="AV289" s="13" t="s">
        <v>74</v>
      </c>
      <c r="AW289" s="13" t="s">
        <v>30</v>
      </c>
      <c r="AX289" s="13" t="s">
        <v>67</v>
      </c>
      <c r="AY289" s="252" t="s">
        <v>163</v>
      </c>
    </row>
    <row r="290" s="12" customFormat="1">
      <c r="B290" s="232"/>
      <c r="C290" s="233"/>
      <c r="D290" s="228" t="s">
        <v>176</v>
      </c>
      <c r="E290" s="234" t="s">
        <v>1</v>
      </c>
      <c r="F290" s="235" t="s">
        <v>2079</v>
      </c>
      <c r="G290" s="233"/>
      <c r="H290" s="236">
        <v>23.57</v>
      </c>
      <c r="I290" s="237"/>
      <c r="J290" s="233"/>
      <c r="K290" s="233"/>
      <c r="L290" s="238"/>
      <c r="M290" s="239"/>
      <c r="N290" s="240"/>
      <c r="O290" s="240"/>
      <c r="P290" s="240"/>
      <c r="Q290" s="240"/>
      <c r="R290" s="240"/>
      <c r="S290" s="240"/>
      <c r="T290" s="241"/>
      <c r="AT290" s="242" t="s">
        <v>176</v>
      </c>
      <c r="AU290" s="242" t="s">
        <v>76</v>
      </c>
      <c r="AV290" s="12" t="s">
        <v>76</v>
      </c>
      <c r="AW290" s="12" t="s">
        <v>30</v>
      </c>
      <c r="AX290" s="12" t="s">
        <v>67</v>
      </c>
      <c r="AY290" s="242" t="s">
        <v>163</v>
      </c>
    </row>
    <row r="291" s="13" customFormat="1">
      <c r="B291" s="243"/>
      <c r="C291" s="244"/>
      <c r="D291" s="228" t="s">
        <v>176</v>
      </c>
      <c r="E291" s="245" t="s">
        <v>1</v>
      </c>
      <c r="F291" s="246" t="s">
        <v>2080</v>
      </c>
      <c r="G291" s="244"/>
      <c r="H291" s="245" t="s">
        <v>1</v>
      </c>
      <c r="I291" s="247"/>
      <c r="J291" s="244"/>
      <c r="K291" s="244"/>
      <c r="L291" s="248"/>
      <c r="M291" s="249"/>
      <c r="N291" s="250"/>
      <c r="O291" s="250"/>
      <c r="P291" s="250"/>
      <c r="Q291" s="250"/>
      <c r="R291" s="250"/>
      <c r="S291" s="250"/>
      <c r="T291" s="251"/>
      <c r="AT291" s="252" t="s">
        <v>176</v>
      </c>
      <c r="AU291" s="252" t="s">
        <v>76</v>
      </c>
      <c r="AV291" s="13" t="s">
        <v>74</v>
      </c>
      <c r="AW291" s="13" t="s">
        <v>30</v>
      </c>
      <c r="AX291" s="13" t="s">
        <v>67</v>
      </c>
      <c r="AY291" s="252" t="s">
        <v>163</v>
      </c>
    </row>
    <row r="292" s="12" customFormat="1">
      <c r="B292" s="232"/>
      <c r="C292" s="233"/>
      <c r="D292" s="228" t="s">
        <v>176</v>
      </c>
      <c r="E292" s="234" t="s">
        <v>1</v>
      </c>
      <c r="F292" s="235" t="s">
        <v>2081</v>
      </c>
      <c r="G292" s="233"/>
      <c r="H292" s="236">
        <v>2.6600000000000001</v>
      </c>
      <c r="I292" s="237"/>
      <c r="J292" s="233"/>
      <c r="K292" s="233"/>
      <c r="L292" s="238"/>
      <c r="M292" s="239"/>
      <c r="N292" s="240"/>
      <c r="O292" s="240"/>
      <c r="P292" s="240"/>
      <c r="Q292" s="240"/>
      <c r="R292" s="240"/>
      <c r="S292" s="240"/>
      <c r="T292" s="241"/>
      <c r="AT292" s="242" t="s">
        <v>176</v>
      </c>
      <c r="AU292" s="242" t="s">
        <v>76</v>
      </c>
      <c r="AV292" s="12" t="s">
        <v>76</v>
      </c>
      <c r="AW292" s="12" t="s">
        <v>30</v>
      </c>
      <c r="AX292" s="12" t="s">
        <v>67</v>
      </c>
      <c r="AY292" s="242" t="s">
        <v>163</v>
      </c>
    </row>
    <row r="293" s="14" customFormat="1">
      <c r="B293" s="253"/>
      <c r="C293" s="254"/>
      <c r="D293" s="228" t="s">
        <v>176</v>
      </c>
      <c r="E293" s="255" t="s">
        <v>1</v>
      </c>
      <c r="F293" s="256" t="s">
        <v>188</v>
      </c>
      <c r="G293" s="254"/>
      <c r="H293" s="257">
        <v>26.23</v>
      </c>
      <c r="I293" s="258"/>
      <c r="J293" s="254"/>
      <c r="K293" s="254"/>
      <c r="L293" s="259"/>
      <c r="M293" s="260"/>
      <c r="N293" s="261"/>
      <c r="O293" s="261"/>
      <c r="P293" s="261"/>
      <c r="Q293" s="261"/>
      <c r="R293" s="261"/>
      <c r="S293" s="261"/>
      <c r="T293" s="262"/>
      <c r="AT293" s="263" t="s">
        <v>176</v>
      </c>
      <c r="AU293" s="263" t="s">
        <v>76</v>
      </c>
      <c r="AV293" s="14" t="s">
        <v>170</v>
      </c>
      <c r="AW293" s="14" t="s">
        <v>30</v>
      </c>
      <c r="AX293" s="14" t="s">
        <v>74</v>
      </c>
      <c r="AY293" s="263" t="s">
        <v>163</v>
      </c>
    </row>
    <row r="294" s="1" customFormat="1" ht="16.5" customHeight="1">
      <c r="B294" s="38"/>
      <c r="C294" s="216" t="s">
        <v>452</v>
      </c>
      <c r="D294" s="216" t="s">
        <v>165</v>
      </c>
      <c r="E294" s="217" t="s">
        <v>1550</v>
      </c>
      <c r="F294" s="218" t="s">
        <v>1551</v>
      </c>
      <c r="G294" s="219" t="s">
        <v>197</v>
      </c>
      <c r="H294" s="220">
        <v>6.6500000000000004</v>
      </c>
      <c r="I294" s="221"/>
      <c r="J294" s="222">
        <f>ROUND(I294*H294,2)</f>
        <v>0</v>
      </c>
      <c r="K294" s="218" t="s">
        <v>169</v>
      </c>
      <c r="L294" s="43"/>
      <c r="M294" s="223" t="s">
        <v>1</v>
      </c>
      <c r="N294" s="224" t="s">
        <v>38</v>
      </c>
      <c r="O294" s="79"/>
      <c r="P294" s="225">
        <f>O294*H294</f>
        <v>0</v>
      </c>
      <c r="Q294" s="225">
        <v>0</v>
      </c>
      <c r="R294" s="225">
        <f>Q294*H294</f>
        <v>0</v>
      </c>
      <c r="S294" s="225">
        <v>0</v>
      </c>
      <c r="T294" s="226">
        <f>S294*H294</f>
        <v>0</v>
      </c>
      <c r="AR294" s="17" t="s">
        <v>170</v>
      </c>
      <c r="AT294" s="17" t="s">
        <v>165</v>
      </c>
      <c r="AU294" s="17" t="s">
        <v>76</v>
      </c>
      <c r="AY294" s="17" t="s">
        <v>163</v>
      </c>
      <c r="BE294" s="227">
        <f>IF(N294="základní",J294,0)</f>
        <v>0</v>
      </c>
      <c r="BF294" s="227">
        <f>IF(N294="snížená",J294,0)</f>
        <v>0</v>
      </c>
      <c r="BG294" s="227">
        <f>IF(N294="zákl. přenesená",J294,0)</f>
        <v>0</v>
      </c>
      <c r="BH294" s="227">
        <f>IF(N294="sníž. přenesená",J294,0)</f>
        <v>0</v>
      </c>
      <c r="BI294" s="227">
        <f>IF(N294="nulová",J294,0)</f>
        <v>0</v>
      </c>
      <c r="BJ294" s="17" t="s">
        <v>74</v>
      </c>
      <c r="BK294" s="227">
        <f>ROUND(I294*H294,2)</f>
        <v>0</v>
      </c>
      <c r="BL294" s="17" t="s">
        <v>170</v>
      </c>
      <c r="BM294" s="17" t="s">
        <v>2082</v>
      </c>
    </row>
    <row r="295" s="1" customFormat="1">
      <c r="B295" s="38"/>
      <c r="C295" s="39"/>
      <c r="D295" s="228" t="s">
        <v>172</v>
      </c>
      <c r="E295" s="39"/>
      <c r="F295" s="229" t="s">
        <v>1553</v>
      </c>
      <c r="G295" s="39"/>
      <c r="H295" s="39"/>
      <c r="I295" s="143"/>
      <c r="J295" s="39"/>
      <c r="K295" s="39"/>
      <c r="L295" s="43"/>
      <c r="M295" s="230"/>
      <c r="N295" s="79"/>
      <c r="O295" s="79"/>
      <c r="P295" s="79"/>
      <c r="Q295" s="79"/>
      <c r="R295" s="79"/>
      <c r="S295" s="79"/>
      <c r="T295" s="80"/>
      <c r="AT295" s="17" t="s">
        <v>172</v>
      </c>
      <c r="AU295" s="17" t="s">
        <v>76</v>
      </c>
    </row>
    <row r="296" s="1" customFormat="1">
      <c r="B296" s="38"/>
      <c r="C296" s="39"/>
      <c r="D296" s="228" t="s">
        <v>174</v>
      </c>
      <c r="E296" s="39"/>
      <c r="F296" s="231" t="s">
        <v>1548</v>
      </c>
      <c r="G296" s="39"/>
      <c r="H296" s="39"/>
      <c r="I296" s="143"/>
      <c r="J296" s="39"/>
      <c r="K296" s="39"/>
      <c r="L296" s="43"/>
      <c r="M296" s="230"/>
      <c r="N296" s="79"/>
      <c r="O296" s="79"/>
      <c r="P296" s="79"/>
      <c r="Q296" s="79"/>
      <c r="R296" s="79"/>
      <c r="S296" s="79"/>
      <c r="T296" s="80"/>
      <c r="AT296" s="17" t="s">
        <v>174</v>
      </c>
      <c r="AU296" s="17" t="s">
        <v>76</v>
      </c>
    </row>
    <row r="297" s="12" customFormat="1">
      <c r="B297" s="232"/>
      <c r="C297" s="233"/>
      <c r="D297" s="228" t="s">
        <v>176</v>
      </c>
      <c r="E297" s="234" t="s">
        <v>1</v>
      </c>
      <c r="F297" s="235" t="s">
        <v>2083</v>
      </c>
      <c r="G297" s="233"/>
      <c r="H297" s="236">
        <v>3.6099999999999999</v>
      </c>
      <c r="I297" s="237"/>
      <c r="J297" s="233"/>
      <c r="K297" s="233"/>
      <c r="L297" s="238"/>
      <c r="M297" s="239"/>
      <c r="N297" s="240"/>
      <c r="O297" s="240"/>
      <c r="P297" s="240"/>
      <c r="Q297" s="240"/>
      <c r="R297" s="240"/>
      <c r="S297" s="240"/>
      <c r="T297" s="241"/>
      <c r="AT297" s="242" t="s">
        <v>176</v>
      </c>
      <c r="AU297" s="242" t="s">
        <v>76</v>
      </c>
      <c r="AV297" s="12" t="s">
        <v>76</v>
      </c>
      <c r="AW297" s="12" t="s">
        <v>30</v>
      </c>
      <c r="AX297" s="12" t="s">
        <v>67</v>
      </c>
      <c r="AY297" s="242" t="s">
        <v>163</v>
      </c>
    </row>
    <row r="298" s="12" customFormat="1">
      <c r="B298" s="232"/>
      <c r="C298" s="233"/>
      <c r="D298" s="228" t="s">
        <v>176</v>
      </c>
      <c r="E298" s="234" t="s">
        <v>1</v>
      </c>
      <c r="F298" s="235" t="s">
        <v>2084</v>
      </c>
      <c r="G298" s="233"/>
      <c r="H298" s="236">
        <v>3.04</v>
      </c>
      <c r="I298" s="237"/>
      <c r="J298" s="233"/>
      <c r="K298" s="233"/>
      <c r="L298" s="238"/>
      <c r="M298" s="239"/>
      <c r="N298" s="240"/>
      <c r="O298" s="240"/>
      <c r="P298" s="240"/>
      <c r="Q298" s="240"/>
      <c r="R298" s="240"/>
      <c r="S298" s="240"/>
      <c r="T298" s="241"/>
      <c r="AT298" s="242" t="s">
        <v>176</v>
      </c>
      <c r="AU298" s="242" t="s">
        <v>76</v>
      </c>
      <c r="AV298" s="12" t="s">
        <v>76</v>
      </c>
      <c r="AW298" s="12" t="s">
        <v>30</v>
      </c>
      <c r="AX298" s="12" t="s">
        <v>67</v>
      </c>
      <c r="AY298" s="242" t="s">
        <v>163</v>
      </c>
    </row>
    <row r="299" s="14" customFormat="1">
      <c r="B299" s="253"/>
      <c r="C299" s="254"/>
      <c r="D299" s="228" t="s">
        <v>176</v>
      </c>
      <c r="E299" s="255" t="s">
        <v>1</v>
      </c>
      <c r="F299" s="256" t="s">
        <v>188</v>
      </c>
      <c r="G299" s="254"/>
      <c r="H299" s="257">
        <v>6.6500000000000004</v>
      </c>
      <c r="I299" s="258"/>
      <c r="J299" s="254"/>
      <c r="K299" s="254"/>
      <c r="L299" s="259"/>
      <c r="M299" s="260"/>
      <c r="N299" s="261"/>
      <c r="O299" s="261"/>
      <c r="P299" s="261"/>
      <c r="Q299" s="261"/>
      <c r="R299" s="261"/>
      <c r="S299" s="261"/>
      <c r="T299" s="262"/>
      <c r="AT299" s="263" t="s">
        <v>176</v>
      </c>
      <c r="AU299" s="263" t="s">
        <v>76</v>
      </c>
      <c r="AV299" s="14" t="s">
        <v>170</v>
      </c>
      <c r="AW299" s="14" t="s">
        <v>30</v>
      </c>
      <c r="AX299" s="14" t="s">
        <v>74</v>
      </c>
      <c r="AY299" s="263" t="s">
        <v>163</v>
      </c>
    </row>
    <row r="300" s="1" customFormat="1" ht="16.5" customHeight="1">
      <c r="B300" s="38"/>
      <c r="C300" s="216" t="s">
        <v>462</v>
      </c>
      <c r="D300" s="216" t="s">
        <v>165</v>
      </c>
      <c r="E300" s="217" t="s">
        <v>2085</v>
      </c>
      <c r="F300" s="218" t="s">
        <v>2086</v>
      </c>
      <c r="G300" s="219" t="s">
        <v>197</v>
      </c>
      <c r="H300" s="220">
        <v>45.219999999999999</v>
      </c>
      <c r="I300" s="221"/>
      <c r="J300" s="222">
        <f>ROUND(I300*H300,2)</f>
        <v>0</v>
      </c>
      <c r="K300" s="218" t="s">
        <v>169</v>
      </c>
      <c r="L300" s="43"/>
      <c r="M300" s="223" t="s">
        <v>1</v>
      </c>
      <c r="N300" s="224" t="s">
        <v>38</v>
      </c>
      <c r="O300" s="79"/>
      <c r="P300" s="225">
        <f>O300*H300</f>
        <v>0</v>
      </c>
      <c r="Q300" s="225">
        <v>0.16192000000000001</v>
      </c>
      <c r="R300" s="225">
        <f>Q300*H300</f>
        <v>7.3220223999999998</v>
      </c>
      <c r="S300" s="225">
        <v>0</v>
      </c>
      <c r="T300" s="226">
        <f>S300*H300</f>
        <v>0</v>
      </c>
      <c r="AR300" s="17" t="s">
        <v>170</v>
      </c>
      <c r="AT300" s="17" t="s">
        <v>165</v>
      </c>
      <c r="AU300" s="17" t="s">
        <v>76</v>
      </c>
      <c r="AY300" s="17" t="s">
        <v>163</v>
      </c>
      <c r="BE300" s="227">
        <f>IF(N300="základní",J300,0)</f>
        <v>0</v>
      </c>
      <c r="BF300" s="227">
        <f>IF(N300="snížená",J300,0)</f>
        <v>0</v>
      </c>
      <c r="BG300" s="227">
        <f>IF(N300="zákl. přenesená",J300,0)</f>
        <v>0</v>
      </c>
      <c r="BH300" s="227">
        <f>IF(N300="sníž. přenesená",J300,0)</f>
        <v>0</v>
      </c>
      <c r="BI300" s="227">
        <f>IF(N300="nulová",J300,0)</f>
        <v>0</v>
      </c>
      <c r="BJ300" s="17" t="s">
        <v>74</v>
      </c>
      <c r="BK300" s="227">
        <f>ROUND(I300*H300,2)</f>
        <v>0</v>
      </c>
      <c r="BL300" s="17" t="s">
        <v>170</v>
      </c>
      <c r="BM300" s="17" t="s">
        <v>2087</v>
      </c>
    </row>
    <row r="301" s="1" customFormat="1">
      <c r="B301" s="38"/>
      <c r="C301" s="39"/>
      <c r="D301" s="228" t="s">
        <v>172</v>
      </c>
      <c r="E301" s="39"/>
      <c r="F301" s="229" t="s">
        <v>2088</v>
      </c>
      <c r="G301" s="39"/>
      <c r="H301" s="39"/>
      <c r="I301" s="143"/>
      <c r="J301" s="39"/>
      <c r="K301" s="39"/>
      <c r="L301" s="43"/>
      <c r="M301" s="230"/>
      <c r="N301" s="79"/>
      <c r="O301" s="79"/>
      <c r="P301" s="79"/>
      <c r="Q301" s="79"/>
      <c r="R301" s="79"/>
      <c r="S301" s="79"/>
      <c r="T301" s="80"/>
      <c r="AT301" s="17" t="s">
        <v>172</v>
      </c>
      <c r="AU301" s="17" t="s">
        <v>76</v>
      </c>
    </row>
    <row r="302" s="1" customFormat="1">
      <c r="B302" s="38"/>
      <c r="C302" s="39"/>
      <c r="D302" s="228" t="s">
        <v>174</v>
      </c>
      <c r="E302" s="39"/>
      <c r="F302" s="231" t="s">
        <v>1564</v>
      </c>
      <c r="G302" s="39"/>
      <c r="H302" s="39"/>
      <c r="I302" s="143"/>
      <c r="J302" s="39"/>
      <c r="K302" s="39"/>
      <c r="L302" s="43"/>
      <c r="M302" s="230"/>
      <c r="N302" s="79"/>
      <c r="O302" s="79"/>
      <c r="P302" s="79"/>
      <c r="Q302" s="79"/>
      <c r="R302" s="79"/>
      <c r="S302" s="79"/>
      <c r="T302" s="80"/>
      <c r="AT302" s="17" t="s">
        <v>174</v>
      </c>
      <c r="AU302" s="17" t="s">
        <v>76</v>
      </c>
    </row>
    <row r="303" s="13" customFormat="1">
      <c r="B303" s="243"/>
      <c r="C303" s="244"/>
      <c r="D303" s="228" t="s">
        <v>176</v>
      </c>
      <c r="E303" s="245" t="s">
        <v>1</v>
      </c>
      <c r="F303" s="246" t="s">
        <v>1956</v>
      </c>
      <c r="G303" s="244"/>
      <c r="H303" s="245" t="s">
        <v>1</v>
      </c>
      <c r="I303" s="247"/>
      <c r="J303" s="244"/>
      <c r="K303" s="244"/>
      <c r="L303" s="248"/>
      <c r="M303" s="249"/>
      <c r="N303" s="250"/>
      <c r="O303" s="250"/>
      <c r="P303" s="250"/>
      <c r="Q303" s="250"/>
      <c r="R303" s="250"/>
      <c r="S303" s="250"/>
      <c r="T303" s="251"/>
      <c r="AT303" s="252" t="s">
        <v>176</v>
      </c>
      <c r="AU303" s="252" t="s">
        <v>76</v>
      </c>
      <c r="AV303" s="13" t="s">
        <v>74</v>
      </c>
      <c r="AW303" s="13" t="s">
        <v>30</v>
      </c>
      <c r="AX303" s="13" t="s">
        <v>67</v>
      </c>
      <c r="AY303" s="252" t="s">
        <v>163</v>
      </c>
    </row>
    <row r="304" s="12" customFormat="1">
      <c r="B304" s="232"/>
      <c r="C304" s="233"/>
      <c r="D304" s="228" t="s">
        <v>176</v>
      </c>
      <c r="E304" s="234" t="s">
        <v>1</v>
      </c>
      <c r="F304" s="235" t="s">
        <v>2089</v>
      </c>
      <c r="G304" s="233"/>
      <c r="H304" s="236">
        <v>2.4700000000000002</v>
      </c>
      <c r="I304" s="237"/>
      <c r="J304" s="233"/>
      <c r="K304" s="233"/>
      <c r="L304" s="238"/>
      <c r="M304" s="239"/>
      <c r="N304" s="240"/>
      <c r="O304" s="240"/>
      <c r="P304" s="240"/>
      <c r="Q304" s="240"/>
      <c r="R304" s="240"/>
      <c r="S304" s="240"/>
      <c r="T304" s="241"/>
      <c r="AT304" s="242" t="s">
        <v>176</v>
      </c>
      <c r="AU304" s="242" t="s">
        <v>76</v>
      </c>
      <c r="AV304" s="12" t="s">
        <v>76</v>
      </c>
      <c r="AW304" s="12" t="s">
        <v>30</v>
      </c>
      <c r="AX304" s="12" t="s">
        <v>67</v>
      </c>
      <c r="AY304" s="242" t="s">
        <v>163</v>
      </c>
    </row>
    <row r="305" s="12" customFormat="1">
      <c r="B305" s="232"/>
      <c r="C305" s="233"/>
      <c r="D305" s="228" t="s">
        <v>176</v>
      </c>
      <c r="E305" s="234" t="s">
        <v>1</v>
      </c>
      <c r="F305" s="235" t="s">
        <v>2090</v>
      </c>
      <c r="G305" s="233"/>
      <c r="H305" s="236">
        <v>42.75</v>
      </c>
      <c r="I305" s="237"/>
      <c r="J305" s="233"/>
      <c r="K305" s="233"/>
      <c r="L305" s="238"/>
      <c r="M305" s="239"/>
      <c r="N305" s="240"/>
      <c r="O305" s="240"/>
      <c r="P305" s="240"/>
      <c r="Q305" s="240"/>
      <c r="R305" s="240"/>
      <c r="S305" s="240"/>
      <c r="T305" s="241"/>
      <c r="AT305" s="242" t="s">
        <v>176</v>
      </c>
      <c r="AU305" s="242" t="s">
        <v>76</v>
      </c>
      <c r="AV305" s="12" t="s">
        <v>76</v>
      </c>
      <c r="AW305" s="12" t="s">
        <v>30</v>
      </c>
      <c r="AX305" s="12" t="s">
        <v>67</v>
      </c>
      <c r="AY305" s="242" t="s">
        <v>163</v>
      </c>
    </row>
    <row r="306" s="14" customFormat="1">
      <c r="B306" s="253"/>
      <c r="C306" s="254"/>
      <c r="D306" s="228" t="s">
        <v>176</v>
      </c>
      <c r="E306" s="255" t="s">
        <v>1</v>
      </c>
      <c r="F306" s="256" t="s">
        <v>188</v>
      </c>
      <c r="G306" s="254"/>
      <c r="H306" s="257">
        <v>45.219999999999999</v>
      </c>
      <c r="I306" s="258"/>
      <c r="J306" s="254"/>
      <c r="K306" s="254"/>
      <c r="L306" s="259"/>
      <c r="M306" s="260"/>
      <c r="N306" s="261"/>
      <c r="O306" s="261"/>
      <c r="P306" s="261"/>
      <c r="Q306" s="261"/>
      <c r="R306" s="261"/>
      <c r="S306" s="261"/>
      <c r="T306" s="262"/>
      <c r="AT306" s="263" t="s">
        <v>176</v>
      </c>
      <c r="AU306" s="263" t="s">
        <v>76</v>
      </c>
      <c r="AV306" s="14" t="s">
        <v>170</v>
      </c>
      <c r="AW306" s="14" t="s">
        <v>30</v>
      </c>
      <c r="AX306" s="14" t="s">
        <v>74</v>
      </c>
      <c r="AY306" s="263" t="s">
        <v>163</v>
      </c>
    </row>
    <row r="307" s="1" customFormat="1" ht="16.5" customHeight="1">
      <c r="B307" s="38"/>
      <c r="C307" s="216" t="s">
        <v>468</v>
      </c>
      <c r="D307" s="216" t="s">
        <v>165</v>
      </c>
      <c r="E307" s="217" t="s">
        <v>2091</v>
      </c>
      <c r="F307" s="218" t="s">
        <v>2092</v>
      </c>
      <c r="G307" s="219" t="s">
        <v>197</v>
      </c>
      <c r="H307" s="220">
        <v>42.75</v>
      </c>
      <c r="I307" s="221"/>
      <c r="J307" s="222">
        <f>ROUND(I307*H307,2)</f>
        <v>0</v>
      </c>
      <c r="K307" s="218" t="s">
        <v>169</v>
      </c>
      <c r="L307" s="43"/>
      <c r="M307" s="223" t="s">
        <v>1</v>
      </c>
      <c r="N307" s="224" t="s">
        <v>38</v>
      </c>
      <c r="O307" s="79"/>
      <c r="P307" s="225">
        <f>O307*H307</f>
        <v>0</v>
      </c>
      <c r="Q307" s="225">
        <v>0.390603388</v>
      </c>
      <c r="R307" s="225">
        <f>Q307*H307</f>
        <v>16.698294836999999</v>
      </c>
      <c r="S307" s="225">
        <v>0</v>
      </c>
      <c r="T307" s="226">
        <f>S307*H307</f>
        <v>0</v>
      </c>
      <c r="AR307" s="17" t="s">
        <v>170</v>
      </c>
      <c r="AT307" s="17" t="s">
        <v>165</v>
      </c>
      <c r="AU307" s="17" t="s">
        <v>76</v>
      </c>
      <c r="AY307" s="17" t="s">
        <v>163</v>
      </c>
      <c r="BE307" s="227">
        <f>IF(N307="základní",J307,0)</f>
        <v>0</v>
      </c>
      <c r="BF307" s="227">
        <f>IF(N307="snížená",J307,0)</f>
        <v>0</v>
      </c>
      <c r="BG307" s="227">
        <f>IF(N307="zákl. přenesená",J307,0)</f>
        <v>0</v>
      </c>
      <c r="BH307" s="227">
        <f>IF(N307="sníž. přenesená",J307,0)</f>
        <v>0</v>
      </c>
      <c r="BI307" s="227">
        <f>IF(N307="nulová",J307,0)</f>
        <v>0</v>
      </c>
      <c r="BJ307" s="17" t="s">
        <v>74</v>
      </c>
      <c r="BK307" s="227">
        <f>ROUND(I307*H307,2)</f>
        <v>0</v>
      </c>
      <c r="BL307" s="17" t="s">
        <v>170</v>
      </c>
      <c r="BM307" s="17" t="s">
        <v>2093</v>
      </c>
    </row>
    <row r="308" s="1" customFormat="1">
      <c r="B308" s="38"/>
      <c r="C308" s="39"/>
      <c r="D308" s="228" t="s">
        <v>172</v>
      </c>
      <c r="E308" s="39"/>
      <c r="F308" s="229" t="s">
        <v>2094</v>
      </c>
      <c r="G308" s="39"/>
      <c r="H308" s="39"/>
      <c r="I308" s="143"/>
      <c r="J308" s="39"/>
      <c r="K308" s="39"/>
      <c r="L308" s="43"/>
      <c r="M308" s="230"/>
      <c r="N308" s="79"/>
      <c r="O308" s="79"/>
      <c r="P308" s="79"/>
      <c r="Q308" s="79"/>
      <c r="R308" s="79"/>
      <c r="S308" s="79"/>
      <c r="T308" s="80"/>
      <c r="AT308" s="17" t="s">
        <v>172</v>
      </c>
      <c r="AU308" s="17" t="s">
        <v>76</v>
      </c>
    </row>
    <row r="309" s="1" customFormat="1">
      <c r="B309" s="38"/>
      <c r="C309" s="39"/>
      <c r="D309" s="228" t="s">
        <v>174</v>
      </c>
      <c r="E309" s="39"/>
      <c r="F309" s="231" t="s">
        <v>2095</v>
      </c>
      <c r="G309" s="39"/>
      <c r="H309" s="39"/>
      <c r="I309" s="143"/>
      <c r="J309" s="39"/>
      <c r="K309" s="39"/>
      <c r="L309" s="43"/>
      <c r="M309" s="230"/>
      <c r="N309" s="79"/>
      <c r="O309" s="79"/>
      <c r="P309" s="79"/>
      <c r="Q309" s="79"/>
      <c r="R309" s="79"/>
      <c r="S309" s="79"/>
      <c r="T309" s="80"/>
      <c r="AT309" s="17" t="s">
        <v>174</v>
      </c>
      <c r="AU309" s="17" t="s">
        <v>76</v>
      </c>
    </row>
    <row r="310" s="13" customFormat="1">
      <c r="B310" s="243"/>
      <c r="C310" s="244"/>
      <c r="D310" s="228" t="s">
        <v>176</v>
      </c>
      <c r="E310" s="245" t="s">
        <v>1</v>
      </c>
      <c r="F310" s="246" t="s">
        <v>2096</v>
      </c>
      <c r="G310" s="244"/>
      <c r="H310" s="245" t="s">
        <v>1</v>
      </c>
      <c r="I310" s="247"/>
      <c r="J310" s="244"/>
      <c r="K310" s="244"/>
      <c r="L310" s="248"/>
      <c r="M310" s="249"/>
      <c r="N310" s="250"/>
      <c r="O310" s="250"/>
      <c r="P310" s="250"/>
      <c r="Q310" s="250"/>
      <c r="R310" s="250"/>
      <c r="S310" s="250"/>
      <c r="T310" s="251"/>
      <c r="AT310" s="252" t="s">
        <v>176</v>
      </c>
      <c r="AU310" s="252" t="s">
        <v>76</v>
      </c>
      <c r="AV310" s="13" t="s">
        <v>74</v>
      </c>
      <c r="AW310" s="13" t="s">
        <v>30</v>
      </c>
      <c r="AX310" s="13" t="s">
        <v>67</v>
      </c>
      <c r="AY310" s="252" t="s">
        <v>163</v>
      </c>
    </row>
    <row r="311" s="13" customFormat="1">
      <c r="B311" s="243"/>
      <c r="C311" s="244"/>
      <c r="D311" s="228" t="s">
        <v>176</v>
      </c>
      <c r="E311" s="245" t="s">
        <v>1</v>
      </c>
      <c r="F311" s="246" t="s">
        <v>2097</v>
      </c>
      <c r="G311" s="244"/>
      <c r="H311" s="245" t="s">
        <v>1</v>
      </c>
      <c r="I311" s="247"/>
      <c r="J311" s="244"/>
      <c r="K311" s="244"/>
      <c r="L311" s="248"/>
      <c r="M311" s="249"/>
      <c r="N311" s="250"/>
      <c r="O311" s="250"/>
      <c r="P311" s="250"/>
      <c r="Q311" s="250"/>
      <c r="R311" s="250"/>
      <c r="S311" s="250"/>
      <c r="T311" s="251"/>
      <c r="AT311" s="252" t="s">
        <v>176</v>
      </c>
      <c r="AU311" s="252" t="s">
        <v>76</v>
      </c>
      <c r="AV311" s="13" t="s">
        <v>74</v>
      </c>
      <c r="AW311" s="13" t="s">
        <v>30</v>
      </c>
      <c r="AX311" s="13" t="s">
        <v>67</v>
      </c>
      <c r="AY311" s="252" t="s">
        <v>163</v>
      </c>
    </row>
    <row r="312" s="12" customFormat="1">
      <c r="B312" s="232"/>
      <c r="C312" s="233"/>
      <c r="D312" s="228" t="s">
        <v>176</v>
      </c>
      <c r="E312" s="234" t="s">
        <v>1</v>
      </c>
      <c r="F312" s="235" t="s">
        <v>1913</v>
      </c>
      <c r="G312" s="233"/>
      <c r="H312" s="236">
        <v>40.149999999999999</v>
      </c>
      <c r="I312" s="237"/>
      <c r="J312" s="233"/>
      <c r="K312" s="233"/>
      <c r="L312" s="238"/>
      <c r="M312" s="239"/>
      <c r="N312" s="240"/>
      <c r="O312" s="240"/>
      <c r="P312" s="240"/>
      <c r="Q312" s="240"/>
      <c r="R312" s="240"/>
      <c r="S312" s="240"/>
      <c r="T312" s="241"/>
      <c r="AT312" s="242" t="s">
        <v>176</v>
      </c>
      <c r="AU312" s="242" t="s">
        <v>76</v>
      </c>
      <c r="AV312" s="12" t="s">
        <v>76</v>
      </c>
      <c r="AW312" s="12" t="s">
        <v>30</v>
      </c>
      <c r="AX312" s="12" t="s">
        <v>67</v>
      </c>
      <c r="AY312" s="242" t="s">
        <v>163</v>
      </c>
    </row>
    <row r="313" s="13" customFormat="1">
      <c r="B313" s="243"/>
      <c r="C313" s="244"/>
      <c r="D313" s="228" t="s">
        <v>176</v>
      </c>
      <c r="E313" s="245" t="s">
        <v>1</v>
      </c>
      <c r="F313" s="246" t="s">
        <v>2098</v>
      </c>
      <c r="G313" s="244"/>
      <c r="H313" s="245" t="s">
        <v>1</v>
      </c>
      <c r="I313" s="247"/>
      <c r="J313" s="244"/>
      <c r="K313" s="244"/>
      <c r="L313" s="248"/>
      <c r="M313" s="249"/>
      <c r="N313" s="250"/>
      <c r="O313" s="250"/>
      <c r="P313" s="250"/>
      <c r="Q313" s="250"/>
      <c r="R313" s="250"/>
      <c r="S313" s="250"/>
      <c r="T313" s="251"/>
      <c r="AT313" s="252" t="s">
        <v>176</v>
      </c>
      <c r="AU313" s="252" t="s">
        <v>76</v>
      </c>
      <c r="AV313" s="13" t="s">
        <v>74</v>
      </c>
      <c r="AW313" s="13" t="s">
        <v>30</v>
      </c>
      <c r="AX313" s="13" t="s">
        <v>67</v>
      </c>
      <c r="AY313" s="252" t="s">
        <v>163</v>
      </c>
    </row>
    <row r="314" s="12" customFormat="1">
      <c r="B314" s="232"/>
      <c r="C314" s="233"/>
      <c r="D314" s="228" t="s">
        <v>176</v>
      </c>
      <c r="E314" s="234" t="s">
        <v>1</v>
      </c>
      <c r="F314" s="235" t="s">
        <v>1915</v>
      </c>
      <c r="G314" s="233"/>
      <c r="H314" s="236">
        <v>2.6000000000000001</v>
      </c>
      <c r="I314" s="237"/>
      <c r="J314" s="233"/>
      <c r="K314" s="233"/>
      <c r="L314" s="238"/>
      <c r="M314" s="239"/>
      <c r="N314" s="240"/>
      <c r="O314" s="240"/>
      <c r="P314" s="240"/>
      <c r="Q314" s="240"/>
      <c r="R314" s="240"/>
      <c r="S314" s="240"/>
      <c r="T314" s="241"/>
      <c r="AT314" s="242" t="s">
        <v>176</v>
      </c>
      <c r="AU314" s="242" t="s">
        <v>76</v>
      </c>
      <c r="AV314" s="12" t="s">
        <v>76</v>
      </c>
      <c r="AW314" s="12" t="s">
        <v>30</v>
      </c>
      <c r="AX314" s="12" t="s">
        <v>67</v>
      </c>
      <c r="AY314" s="242" t="s">
        <v>163</v>
      </c>
    </row>
    <row r="315" s="14" customFormat="1">
      <c r="B315" s="253"/>
      <c r="C315" s="254"/>
      <c r="D315" s="228" t="s">
        <v>176</v>
      </c>
      <c r="E315" s="255" t="s">
        <v>1</v>
      </c>
      <c r="F315" s="256" t="s">
        <v>188</v>
      </c>
      <c r="G315" s="254"/>
      <c r="H315" s="257">
        <v>42.75</v>
      </c>
      <c r="I315" s="258"/>
      <c r="J315" s="254"/>
      <c r="K315" s="254"/>
      <c r="L315" s="259"/>
      <c r="M315" s="260"/>
      <c r="N315" s="261"/>
      <c r="O315" s="261"/>
      <c r="P315" s="261"/>
      <c r="Q315" s="261"/>
      <c r="R315" s="261"/>
      <c r="S315" s="261"/>
      <c r="T315" s="262"/>
      <c r="AT315" s="263" t="s">
        <v>176</v>
      </c>
      <c r="AU315" s="263" t="s">
        <v>76</v>
      </c>
      <c r="AV315" s="14" t="s">
        <v>170</v>
      </c>
      <c r="AW315" s="14" t="s">
        <v>30</v>
      </c>
      <c r="AX315" s="14" t="s">
        <v>74</v>
      </c>
      <c r="AY315" s="263" t="s">
        <v>163</v>
      </c>
    </row>
    <row r="316" s="1" customFormat="1" ht="16.5" customHeight="1">
      <c r="B316" s="38"/>
      <c r="C316" s="216" t="s">
        <v>473</v>
      </c>
      <c r="D316" s="216" t="s">
        <v>165</v>
      </c>
      <c r="E316" s="217" t="s">
        <v>1572</v>
      </c>
      <c r="F316" s="218" t="s">
        <v>1573</v>
      </c>
      <c r="G316" s="219" t="s">
        <v>197</v>
      </c>
      <c r="H316" s="220">
        <v>2.2799999999999998</v>
      </c>
      <c r="I316" s="221"/>
      <c r="J316" s="222">
        <f>ROUND(I316*H316,2)</f>
        <v>0</v>
      </c>
      <c r="K316" s="218" t="s">
        <v>169</v>
      </c>
      <c r="L316" s="43"/>
      <c r="M316" s="223" t="s">
        <v>1</v>
      </c>
      <c r="N316" s="224" t="s">
        <v>38</v>
      </c>
      <c r="O316" s="79"/>
      <c r="P316" s="225">
        <f>O316*H316</f>
        <v>0</v>
      </c>
      <c r="Q316" s="225">
        <v>1.031199</v>
      </c>
      <c r="R316" s="225">
        <f>Q316*H316</f>
        <v>2.3511337199999995</v>
      </c>
      <c r="S316" s="225">
        <v>0</v>
      </c>
      <c r="T316" s="226">
        <f>S316*H316</f>
        <v>0</v>
      </c>
      <c r="AR316" s="17" t="s">
        <v>170</v>
      </c>
      <c r="AT316" s="17" t="s">
        <v>165</v>
      </c>
      <c r="AU316" s="17" t="s">
        <v>76</v>
      </c>
      <c r="AY316" s="17" t="s">
        <v>163</v>
      </c>
      <c r="BE316" s="227">
        <f>IF(N316="základní",J316,0)</f>
        <v>0</v>
      </c>
      <c r="BF316" s="227">
        <f>IF(N316="snížená",J316,0)</f>
        <v>0</v>
      </c>
      <c r="BG316" s="227">
        <f>IF(N316="zákl. přenesená",J316,0)</f>
        <v>0</v>
      </c>
      <c r="BH316" s="227">
        <f>IF(N316="sníž. přenesená",J316,0)</f>
        <v>0</v>
      </c>
      <c r="BI316" s="227">
        <f>IF(N316="nulová",J316,0)</f>
        <v>0</v>
      </c>
      <c r="BJ316" s="17" t="s">
        <v>74</v>
      </c>
      <c r="BK316" s="227">
        <f>ROUND(I316*H316,2)</f>
        <v>0</v>
      </c>
      <c r="BL316" s="17" t="s">
        <v>170</v>
      </c>
      <c r="BM316" s="17" t="s">
        <v>2099</v>
      </c>
    </row>
    <row r="317" s="1" customFormat="1">
      <c r="B317" s="38"/>
      <c r="C317" s="39"/>
      <c r="D317" s="228" t="s">
        <v>172</v>
      </c>
      <c r="E317" s="39"/>
      <c r="F317" s="229" t="s">
        <v>1575</v>
      </c>
      <c r="G317" s="39"/>
      <c r="H317" s="39"/>
      <c r="I317" s="143"/>
      <c r="J317" s="39"/>
      <c r="K317" s="39"/>
      <c r="L317" s="43"/>
      <c r="M317" s="230"/>
      <c r="N317" s="79"/>
      <c r="O317" s="79"/>
      <c r="P317" s="79"/>
      <c r="Q317" s="79"/>
      <c r="R317" s="79"/>
      <c r="S317" s="79"/>
      <c r="T317" s="80"/>
      <c r="AT317" s="17" t="s">
        <v>172</v>
      </c>
      <c r="AU317" s="17" t="s">
        <v>76</v>
      </c>
    </row>
    <row r="318" s="1" customFormat="1">
      <c r="B318" s="38"/>
      <c r="C318" s="39"/>
      <c r="D318" s="228" t="s">
        <v>174</v>
      </c>
      <c r="E318" s="39"/>
      <c r="F318" s="231" t="s">
        <v>331</v>
      </c>
      <c r="G318" s="39"/>
      <c r="H318" s="39"/>
      <c r="I318" s="143"/>
      <c r="J318" s="39"/>
      <c r="K318" s="39"/>
      <c r="L318" s="43"/>
      <c r="M318" s="230"/>
      <c r="N318" s="79"/>
      <c r="O318" s="79"/>
      <c r="P318" s="79"/>
      <c r="Q318" s="79"/>
      <c r="R318" s="79"/>
      <c r="S318" s="79"/>
      <c r="T318" s="80"/>
      <c r="AT318" s="17" t="s">
        <v>174</v>
      </c>
      <c r="AU318" s="17" t="s">
        <v>76</v>
      </c>
    </row>
    <row r="319" s="13" customFormat="1">
      <c r="B319" s="243"/>
      <c r="C319" s="244"/>
      <c r="D319" s="228" t="s">
        <v>176</v>
      </c>
      <c r="E319" s="245" t="s">
        <v>1</v>
      </c>
      <c r="F319" s="246" t="s">
        <v>2100</v>
      </c>
      <c r="G319" s="244"/>
      <c r="H319" s="245" t="s">
        <v>1</v>
      </c>
      <c r="I319" s="247"/>
      <c r="J319" s="244"/>
      <c r="K319" s="244"/>
      <c r="L319" s="248"/>
      <c r="M319" s="249"/>
      <c r="N319" s="250"/>
      <c r="O319" s="250"/>
      <c r="P319" s="250"/>
      <c r="Q319" s="250"/>
      <c r="R319" s="250"/>
      <c r="S319" s="250"/>
      <c r="T319" s="251"/>
      <c r="AT319" s="252" t="s">
        <v>176</v>
      </c>
      <c r="AU319" s="252" t="s">
        <v>76</v>
      </c>
      <c r="AV319" s="13" t="s">
        <v>74</v>
      </c>
      <c r="AW319" s="13" t="s">
        <v>30</v>
      </c>
      <c r="AX319" s="13" t="s">
        <v>67</v>
      </c>
      <c r="AY319" s="252" t="s">
        <v>163</v>
      </c>
    </row>
    <row r="320" s="12" customFormat="1">
      <c r="B320" s="232"/>
      <c r="C320" s="233"/>
      <c r="D320" s="228" t="s">
        <v>176</v>
      </c>
      <c r="E320" s="234" t="s">
        <v>1</v>
      </c>
      <c r="F320" s="235" t="s">
        <v>2101</v>
      </c>
      <c r="G320" s="233"/>
      <c r="H320" s="236">
        <v>2.2799999999999998</v>
      </c>
      <c r="I320" s="237"/>
      <c r="J320" s="233"/>
      <c r="K320" s="233"/>
      <c r="L320" s="238"/>
      <c r="M320" s="239"/>
      <c r="N320" s="240"/>
      <c r="O320" s="240"/>
      <c r="P320" s="240"/>
      <c r="Q320" s="240"/>
      <c r="R320" s="240"/>
      <c r="S320" s="240"/>
      <c r="T320" s="241"/>
      <c r="AT320" s="242" t="s">
        <v>176</v>
      </c>
      <c r="AU320" s="242" t="s">
        <v>76</v>
      </c>
      <c r="AV320" s="12" t="s">
        <v>76</v>
      </c>
      <c r="AW320" s="12" t="s">
        <v>30</v>
      </c>
      <c r="AX320" s="12" t="s">
        <v>67</v>
      </c>
      <c r="AY320" s="242" t="s">
        <v>163</v>
      </c>
    </row>
    <row r="321" s="14" customFormat="1">
      <c r="B321" s="253"/>
      <c r="C321" s="254"/>
      <c r="D321" s="228" t="s">
        <v>176</v>
      </c>
      <c r="E321" s="255" t="s">
        <v>1</v>
      </c>
      <c r="F321" s="256" t="s">
        <v>188</v>
      </c>
      <c r="G321" s="254"/>
      <c r="H321" s="257">
        <v>2.2799999999999998</v>
      </c>
      <c r="I321" s="258"/>
      <c r="J321" s="254"/>
      <c r="K321" s="254"/>
      <c r="L321" s="259"/>
      <c r="M321" s="260"/>
      <c r="N321" s="261"/>
      <c r="O321" s="261"/>
      <c r="P321" s="261"/>
      <c r="Q321" s="261"/>
      <c r="R321" s="261"/>
      <c r="S321" s="261"/>
      <c r="T321" s="262"/>
      <c r="AT321" s="263" t="s">
        <v>176</v>
      </c>
      <c r="AU321" s="263" t="s">
        <v>76</v>
      </c>
      <c r="AV321" s="14" t="s">
        <v>170</v>
      </c>
      <c r="AW321" s="14" t="s">
        <v>30</v>
      </c>
      <c r="AX321" s="14" t="s">
        <v>74</v>
      </c>
      <c r="AY321" s="263" t="s">
        <v>163</v>
      </c>
    </row>
    <row r="322" s="11" customFormat="1" ht="22.8" customHeight="1">
      <c r="B322" s="200"/>
      <c r="C322" s="201"/>
      <c r="D322" s="202" t="s">
        <v>66</v>
      </c>
      <c r="E322" s="214" t="s">
        <v>231</v>
      </c>
      <c r="F322" s="214" t="s">
        <v>2102</v>
      </c>
      <c r="G322" s="201"/>
      <c r="H322" s="201"/>
      <c r="I322" s="204"/>
      <c r="J322" s="215">
        <f>BK322</f>
        <v>0</v>
      </c>
      <c r="K322" s="201"/>
      <c r="L322" s="206"/>
      <c r="M322" s="207"/>
      <c r="N322" s="208"/>
      <c r="O322" s="208"/>
      <c r="P322" s="209">
        <f>SUM(P323:P495)</f>
        <v>0</v>
      </c>
      <c r="Q322" s="208"/>
      <c r="R322" s="209">
        <f>SUM(R323:R495)</f>
        <v>3.3309770870499995</v>
      </c>
      <c r="S322" s="208"/>
      <c r="T322" s="210">
        <f>SUM(T323:T495)</f>
        <v>28.618195800000002</v>
      </c>
      <c r="AR322" s="211" t="s">
        <v>74</v>
      </c>
      <c r="AT322" s="212" t="s">
        <v>66</v>
      </c>
      <c r="AU322" s="212" t="s">
        <v>74</v>
      </c>
      <c r="AY322" s="211" t="s">
        <v>163</v>
      </c>
      <c r="BK322" s="213">
        <f>SUM(BK323:BK495)</f>
        <v>0</v>
      </c>
    </row>
    <row r="323" s="1" customFormat="1" ht="16.5" customHeight="1">
      <c r="B323" s="38"/>
      <c r="C323" s="216" t="s">
        <v>481</v>
      </c>
      <c r="D323" s="216" t="s">
        <v>165</v>
      </c>
      <c r="E323" s="217" t="s">
        <v>1627</v>
      </c>
      <c r="F323" s="218" t="s">
        <v>1628</v>
      </c>
      <c r="G323" s="219" t="s">
        <v>197</v>
      </c>
      <c r="H323" s="220">
        <v>1.879</v>
      </c>
      <c r="I323" s="221"/>
      <c r="J323" s="222">
        <f>ROUND(I323*H323,2)</f>
        <v>0</v>
      </c>
      <c r="K323" s="218" t="s">
        <v>169</v>
      </c>
      <c r="L323" s="43"/>
      <c r="M323" s="223" t="s">
        <v>1</v>
      </c>
      <c r="N323" s="224" t="s">
        <v>38</v>
      </c>
      <c r="O323" s="79"/>
      <c r="P323" s="225">
        <f>O323*H323</f>
        <v>0</v>
      </c>
      <c r="Q323" s="225">
        <v>0.00063000000000000003</v>
      </c>
      <c r="R323" s="225">
        <f>Q323*H323</f>
        <v>0.00118377</v>
      </c>
      <c r="S323" s="225">
        <v>0</v>
      </c>
      <c r="T323" s="226">
        <f>S323*H323</f>
        <v>0</v>
      </c>
      <c r="AR323" s="17" t="s">
        <v>170</v>
      </c>
      <c r="AT323" s="17" t="s">
        <v>165</v>
      </c>
      <c r="AU323" s="17" t="s">
        <v>76</v>
      </c>
      <c r="AY323" s="17" t="s">
        <v>163</v>
      </c>
      <c r="BE323" s="227">
        <f>IF(N323="základní",J323,0)</f>
        <v>0</v>
      </c>
      <c r="BF323" s="227">
        <f>IF(N323="snížená",J323,0)</f>
        <v>0</v>
      </c>
      <c r="BG323" s="227">
        <f>IF(N323="zákl. přenesená",J323,0)</f>
        <v>0</v>
      </c>
      <c r="BH323" s="227">
        <f>IF(N323="sníž. přenesená",J323,0)</f>
        <v>0</v>
      </c>
      <c r="BI323" s="227">
        <f>IF(N323="nulová",J323,0)</f>
        <v>0</v>
      </c>
      <c r="BJ323" s="17" t="s">
        <v>74</v>
      </c>
      <c r="BK323" s="227">
        <f>ROUND(I323*H323,2)</f>
        <v>0</v>
      </c>
      <c r="BL323" s="17" t="s">
        <v>170</v>
      </c>
      <c r="BM323" s="17" t="s">
        <v>2103</v>
      </c>
    </row>
    <row r="324" s="1" customFormat="1">
      <c r="B324" s="38"/>
      <c r="C324" s="39"/>
      <c r="D324" s="228" t="s">
        <v>172</v>
      </c>
      <c r="E324" s="39"/>
      <c r="F324" s="229" t="s">
        <v>1630</v>
      </c>
      <c r="G324" s="39"/>
      <c r="H324" s="39"/>
      <c r="I324" s="143"/>
      <c r="J324" s="39"/>
      <c r="K324" s="39"/>
      <c r="L324" s="43"/>
      <c r="M324" s="230"/>
      <c r="N324" s="79"/>
      <c r="O324" s="79"/>
      <c r="P324" s="79"/>
      <c r="Q324" s="79"/>
      <c r="R324" s="79"/>
      <c r="S324" s="79"/>
      <c r="T324" s="80"/>
      <c r="AT324" s="17" t="s">
        <v>172</v>
      </c>
      <c r="AU324" s="17" t="s">
        <v>76</v>
      </c>
    </row>
    <row r="325" s="1" customFormat="1">
      <c r="B325" s="38"/>
      <c r="C325" s="39"/>
      <c r="D325" s="228" t="s">
        <v>174</v>
      </c>
      <c r="E325" s="39"/>
      <c r="F325" s="231" t="s">
        <v>1631</v>
      </c>
      <c r="G325" s="39"/>
      <c r="H325" s="39"/>
      <c r="I325" s="143"/>
      <c r="J325" s="39"/>
      <c r="K325" s="39"/>
      <c r="L325" s="43"/>
      <c r="M325" s="230"/>
      <c r="N325" s="79"/>
      <c r="O325" s="79"/>
      <c r="P325" s="79"/>
      <c r="Q325" s="79"/>
      <c r="R325" s="79"/>
      <c r="S325" s="79"/>
      <c r="T325" s="80"/>
      <c r="AT325" s="17" t="s">
        <v>174</v>
      </c>
      <c r="AU325" s="17" t="s">
        <v>76</v>
      </c>
    </row>
    <row r="326" s="13" customFormat="1">
      <c r="B326" s="243"/>
      <c r="C326" s="244"/>
      <c r="D326" s="228" t="s">
        <v>176</v>
      </c>
      <c r="E326" s="245" t="s">
        <v>1</v>
      </c>
      <c r="F326" s="246" t="s">
        <v>2104</v>
      </c>
      <c r="G326" s="244"/>
      <c r="H326" s="245" t="s">
        <v>1</v>
      </c>
      <c r="I326" s="247"/>
      <c r="J326" s="244"/>
      <c r="K326" s="244"/>
      <c r="L326" s="248"/>
      <c r="M326" s="249"/>
      <c r="N326" s="250"/>
      <c r="O326" s="250"/>
      <c r="P326" s="250"/>
      <c r="Q326" s="250"/>
      <c r="R326" s="250"/>
      <c r="S326" s="250"/>
      <c r="T326" s="251"/>
      <c r="AT326" s="252" t="s">
        <v>176</v>
      </c>
      <c r="AU326" s="252" t="s">
        <v>76</v>
      </c>
      <c r="AV326" s="13" t="s">
        <v>74</v>
      </c>
      <c r="AW326" s="13" t="s">
        <v>30</v>
      </c>
      <c r="AX326" s="13" t="s">
        <v>67</v>
      </c>
      <c r="AY326" s="252" t="s">
        <v>163</v>
      </c>
    </row>
    <row r="327" s="12" customFormat="1">
      <c r="B327" s="232"/>
      <c r="C327" s="233"/>
      <c r="D327" s="228" t="s">
        <v>176</v>
      </c>
      <c r="E327" s="234" t="s">
        <v>1</v>
      </c>
      <c r="F327" s="235" t="s">
        <v>2105</v>
      </c>
      <c r="G327" s="233"/>
      <c r="H327" s="236">
        <v>0.81000000000000005</v>
      </c>
      <c r="I327" s="237"/>
      <c r="J327" s="233"/>
      <c r="K327" s="233"/>
      <c r="L327" s="238"/>
      <c r="M327" s="239"/>
      <c r="N327" s="240"/>
      <c r="O327" s="240"/>
      <c r="P327" s="240"/>
      <c r="Q327" s="240"/>
      <c r="R327" s="240"/>
      <c r="S327" s="240"/>
      <c r="T327" s="241"/>
      <c r="AT327" s="242" t="s">
        <v>176</v>
      </c>
      <c r="AU327" s="242" t="s">
        <v>76</v>
      </c>
      <c r="AV327" s="12" t="s">
        <v>76</v>
      </c>
      <c r="AW327" s="12" t="s">
        <v>30</v>
      </c>
      <c r="AX327" s="12" t="s">
        <v>67</v>
      </c>
      <c r="AY327" s="242" t="s">
        <v>163</v>
      </c>
    </row>
    <row r="328" s="13" customFormat="1">
      <c r="B328" s="243"/>
      <c r="C328" s="244"/>
      <c r="D328" s="228" t="s">
        <v>176</v>
      </c>
      <c r="E328" s="245" t="s">
        <v>1</v>
      </c>
      <c r="F328" s="246" t="s">
        <v>2106</v>
      </c>
      <c r="G328" s="244"/>
      <c r="H328" s="245" t="s">
        <v>1</v>
      </c>
      <c r="I328" s="247"/>
      <c r="J328" s="244"/>
      <c r="K328" s="244"/>
      <c r="L328" s="248"/>
      <c r="M328" s="249"/>
      <c r="N328" s="250"/>
      <c r="O328" s="250"/>
      <c r="P328" s="250"/>
      <c r="Q328" s="250"/>
      <c r="R328" s="250"/>
      <c r="S328" s="250"/>
      <c r="T328" s="251"/>
      <c r="AT328" s="252" t="s">
        <v>176</v>
      </c>
      <c r="AU328" s="252" t="s">
        <v>76</v>
      </c>
      <c r="AV328" s="13" t="s">
        <v>74</v>
      </c>
      <c r="AW328" s="13" t="s">
        <v>30</v>
      </c>
      <c r="AX328" s="13" t="s">
        <v>67</v>
      </c>
      <c r="AY328" s="252" t="s">
        <v>163</v>
      </c>
    </row>
    <row r="329" s="12" customFormat="1">
      <c r="B329" s="232"/>
      <c r="C329" s="233"/>
      <c r="D329" s="228" t="s">
        <v>176</v>
      </c>
      <c r="E329" s="234" t="s">
        <v>1</v>
      </c>
      <c r="F329" s="235" t="s">
        <v>2107</v>
      </c>
      <c r="G329" s="233"/>
      <c r="H329" s="236">
        <v>0.68899999999999995</v>
      </c>
      <c r="I329" s="237"/>
      <c r="J329" s="233"/>
      <c r="K329" s="233"/>
      <c r="L329" s="238"/>
      <c r="M329" s="239"/>
      <c r="N329" s="240"/>
      <c r="O329" s="240"/>
      <c r="P329" s="240"/>
      <c r="Q329" s="240"/>
      <c r="R329" s="240"/>
      <c r="S329" s="240"/>
      <c r="T329" s="241"/>
      <c r="AT329" s="242" t="s">
        <v>176</v>
      </c>
      <c r="AU329" s="242" t="s">
        <v>76</v>
      </c>
      <c r="AV329" s="12" t="s">
        <v>76</v>
      </c>
      <c r="AW329" s="12" t="s">
        <v>30</v>
      </c>
      <c r="AX329" s="12" t="s">
        <v>67</v>
      </c>
      <c r="AY329" s="242" t="s">
        <v>163</v>
      </c>
    </row>
    <row r="330" s="13" customFormat="1">
      <c r="B330" s="243"/>
      <c r="C330" s="244"/>
      <c r="D330" s="228" t="s">
        <v>176</v>
      </c>
      <c r="E330" s="245" t="s">
        <v>1</v>
      </c>
      <c r="F330" s="246" t="s">
        <v>2108</v>
      </c>
      <c r="G330" s="244"/>
      <c r="H330" s="245" t="s">
        <v>1</v>
      </c>
      <c r="I330" s="247"/>
      <c r="J330" s="244"/>
      <c r="K330" s="244"/>
      <c r="L330" s="248"/>
      <c r="M330" s="249"/>
      <c r="N330" s="250"/>
      <c r="O330" s="250"/>
      <c r="P330" s="250"/>
      <c r="Q330" s="250"/>
      <c r="R330" s="250"/>
      <c r="S330" s="250"/>
      <c r="T330" s="251"/>
      <c r="AT330" s="252" t="s">
        <v>176</v>
      </c>
      <c r="AU330" s="252" t="s">
        <v>76</v>
      </c>
      <c r="AV330" s="13" t="s">
        <v>74</v>
      </c>
      <c r="AW330" s="13" t="s">
        <v>30</v>
      </c>
      <c r="AX330" s="13" t="s">
        <v>67</v>
      </c>
      <c r="AY330" s="252" t="s">
        <v>163</v>
      </c>
    </row>
    <row r="331" s="12" customFormat="1">
      <c r="B331" s="232"/>
      <c r="C331" s="233"/>
      <c r="D331" s="228" t="s">
        <v>176</v>
      </c>
      <c r="E331" s="234" t="s">
        <v>1</v>
      </c>
      <c r="F331" s="235" t="s">
        <v>2109</v>
      </c>
      <c r="G331" s="233"/>
      <c r="H331" s="236">
        <v>0.38</v>
      </c>
      <c r="I331" s="237"/>
      <c r="J331" s="233"/>
      <c r="K331" s="233"/>
      <c r="L331" s="238"/>
      <c r="M331" s="239"/>
      <c r="N331" s="240"/>
      <c r="O331" s="240"/>
      <c r="P331" s="240"/>
      <c r="Q331" s="240"/>
      <c r="R331" s="240"/>
      <c r="S331" s="240"/>
      <c r="T331" s="241"/>
      <c r="AT331" s="242" t="s">
        <v>176</v>
      </c>
      <c r="AU331" s="242" t="s">
        <v>76</v>
      </c>
      <c r="AV331" s="12" t="s">
        <v>76</v>
      </c>
      <c r="AW331" s="12" t="s">
        <v>30</v>
      </c>
      <c r="AX331" s="12" t="s">
        <v>67</v>
      </c>
      <c r="AY331" s="242" t="s">
        <v>163</v>
      </c>
    </row>
    <row r="332" s="14" customFormat="1">
      <c r="B332" s="253"/>
      <c r="C332" s="254"/>
      <c r="D332" s="228" t="s">
        <v>176</v>
      </c>
      <c r="E332" s="255" t="s">
        <v>1</v>
      </c>
      <c r="F332" s="256" t="s">
        <v>188</v>
      </c>
      <c r="G332" s="254"/>
      <c r="H332" s="257">
        <v>1.879</v>
      </c>
      <c r="I332" s="258"/>
      <c r="J332" s="254"/>
      <c r="K332" s="254"/>
      <c r="L332" s="259"/>
      <c r="M332" s="260"/>
      <c r="N332" s="261"/>
      <c r="O332" s="261"/>
      <c r="P332" s="261"/>
      <c r="Q332" s="261"/>
      <c r="R332" s="261"/>
      <c r="S332" s="261"/>
      <c r="T332" s="262"/>
      <c r="AT332" s="263" t="s">
        <v>176</v>
      </c>
      <c r="AU332" s="263" t="s">
        <v>76</v>
      </c>
      <c r="AV332" s="14" t="s">
        <v>170</v>
      </c>
      <c r="AW332" s="14" t="s">
        <v>30</v>
      </c>
      <c r="AX332" s="14" t="s">
        <v>74</v>
      </c>
      <c r="AY332" s="263" t="s">
        <v>163</v>
      </c>
    </row>
    <row r="333" s="1" customFormat="1" ht="16.5" customHeight="1">
      <c r="B333" s="38"/>
      <c r="C333" s="216" t="s">
        <v>492</v>
      </c>
      <c r="D333" s="216" t="s">
        <v>165</v>
      </c>
      <c r="E333" s="217" t="s">
        <v>2110</v>
      </c>
      <c r="F333" s="218" t="s">
        <v>2111</v>
      </c>
      <c r="G333" s="219" t="s">
        <v>168</v>
      </c>
      <c r="H333" s="220">
        <v>5.5499999999999998</v>
      </c>
      <c r="I333" s="221"/>
      <c r="J333" s="222">
        <f>ROUND(I333*H333,2)</f>
        <v>0</v>
      </c>
      <c r="K333" s="218" t="s">
        <v>169</v>
      </c>
      <c r="L333" s="43"/>
      <c r="M333" s="223" t="s">
        <v>1</v>
      </c>
      <c r="N333" s="224" t="s">
        <v>38</v>
      </c>
      <c r="O333" s="79"/>
      <c r="P333" s="225">
        <f>O333*H333</f>
        <v>0</v>
      </c>
      <c r="Q333" s="225">
        <v>0.000174</v>
      </c>
      <c r="R333" s="225">
        <f>Q333*H333</f>
        <v>0.0009657</v>
      </c>
      <c r="S333" s="225">
        <v>0</v>
      </c>
      <c r="T333" s="226">
        <f>S333*H333</f>
        <v>0</v>
      </c>
      <c r="AR333" s="17" t="s">
        <v>170</v>
      </c>
      <c r="AT333" s="17" t="s">
        <v>165</v>
      </c>
      <c r="AU333" s="17" t="s">
        <v>76</v>
      </c>
      <c r="AY333" s="17" t="s">
        <v>163</v>
      </c>
      <c r="BE333" s="227">
        <f>IF(N333="základní",J333,0)</f>
        <v>0</v>
      </c>
      <c r="BF333" s="227">
        <f>IF(N333="snížená",J333,0)</f>
        <v>0</v>
      </c>
      <c r="BG333" s="227">
        <f>IF(N333="zákl. přenesená",J333,0)</f>
        <v>0</v>
      </c>
      <c r="BH333" s="227">
        <f>IF(N333="sníž. přenesená",J333,0)</f>
        <v>0</v>
      </c>
      <c r="BI333" s="227">
        <f>IF(N333="nulová",J333,0)</f>
        <v>0</v>
      </c>
      <c r="BJ333" s="17" t="s">
        <v>74</v>
      </c>
      <c r="BK333" s="227">
        <f>ROUND(I333*H333,2)</f>
        <v>0</v>
      </c>
      <c r="BL333" s="17" t="s">
        <v>170</v>
      </c>
      <c r="BM333" s="17" t="s">
        <v>2112</v>
      </c>
    </row>
    <row r="334" s="1" customFormat="1">
      <c r="B334" s="38"/>
      <c r="C334" s="39"/>
      <c r="D334" s="228" t="s">
        <v>172</v>
      </c>
      <c r="E334" s="39"/>
      <c r="F334" s="229" t="s">
        <v>2113</v>
      </c>
      <c r="G334" s="39"/>
      <c r="H334" s="39"/>
      <c r="I334" s="143"/>
      <c r="J334" s="39"/>
      <c r="K334" s="39"/>
      <c r="L334" s="43"/>
      <c r="M334" s="230"/>
      <c r="N334" s="79"/>
      <c r="O334" s="79"/>
      <c r="P334" s="79"/>
      <c r="Q334" s="79"/>
      <c r="R334" s="79"/>
      <c r="S334" s="79"/>
      <c r="T334" s="80"/>
      <c r="AT334" s="17" t="s">
        <v>172</v>
      </c>
      <c r="AU334" s="17" t="s">
        <v>76</v>
      </c>
    </row>
    <row r="335" s="1" customFormat="1">
      <c r="B335" s="38"/>
      <c r="C335" s="39"/>
      <c r="D335" s="228" t="s">
        <v>174</v>
      </c>
      <c r="E335" s="39"/>
      <c r="F335" s="231" t="s">
        <v>2114</v>
      </c>
      <c r="G335" s="39"/>
      <c r="H335" s="39"/>
      <c r="I335" s="143"/>
      <c r="J335" s="39"/>
      <c r="K335" s="39"/>
      <c r="L335" s="43"/>
      <c r="M335" s="230"/>
      <c r="N335" s="79"/>
      <c r="O335" s="79"/>
      <c r="P335" s="79"/>
      <c r="Q335" s="79"/>
      <c r="R335" s="79"/>
      <c r="S335" s="79"/>
      <c r="T335" s="80"/>
      <c r="AT335" s="17" t="s">
        <v>174</v>
      </c>
      <c r="AU335" s="17" t="s">
        <v>76</v>
      </c>
    </row>
    <row r="336" s="13" customFormat="1">
      <c r="B336" s="243"/>
      <c r="C336" s="244"/>
      <c r="D336" s="228" t="s">
        <v>176</v>
      </c>
      <c r="E336" s="245" t="s">
        <v>1</v>
      </c>
      <c r="F336" s="246" t="s">
        <v>2104</v>
      </c>
      <c r="G336" s="244"/>
      <c r="H336" s="245" t="s">
        <v>1</v>
      </c>
      <c r="I336" s="247"/>
      <c r="J336" s="244"/>
      <c r="K336" s="244"/>
      <c r="L336" s="248"/>
      <c r="M336" s="249"/>
      <c r="N336" s="250"/>
      <c r="O336" s="250"/>
      <c r="P336" s="250"/>
      <c r="Q336" s="250"/>
      <c r="R336" s="250"/>
      <c r="S336" s="250"/>
      <c r="T336" s="251"/>
      <c r="AT336" s="252" t="s">
        <v>176</v>
      </c>
      <c r="AU336" s="252" t="s">
        <v>76</v>
      </c>
      <c r="AV336" s="13" t="s">
        <v>74</v>
      </c>
      <c r="AW336" s="13" t="s">
        <v>30</v>
      </c>
      <c r="AX336" s="13" t="s">
        <v>67</v>
      </c>
      <c r="AY336" s="252" t="s">
        <v>163</v>
      </c>
    </row>
    <row r="337" s="12" customFormat="1">
      <c r="B337" s="232"/>
      <c r="C337" s="233"/>
      <c r="D337" s="228" t="s">
        <v>176</v>
      </c>
      <c r="E337" s="234" t="s">
        <v>1</v>
      </c>
      <c r="F337" s="235" t="s">
        <v>2115</v>
      </c>
      <c r="G337" s="233"/>
      <c r="H337" s="236">
        <v>2.5499999999999998</v>
      </c>
      <c r="I337" s="237"/>
      <c r="J337" s="233"/>
      <c r="K337" s="233"/>
      <c r="L337" s="238"/>
      <c r="M337" s="239"/>
      <c r="N337" s="240"/>
      <c r="O337" s="240"/>
      <c r="P337" s="240"/>
      <c r="Q337" s="240"/>
      <c r="R337" s="240"/>
      <c r="S337" s="240"/>
      <c r="T337" s="241"/>
      <c r="AT337" s="242" t="s">
        <v>176</v>
      </c>
      <c r="AU337" s="242" t="s">
        <v>76</v>
      </c>
      <c r="AV337" s="12" t="s">
        <v>76</v>
      </c>
      <c r="AW337" s="12" t="s">
        <v>30</v>
      </c>
      <c r="AX337" s="12" t="s">
        <v>67</v>
      </c>
      <c r="AY337" s="242" t="s">
        <v>163</v>
      </c>
    </row>
    <row r="338" s="13" customFormat="1">
      <c r="B338" s="243"/>
      <c r="C338" s="244"/>
      <c r="D338" s="228" t="s">
        <v>176</v>
      </c>
      <c r="E338" s="245" t="s">
        <v>1</v>
      </c>
      <c r="F338" s="246" t="s">
        <v>2106</v>
      </c>
      <c r="G338" s="244"/>
      <c r="H338" s="245" t="s">
        <v>1</v>
      </c>
      <c r="I338" s="247"/>
      <c r="J338" s="244"/>
      <c r="K338" s="244"/>
      <c r="L338" s="248"/>
      <c r="M338" s="249"/>
      <c r="N338" s="250"/>
      <c r="O338" s="250"/>
      <c r="P338" s="250"/>
      <c r="Q338" s="250"/>
      <c r="R338" s="250"/>
      <c r="S338" s="250"/>
      <c r="T338" s="251"/>
      <c r="AT338" s="252" t="s">
        <v>176</v>
      </c>
      <c r="AU338" s="252" t="s">
        <v>76</v>
      </c>
      <c r="AV338" s="13" t="s">
        <v>74</v>
      </c>
      <c r="AW338" s="13" t="s">
        <v>30</v>
      </c>
      <c r="AX338" s="13" t="s">
        <v>67</v>
      </c>
      <c r="AY338" s="252" t="s">
        <v>163</v>
      </c>
    </row>
    <row r="339" s="12" customFormat="1">
      <c r="B339" s="232"/>
      <c r="C339" s="233"/>
      <c r="D339" s="228" t="s">
        <v>176</v>
      </c>
      <c r="E339" s="234" t="s">
        <v>1</v>
      </c>
      <c r="F339" s="235" t="s">
        <v>2116</v>
      </c>
      <c r="G339" s="233"/>
      <c r="H339" s="236">
        <v>3</v>
      </c>
      <c r="I339" s="237"/>
      <c r="J339" s="233"/>
      <c r="K339" s="233"/>
      <c r="L339" s="238"/>
      <c r="M339" s="239"/>
      <c r="N339" s="240"/>
      <c r="O339" s="240"/>
      <c r="P339" s="240"/>
      <c r="Q339" s="240"/>
      <c r="R339" s="240"/>
      <c r="S339" s="240"/>
      <c r="T339" s="241"/>
      <c r="AT339" s="242" t="s">
        <v>176</v>
      </c>
      <c r="AU339" s="242" t="s">
        <v>76</v>
      </c>
      <c r="AV339" s="12" t="s">
        <v>76</v>
      </c>
      <c r="AW339" s="12" t="s">
        <v>30</v>
      </c>
      <c r="AX339" s="12" t="s">
        <v>67</v>
      </c>
      <c r="AY339" s="242" t="s">
        <v>163</v>
      </c>
    </row>
    <row r="340" s="14" customFormat="1">
      <c r="B340" s="253"/>
      <c r="C340" s="254"/>
      <c r="D340" s="228" t="s">
        <v>176</v>
      </c>
      <c r="E340" s="255" t="s">
        <v>1</v>
      </c>
      <c r="F340" s="256" t="s">
        <v>188</v>
      </c>
      <c r="G340" s="254"/>
      <c r="H340" s="257">
        <v>5.5499999999999998</v>
      </c>
      <c r="I340" s="258"/>
      <c r="J340" s="254"/>
      <c r="K340" s="254"/>
      <c r="L340" s="259"/>
      <c r="M340" s="260"/>
      <c r="N340" s="261"/>
      <c r="O340" s="261"/>
      <c r="P340" s="261"/>
      <c r="Q340" s="261"/>
      <c r="R340" s="261"/>
      <c r="S340" s="261"/>
      <c r="T340" s="262"/>
      <c r="AT340" s="263" t="s">
        <v>176</v>
      </c>
      <c r="AU340" s="263" t="s">
        <v>76</v>
      </c>
      <c r="AV340" s="14" t="s">
        <v>170</v>
      </c>
      <c r="AW340" s="14" t="s">
        <v>30</v>
      </c>
      <c r="AX340" s="14" t="s">
        <v>74</v>
      </c>
      <c r="AY340" s="263" t="s">
        <v>163</v>
      </c>
    </row>
    <row r="341" s="1" customFormat="1" ht="16.5" customHeight="1">
      <c r="B341" s="38"/>
      <c r="C341" s="216" t="s">
        <v>503</v>
      </c>
      <c r="D341" s="216" t="s">
        <v>165</v>
      </c>
      <c r="E341" s="217" t="s">
        <v>396</v>
      </c>
      <c r="F341" s="218" t="s">
        <v>397</v>
      </c>
      <c r="G341" s="219" t="s">
        <v>398</v>
      </c>
      <c r="H341" s="220">
        <v>2</v>
      </c>
      <c r="I341" s="221"/>
      <c r="J341" s="222">
        <f>ROUND(I341*H341,2)</f>
        <v>0</v>
      </c>
      <c r="K341" s="218" t="s">
        <v>169</v>
      </c>
      <c r="L341" s="43"/>
      <c r="M341" s="223" t="s">
        <v>1</v>
      </c>
      <c r="N341" s="224" t="s">
        <v>38</v>
      </c>
      <c r="O341" s="79"/>
      <c r="P341" s="225">
        <f>O341*H341</f>
        <v>0</v>
      </c>
      <c r="Q341" s="225">
        <v>0.0064850000000000003</v>
      </c>
      <c r="R341" s="225">
        <f>Q341*H341</f>
        <v>0.012970000000000001</v>
      </c>
      <c r="S341" s="225">
        <v>0</v>
      </c>
      <c r="T341" s="226">
        <f>S341*H341</f>
        <v>0</v>
      </c>
      <c r="AR341" s="17" t="s">
        <v>170</v>
      </c>
      <c r="AT341" s="17" t="s">
        <v>165</v>
      </c>
      <c r="AU341" s="17" t="s">
        <v>76</v>
      </c>
      <c r="AY341" s="17" t="s">
        <v>163</v>
      </c>
      <c r="BE341" s="227">
        <f>IF(N341="základní",J341,0)</f>
        <v>0</v>
      </c>
      <c r="BF341" s="227">
        <f>IF(N341="snížená",J341,0)</f>
        <v>0</v>
      </c>
      <c r="BG341" s="227">
        <f>IF(N341="zákl. přenesená",J341,0)</f>
        <v>0</v>
      </c>
      <c r="BH341" s="227">
        <f>IF(N341="sníž. přenesená",J341,0)</f>
        <v>0</v>
      </c>
      <c r="BI341" s="227">
        <f>IF(N341="nulová",J341,0)</f>
        <v>0</v>
      </c>
      <c r="BJ341" s="17" t="s">
        <v>74</v>
      </c>
      <c r="BK341" s="227">
        <f>ROUND(I341*H341,2)</f>
        <v>0</v>
      </c>
      <c r="BL341" s="17" t="s">
        <v>170</v>
      </c>
      <c r="BM341" s="17" t="s">
        <v>2117</v>
      </c>
    </row>
    <row r="342" s="1" customFormat="1">
      <c r="B342" s="38"/>
      <c r="C342" s="39"/>
      <c r="D342" s="228" t="s">
        <v>172</v>
      </c>
      <c r="E342" s="39"/>
      <c r="F342" s="229" t="s">
        <v>400</v>
      </c>
      <c r="G342" s="39"/>
      <c r="H342" s="39"/>
      <c r="I342" s="143"/>
      <c r="J342" s="39"/>
      <c r="K342" s="39"/>
      <c r="L342" s="43"/>
      <c r="M342" s="230"/>
      <c r="N342" s="79"/>
      <c r="O342" s="79"/>
      <c r="P342" s="79"/>
      <c r="Q342" s="79"/>
      <c r="R342" s="79"/>
      <c r="S342" s="79"/>
      <c r="T342" s="80"/>
      <c r="AT342" s="17" t="s">
        <v>172</v>
      </c>
      <c r="AU342" s="17" t="s">
        <v>76</v>
      </c>
    </row>
    <row r="343" s="13" customFormat="1">
      <c r="B343" s="243"/>
      <c r="C343" s="244"/>
      <c r="D343" s="228" t="s">
        <v>176</v>
      </c>
      <c r="E343" s="245" t="s">
        <v>1</v>
      </c>
      <c r="F343" s="246" t="s">
        <v>2118</v>
      </c>
      <c r="G343" s="244"/>
      <c r="H343" s="245" t="s">
        <v>1</v>
      </c>
      <c r="I343" s="247"/>
      <c r="J343" s="244"/>
      <c r="K343" s="244"/>
      <c r="L343" s="248"/>
      <c r="M343" s="249"/>
      <c r="N343" s="250"/>
      <c r="O343" s="250"/>
      <c r="P343" s="250"/>
      <c r="Q343" s="250"/>
      <c r="R343" s="250"/>
      <c r="S343" s="250"/>
      <c r="T343" s="251"/>
      <c r="AT343" s="252" t="s">
        <v>176</v>
      </c>
      <c r="AU343" s="252" t="s">
        <v>76</v>
      </c>
      <c r="AV343" s="13" t="s">
        <v>74</v>
      </c>
      <c r="AW343" s="13" t="s">
        <v>30</v>
      </c>
      <c r="AX343" s="13" t="s">
        <v>67</v>
      </c>
      <c r="AY343" s="252" t="s">
        <v>163</v>
      </c>
    </row>
    <row r="344" s="12" customFormat="1">
      <c r="B344" s="232"/>
      <c r="C344" s="233"/>
      <c r="D344" s="228" t="s">
        <v>176</v>
      </c>
      <c r="E344" s="234" t="s">
        <v>1</v>
      </c>
      <c r="F344" s="235" t="s">
        <v>76</v>
      </c>
      <c r="G344" s="233"/>
      <c r="H344" s="236">
        <v>2</v>
      </c>
      <c r="I344" s="237"/>
      <c r="J344" s="233"/>
      <c r="K344" s="233"/>
      <c r="L344" s="238"/>
      <c r="M344" s="239"/>
      <c r="N344" s="240"/>
      <c r="O344" s="240"/>
      <c r="P344" s="240"/>
      <c r="Q344" s="240"/>
      <c r="R344" s="240"/>
      <c r="S344" s="240"/>
      <c r="T344" s="241"/>
      <c r="AT344" s="242" t="s">
        <v>176</v>
      </c>
      <c r="AU344" s="242" t="s">
        <v>76</v>
      </c>
      <c r="AV344" s="12" t="s">
        <v>76</v>
      </c>
      <c r="AW344" s="12" t="s">
        <v>30</v>
      </c>
      <c r="AX344" s="12" t="s">
        <v>67</v>
      </c>
      <c r="AY344" s="242" t="s">
        <v>163</v>
      </c>
    </row>
    <row r="345" s="14" customFormat="1">
      <c r="B345" s="253"/>
      <c r="C345" s="254"/>
      <c r="D345" s="228" t="s">
        <v>176</v>
      </c>
      <c r="E345" s="255" t="s">
        <v>1</v>
      </c>
      <c r="F345" s="256" t="s">
        <v>188</v>
      </c>
      <c r="G345" s="254"/>
      <c r="H345" s="257">
        <v>2</v>
      </c>
      <c r="I345" s="258"/>
      <c r="J345" s="254"/>
      <c r="K345" s="254"/>
      <c r="L345" s="259"/>
      <c r="M345" s="260"/>
      <c r="N345" s="261"/>
      <c r="O345" s="261"/>
      <c r="P345" s="261"/>
      <c r="Q345" s="261"/>
      <c r="R345" s="261"/>
      <c r="S345" s="261"/>
      <c r="T345" s="262"/>
      <c r="AT345" s="263" t="s">
        <v>176</v>
      </c>
      <c r="AU345" s="263" t="s">
        <v>76</v>
      </c>
      <c r="AV345" s="14" t="s">
        <v>170</v>
      </c>
      <c r="AW345" s="14" t="s">
        <v>30</v>
      </c>
      <c r="AX345" s="14" t="s">
        <v>74</v>
      </c>
      <c r="AY345" s="263" t="s">
        <v>163</v>
      </c>
    </row>
    <row r="346" s="1" customFormat="1" ht="16.5" customHeight="1">
      <c r="B346" s="38"/>
      <c r="C346" s="216" t="s">
        <v>509</v>
      </c>
      <c r="D346" s="216" t="s">
        <v>165</v>
      </c>
      <c r="E346" s="217" t="s">
        <v>2119</v>
      </c>
      <c r="F346" s="218" t="s">
        <v>2120</v>
      </c>
      <c r="G346" s="219" t="s">
        <v>168</v>
      </c>
      <c r="H346" s="220">
        <v>13</v>
      </c>
      <c r="I346" s="221"/>
      <c r="J346" s="222">
        <f>ROUND(I346*H346,2)</f>
        <v>0</v>
      </c>
      <c r="K346" s="218" t="s">
        <v>169</v>
      </c>
      <c r="L346" s="43"/>
      <c r="M346" s="223" t="s">
        <v>1</v>
      </c>
      <c r="N346" s="224" t="s">
        <v>38</v>
      </c>
      <c r="O346" s="79"/>
      <c r="P346" s="225">
        <f>O346*H346</f>
        <v>0</v>
      </c>
      <c r="Q346" s="225">
        <v>0</v>
      </c>
      <c r="R346" s="225">
        <f>Q346*H346</f>
        <v>0</v>
      </c>
      <c r="S346" s="225">
        <v>0.38800000000000001</v>
      </c>
      <c r="T346" s="226">
        <f>S346*H346</f>
        <v>5.0440000000000005</v>
      </c>
      <c r="AR346" s="17" t="s">
        <v>170</v>
      </c>
      <c r="AT346" s="17" t="s">
        <v>165</v>
      </c>
      <c r="AU346" s="17" t="s">
        <v>76</v>
      </c>
      <c r="AY346" s="17" t="s">
        <v>163</v>
      </c>
      <c r="BE346" s="227">
        <f>IF(N346="základní",J346,0)</f>
        <v>0</v>
      </c>
      <c r="BF346" s="227">
        <f>IF(N346="snížená",J346,0)</f>
        <v>0</v>
      </c>
      <c r="BG346" s="227">
        <f>IF(N346="zákl. přenesená",J346,0)</f>
        <v>0</v>
      </c>
      <c r="BH346" s="227">
        <f>IF(N346="sníž. přenesená",J346,0)</f>
        <v>0</v>
      </c>
      <c r="BI346" s="227">
        <f>IF(N346="nulová",J346,0)</f>
        <v>0</v>
      </c>
      <c r="BJ346" s="17" t="s">
        <v>74</v>
      </c>
      <c r="BK346" s="227">
        <f>ROUND(I346*H346,2)</f>
        <v>0</v>
      </c>
      <c r="BL346" s="17" t="s">
        <v>170</v>
      </c>
      <c r="BM346" s="17" t="s">
        <v>2121</v>
      </c>
    </row>
    <row r="347" s="1" customFormat="1">
      <c r="B347" s="38"/>
      <c r="C347" s="39"/>
      <c r="D347" s="228" t="s">
        <v>172</v>
      </c>
      <c r="E347" s="39"/>
      <c r="F347" s="229" t="s">
        <v>2122</v>
      </c>
      <c r="G347" s="39"/>
      <c r="H347" s="39"/>
      <c r="I347" s="143"/>
      <c r="J347" s="39"/>
      <c r="K347" s="39"/>
      <c r="L347" s="43"/>
      <c r="M347" s="230"/>
      <c r="N347" s="79"/>
      <c r="O347" s="79"/>
      <c r="P347" s="79"/>
      <c r="Q347" s="79"/>
      <c r="R347" s="79"/>
      <c r="S347" s="79"/>
      <c r="T347" s="80"/>
      <c r="AT347" s="17" t="s">
        <v>172</v>
      </c>
      <c r="AU347" s="17" t="s">
        <v>76</v>
      </c>
    </row>
    <row r="348" s="1" customFormat="1">
      <c r="B348" s="38"/>
      <c r="C348" s="39"/>
      <c r="D348" s="228" t="s">
        <v>174</v>
      </c>
      <c r="E348" s="39"/>
      <c r="F348" s="231" t="s">
        <v>2123</v>
      </c>
      <c r="G348" s="39"/>
      <c r="H348" s="39"/>
      <c r="I348" s="143"/>
      <c r="J348" s="39"/>
      <c r="K348" s="39"/>
      <c r="L348" s="43"/>
      <c r="M348" s="230"/>
      <c r="N348" s="79"/>
      <c r="O348" s="79"/>
      <c r="P348" s="79"/>
      <c r="Q348" s="79"/>
      <c r="R348" s="79"/>
      <c r="S348" s="79"/>
      <c r="T348" s="80"/>
      <c r="AT348" s="17" t="s">
        <v>174</v>
      </c>
      <c r="AU348" s="17" t="s">
        <v>76</v>
      </c>
    </row>
    <row r="349" s="1" customFormat="1">
      <c r="B349" s="38"/>
      <c r="C349" s="39"/>
      <c r="D349" s="228" t="s">
        <v>221</v>
      </c>
      <c r="E349" s="39"/>
      <c r="F349" s="231" t="s">
        <v>2124</v>
      </c>
      <c r="G349" s="39"/>
      <c r="H349" s="39"/>
      <c r="I349" s="143"/>
      <c r="J349" s="39"/>
      <c r="K349" s="39"/>
      <c r="L349" s="43"/>
      <c r="M349" s="230"/>
      <c r="N349" s="79"/>
      <c r="O349" s="79"/>
      <c r="P349" s="79"/>
      <c r="Q349" s="79"/>
      <c r="R349" s="79"/>
      <c r="S349" s="79"/>
      <c r="T349" s="80"/>
      <c r="AT349" s="17" t="s">
        <v>221</v>
      </c>
      <c r="AU349" s="17" t="s">
        <v>76</v>
      </c>
    </row>
    <row r="350" s="1" customFormat="1" ht="16.5" customHeight="1">
      <c r="B350" s="38"/>
      <c r="C350" s="216" t="s">
        <v>516</v>
      </c>
      <c r="D350" s="216" t="s">
        <v>165</v>
      </c>
      <c r="E350" s="217" t="s">
        <v>2125</v>
      </c>
      <c r="F350" s="218" t="s">
        <v>2126</v>
      </c>
      <c r="G350" s="219" t="s">
        <v>180</v>
      </c>
      <c r="H350" s="220">
        <v>10.4</v>
      </c>
      <c r="I350" s="221"/>
      <c r="J350" s="222">
        <f>ROUND(I350*H350,2)</f>
        <v>0</v>
      </c>
      <c r="K350" s="218" t="s">
        <v>169</v>
      </c>
      <c r="L350" s="43"/>
      <c r="M350" s="223" t="s">
        <v>1</v>
      </c>
      <c r="N350" s="224" t="s">
        <v>38</v>
      </c>
      <c r="O350" s="79"/>
      <c r="P350" s="225">
        <f>O350*H350</f>
        <v>0</v>
      </c>
      <c r="Q350" s="225">
        <v>0</v>
      </c>
      <c r="R350" s="225">
        <f>Q350*H350</f>
        <v>0</v>
      </c>
      <c r="S350" s="225">
        <v>0.001</v>
      </c>
      <c r="T350" s="226">
        <f>S350*H350</f>
        <v>0.010400000000000001</v>
      </c>
      <c r="AR350" s="17" t="s">
        <v>170</v>
      </c>
      <c r="AT350" s="17" t="s">
        <v>165</v>
      </c>
      <c r="AU350" s="17" t="s">
        <v>76</v>
      </c>
      <c r="AY350" s="17" t="s">
        <v>163</v>
      </c>
      <c r="BE350" s="227">
        <f>IF(N350="základní",J350,0)</f>
        <v>0</v>
      </c>
      <c r="BF350" s="227">
        <f>IF(N350="snížená",J350,0)</f>
        <v>0</v>
      </c>
      <c r="BG350" s="227">
        <f>IF(N350="zákl. přenesená",J350,0)</f>
        <v>0</v>
      </c>
      <c r="BH350" s="227">
        <f>IF(N350="sníž. přenesená",J350,0)</f>
        <v>0</v>
      </c>
      <c r="BI350" s="227">
        <f>IF(N350="nulová",J350,0)</f>
        <v>0</v>
      </c>
      <c r="BJ350" s="17" t="s">
        <v>74</v>
      </c>
      <c r="BK350" s="227">
        <f>ROUND(I350*H350,2)</f>
        <v>0</v>
      </c>
      <c r="BL350" s="17" t="s">
        <v>170</v>
      </c>
      <c r="BM350" s="17" t="s">
        <v>2127</v>
      </c>
    </row>
    <row r="351" s="1" customFormat="1">
      <c r="B351" s="38"/>
      <c r="C351" s="39"/>
      <c r="D351" s="228" t="s">
        <v>172</v>
      </c>
      <c r="E351" s="39"/>
      <c r="F351" s="229" t="s">
        <v>2128</v>
      </c>
      <c r="G351" s="39"/>
      <c r="H351" s="39"/>
      <c r="I351" s="143"/>
      <c r="J351" s="39"/>
      <c r="K351" s="39"/>
      <c r="L351" s="43"/>
      <c r="M351" s="230"/>
      <c r="N351" s="79"/>
      <c r="O351" s="79"/>
      <c r="P351" s="79"/>
      <c r="Q351" s="79"/>
      <c r="R351" s="79"/>
      <c r="S351" s="79"/>
      <c r="T351" s="80"/>
      <c r="AT351" s="17" t="s">
        <v>172</v>
      </c>
      <c r="AU351" s="17" t="s">
        <v>76</v>
      </c>
    </row>
    <row r="352" s="1" customFormat="1">
      <c r="B352" s="38"/>
      <c r="C352" s="39"/>
      <c r="D352" s="228" t="s">
        <v>174</v>
      </c>
      <c r="E352" s="39"/>
      <c r="F352" s="231" t="s">
        <v>1653</v>
      </c>
      <c r="G352" s="39"/>
      <c r="H352" s="39"/>
      <c r="I352" s="143"/>
      <c r="J352" s="39"/>
      <c r="K352" s="39"/>
      <c r="L352" s="43"/>
      <c r="M352" s="230"/>
      <c r="N352" s="79"/>
      <c r="O352" s="79"/>
      <c r="P352" s="79"/>
      <c r="Q352" s="79"/>
      <c r="R352" s="79"/>
      <c r="S352" s="79"/>
      <c r="T352" s="80"/>
      <c r="AT352" s="17" t="s">
        <v>174</v>
      </c>
      <c r="AU352" s="17" t="s">
        <v>76</v>
      </c>
    </row>
    <row r="353" s="12" customFormat="1">
      <c r="B353" s="232"/>
      <c r="C353" s="233"/>
      <c r="D353" s="228" t="s">
        <v>176</v>
      </c>
      <c r="E353" s="234" t="s">
        <v>1</v>
      </c>
      <c r="F353" s="235" t="s">
        <v>2129</v>
      </c>
      <c r="G353" s="233"/>
      <c r="H353" s="236">
        <v>10.4</v>
      </c>
      <c r="I353" s="237"/>
      <c r="J353" s="233"/>
      <c r="K353" s="233"/>
      <c r="L353" s="238"/>
      <c r="M353" s="239"/>
      <c r="N353" s="240"/>
      <c r="O353" s="240"/>
      <c r="P353" s="240"/>
      <c r="Q353" s="240"/>
      <c r="R353" s="240"/>
      <c r="S353" s="240"/>
      <c r="T353" s="241"/>
      <c r="AT353" s="242" t="s">
        <v>176</v>
      </c>
      <c r="AU353" s="242" t="s">
        <v>76</v>
      </c>
      <c r="AV353" s="12" t="s">
        <v>76</v>
      </c>
      <c r="AW353" s="12" t="s">
        <v>30</v>
      </c>
      <c r="AX353" s="12" t="s">
        <v>67</v>
      </c>
      <c r="AY353" s="242" t="s">
        <v>163</v>
      </c>
    </row>
    <row r="354" s="14" customFormat="1">
      <c r="B354" s="253"/>
      <c r="C354" s="254"/>
      <c r="D354" s="228" t="s">
        <v>176</v>
      </c>
      <c r="E354" s="255" t="s">
        <v>1</v>
      </c>
      <c r="F354" s="256" t="s">
        <v>188</v>
      </c>
      <c r="G354" s="254"/>
      <c r="H354" s="257">
        <v>10.4</v>
      </c>
      <c r="I354" s="258"/>
      <c r="J354" s="254"/>
      <c r="K354" s="254"/>
      <c r="L354" s="259"/>
      <c r="M354" s="260"/>
      <c r="N354" s="261"/>
      <c r="O354" s="261"/>
      <c r="P354" s="261"/>
      <c r="Q354" s="261"/>
      <c r="R354" s="261"/>
      <c r="S354" s="261"/>
      <c r="T354" s="262"/>
      <c r="AT354" s="263" t="s">
        <v>176</v>
      </c>
      <c r="AU354" s="263" t="s">
        <v>76</v>
      </c>
      <c r="AV354" s="14" t="s">
        <v>170</v>
      </c>
      <c r="AW354" s="14" t="s">
        <v>30</v>
      </c>
      <c r="AX354" s="14" t="s">
        <v>74</v>
      </c>
      <c r="AY354" s="263" t="s">
        <v>163</v>
      </c>
    </row>
    <row r="355" s="1" customFormat="1" ht="16.5" customHeight="1">
      <c r="B355" s="38"/>
      <c r="C355" s="216" t="s">
        <v>522</v>
      </c>
      <c r="D355" s="216" t="s">
        <v>165</v>
      </c>
      <c r="E355" s="217" t="s">
        <v>2130</v>
      </c>
      <c r="F355" s="218" t="s">
        <v>2131</v>
      </c>
      <c r="G355" s="219" t="s">
        <v>180</v>
      </c>
      <c r="H355" s="220">
        <v>60</v>
      </c>
      <c r="I355" s="221"/>
      <c r="J355" s="222">
        <f>ROUND(I355*H355,2)</f>
        <v>0</v>
      </c>
      <c r="K355" s="218" t="s">
        <v>169</v>
      </c>
      <c r="L355" s="43"/>
      <c r="M355" s="223" t="s">
        <v>1</v>
      </c>
      <c r="N355" s="224" t="s">
        <v>38</v>
      </c>
      <c r="O355" s="79"/>
      <c r="P355" s="225">
        <f>O355*H355</f>
        <v>0</v>
      </c>
      <c r="Q355" s="225">
        <v>0</v>
      </c>
      <c r="R355" s="225">
        <f>Q355*H355</f>
        <v>0</v>
      </c>
      <c r="S355" s="225">
        <v>0.001</v>
      </c>
      <c r="T355" s="226">
        <f>S355*H355</f>
        <v>0.059999999999999998</v>
      </c>
      <c r="AR355" s="17" t="s">
        <v>170</v>
      </c>
      <c r="AT355" s="17" t="s">
        <v>165</v>
      </c>
      <c r="AU355" s="17" t="s">
        <v>76</v>
      </c>
      <c r="AY355" s="17" t="s">
        <v>163</v>
      </c>
      <c r="BE355" s="227">
        <f>IF(N355="základní",J355,0)</f>
        <v>0</v>
      </c>
      <c r="BF355" s="227">
        <f>IF(N355="snížená",J355,0)</f>
        <v>0</v>
      </c>
      <c r="BG355" s="227">
        <f>IF(N355="zákl. přenesená",J355,0)</f>
        <v>0</v>
      </c>
      <c r="BH355" s="227">
        <f>IF(N355="sníž. přenesená",J355,0)</f>
        <v>0</v>
      </c>
      <c r="BI355" s="227">
        <f>IF(N355="nulová",J355,0)</f>
        <v>0</v>
      </c>
      <c r="BJ355" s="17" t="s">
        <v>74</v>
      </c>
      <c r="BK355" s="227">
        <f>ROUND(I355*H355,2)</f>
        <v>0</v>
      </c>
      <c r="BL355" s="17" t="s">
        <v>170</v>
      </c>
      <c r="BM355" s="17" t="s">
        <v>2132</v>
      </c>
    </row>
    <row r="356" s="1" customFormat="1">
      <c r="B356" s="38"/>
      <c r="C356" s="39"/>
      <c r="D356" s="228" t="s">
        <v>172</v>
      </c>
      <c r="E356" s="39"/>
      <c r="F356" s="229" t="s">
        <v>2133</v>
      </c>
      <c r="G356" s="39"/>
      <c r="H356" s="39"/>
      <c r="I356" s="143"/>
      <c r="J356" s="39"/>
      <c r="K356" s="39"/>
      <c r="L356" s="43"/>
      <c r="M356" s="230"/>
      <c r="N356" s="79"/>
      <c r="O356" s="79"/>
      <c r="P356" s="79"/>
      <c r="Q356" s="79"/>
      <c r="R356" s="79"/>
      <c r="S356" s="79"/>
      <c r="T356" s="80"/>
      <c r="AT356" s="17" t="s">
        <v>172</v>
      </c>
      <c r="AU356" s="17" t="s">
        <v>76</v>
      </c>
    </row>
    <row r="357" s="1" customFormat="1">
      <c r="B357" s="38"/>
      <c r="C357" s="39"/>
      <c r="D357" s="228" t="s">
        <v>174</v>
      </c>
      <c r="E357" s="39"/>
      <c r="F357" s="231" t="s">
        <v>1653</v>
      </c>
      <c r="G357" s="39"/>
      <c r="H357" s="39"/>
      <c r="I357" s="143"/>
      <c r="J357" s="39"/>
      <c r="K357" s="39"/>
      <c r="L357" s="43"/>
      <c r="M357" s="230"/>
      <c r="N357" s="79"/>
      <c r="O357" s="79"/>
      <c r="P357" s="79"/>
      <c r="Q357" s="79"/>
      <c r="R357" s="79"/>
      <c r="S357" s="79"/>
      <c r="T357" s="80"/>
      <c r="AT357" s="17" t="s">
        <v>174</v>
      </c>
      <c r="AU357" s="17" t="s">
        <v>76</v>
      </c>
    </row>
    <row r="358" s="1" customFormat="1">
      <c r="B358" s="38"/>
      <c r="C358" s="39"/>
      <c r="D358" s="228" t="s">
        <v>221</v>
      </c>
      <c r="E358" s="39"/>
      <c r="F358" s="231" t="s">
        <v>2134</v>
      </c>
      <c r="G358" s="39"/>
      <c r="H358" s="39"/>
      <c r="I358" s="143"/>
      <c r="J358" s="39"/>
      <c r="K358" s="39"/>
      <c r="L358" s="43"/>
      <c r="M358" s="230"/>
      <c r="N358" s="79"/>
      <c r="O358" s="79"/>
      <c r="P358" s="79"/>
      <c r="Q358" s="79"/>
      <c r="R358" s="79"/>
      <c r="S358" s="79"/>
      <c r="T358" s="80"/>
      <c r="AT358" s="17" t="s">
        <v>221</v>
      </c>
      <c r="AU358" s="17" t="s">
        <v>76</v>
      </c>
    </row>
    <row r="359" s="12" customFormat="1">
      <c r="B359" s="232"/>
      <c r="C359" s="233"/>
      <c r="D359" s="228" t="s">
        <v>176</v>
      </c>
      <c r="E359" s="234" t="s">
        <v>1</v>
      </c>
      <c r="F359" s="235" t="s">
        <v>2135</v>
      </c>
      <c r="G359" s="233"/>
      <c r="H359" s="236">
        <v>60</v>
      </c>
      <c r="I359" s="237"/>
      <c r="J359" s="233"/>
      <c r="K359" s="233"/>
      <c r="L359" s="238"/>
      <c r="M359" s="239"/>
      <c r="N359" s="240"/>
      <c r="O359" s="240"/>
      <c r="P359" s="240"/>
      <c r="Q359" s="240"/>
      <c r="R359" s="240"/>
      <c r="S359" s="240"/>
      <c r="T359" s="241"/>
      <c r="AT359" s="242" t="s">
        <v>176</v>
      </c>
      <c r="AU359" s="242" t="s">
        <v>76</v>
      </c>
      <c r="AV359" s="12" t="s">
        <v>76</v>
      </c>
      <c r="AW359" s="12" t="s">
        <v>30</v>
      </c>
      <c r="AX359" s="12" t="s">
        <v>74</v>
      </c>
      <c r="AY359" s="242" t="s">
        <v>163</v>
      </c>
    </row>
    <row r="360" s="1" customFormat="1" ht="16.5" customHeight="1">
      <c r="B360" s="38"/>
      <c r="C360" s="216" t="s">
        <v>840</v>
      </c>
      <c r="D360" s="216" t="s">
        <v>165</v>
      </c>
      <c r="E360" s="217" t="s">
        <v>2136</v>
      </c>
      <c r="F360" s="218" t="s">
        <v>2137</v>
      </c>
      <c r="G360" s="219" t="s">
        <v>180</v>
      </c>
      <c r="H360" s="220">
        <v>45.396999999999998</v>
      </c>
      <c r="I360" s="221"/>
      <c r="J360" s="222">
        <f>ROUND(I360*H360,2)</f>
        <v>0</v>
      </c>
      <c r="K360" s="218" t="s">
        <v>169</v>
      </c>
      <c r="L360" s="43"/>
      <c r="M360" s="223" t="s">
        <v>1</v>
      </c>
      <c r="N360" s="224" t="s">
        <v>38</v>
      </c>
      <c r="O360" s="79"/>
      <c r="P360" s="225">
        <f>O360*H360</f>
        <v>0</v>
      </c>
      <c r="Q360" s="225">
        <v>0</v>
      </c>
      <c r="R360" s="225">
        <f>Q360*H360</f>
        <v>0</v>
      </c>
      <c r="S360" s="225">
        <v>0.001</v>
      </c>
      <c r="T360" s="226">
        <f>S360*H360</f>
        <v>0.045397</v>
      </c>
      <c r="AR360" s="17" t="s">
        <v>170</v>
      </c>
      <c r="AT360" s="17" t="s">
        <v>165</v>
      </c>
      <c r="AU360" s="17" t="s">
        <v>76</v>
      </c>
      <c r="AY360" s="17" t="s">
        <v>163</v>
      </c>
      <c r="BE360" s="227">
        <f>IF(N360="základní",J360,0)</f>
        <v>0</v>
      </c>
      <c r="BF360" s="227">
        <f>IF(N360="snížená",J360,0)</f>
        <v>0</v>
      </c>
      <c r="BG360" s="227">
        <f>IF(N360="zákl. přenesená",J360,0)</f>
        <v>0</v>
      </c>
      <c r="BH360" s="227">
        <f>IF(N360="sníž. přenesená",J360,0)</f>
        <v>0</v>
      </c>
      <c r="BI360" s="227">
        <f>IF(N360="nulová",J360,0)</f>
        <v>0</v>
      </c>
      <c r="BJ360" s="17" t="s">
        <v>74</v>
      </c>
      <c r="BK360" s="227">
        <f>ROUND(I360*H360,2)</f>
        <v>0</v>
      </c>
      <c r="BL360" s="17" t="s">
        <v>170</v>
      </c>
      <c r="BM360" s="17" t="s">
        <v>2138</v>
      </c>
    </row>
    <row r="361" s="1" customFormat="1">
      <c r="B361" s="38"/>
      <c r="C361" s="39"/>
      <c r="D361" s="228" t="s">
        <v>172</v>
      </c>
      <c r="E361" s="39"/>
      <c r="F361" s="229" t="s">
        <v>2139</v>
      </c>
      <c r="G361" s="39"/>
      <c r="H361" s="39"/>
      <c r="I361" s="143"/>
      <c r="J361" s="39"/>
      <c r="K361" s="39"/>
      <c r="L361" s="43"/>
      <c r="M361" s="230"/>
      <c r="N361" s="79"/>
      <c r="O361" s="79"/>
      <c r="P361" s="79"/>
      <c r="Q361" s="79"/>
      <c r="R361" s="79"/>
      <c r="S361" s="79"/>
      <c r="T361" s="80"/>
      <c r="AT361" s="17" t="s">
        <v>172</v>
      </c>
      <c r="AU361" s="17" t="s">
        <v>76</v>
      </c>
    </row>
    <row r="362" s="1" customFormat="1">
      <c r="B362" s="38"/>
      <c r="C362" s="39"/>
      <c r="D362" s="228" t="s">
        <v>174</v>
      </c>
      <c r="E362" s="39"/>
      <c r="F362" s="231" t="s">
        <v>1653</v>
      </c>
      <c r="G362" s="39"/>
      <c r="H362" s="39"/>
      <c r="I362" s="143"/>
      <c r="J362" s="39"/>
      <c r="K362" s="39"/>
      <c r="L362" s="43"/>
      <c r="M362" s="230"/>
      <c r="N362" s="79"/>
      <c r="O362" s="79"/>
      <c r="P362" s="79"/>
      <c r="Q362" s="79"/>
      <c r="R362" s="79"/>
      <c r="S362" s="79"/>
      <c r="T362" s="80"/>
      <c r="AT362" s="17" t="s">
        <v>174</v>
      </c>
      <c r="AU362" s="17" t="s">
        <v>76</v>
      </c>
    </row>
    <row r="363" s="1" customFormat="1">
      <c r="B363" s="38"/>
      <c r="C363" s="39"/>
      <c r="D363" s="228" t="s">
        <v>221</v>
      </c>
      <c r="E363" s="39"/>
      <c r="F363" s="231" t="s">
        <v>2140</v>
      </c>
      <c r="G363" s="39"/>
      <c r="H363" s="39"/>
      <c r="I363" s="143"/>
      <c r="J363" s="39"/>
      <c r="K363" s="39"/>
      <c r="L363" s="43"/>
      <c r="M363" s="230"/>
      <c r="N363" s="79"/>
      <c r="O363" s="79"/>
      <c r="P363" s="79"/>
      <c r="Q363" s="79"/>
      <c r="R363" s="79"/>
      <c r="S363" s="79"/>
      <c r="T363" s="80"/>
      <c r="AT363" s="17" t="s">
        <v>221</v>
      </c>
      <c r="AU363" s="17" t="s">
        <v>76</v>
      </c>
    </row>
    <row r="364" s="13" customFormat="1">
      <c r="B364" s="243"/>
      <c r="C364" s="244"/>
      <c r="D364" s="228" t="s">
        <v>176</v>
      </c>
      <c r="E364" s="245" t="s">
        <v>1</v>
      </c>
      <c r="F364" s="246" t="s">
        <v>2141</v>
      </c>
      <c r="G364" s="244"/>
      <c r="H364" s="245" t="s">
        <v>1</v>
      </c>
      <c r="I364" s="247"/>
      <c r="J364" s="244"/>
      <c r="K364" s="244"/>
      <c r="L364" s="248"/>
      <c r="M364" s="249"/>
      <c r="N364" s="250"/>
      <c r="O364" s="250"/>
      <c r="P364" s="250"/>
      <c r="Q364" s="250"/>
      <c r="R364" s="250"/>
      <c r="S364" s="250"/>
      <c r="T364" s="251"/>
      <c r="AT364" s="252" t="s">
        <v>176</v>
      </c>
      <c r="AU364" s="252" t="s">
        <v>76</v>
      </c>
      <c r="AV364" s="13" t="s">
        <v>74</v>
      </c>
      <c r="AW364" s="13" t="s">
        <v>30</v>
      </c>
      <c r="AX364" s="13" t="s">
        <v>67</v>
      </c>
      <c r="AY364" s="252" t="s">
        <v>163</v>
      </c>
    </row>
    <row r="365" s="13" customFormat="1">
      <c r="B365" s="243"/>
      <c r="C365" s="244"/>
      <c r="D365" s="228" t="s">
        <v>176</v>
      </c>
      <c r="E365" s="245" t="s">
        <v>1</v>
      </c>
      <c r="F365" s="246" t="s">
        <v>2142</v>
      </c>
      <c r="G365" s="244"/>
      <c r="H365" s="245" t="s">
        <v>1</v>
      </c>
      <c r="I365" s="247"/>
      <c r="J365" s="244"/>
      <c r="K365" s="244"/>
      <c r="L365" s="248"/>
      <c r="M365" s="249"/>
      <c r="N365" s="250"/>
      <c r="O365" s="250"/>
      <c r="P365" s="250"/>
      <c r="Q365" s="250"/>
      <c r="R365" s="250"/>
      <c r="S365" s="250"/>
      <c r="T365" s="251"/>
      <c r="AT365" s="252" t="s">
        <v>176</v>
      </c>
      <c r="AU365" s="252" t="s">
        <v>76</v>
      </c>
      <c r="AV365" s="13" t="s">
        <v>74</v>
      </c>
      <c r="AW365" s="13" t="s">
        <v>30</v>
      </c>
      <c r="AX365" s="13" t="s">
        <v>67</v>
      </c>
      <c r="AY365" s="252" t="s">
        <v>163</v>
      </c>
    </row>
    <row r="366" s="12" customFormat="1">
      <c r="B366" s="232"/>
      <c r="C366" s="233"/>
      <c r="D366" s="228" t="s">
        <v>176</v>
      </c>
      <c r="E366" s="234" t="s">
        <v>1</v>
      </c>
      <c r="F366" s="235" t="s">
        <v>2143</v>
      </c>
      <c r="G366" s="233"/>
      <c r="H366" s="236">
        <v>24.619</v>
      </c>
      <c r="I366" s="237"/>
      <c r="J366" s="233"/>
      <c r="K366" s="233"/>
      <c r="L366" s="238"/>
      <c r="M366" s="239"/>
      <c r="N366" s="240"/>
      <c r="O366" s="240"/>
      <c r="P366" s="240"/>
      <c r="Q366" s="240"/>
      <c r="R366" s="240"/>
      <c r="S366" s="240"/>
      <c r="T366" s="241"/>
      <c r="AT366" s="242" t="s">
        <v>176</v>
      </c>
      <c r="AU366" s="242" t="s">
        <v>76</v>
      </c>
      <c r="AV366" s="12" t="s">
        <v>76</v>
      </c>
      <c r="AW366" s="12" t="s">
        <v>30</v>
      </c>
      <c r="AX366" s="12" t="s">
        <v>67</v>
      </c>
      <c r="AY366" s="242" t="s">
        <v>163</v>
      </c>
    </row>
    <row r="367" s="13" customFormat="1">
      <c r="B367" s="243"/>
      <c r="C367" s="244"/>
      <c r="D367" s="228" t="s">
        <v>176</v>
      </c>
      <c r="E367" s="245" t="s">
        <v>1</v>
      </c>
      <c r="F367" s="246" t="s">
        <v>2144</v>
      </c>
      <c r="G367" s="244"/>
      <c r="H367" s="245" t="s">
        <v>1</v>
      </c>
      <c r="I367" s="247"/>
      <c r="J367" s="244"/>
      <c r="K367" s="244"/>
      <c r="L367" s="248"/>
      <c r="M367" s="249"/>
      <c r="N367" s="250"/>
      <c r="O367" s="250"/>
      <c r="P367" s="250"/>
      <c r="Q367" s="250"/>
      <c r="R367" s="250"/>
      <c r="S367" s="250"/>
      <c r="T367" s="251"/>
      <c r="AT367" s="252" t="s">
        <v>176</v>
      </c>
      <c r="AU367" s="252" t="s">
        <v>76</v>
      </c>
      <c r="AV367" s="13" t="s">
        <v>74</v>
      </c>
      <c r="AW367" s="13" t="s">
        <v>30</v>
      </c>
      <c r="AX367" s="13" t="s">
        <v>67</v>
      </c>
      <c r="AY367" s="252" t="s">
        <v>163</v>
      </c>
    </row>
    <row r="368" s="12" customFormat="1">
      <c r="B368" s="232"/>
      <c r="C368" s="233"/>
      <c r="D368" s="228" t="s">
        <v>176</v>
      </c>
      <c r="E368" s="234" t="s">
        <v>1</v>
      </c>
      <c r="F368" s="235" t="s">
        <v>2145</v>
      </c>
      <c r="G368" s="233"/>
      <c r="H368" s="236">
        <v>5.9779999999999998</v>
      </c>
      <c r="I368" s="237"/>
      <c r="J368" s="233"/>
      <c r="K368" s="233"/>
      <c r="L368" s="238"/>
      <c r="M368" s="239"/>
      <c r="N368" s="240"/>
      <c r="O368" s="240"/>
      <c r="P368" s="240"/>
      <c r="Q368" s="240"/>
      <c r="R368" s="240"/>
      <c r="S368" s="240"/>
      <c r="T368" s="241"/>
      <c r="AT368" s="242" t="s">
        <v>176</v>
      </c>
      <c r="AU368" s="242" t="s">
        <v>76</v>
      </c>
      <c r="AV368" s="12" t="s">
        <v>76</v>
      </c>
      <c r="AW368" s="12" t="s">
        <v>30</v>
      </c>
      <c r="AX368" s="12" t="s">
        <v>67</v>
      </c>
      <c r="AY368" s="242" t="s">
        <v>163</v>
      </c>
    </row>
    <row r="369" s="13" customFormat="1">
      <c r="B369" s="243"/>
      <c r="C369" s="244"/>
      <c r="D369" s="228" t="s">
        <v>176</v>
      </c>
      <c r="E369" s="245" t="s">
        <v>1</v>
      </c>
      <c r="F369" s="246" t="s">
        <v>2146</v>
      </c>
      <c r="G369" s="244"/>
      <c r="H369" s="245" t="s">
        <v>1</v>
      </c>
      <c r="I369" s="247"/>
      <c r="J369" s="244"/>
      <c r="K369" s="244"/>
      <c r="L369" s="248"/>
      <c r="M369" s="249"/>
      <c r="N369" s="250"/>
      <c r="O369" s="250"/>
      <c r="P369" s="250"/>
      <c r="Q369" s="250"/>
      <c r="R369" s="250"/>
      <c r="S369" s="250"/>
      <c r="T369" s="251"/>
      <c r="AT369" s="252" t="s">
        <v>176</v>
      </c>
      <c r="AU369" s="252" t="s">
        <v>76</v>
      </c>
      <c r="AV369" s="13" t="s">
        <v>74</v>
      </c>
      <c r="AW369" s="13" t="s">
        <v>30</v>
      </c>
      <c r="AX369" s="13" t="s">
        <v>67</v>
      </c>
      <c r="AY369" s="252" t="s">
        <v>163</v>
      </c>
    </row>
    <row r="370" s="12" customFormat="1">
      <c r="B370" s="232"/>
      <c r="C370" s="233"/>
      <c r="D370" s="228" t="s">
        <v>176</v>
      </c>
      <c r="E370" s="234" t="s">
        <v>1</v>
      </c>
      <c r="F370" s="235" t="s">
        <v>2147</v>
      </c>
      <c r="G370" s="233"/>
      <c r="H370" s="236">
        <v>2.7999999999999998</v>
      </c>
      <c r="I370" s="237"/>
      <c r="J370" s="233"/>
      <c r="K370" s="233"/>
      <c r="L370" s="238"/>
      <c r="M370" s="239"/>
      <c r="N370" s="240"/>
      <c r="O370" s="240"/>
      <c r="P370" s="240"/>
      <c r="Q370" s="240"/>
      <c r="R370" s="240"/>
      <c r="S370" s="240"/>
      <c r="T370" s="241"/>
      <c r="AT370" s="242" t="s">
        <v>176</v>
      </c>
      <c r="AU370" s="242" t="s">
        <v>76</v>
      </c>
      <c r="AV370" s="12" t="s">
        <v>76</v>
      </c>
      <c r="AW370" s="12" t="s">
        <v>30</v>
      </c>
      <c r="AX370" s="12" t="s">
        <v>67</v>
      </c>
      <c r="AY370" s="242" t="s">
        <v>163</v>
      </c>
    </row>
    <row r="371" s="13" customFormat="1">
      <c r="B371" s="243"/>
      <c r="C371" s="244"/>
      <c r="D371" s="228" t="s">
        <v>176</v>
      </c>
      <c r="E371" s="245" t="s">
        <v>1</v>
      </c>
      <c r="F371" s="246" t="s">
        <v>2148</v>
      </c>
      <c r="G371" s="244"/>
      <c r="H371" s="245" t="s">
        <v>1</v>
      </c>
      <c r="I371" s="247"/>
      <c r="J371" s="244"/>
      <c r="K371" s="244"/>
      <c r="L371" s="248"/>
      <c r="M371" s="249"/>
      <c r="N371" s="250"/>
      <c r="O371" s="250"/>
      <c r="P371" s="250"/>
      <c r="Q371" s="250"/>
      <c r="R371" s="250"/>
      <c r="S371" s="250"/>
      <c r="T371" s="251"/>
      <c r="AT371" s="252" t="s">
        <v>176</v>
      </c>
      <c r="AU371" s="252" t="s">
        <v>76</v>
      </c>
      <c r="AV371" s="13" t="s">
        <v>74</v>
      </c>
      <c r="AW371" s="13" t="s">
        <v>30</v>
      </c>
      <c r="AX371" s="13" t="s">
        <v>67</v>
      </c>
      <c r="AY371" s="252" t="s">
        <v>163</v>
      </c>
    </row>
    <row r="372" s="12" customFormat="1">
      <c r="B372" s="232"/>
      <c r="C372" s="233"/>
      <c r="D372" s="228" t="s">
        <v>176</v>
      </c>
      <c r="E372" s="234" t="s">
        <v>1</v>
      </c>
      <c r="F372" s="235" t="s">
        <v>2149</v>
      </c>
      <c r="G372" s="233"/>
      <c r="H372" s="236">
        <v>12</v>
      </c>
      <c r="I372" s="237"/>
      <c r="J372" s="233"/>
      <c r="K372" s="233"/>
      <c r="L372" s="238"/>
      <c r="M372" s="239"/>
      <c r="N372" s="240"/>
      <c r="O372" s="240"/>
      <c r="P372" s="240"/>
      <c r="Q372" s="240"/>
      <c r="R372" s="240"/>
      <c r="S372" s="240"/>
      <c r="T372" s="241"/>
      <c r="AT372" s="242" t="s">
        <v>176</v>
      </c>
      <c r="AU372" s="242" t="s">
        <v>76</v>
      </c>
      <c r="AV372" s="12" t="s">
        <v>76</v>
      </c>
      <c r="AW372" s="12" t="s">
        <v>30</v>
      </c>
      <c r="AX372" s="12" t="s">
        <v>67</v>
      </c>
      <c r="AY372" s="242" t="s">
        <v>163</v>
      </c>
    </row>
    <row r="373" s="14" customFormat="1">
      <c r="B373" s="253"/>
      <c r="C373" s="254"/>
      <c r="D373" s="228" t="s">
        <v>176</v>
      </c>
      <c r="E373" s="255" t="s">
        <v>1</v>
      </c>
      <c r="F373" s="256" t="s">
        <v>188</v>
      </c>
      <c r="G373" s="254"/>
      <c r="H373" s="257">
        <v>45.396999999999998</v>
      </c>
      <c r="I373" s="258"/>
      <c r="J373" s="254"/>
      <c r="K373" s="254"/>
      <c r="L373" s="259"/>
      <c r="M373" s="260"/>
      <c r="N373" s="261"/>
      <c r="O373" s="261"/>
      <c r="P373" s="261"/>
      <c r="Q373" s="261"/>
      <c r="R373" s="261"/>
      <c r="S373" s="261"/>
      <c r="T373" s="262"/>
      <c r="AT373" s="263" t="s">
        <v>176</v>
      </c>
      <c r="AU373" s="263" t="s">
        <v>76</v>
      </c>
      <c r="AV373" s="14" t="s">
        <v>170</v>
      </c>
      <c r="AW373" s="14" t="s">
        <v>30</v>
      </c>
      <c r="AX373" s="14" t="s">
        <v>74</v>
      </c>
      <c r="AY373" s="263" t="s">
        <v>163</v>
      </c>
    </row>
    <row r="374" s="1" customFormat="1" ht="16.5" customHeight="1">
      <c r="B374" s="38"/>
      <c r="C374" s="216" t="s">
        <v>847</v>
      </c>
      <c r="D374" s="216" t="s">
        <v>165</v>
      </c>
      <c r="E374" s="217" t="s">
        <v>2150</v>
      </c>
      <c r="F374" s="218" t="s">
        <v>2151</v>
      </c>
      <c r="G374" s="219" t="s">
        <v>180</v>
      </c>
      <c r="H374" s="220">
        <v>9.6690000000000005</v>
      </c>
      <c r="I374" s="221"/>
      <c r="J374" s="222">
        <f>ROUND(I374*H374,2)</f>
        <v>0</v>
      </c>
      <c r="K374" s="218" t="s">
        <v>169</v>
      </c>
      <c r="L374" s="43"/>
      <c r="M374" s="223" t="s">
        <v>1</v>
      </c>
      <c r="N374" s="224" t="s">
        <v>38</v>
      </c>
      <c r="O374" s="79"/>
      <c r="P374" s="225">
        <f>O374*H374</f>
        <v>0</v>
      </c>
      <c r="Q374" s="225">
        <v>0.12</v>
      </c>
      <c r="R374" s="225">
        <f>Q374*H374</f>
        <v>1.16028</v>
      </c>
      <c r="S374" s="225">
        <v>2.2000000000000002</v>
      </c>
      <c r="T374" s="226">
        <f>S374*H374</f>
        <v>21.271800000000002</v>
      </c>
      <c r="AR374" s="17" t="s">
        <v>170</v>
      </c>
      <c r="AT374" s="17" t="s">
        <v>165</v>
      </c>
      <c r="AU374" s="17" t="s">
        <v>76</v>
      </c>
      <c r="AY374" s="17" t="s">
        <v>163</v>
      </c>
      <c r="BE374" s="227">
        <f>IF(N374="základní",J374,0)</f>
        <v>0</v>
      </c>
      <c r="BF374" s="227">
        <f>IF(N374="snížená",J374,0)</f>
        <v>0</v>
      </c>
      <c r="BG374" s="227">
        <f>IF(N374="zákl. přenesená",J374,0)</f>
        <v>0</v>
      </c>
      <c r="BH374" s="227">
        <f>IF(N374="sníž. přenesená",J374,0)</f>
        <v>0</v>
      </c>
      <c r="BI374" s="227">
        <f>IF(N374="nulová",J374,0)</f>
        <v>0</v>
      </c>
      <c r="BJ374" s="17" t="s">
        <v>74</v>
      </c>
      <c r="BK374" s="227">
        <f>ROUND(I374*H374,2)</f>
        <v>0</v>
      </c>
      <c r="BL374" s="17" t="s">
        <v>170</v>
      </c>
      <c r="BM374" s="17" t="s">
        <v>2152</v>
      </c>
    </row>
    <row r="375" s="1" customFormat="1">
      <c r="B375" s="38"/>
      <c r="C375" s="39"/>
      <c r="D375" s="228" t="s">
        <v>172</v>
      </c>
      <c r="E375" s="39"/>
      <c r="F375" s="229" t="s">
        <v>2153</v>
      </c>
      <c r="G375" s="39"/>
      <c r="H375" s="39"/>
      <c r="I375" s="143"/>
      <c r="J375" s="39"/>
      <c r="K375" s="39"/>
      <c r="L375" s="43"/>
      <c r="M375" s="230"/>
      <c r="N375" s="79"/>
      <c r="O375" s="79"/>
      <c r="P375" s="79"/>
      <c r="Q375" s="79"/>
      <c r="R375" s="79"/>
      <c r="S375" s="79"/>
      <c r="T375" s="80"/>
      <c r="AT375" s="17" t="s">
        <v>172</v>
      </c>
      <c r="AU375" s="17" t="s">
        <v>76</v>
      </c>
    </row>
    <row r="376" s="1" customFormat="1">
      <c r="B376" s="38"/>
      <c r="C376" s="39"/>
      <c r="D376" s="228" t="s">
        <v>174</v>
      </c>
      <c r="E376" s="39"/>
      <c r="F376" s="231" t="s">
        <v>415</v>
      </c>
      <c r="G376" s="39"/>
      <c r="H376" s="39"/>
      <c r="I376" s="143"/>
      <c r="J376" s="39"/>
      <c r="K376" s="39"/>
      <c r="L376" s="43"/>
      <c r="M376" s="230"/>
      <c r="N376" s="79"/>
      <c r="O376" s="79"/>
      <c r="P376" s="79"/>
      <c r="Q376" s="79"/>
      <c r="R376" s="79"/>
      <c r="S376" s="79"/>
      <c r="T376" s="80"/>
      <c r="AT376" s="17" t="s">
        <v>174</v>
      </c>
      <c r="AU376" s="17" t="s">
        <v>76</v>
      </c>
    </row>
    <row r="377" s="13" customFormat="1">
      <c r="B377" s="243"/>
      <c r="C377" s="244"/>
      <c r="D377" s="228" t="s">
        <v>176</v>
      </c>
      <c r="E377" s="245" t="s">
        <v>1</v>
      </c>
      <c r="F377" s="246" t="s">
        <v>2154</v>
      </c>
      <c r="G377" s="244"/>
      <c r="H377" s="245" t="s">
        <v>1</v>
      </c>
      <c r="I377" s="247"/>
      <c r="J377" s="244"/>
      <c r="K377" s="244"/>
      <c r="L377" s="248"/>
      <c r="M377" s="249"/>
      <c r="N377" s="250"/>
      <c r="O377" s="250"/>
      <c r="P377" s="250"/>
      <c r="Q377" s="250"/>
      <c r="R377" s="250"/>
      <c r="S377" s="250"/>
      <c r="T377" s="251"/>
      <c r="AT377" s="252" t="s">
        <v>176</v>
      </c>
      <c r="AU377" s="252" t="s">
        <v>76</v>
      </c>
      <c r="AV377" s="13" t="s">
        <v>74</v>
      </c>
      <c r="AW377" s="13" t="s">
        <v>30</v>
      </c>
      <c r="AX377" s="13" t="s">
        <v>67</v>
      </c>
      <c r="AY377" s="252" t="s">
        <v>163</v>
      </c>
    </row>
    <row r="378" s="12" customFormat="1">
      <c r="B378" s="232"/>
      <c r="C378" s="233"/>
      <c r="D378" s="228" t="s">
        <v>176</v>
      </c>
      <c r="E378" s="234" t="s">
        <v>1</v>
      </c>
      <c r="F378" s="235" t="s">
        <v>2155</v>
      </c>
      <c r="G378" s="233"/>
      <c r="H378" s="236">
        <v>6.7149999999999999</v>
      </c>
      <c r="I378" s="237"/>
      <c r="J378" s="233"/>
      <c r="K378" s="233"/>
      <c r="L378" s="238"/>
      <c r="M378" s="239"/>
      <c r="N378" s="240"/>
      <c r="O378" s="240"/>
      <c r="P378" s="240"/>
      <c r="Q378" s="240"/>
      <c r="R378" s="240"/>
      <c r="S378" s="240"/>
      <c r="T378" s="241"/>
      <c r="AT378" s="242" t="s">
        <v>176</v>
      </c>
      <c r="AU378" s="242" t="s">
        <v>76</v>
      </c>
      <c r="AV378" s="12" t="s">
        <v>76</v>
      </c>
      <c r="AW378" s="12" t="s">
        <v>30</v>
      </c>
      <c r="AX378" s="12" t="s">
        <v>67</v>
      </c>
      <c r="AY378" s="242" t="s">
        <v>163</v>
      </c>
    </row>
    <row r="379" s="13" customFormat="1">
      <c r="B379" s="243"/>
      <c r="C379" s="244"/>
      <c r="D379" s="228" t="s">
        <v>176</v>
      </c>
      <c r="E379" s="245" t="s">
        <v>1</v>
      </c>
      <c r="F379" s="246" t="s">
        <v>2156</v>
      </c>
      <c r="G379" s="244"/>
      <c r="H379" s="245" t="s">
        <v>1</v>
      </c>
      <c r="I379" s="247"/>
      <c r="J379" s="244"/>
      <c r="K379" s="244"/>
      <c r="L379" s="248"/>
      <c r="M379" s="249"/>
      <c r="N379" s="250"/>
      <c r="O379" s="250"/>
      <c r="P379" s="250"/>
      <c r="Q379" s="250"/>
      <c r="R379" s="250"/>
      <c r="S379" s="250"/>
      <c r="T379" s="251"/>
      <c r="AT379" s="252" t="s">
        <v>176</v>
      </c>
      <c r="AU379" s="252" t="s">
        <v>76</v>
      </c>
      <c r="AV379" s="13" t="s">
        <v>74</v>
      </c>
      <c r="AW379" s="13" t="s">
        <v>30</v>
      </c>
      <c r="AX379" s="13" t="s">
        <v>67</v>
      </c>
      <c r="AY379" s="252" t="s">
        <v>163</v>
      </c>
    </row>
    <row r="380" s="12" customFormat="1">
      <c r="B380" s="232"/>
      <c r="C380" s="233"/>
      <c r="D380" s="228" t="s">
        <v>176</v>
      </c>
      <c r="E380" s="234" t="s">
        <v>1</v>
      </c>
      <c r="F380" s="235" t="s">
        <v>2157</v>
      </c>
      <c r="G380" s="233"/>
      <c r="H380" s="236">
        <v>0.88200000000000001</v>
      </c>
      <c r="I380" s="237"/>
      <c r="J380" s="233"/>
      <c r="K380" s="233"/>
      <c r="L380" s="238"/>
      <c r="M380" s="239"/>
      <c r="N380" s="240"/>
      <c r="O380" s="240"/>
      <c r="P380" s="240"/>
      <c r="Q380" s="240"/>
      <c r="R380" s="240"/>
      <c r="S380" s="240"/>
      <c r="T380" s="241"/>
      <c r="AT380" s="242" t="s">
        <v>176</v>
      </c>
      <c r="AU380" s="242" t="s">
        <v>76</v>
      </c>
      <c r="AV380" s="12" t="s">
        <v>76</v>
      </c>
      <c r="AW380" s="12" t="s">
        <v>30</v>
      </c>
      <c r="AX380" s="12" t="s">
        <v>67</v>
      </c>
      <c r="AY380" s="242" t="s">
        <v>163</v>
      </c>
    </row>
    <row r="381" s="13" customFormat="1">
      <c r="B381" s="243"/>
      <c r="C381" s="244"/>
      <c r="D381" s="228" t="s">
        <v>176</v>
      </c>
      <c r="E381" s="245" t="s">
        <v>1</v>
      </c>
      <c r="F381" s="246" t="s">
        <v>2158</v>
      </c>
      <c r="G381" s="244"/>
      <c r="H381" s="245" t="s">
        <v>1</v>
      </c>
      <c r="I381" s="247"/>
      <c r="J381" s="244"/>
      <c r="K381" s="244"/>
      <c r="L381" s="248"/>
      <c r="M381" s="249"/>
      <c r="N381" s="250"/>
      <c r="O381" s="250"/>
      <c r="P381" s="250"/>
      <c r="Q381" s="250"/>
      <c r="R381" s="250"/>
      <c r="S381" s="250"/>
      <c r="T381" s="251"/>
      <c r="AT381" s="252" t="s">
        <v>176</v>
      </c>
      <c r="AU381" s="252" t="s">
        <v>76</v>
      </c>
      <c r="AV381" s="13" t="s">
        <v>74</v>
      </c>
      <c r="AW381" s="13" t="s">
        <v>30</v>
      </c>
      <c r="AX381" s="13" t="s">
        <v>67</v>
      </c>
      <c r="AY381" s="252" t="s">
        <v>163</v>
      </c>
    </row>
    <row r="382" s="12" customFormat="1">
      <c r="B382" s="232"/>
      <c r="C382" s="233"/>
      <c r="D382" s="228" t="s">
        <v>176</v>
      </c>
      <c r="E382" s="234" t="s">
        <v>1</v>
      </c>
      <c r="F382" s="235" t="s">
        <v>2159</v>
      </c>
      <c r="G382" s="233"/>
      <c r="H382" s="236">
        <v>0.38200000000000001</v>
      </c>
      <c r="I382" s="237"/>
      <c r="J382" s="233"/>
      <c r="K382" s="233"/>
      <c r="L382" s="238"/>
      <c r="M382" s="239"/>
      <c r="N382" s="240"/>
      <c r="O382" s="240"/>
      <c r="P382" s="240"/>
      <c r="Q382" s="240"/>
      <c r="R382" s="240"/>
      <c r="S382" s="240"/>
      <c r="T382" s="241"/>
      <c r="AT382" s="242" t="s">
        <v>176</v>
      </c>
      <c r="AU382" s="242" t="s">
        <v>76</v>
      </c>
      <c r="AV382" s="12" t="s">
        <v>76</v>
      </c>
      <c r="AW382" s="12" t="s">
        <v>30</v>
      </c>
      <c r="AX382" s="12" t="s">
        <v>67</v>
      </c>
      <c r="AY382" s="242" t="s">
        <v>163</v>
      </c>
    </row>
    <row r="383" s="13" customFormat="1">
      <c r="B383" s="243"/>
      <c r="C383" s="244"/>
      <c r="D383" s="228" t="s">
        <v>176</v>
      </c>
      <c r="E383" s="245" t="s">
        <v>1</v>
      </c>
      <c r="F383" s="246" t="s">
        <v>2160</v>
      </c>
      <c r="G383" s="244"/>
      <c r="H383" s="245" t="s">
        <v>1</v>
      </c>
      <c r="I383" s="247"/>
      <c r="J383" s="244"/>
      <c r="K383" s="244"/>
      <c r="L383" s="248"/>
      <c r="M383" s="249"/>
      <c r="N383" s="250"/>
      <c r="O383" s="250"/>
      <c r="P383" s="250"/>
      <c r="Q383" s="250"/>
      <c r="R383" s="250"/>
      <c r="S383" s="250"/>
      <c r="T383" s="251"/>
      <c r="AT383" s="252" t="s">
        <v>176</v>
      </c>
      <c r="AU383" s="252" t="s">
        <v>76</v>
      </c>
      <c r="AV383" s="13" t="s">
        <v>74</v>
      </c>
      <c r="AW383" s="13" t="s">
        <v>30</v>
      </c>
      <c r="AX383" s="13" t="s">
        <v>67</v>
      </c>
      <c r="AY383" s="252" t="s">
        <v>163</v>
      </c>
    </row>
    <row r="384" s="12" customFormat="1">
      <c r="B384" s="232"/>
      <c r="C384" s="233"/>
      <c r="D384" s="228" t="s">
        <v>176</v>
      </c>
      <c r="E384" s="234" t="s">
        <v>1</v>
      </c>
      <c r="F384" s="235" t="s">
        <v>2161</v>
      </c>
      <c r="G384" s="233"/>
      <c r="H384" s="236">
        <v>0.35999999999999999</v>
      </c>
      <c r="I384" s="237"/>
      <c r="J384" s="233"/>
      <c r="K384" s="233"/>
      <c r="L384" s="238"/>
      <c r="M384" s="239"/>
      <c r="N384" s="240"/>
      <c r="O384" s="240"/>
      <c r="P384" s="240"/>
      <c r="Q384" s="240"/>
      <c r="R384" s="240"/>
      <c r="S384" s="240"/>
      <c r="T384" s="241"/>
      <c r="AT384" s="242" t="s">
        <v>176</v>
      </c>
      <c r="AU384" s="242" t="s">
        <v>76</v>
      </c>
      <c r="AV384" s="12" t="s">
        <v>76</v>
      </c>
      <c r="AW384" s="12" t="s">
        <v>30</v>
      </c>
      <c r="AX384" s="12" t="s">
        <v>67</v>
      </c>
      <c r="AY384" s="242" t="s">
        <v>163</v>
      </c>
    </row>
    <row r="385" s="13" customFormat="1">
      <c r="B385" s="243"/>
      <c r="C385" s="244"/>
      <c r="D385" s="228" t="s">
        <v>176</v>
      </c>
      <c r="E385" s="245" t="s">
        <v>1</v>
      </c>
      <c r="F385" s="246" t="s">
        <v>2162</v>
      </c>
      <c r="G385" s="244"/>
      <c r="H385" s="245" t="s">
        <v>1</v>
      </c>
      <c r="I385" s="247"/>
      <c r="J385" s="244"/>
      <c r="K385" s="244"/>
      <c r="L385" s="248"/>
      <c r="M385" s="249"/>
      <c r="N385" s="250"/>
      <c r="O385" s="250"/>
      <c r="P385" s="250"/>
      <c r="Q385" s="250"/>
      <c r="R385" s="250"/>
      <c r="S385" s="250"/>
      <c r="T385" s="251"/>
      <c r="AT385" s="252" t="s">
        <v>176</v>
      </c>
      <c r="AU385" s="252" t="s">
        <v>76</v>
      </c>
      <c r="AV385" s="13" t="s">
        <v>74</v>
      </c>
      <c r="AW385" s="13" t="s">
        <v>30</v>
      </c>
      <c r="AX385" s="13" t="s">
        <v>67</v>
      </c>
      <c r="AY385" s="252" t="s">
        <v>163</v>
      </c>
    </row>
    <row r="386" s="12" customFormat="1">
      <c r="B386" s="232"/>
      <c r="C386" s="233"/>
      <c r="D386" s="228" t="s">
        <v>176</v>
      </c>
      <c r="E386" s="234" t="s">
        <v>1</v>
      </c>
      <c r="F386" s="235" t="s">
        <v>2163</v>
      </c>
      <c r="G386" s="233"/>
      <c r="H386" s="236">
        <v>0.72199999999999998</v>
      </c>
      <c r="I386" s="237"/>
      <c r="J386" s="233"/>
      <c r="K386" s="233"/>
      <c r="L386" s="238"/>
      <c r="M386" s="239"/>
      <c r="N386" s="240"/>
      <c r="O386" s="240"/>
      <c r="P386" s="240"/>
      <c r="Q386" s="240"/>
      <c r="R386" s="240"/>
      <c r="S386" s="240"/>
      <c r="T386" s="241"/>
      <c r="AT386" s="242" t="s">
        <v>176</v>
      </c>
      <c r="AU386" s="242" t="s">
        <v>76</v>
      </c>
      <c r="AV386" s="12" t="s">
        <v>76</v>
      </c>
      <c r="AW386" s="12" t="s">
        <v>30</v>
      </c>
      <c r="AX386" s="12" t="s">
        <v>67</v>
      </c>
      <c r="AY386" s="242" t="s">
        <v>163</v>
      </c>
    </row>
    <row r="387" s="12" customFormat="1">
      <c r="B387" s="232"/>
      <c r="C387" s="233"/>
      <c r="D387" s="228" t="s">
        <v>176</v>
      </c>
      <c r="E387" s="234" t="s">
        <v>1</v>
      </c>
      <c r="F387" s="235" t="s">
        <v>2164</v>
      </c>
      <c r="G387" s="233"/>
      <c r="H387" s="236">
        <v>0.60799999999999998</v>
      </c>
      <c r="I387" s="237"/>
      <c r="J387" s="233"/>
      <c r="K387" s="233"/>
      <c r="L387" s="238"/>
      <c r="M387" s="239"/>
      <c r="N387" s="240"/>
      <c r="O387" s="240"/>
      <c r="P387" s="240"/>
      <c r="Q387" s="240"/>
      <c r="R387" s="240"/>
      <c r="S387" s="240"/>
      <c r="T387" s="241"/>
      <c r="AT387" s="242" t="s">
        <v>176</v>
      </c>
      <c r="AU387" s="242" t="s">
        <v>76</v>
      </c>
      <c r="AV387" s="12" t="s">
        <v>76</v>
      </c>
      <c r="AW387" s="12" t="s">
        <v>30</v>
      </c>
      <c r="AX387" s="12" t="s">
        <v>67</v>
      </c>
      <c r="AY387" s="242" t="s">
        <v>163</v>
      </c>
    </row>
    <row r="388" s="14" customFormat="1">
      <c r="B388" s="253"/>
      <c r="C388" s="254"/>
      <c r="D388" s="228" t="s">
        <v>176</v>
      </c>
      <c r="E388" s="255" t="s">
        <v>1</v>
      </c>
      <c r="F388" s="256" t="s">
        <v>188</v>
      </c>
      <c r="G388" s="254"/>
      <c r="H388" s="257">
        <v>9.6690000000000005</v>
      </c>
      <c r="I388" s="258"/>
      <c r="J388" s="254"/>
      <c r="K388" s="254"/>
      <c r="L388" s="259"/>
      <c r="M388" s="260"/>
      <c r="N388" s="261"/>
      <c r="O388" s="261"/>
      <c r="P388" s="261"/>
      <c r="Q388" s="261"/>
      <c r="R388" s="261"/>
      <c r="S388" s="261"/>
      <c r="T388" s="262"/>
      <c r="AT388" s="263" t="s">
        <v>176</v>
      </c>
      <c r="AU388" s="263" t="s">
        <v>76</v>
      </c>
      <c r="AV388" s="14" t="s">
        <v>170</v>
      </c>
      <c r="AW388" s="14" t="s">
        <v>30</v>
      </c>
      <c r="AX388" s="14" t="s">
        <v>74</v>
      </c>
      <c r="AY388" s="263" t="s">
        <v>163</v>
      </c>
    </row>
    <row r="389" s="1" customFormat="1" ht="16.5" customHeight="1">
      <c r="B389" s="38"/>
      <c r="C389" s="216" t="s">
        <v>852</v>
      </c>
      <c r="D389" s="216" t="s">
        <v>165</v>
      </c>
      <c r="E389" s="217" t="s">
        <v>2165</v>
      </c>
      <c r="F389" s="218" t="s">
        <v>2166</v>
      </c>
      <c r="G389" s="219" t="s">
        <v>197</v>
      </c>
      <c r="H389" s="220">
        <v>1.236</v>
      </c>
      <c r="I389" s="221"/>
      <c r="J389" s="222">
        <f>ROUND(I389*H389,2)</f>
        <v>0</v>
      </c>
      <c r="K389" s="218" t="s">
        <v>169</v>
      </c>
      <c r="L389" s="43"/>
      <c r="M389" s="223" t="s">
        <v>1</v>
      </c>
      <c r="N389" s="224" t="s">
        <v>38</v>
      </c>
      <c r="O389" s="79"/>
      <c r="P389" s="225">
        <f>O389*H389</f>
        <v>0</v>
      </c>
      <c r="Q389" s="225">
        <v>0</v>
      </c>
      <c r="R389" s="225">
        <f>Q389*H389</f>
        <v>0</v>
      </c>
      <c r="S389" s="225">
        <v>0.066000000000000003</v>
      </c>
      <c r="T389" s="226">
        <f>S389*H389</f>
        <v>0.08157600000000001</v>
      </c>
      <c r="AR389" s="17" t="s">
        <v>170</v>
      </c>
      <c r="AT389" s="17" t="s">
        <v>165</v>
      </c>
      <c r="AU389" s="17" t="s">
        <v>76</v>
      </c>
      <c r="AY389" s="17" t="s">
        <v>163</v>
      </c>
      <c r="BE389" s="227">
        <f>IF(N389="základní",J389,0)</f>
        <v>0</v>
      </c>
      <c r="BF389" s="227">
        <f>IF(N389="snížená",J389,0)</f>
        <v>0</v>
      </c>
      <c r="BG389" s="227">
        <f>IF(N389="zákl. přenesená",J389,0)</f>
        <v>0</v>
      </c>
      <c r="BH389" s="227">
        <f>IF(N389="sníž. přenesená",J389,0)</f>
        <v>0</v>
      </c>
      <c r="BI389" s="227">
        <f>IF(N389="nulová",J389,0)</f>
        <v>0</v>
      </c>
      <c r="BJ389" s="17" t="s">
        <v>74</v>
      </c>
      <c r="BK389" s="227">
        <f>ROUND(I389*H389,2)</f>
        <v>0</v>
      </c>
      <c r="BL389" s="17" t="s">
        <v>170</v>
      </c>
      <c r="BM389" s="17" t="s">
        <v>2167</v>
      </c>
    </row>
    <row r="390" s="1" customFormat="1">
      <c r="B390" s="38"/>
      <c r="C390" s="39"/>
      <c r="D390" s="228" t="s">
        <v>172</v>
      </c>
      <c r="E390" s="39"/>
      <c r="F390" s="229" t="s">
        <v>2168</v>
      </c>
      <c r="G390" s="39"/>
      <c r="H390" s="39"/>
      <c r="I390" s="143"/>
      <c r="J390" s="39"/>
      <c r="K390" s="39"/>
      <c r="L390" s="43"/>
      <c r="M390" s="230"/>
      <c r="N390" s="79"/>
      <c r="O390" s="79"/>
      <c r="P390" s="79"/>
      <c r="Q390" s="79"/>
      <c r="R390" s="79"/>
      <c r="S390" s="79"/>
      <c r="T390" s="80"/>
      <c r="AT390" s="17" t="s">
        <v>172</v>
      </c>
      <c r="AU390" s="17" t="s">
        <v>76</v>
      </c>
    </row>
    <row r="391" s="13" customFormat="1">
      <c r="B391" s="243"/>
      <c r="C391" s="244"/>
      <c r="D391" s="228" t="s">
        <v>176</v>
      </c>
      <c r="E391" s="245" t="s">
        <v>1</v>
      </c>
      <c r="F391" s="246" t="s">
        <v>2169</v>
      </c>
      <c r="G391" s="244"/>
      <c r="H391" s="245" t="s">
        <v>1</v>
      </c>
      <c r="I391" s="247"/>
      <c r="J391" s="244"/>
      <c r="K391" s="244"/>
      <c r="L391" s="248"/>
      <c r="M391" s="249"/>
      <c r="N391" s="250"/>
      <c r="O391" s="250"/>
      <c r="P391" s="250"/>
      <c r="Q391" s="250"/>
      <c r="R391" s="250"/>
      <c r="S391" s="250"/>
      <c r="T391" s="251"/>
      <c r="AT391" s="252" t="s">
        <v>176</v>
      </c>
      <c r="AU391" s="252" t="s">
        <v>76</v>
      </c>
      <c r="AV391" s="13" t="s">
        <v>74</v>
      </c>
      <c r="AW391" s="13" t="s">
        <v>30</v>
      </c>
      <c r="AX391" s="13" t="s">
        <v>67</v>
      </c>
      <c r="AY391" s="252" t="s">
        <v>163</v>
      </c>
    </row>
    <row r="392" s="13" customFormat="1">
      <c r="B392" s="243"/>
      <c r="C392" s="244"/>
      <c r="D392" s="228" t="s">
        <v>176</v>
      </c>
      <c r="E392" s="245" t="s">
        <v>1</v>
      </c>
      <c r="F392" s="246" t="s">
        <v>2170</v>
      </c>
      <c r="G392" s="244"/>
      <c r="H392" s="245" t="s">
        <v>1</v>
      </c>
      <c r="I392" s="247"/>
      <c r="J392" s="244"/>
      <c r="K392" s="244"/>
      <c r="L392" s="248"/>
      <c r="M392" s="249"/>
      <c r="N392" s="250"/>
      <c r="O392" s="250"/>
      <c r="P392" s="250"/>
      <c r="Q392" s="250"/>
      <c r="R392" s="250"/>
      <c r="S392" s="250"/>
      <c r="T392" s="251"/>
      <c r="AT392" s="252" t="s">
        <v>176</v>
      </c>
      <c r="AU392" s="252" t="s">
        <v>76</v>
      </c>
      <c r="AV392" s="13" t="s">
        <v>74</v>
      </c>
      <c r="AW392" s="13" t="s">
        <v>30</v>
      </c>
      <c r="AX392" s="13" t="s">
        <v>67</v>
      </c>
      <c r="AY392" s="252" t="s">
        <v>163</v>
      </c>
    </row>
    <row r="393" s="12" customFormat="1">
      <c r="B393" s="232"/>
      <c r="C393" s="233"/>
      <c r="D393" s="228" t="s">
        <v>176</v>
      </c>
      <c r="E393" s="234" t="s">
        <v>1</v>
      </c>
      <c r="F393" s="235" t="s">
        <v>2171</v>
      </c>
      <c r="G393" s="233"/>
      <c r="H393" s="236">
        <v>1.236</v>
      </c>
      <c r="I393" s="237"/>
      <c r="J393" s="233"/>
      <c r="K393" s="233"/>
      <c r="L393" s="238"/>
      <c r="M393" s="239"/>
      <c r="N393" s="240"/>
      <c r="O393" s="240"/>
      <c r="P393" s="240"/>
      <c r="Q393" s="240"/>
      <c r="R393" s="240"/>
      <c r="S393" s="240"/>
      <c r="T393" s="241"/>
      <c r="AT393" s="242" t="s">
        <v>176</v>
      </c>
      <c r="AU393" s="242" t="s">
        <v>76</v>
      </c>
      <c r="AV393" s="12" t="s">
        <v>76</v>
      </c>
      <c r="AW393" s="12" t="s">
        <v>30</v>
      </c>
      <c r="AX393" s="12" t="s">
        <v>67</v>
      </c>
      <c r="AY393" s="242" t="s">
        <v>163</v>
      </c>
    </row>
    <row r="394" s="14" customFormat="1">
      <c r="B394" s="253"/>
      <c r="C394" s="254"/>
      <c r="D394" s="228" t="s">
        <v>176</v>
      </c>
      <c r="E394" s="255" t="s">
        <v>1</v>
      </c>
      <c r="F394" s="256" t="s">
        <v>188</v>
      </c>
      <c r="G394" s="254"/>
      <c r="H394" s="257">
        <v>1.236</v>
      </c>
      <c r="I394" s="258"/>
      <c r="J394" s="254"/>
      <c r="K394" s="254"/>
      <c r="L394" s="259"/>
      <c r="M394" s="260"/>
      <c r="N394" s="261"/>
      <c r="O394" s="261"/>
      <c r="P394" s="261"/>
      <c r="Q394" s="261"/>
      <c r="R394" s="261"/>
      <c r="S394" s="261"/>
      <c r="T394" s="262"/>
      <c r="AT394" s="263" t="s">
        <v>176</v>
      </c>
      <c r="AU394" s="263" t="s">
        <v>76</v>
      </c>
      <c r="AV394" s="14" t="s">
        <v>170</v>
      </c>
      <c r="AW394" s="14" t="s">
        <v>30</v>
      </c>
      <c r="AX394" s="14" t="s">
        <v>74</v>
      </c>
      <c r="AY394" s="263" t="s">
        <v>163</v>
      </c>
    </row>
    <row r="395" s="1" customFormat="1" ht="16.5" customHeight="1">
      <c r="B395" s="38"/>
      <c r="C395" s="216" t="s">
        <v>859</v>
      </c>
      <c r="D395" s="216" t="s">
        <v>165</v>
      </c>
      <c r="E395" s="217" t="s">
        <v>2172</v>
      </c>
      <c r="F395" s="218" t="s">
        <v>2173</v>
      </c>
      <c r="G395" s="219" t="s">
        <v>168</v>
      </c>
      <c r="H395" s="220">
        <v>25.68</v>
      </c>
      <c r="I395" s="221"/>
      <c r="J395" s="222">
        <f>ROUND(I395*H395,2)</f>
        <v>0</v>
      </c>
      <c r="K395" s="218" t="s">
        <v>169</v>
      </c>
      <c r="L395" s="43"/>
      <c r="M395" s="223" t="s">
        <v>1</v>
      </c>
      <c r="N395" s="224" t="s">
        <v>38</v>
      </c>
      <c r="O395" s="79"/>
      <c r="P395" s="225">
        <f>O395*H395</f>
        <v>0</v>
      </c>
      <c r="Q395" s="225">
        <v>0</v>
      </c>
      <c r="R395" s="225">
        <f>Q395*H395</f>
        <v>0</v>
      </c>
      <c r="S395" s="225">
        <v>0.012</v>
      </c>
      <c r="T395" s="226">
        <f>S395*H395</f>
        <v>0.30815999999999999</v>
      </c>
      <c r="AR395" s="17" t="s">
        <v>170</v>
      </c>
      <c r="AT395" s="17" t="s">
        <v>165</v>
      </c>
      <c r="AU395" s="17" t="s">
        <v>76</v>
      </c>
      <c r="AY395" s="17" t="s">
        <v>163</v>
      </c>
      <c r="BE395" s="227">
        <f>IF(N395="základní",J395,0)</f>
        <v>0</v>
      </c>
      <c r="BF395" s="227">
        <f>IF(N395="snížená",J395,0)</f>
        <v>0</v>
      </c>
      <c r="BG395" s="227">
        <f>IF(N395="zákl. přenesená",J395,0)</f>
        <v>0</v>
      </c>
      <c r="BH395" s="227">
        <f>IF(N395="sníž. přenesená",J395,0)</f>
        <v>0</v>
      </c>
      <c r="BI395" s="227">
        <f>IF(N395="nulová",J395,0)</f>
        <v>0</v>
      </c>
      <c r="BJ395" s="17" t="s">
        <v>74</v>
      </c>
      <c r="BK395" s="227">
        <f>ROUND(I395*H395,2)</f>
        <v>0</v>
      </c>
      <c r="BL395" s="17" t="s">
        <v>170</v>
      </c>
      <c r="BM395" s="17" t="s">
        <v>2174</v>
      </c>
    </row>
    <row r="396" s="1" customFormat="1">
      <c r="B396" s="38"/>
      <c r="C396" s="39"/>
      <c r="D396" s="228" t="s">
        <v>172</v>
      </c>
      <c r="E396" s="39"/>
      <c r="F396" s="229" t="s">
        <v>2175</v>
      </c>
      <c r="G396" s="39"/>
      <c r="H396" s="39"/>
      <c r="I396" s="143"/>
      <c r="J396" s="39"/>
      <c r="K396" s="39"/>
      <c r="L396" s="43"/>
      <c r="M396" s="230"/>
      <c r="N396" s="79"/>
      <c r="O396" s="79"/>
      <c r="P396" s="79"/>
      <c r="Q396" s="79"/>
      <c r="R396" s="79"/>
      <c r="S396" s="79"/>
      <c r="T396" s="80"/>
      <c r="AT396" s="17" t="s">
        <v>172</v>
      </c>
      <c r="AU396" s="17" t="s">
        <v>76</v>
      </c>
    </row>
    <row r="397" s="1" customFormat="1">
      <c r="B397" s="38"/>
      <c r="C397" s="39"/>
      <c r="D397" s="228" t="s">
        <v>174</v>
      </c>
      <c r="E397" s="39"/>
      <c r="F397" s="231" t="s">
        <v>2176</v>
      </c>
      <c r="G397" s="39"/>
      <c r="H397" s="39"/>
      <c r="I397" s="143"/>
      <c r="J397" s="39"/>
      <c r="K397" s="39"/>
      <c r="L397" s="43"/>
      <c r="M397" s="230"/>
      <c r="N397" s="79"/>
      <c r="O397" s="79"/>
      <c r="P397" s="79"/>
      <c r="Q397" s="79"/>
      <c r="R397" s="79"/>
      <c r="S397" s="79"/>
      <c r="T397" s="80"/>
      <c r="AT397" s="17" t="s">
        <v>174</v>
      </c>
      <c r="AU397" s="17" t="s">
        <v>76</v>
      </c>
    </row>
    <row r="398" s="12" customFormat="1">
      <c r="B398" s="232"/>
      <c r="C398" s="233"/>
      <c r="D398" s="228" t="s">
        <v>176</v>
      </c>
      <c r="E398" s="234" t="s">
        <v>1</v>
      </c>
      <c r="F398" s="235" t="s">
        <v>2177</v>
      </c>
      <c r="G398" s="233"/>
      <c r="H398" s="236">
        <v>25.68</v>
      </c>
      <c r="I398" s="237"/>
      <c r="J398" s="233"/>
      <c r="K398" s="233"/>
      <c r="L398" s="238"/>
      <c r="M398" s="239"/>
      <c r="N398" s="240"/>
      <c r="O398" s="240"/>
      <c r="P398" s="240"/>
      <c r="Q398" s="240"/>
      <c r="R398" s="240"/>
      <c r="S398" s="240"/>
      <c r="T398" s="241"/>
      <c r="AT398" s="242" t="s">
        <v>176</v>
      </c>
      <c r="AU398" s="242" t="s">
        <v>76</v>
      </c>
      <c r="AV398" s="12" t="s">
        <v>76</v>
      </c>
      <c r="AW398" s="12" t="s">
        <v>30</v>
      </c>
      <c r="AX398" s="12" t="s">
        <v>67</v>
      </c>
      <c r="AY398" s="242" t="s">
        <v>163</v>
      </c>
    </row>
    <row r="399" s="14" customFormat="1">
      <c r="B399" s="253"/>
      <c r="C399" s="254"/>
      <c r="D399" s="228" t="s">
        <v>176</v>
      </c>
      <c r="E399" s="255" t="s">
        <v>1</v>
      </c>
      <c r="F399" s="256" t="s">
        <v>188</v>
      </c>
      <c r="G399" s="254"/>
      <c r="H399" s="257">
        <v>25.68</v>
      </c>
      <c r="I399" s="258"/>
      <c r="J399" s="254"/>
      <c r="K399" s="254"/>
      <c r="L399" s="259"/>
      <c r="M399" s="260"/>
      <c r="N399" s="261"/>
      <c r="O399" s="261"/>
      <c r="P399" s="261"/>
      <c r="Q399" s="261"/>
      <c r="R399" s="261"/>
      <c r="S399" s="261"/>
      <c r="T399" s="262"/>
      <c r="AT399" s="263" t="s">
        <v>176</v>
      </c>
      <c r="AU399" s="263" t="s">
        <v>76</v>
      </c>
      <c r="AV399" s="14" t="s">
        <v>170</v>
      </c>
      <c r="AW399" s="14" t="s">
        <v>30</v>
      </c>
      <c r="AX399" s="14" t="s">
        <v>74</v>
      </c>
      <c r="AY399" s="263" t="s">
        <v>163</v>
      </c>
    </row>
    <row r="400" s="1" customFormat="1" ht="16.5" customHeight="1">
      <c r="B400" s="38"/>
      <c r="C400" s="216" t="s">
        <v>865</v>
      </c>
      <c r="D400" s="216" t="s">
        <v>165</v>
      </c>
      <c r="E400" s="217" t="s">
        <v>2178</v>
      </c>
      <c r="F400" s="218" t="s">
        <v>2179</v>
      </c>
      <c r="G400" s="219" t="s">
        <v>168</v>
      </c>
      <c r="H400" s="220">
        <v>9.9600000000000009</v>
      </c>
      <c r="I400" s="221"/>
      <c r="J400" s="222">
        <f>ROUND(I400*H400,2)</f>
        <v>0</v>
      </c>
      <c r="K400" s="218" t="s">
        <v>169</v>
      </c>
      <c r="L400" s="43"/>
      <c r="M400" s="223" t="s">
        <v>1</v>
      </c>
      <c r="N400" s="224" t="s">
        <v>38</v>
      </c>
      <c r="O400" s="79"/>
      <c r="P400" s="225">
        <f>O400*H400</f>
        <v>0</v>
      </c>
      <c r="Q400" s="225">
        <v>0</v>
      </c>
      <c r="R400" s="225">
        <f>Q400*H400</f>
        <v>0</v>
      </c>
      <c r="S400" s="225">
        <v>0.010999999999999999</v>
      </c>
      <c r="T400" s="226">
        <f>S400*H400</f>
        <v>0.10956000000000001</v>
      </c>
      <c r="AR400" s="17" t="s">
        <v>170</v>
      </c>
      <c r="AT400" s="17" t="s">
        <v>165</v>
      </c>
      <c r="AU400" s="17" t="s">
        <v>76</v>
      </c>
      <c r="AY400" s="17" t="s">
        <v>163</v>
      </c>
      <c r="BE400" s="227">
        <f>IF(N400="základní",J400,0)</f>
        <v>0</v>
      </c>
      <c r="BF400" s="227">
        <f>IF(N400="snížená",J400,0)</f>
        <v>0</v>
      </c>
      <c r="BG400" s="227">
        <f>IF(N400="zákl. přenesená",J400,0)</f>
        <v>0</v>
      </c>
      <c r="BH400" s="227">
        <f>IF(N400="sníž. přenesená",J400,0)</f>
        <v>0</v>
      </c>
      <c r="BI400" s="227">
        <f>IF(N400="nulová",J400,0)</f>
        <v>0</v>
      </c>
      <c r="BJ400" s="17" t="s">
        <v>74</v>
      </c>
      <c r="BK400" s="227">
        <f>ROUND(I400*H400,2)</f>
        <v>0</v>
      </c>
      <c r="BL400" s="17" t="s">
        <v>170</v>
      </c>
      <c r="BM400" s="17" t="s">
        <v>2180</v>
      </c>
    </row>
    <row r="401" s="1" customFormat="1">
      <c r="B401" s="38"/>
      <c r="C401" s="39"/>
      <c r="D401" s="228" t="s">
        <v>172</v>
      </c>
      <c r="E401" s="39"/>
      <c r="F401" s="229" t="s">
        <v>2181</v>
      </c>
      <c r="G401" s="39"/>
      <c r="H401" s="39"/>
      <c r="I401" s="143"/>
      <c r="J401" s="39"/>
      <c r="K401" s="39"/>
      <c r="L401" s="43"/>
      <c r="M401" s="230"/>
      <c r="N401" s="79"/>
      <c r="O401" s="79"/>
      <c r="P401" s="79"/>
      <c r="Q401" s="79"/>
      <c r="R401" s="79"/>
      <c r="S401" s="79"/>
      <c r="T401" s="80"/>
      <c r="AT401" s="17" t="s">
        <v>172</v>
      </c>
      <c r="AU401" s="17" t="s">
        <v>76</v>
      </c>
    </row>
    <row r="402" s="12" customFormat="1">
      <c r="B402" s="232"/>
      <c r="C402" s="233"/>
      <c r="D402" s="228" t="s">
        <v>176</v>
      </c>
      <c r="E402" s="234" t="s">
        <v>1</v>
      </c>
      <c r="F402" s="235" t="s">
        <v>2182</v>
      </c>
      <c r="G402" s="233"/>
      <c r="H402" s="236">
        <v>9.9600000000000009</v>
      </c>
      <c r="I402" s="237"/>
      <c r="J402" s="233"/>
      <c r="K402" s="233"/>
      <c r="L402" s="238"/>
      <c r="M402" s="239"/>
      <c r="N402" s="240"/>
      <c r="O402" s="240"/>
      <c r="P402" s="240"/>
      <c r="Q402" s="240"/>
      <c r="R402" s="240"/>
      <c r="S402" s="240"/>
      <c r="T402" s="241"/>
      <c r="AT402" s="242" t="s">
        <v>176</v>
      </c>
      <c r="AU402" s="242" t="s">
        <v>76</v>
      </c>
      <c r="AV402" s="12" t="s">
        <v>76</v>
      </c>
      <c r="AW402" s="12" t="s">
        <v>30</v>
      </c>
      <c r="AX402" s="12" t="s">
        <v>67</v>
      </c>
      <c r="AY402" s="242" t="s">
        <v>163</v>
      </c>
    </row>
    <row r="403" s="14" customFormat="1">
      <c r="B403" s="253"/>
      <c r="C403" s="254"/>
      <c r="D403" s="228" t="s">
        <v>176</v>
      </c>
      <c r="E403" s="255" t="s">
        <v>1</v>
      </c>
      <c r="F403" s="256" t="s">
        <v>188</v>
      </c>
      <c r="G403" s="254"/>
      <c r="H403" s="257">
        <v>9.9600000000000009</v>
      </c>
      <c r="I403" s="258"/>
      <c r="J403" s="254"/>
      <c r="K403" s="254"/>
      <c r="L403" s="259"/>
      <c r="M403" s="260"/>
      <c r="N403" s="261"/>
      <c r="O403" s="261"/>
      <c r="P403" s="261"/>
      <c r="Q403" s="261"/>
      <c r="R403" s="261"/>
      <c r="S403" s="261"/>
      <c r="T403" s="262"/>
      <c r="AT403" s="263" t="s">
        <v>176</v>
      </c>
      <c r="AU403" s="263" t="s">
        <v>76</v>
      </c>
      <c r="AV403" s="14" t="s">
        <v>170</v>
      </c>
      <c r="AW403" s="14" t="s">
        <v>30</v>
      </c>
      <c r="AX403" s="14" t="s">
        <v>74</v>
      </c>
      <c r="AY403" s="263" t="s">
        <v>163</v>
      </c>
    </row>
    <row r="404" s="1" customFormat="1" ht="16.5" customHeight="1">
      <c r="B404" s="38"/>
      <c r="C404" s="216" t="s">
        <v>871</v>
      </c>
      <c r="D404" s="216" t="s">
        <v>165</v>
      </c>
      <c r="E404" s="217" t="s">
        <v>928</v>
      </c>
      <c r="F404" s="218" t="s">
        <v>929</v>
      </c>
      <c r="G404" s="219" t="s">
        <v>197</v>
      </c>
      <c r="H404" s="220">
        <v>28.640999999999998</v>
      </c>
      <c r="I404" s="221"/>
      <c r="J404" s="222">
        <f>ROUND(I404*H404,2)</f>
        <v>0</v>
      </c>
      <c r="K404" s="218" t="s">
        <v>169</v>
      </c>
      <c r="L404" s="43"/>
      <c r="M404" s="223" t="s">
        <v>1</v>
      </c>
      <c r="N404" s="224" t="s">
        <v>38</v>
      </c>
      <c r="O404" s="79"/>
      <c r="P404" s="225">
        <f>O404*H404</f>
        <v>0</v>
      </c>
      <c r="Q404" s="225">
        <v>0</v>
      </c>
      <c r="R404" s="225">
        <f>Q404*H404</f>
        <v>0</v>
      </c>
      <c r="S404" s="225">
        <v>0</v>
      </c>
      <c r="T404" s="226">
        <f>S404*H404</f>
        <v>0</v>
      </c>
      <c r="AR404" s="17" t="s">
        <v>170</v>
      </c>
      <c r="AT404" s="17" t="s">
        <v>165</v>
      </c>
      <c r="AU404" s="17" t="s">
        <v>76</v>
      </c>
      <c r="AY404" s="17" t="s">
        <v>163</v>
      </c>
      <c r="BE404" s="227">
        <f>IF(N404="základní",J404,0)</f>
        <v>0</v>
      </c>
      <c r="BF404" s="227">
        <f>IF(N404="snížená",J404,0)</f>
        <v>0</v>
      </c>
      <c r="BG404" s="227">
        <f>IF(N404="zákl. přenesená",J404,0)</f>
        <v>0</v>
      </c>
      <c r="BH404" s="227">
        <f>IF(N404="sníž. přenesená",J404,0)</f>
        <v>0</v>
      </c>
      <c r="BI404" s="227">
        <f>IF(N404="nulová",J404,0)</f>
        <v>0</v>
      </c>
      <c r="BJ404" s="17" t="s">
        <v>74</v>
      </c>
      <c r="BK404" s="227">
        <f>ROUND(I404*H404,2)</f>
        <v>0</v>
      </c>
      <c r="BL404" s="17" t="s">
        <v>170</v>
      </c>
      <c r="BM404" s="17" t="s">
        <v>2183</v>
      </c>
    </row>
    <row r="405" s="1" customFormat="1">
      <c r="B405" s="38"/>
      <c r="C405" s="39"/>
      <c r="D405" s="228" t="s">
        <v>172</v>
      </c>
      <c r="E405" s="39"/>
      <c r="F405" s="229" t="s">
        <v>929</v>
      </c>
      <c r="G405" s="39"/>
      <c r="H405" s="39"/>
      <c r="I405" s="143"/>
      <c r="J405" s="39"/>
      <c r="K405" s="39"/>
      <c r="L405" s="43"/>
      <c r="M405" s="230"/>
      <c r="N405" s="79"/>
      <c r="O405" s="79"/>
      <c r="P405" s="79"/>
      <c r="Q405" s="79"/>
      <c r="R405" s="79"/>
      <c r="S405" s="79"/>
      <c r="T405" s="80"/>
      <c r="AT405" s="17" t="s">
        <v>172</v>
      </c>
      <c r="AU405" s="17" t="s">
        <v>76</v>
      </c>
    </row>
    <row r="406" s="1" customFormat="1">
      <c r="B406" s="38"/>
      <c r="C406" s="39"/>
      <c r="D406" s="228" t="s">
        <v>174</v>
      </c>
      <c r="E406" s="39"/>
      <c r="F406" s="231" t="s">
        <v>931</v>
      </c>
      <c r="G406" s="39"/>
      <c r="H406" s="39"/>
      <c r="I406" s="143"/>
      <c r="J406" s="39"/>
      <c r="K406" s="39"/>
      <c r="L406" s="43"/>
      <c r="M406" s="230"/>
      <c r="N406" s="79"/>
      <c r="O406" s="79"/>
      <c r="P406" s="79"/>
      <c r="Q406" s="79"/>
      <c r="R406" s="79"/>
      <c r="S406" s="79"/>
      <c r="T406" s="80"/>
      <c r="AT406" s="17" t="s">
        <v>174</v>
      </c>
      <c r="AU406" s="17" t="s">
        <v>76</v>
      </c>
    </row>
    <row r="407" s="13" customFormat="1">
      <c r="B407" s="243"/>
      <c r="C407" s="244"/>
      <c r="D407" s="228" t="s">
        <v>176</v>
      </c>
      <c r="E407" s="245" t="s">
        <v>1</v>
      </c>
      <c r="F407" s="246" t="s">
        <v>2184</v>
      </c>
      <c r="G407" s="244"/>
      <c r="H407" s="245" t="s">
        <v>1</v>
      </c>
      <c r="I407" s="247"/>
      <c r="J407" s="244"/>
      <c r="K407" s="244"/>
      <c r="L407" s="248"/>
      <c r="M407" s="249"/>
      <c r="N407" s="250"/>
      <c r="O407" s="250"/>
      <c r="P407" s="250"/>
      <c r="Q407" s="250"/>
      <c r="R407" s="250"/>
      <c r="S407" s="250"/>
      <c r="T407" s="251"/>
      <c r="AT407" s="252" t="s">
        <v>176</v>
      </c>
      <c r="AU407" s="252" t="s">
        <v>76</v>
      </c>
      <c r="AV407" s="13" t="s">
        <v>74</v>
      </c>
      <c r="AW407" s="13" t="s">
        <v>30</v>
      </c>
      <c r="AX407" s="13" t="s">
        <v>67</v>
      </c>
      <c r="AY407" s="252" t="s">
        <v>163</v>
      </c>
    </row>
    <row r="408" s="13" customFormat="1">
      <c r="B408" s="243"/>
      <c r="C408" s="244"/>
      <c r="D408" s="228" t="s">
        <v>176</v>
      </c>
      <c r="E408" s="245" t="s">
        <v>1</v>
      </c>
      <c r="F408" s="246" t="s">
        <v>2185</v>
      </c>
      <c r="G408" s="244"/>
      <c r="H408" s="245" t="s">
        <v>1</v>
      </c>
      <c r="I408" s="247"/>
      <c r="J408" s="244"/>
      <c r="K408" s="244"/>
      <c r="L408" s="248"/>
      <c r="M408" s="249"/>
      <c r="N408" s="250"/>
      <c r="O408" s="250"/>
      <c r="P408" s="250"/>
      <c r="Q408" s="250"/>
      <c r="R408" s="250"/>
      <c r="S408" s="250"/>
      <c r="T408" s="251"/>
      <c r="AT408" s="252" t="s">
        <v>176</v>
      </c>
      <c r="AU408" s="252" t="s">
        <v>76</v>
      </c>
      <c r="AV408" s="13" t="s">
        <v>74</v>
      </c>
      <c r="AW408" s="13" t="s">
        <v>30</v>
      </c>
      <c r="AX408" s="13" t="s">
        <v>67</v>
      </c>
      <c r="AY408" s="252" t="s">
        <v>163</v>
      </c>
    </row>
    <row r="409" s="12" customFormat="1">
      <c r="B409" s="232"/>
      <c r="C409" s="233"/>
      <c r="D409" s="228" t="s">
        <v>176</v>
      </c>
      <c r="E409" s="234" t="s">
        <v>1</v>
      </c>
      <c r="F409" s="235" t="s">
        <v>2031</v>
      </c>
      <c r="G409" s="233"/>
      <c r="H409" s="236">
        <v>5.4000000000000004</v>
      </c>
      <c r="I409" s="237"/>
      <c r="J409" s="233"/>
      <c r="K409" s="233"/>
      <c r="L409" s="238"/>
      <c r="M409" s="239"/>
      <c r="N409" s="240"/>
      <c r="O409" s="240"/>
      <c r="P409" s="240"/>
      <c r="Q409" s="240"/>
      <c r="R409" s="240"/>
      <c r="S409" s="240"/>
      <c r="T409" s="241"/>
      <c r="AT409" s="242" t="s">
        <v>176</v>
      </c>
      <c r="AU409" s="242" t="s">
        <v>76</v>
      </c>
      <c r="AV409" s="12" t="s">
        <v>76</v>
      </c>
      <c r="AW409" s="12" t="s">
        <v>30</v>
      </c>
      <c r="AX409" s="12" t="s">
        <v>67</v>
      </c>
      <c r="AY409" s="242" t="s">
        <v>163</v>
      </c>
    </row>
    <row r="410" s="13" customFormat="1">
      <c r="B410" s="243"/>
      <c r="C410" s="244"/>
      <c r="D410" s="228" t="s">
        <v>176</v>
      </c>
      <c r="E410" s="245" t="s">
        <v>1</v>
      </c>
      <c r="F410" s="246" t="s">
        <v>2186</v>
      </c>
      <c r="G410" s="244"/>
      <c r="H410" s="245" t="s">
        <v>1</v>
      </c>
      <c r="I410" s="247"/>
      <c r="J410" s="244"/>
      <c r="K410" s="244"/>
      <c r="L410" s="248"/>
      <c r="M410" s="249"/>
      <c r="N410" s="250"/>
      <c r="O410" s="250"/>
      <c r="P410" s="250"/>
      <c r="Q410" s="250"/>
      <c r="R410" s="250"/>
      <c r="S410" s="250"/>
      <c r="T410" s="251"/>
      <c r="AT410" s="252" t="s">
        <v>176</v>
      </c>
      <c r="AU410" s="252" t="s">
        <v>76</v>
      </c>
      <c r="AV410" s="13" t="s">
        <v>74</v>
      </c>
      <c r="AW410" s="13" t="s">
        <v>30</v>
      </c>
      <c r="AX410" s="13" t="s">
        <v>67</v>
      </c>
      <c r="AY410" s="252" t="s">
        <v>163</v>
      </c>
    </row>
    <row r="411" s="12" customFormat="1">
      <c r="B411" s="232"/>
      <c r="C411" s="233"/>
      <c r="D411" s="228" t="s">
        <v>176</v>
      </c>
      <c r="E411" s="234" t="s">
        <v>1</v>
      </c>
      <c r="F411" s="235" t="s">
        <v>2187</v>
      </c>
      <c r="G411" s="233"/>
      <c r="H411" s="236">
        <v>2.6000000000000001</v>
      </c>
      <c r="I411" s="237"/>
      <c r="J411" s="233"/>
      <c r="K411" s="233"/>
      <c r="L411" s="238"/>
      <c r="M411" s="239"/>
      <c r="N411" s="240"/>
      <c r="O411" s="240"/>
      <c r="P411" s="240"/>
      <c r="Q411" s="240"/>
      <c r="R411" s="240"/>
      <c r="S411" s="240"/>
      <c r="T411" s="241"/>
      <c r="AT411" s="242" t="s">
        <v>176</v>
      </c>
      <c r="AU411" s="242" t="s">
        <v>76</v>
      </c>
      <c r="AV411" s="12" t="s">
        <v>76</v>
      </c>
      <c r="AW411" s="12" t="s">
        <v>30</v>
      </c>
      <c r="AX411" s="12" t="s">
        <v>67</v>
      </c>
      <c r="AY411" s="242" t="s">
        <v>163</v>
      </c>
    </row>
    <row r="412" s="13" customFormat="1">
      <c r="B412" s="243"/>
      <c r="C412" s="244"/>
      <c r="D412" s="228" t="s">
        <v>176</v>
      </c>
      <c r="E412" s="245" t="s">
        <v>1</v>
      </c>
      <c r="F412" s="246" t="s">
        <v>1707</v>
      </c>
      <c r="G412" s="244"/>
      <c r="H412" s="245" t="s">
        <v>1</v>
      </c>
      <c r="I412" s="247"/>
      <c r="J412" s="244"/>
      <c r="K412" s="244"/>
      <c r="L412" s="248"/>
      <c r="M412" s="249"/>
      <c r="N412" s="250"/>
      <c r="O412" s="250"/>
      <c r="P412" s="250"/>
      <c r="Q412" s="250"/>
      <c r="R412" s="250"/>
      <c r="S412" s="250"/>
      <c r="T412" s="251"/>
      <c r="AT412" s="252" t="s">
        <v>176</v>
      </c>
      <c r="AU412" s="252" t="s">
        <v>76</v>
      </c>
      <c r="AV412" s="13" t="s">
        <v>74</v>
      </c>
      <c r="AW412" s="13" t="s">
        <v>30</v>
      </c>
      <c r="AX412" s="13" t="s">
        <v>67</v>
      </c>
      <c r="AY412" s="252" t="s">
        <v>163</v>
      </c>
    </row>
    <row r="413" s="12" customFormat="1">
      <c r="B413" s="232"/>
      <c r="C413" s="233"/>
      <c r="D413" s="228" t="s">
        <v>176</v>
      </c>
      <c r="E413" s="234" t="s">
        <v>1</v>
      </c>
      <c r="F413" s="235" t="s">
        <v>2188</v>
      </c>
      <c r="G413" s="233"/>
      <c r="H413" s="236">
        <v>0.71199999999999997</v>
      </c>
      <c r="I413" s="237"/>
      <c r="J413" s="233"/>
      <c r="K413" s="233"/>
      <c r="L413" s="238"/>
      <c r="M413" s="239"/>
      <c r="N413" s="240"/>
      <c r="O413" s="240"/>
      <c r="P413" s="240"/>
      <c r="Q413" s="240"/>
      <c r="R413" s="240"/>
      <c r="S413" s="240"/>
      <c r="T413" s="241"/>
      <c r="AT413" s="242" t="s">
        <v>176</v>
      </c>
      <c r="AU413" s="242" t="s">
        <v>76</v>
      </c>
      <c r="AV413" s="12" t="s">
        <v>76</v>
      </c>
      <c r="AW413" s="12" t="s">
        <v>30</v>
      </c>
      <c r="AX413" s="12" t="s">
        <v>67</v>
      </c>
      <c r="AY413" s="242" t="s">
        <v>163</v>
      </c>
    </row>
    <row r="414" s="12" customFormat="1">
      <c r="B414" s="232"/>
      <c r="C414" s="233"/>
      <c r="D414" s="228" t="s">
        <v>176</v>
      </c>
      <c r="E414" s="234" t="s">
        <v>1</v>
      </c>
      <c r="F414" s="235" t="s">
        <v>2189</v>
      </c>
      <c r="G414" s="233"/>
      <c r="H414" s="236">
        <v>0.69999999999999996</v>
      </c>
      <c r="I414" s="237"/>
      <c r="J414" s="233"/>
      <c r="K414" s="233"/>
      <c r="L414" s="238"/>
      <c r="M414" s="239"/>
      <c r="N414" s="240"/>
      <c r="O414" s="240"/>
      <c r="P414" s="240"/>
      <c r="Q414" s="240"/>
      <c r="R414" s="240"/>
      <c r="S414" s="240"/>
      <c r="T414" s="241"/>
      <c r="AT414" s="242" t="s">
        <v>176</v>
      </c>
      <c r="AU414" s="242" t="s">
        <v>76</v>
      </c>
      <c r="AV414" s="12" t="s">
        <v>76</v>
      </c>
      <c r="AW414" s="12" t="s">
        <v>30</v>
      </c>
      <c r="AX414" s="12" t="s">
        <v>67</v>
      </c>
      <c r="AY414" s="242" t="s">
        <v>163</v>
      </c>
    </row>
    <row r="415" s="15" customFormat="1">
      <c r="B415" s="281"/>
      <c r="C415" s="282"/>
      <c r="D415" s="228" t="s">
        <v>176</v>
      </c>
      <c r="E415" s="283" t="s">
        <v>1</v>
      </c>
      <c r="F415" s="284" t="s">
        <v>1713</v>
      </c>
      <c r="G415" s="282"/>
      <c r="H415" s="285">
        <v>9.4120000000000008</v>
      </c>
      <c r="I415" s="286"/>
      <c r="J415" s="282"/>
      <c r="K415" s="282"/>
      <c r="L415" s="287"/>
      <c r="M415" s="288"/>
      <c r="N415" s="289"/>
      <c r="O415" s="289"/>
      <c r="P415" s="289"/>
      <c r="Q415" s="289"/>
      <c r="R415" s="289"/>
      <c r="S415" s="289"/>
      <c r="T415" s="290"/>
      <c r="AT415" s="291" t="s">
        <v>176</v>
      </c>
      <c r="AU415" s="291" t="s">
        <v>76</v>
      </c>
      <c r="AV415" s="15" t="s">
        <v>189</v>
      </c>
      <c r="AW415" s="15" t="s">
        <v>30</v>
      </c>
      <c r="AX415" s="15" t="s">
        <v>67</v>
      </c>
      <c r="AY415" s="291" t="s">
        <v>163</v>
      </c>
    </row>
    <row r="416" s="13" customFormat="1">
      <c r="B416" s="243"/>
      <c r="C416" s="244"/>
      <c r="D416" s="228" t="s">
        <v>176</v>
      </c>
      <c r="E416" s="245" t="s">
        <v>1</v>
      </c>
      <c r="F416" s="246" t="s">
        <v>2190</v>
      </c>
      <c r="G416" s="244"/>
      <c r="H416" s="245" t="s">
        <v>1</v>
      </c>
      <c r="I416" s="247"/>
      <c r="J416" s="244"/>
      <c r="K416" s="244"/>
      <c r="L416" s="248"/>
      <c r="M416" s="249"/>
      <c r="N416" s="250"/>
      <c r="O416" s="250"/>
      <c r="P416" s="250"/>
      <c r="Q416" s="250"/>
      <c r="R416" s="250"/>
      <c r="S416" s="250"/>
      <c r="T416" s="251"/>
      <c r="AT416" s="252" t="s">
        <v>176</v>
      </c>
      <c r="AU416" s="252" t="s">
        <v>76</v>
      </c>
      <c r="AV416" s="13" t="s">
        <v>74</v>
      </c>
      <c r="AW416" s="13" t="s">
        <v>30</v>
      </c>
      <c r="AX416" s="13" t="s">
        <v>67</v>
      </c>
      <c r="AY416" s="252" t="s">
        <v>163</v>
      </c>
    </row>
    <row r="417" s="13" customFormat="1">
      <c r="B417" s="243"/>
      <c r="C417" s="244"/>
      <c r="D417" s="228" t="s">
        <v>176</v>
      </c>
      <c r="E417" s="245" t="s">
        <v>1</v>
      </c>
      <c r="F417" s="246" t="s">
        <v>2191</v>
      </c>
      <c r="G417" s="244"/>
      <c r="H417" s="245" t="s">
        <v>1</v>
      </c>
      <c r="I417" s="247"/>
      <c r="J417" s="244"/>
      <c r="K417" s="244"/>
      <c r="L417" s="248"/>
      <c r="M417" s="249"/>
      <c r="N417" s="250"/>
      <c r="O417" s="250"/>
      <c r="P417" s="250"/>
      <c r="Q417" s="250"/>
      <c r="R417" s="250"/>
      <c r="S417" s="250"/>
      <c r="T417" s="251"/>
      <c r="AT417" s="252" t="s">
        <v>176</v>
      </c>
      <c r="AU417" s="252" t="s">
        <v>76</v>
      </c>
      <c r="AV417" s="13" t="s">
        <v>74</v>
      </c>
      <c r="AW417" s="13" t="s">
        <v>30</v>
      </c>
      <c r="AX417" s="13" t="s">
        <v>67</v>
      </c>
      <c r="AY417" s="252" t="s">
        <v>163</v>
      </c>
    </row>
    <row r="418" s="12" customFormat="1">
      <c r="B418" s="232"/>
      <c r="C418" s="233"/>
      <c r="D418" s="228" t="s">
        <v>176</v>
      </c>
      <c r="E418" s="234" t="s">
        <v>1</v>
      </c>
      <c r="F418" s="235" t="s">
        <v>2192</v>
      </c>
      <c r="G418" s="233"/>
      <c r="H418" s="236">
        <v>9.8350000000000009</v>
      </c>
      <c r="I418" s="237"/>
      <c r="J418" s="233"/>
      <c r="K418" s="233"/>
      <c r="L418" s="238"/>
      <c r="M418" s="239"/>
      <c r="N418" s="240"/>
      <c r="O418" s="240"/>
      <c r="P418" s="240"/>
      <c r="Q418" s="240"/>
      <c r="R418" s="240"/>
      <c r="S418" s="240"/>
      <c r="T418" s="241"/>
      <c r="AT418" s="242" t="s">
        <v>176</v>
      </c>
      <c r="AU418" s="242" t="s">
        <v>76</v>
      </c>
      <c r="AV418" s="12" t="s">
        <v>76</v>
      </c>
      <c r="AW418" s="12" t="s">
        <v>30</v>
      </c>
      <c r="AX418" s="12" t="s">
        <v>67</v>
      </c>
      <c r="AY418" s="242" t="s">
        <v>163</v>
      </c>
    </row>
    <row r="419" s="13" customFormat="1">
      <c r="B419" s="243"/>
      <c r="C419" s="244"/>
      <c r="D419" s="228" t="s">
        <v>176</v>
      </c>
      <c r="E419" s="245" t="s">
        <v>1</v>
      </c>
      <c r="F419" s="246" t="s">
        <v>2193</v>
      </c>
      <c r="G419" s="244"/>
      <c r="H419" s="245" t="s">
        <v>1</v>
      </c>
      <c r="I419" s="247"/>
      <c r="J419" s="244"/>
      <c r="K419" s="244"/>
      <c r="L419" s="248"/>
      <c r="M419" s="249"/>
      <c r="N419" s="250"/>
      <c r="O419" s="250"/>
      <c r="P419" s="250"/>
      <c r="Q419" s="250"/>
      <c r="R419" s="250"/>
      <c r="S419" s="250"/>
      <c r="T419" s="251"/>
      <c r="AT419" s="252" t="s">
        <v>176</v>
      </c>
      <c r="AU419" s="252" t="s">
        <v>76</v>
      </c>
      <c r="AV419" s="13" t="s">
        <v>74</v>
      </c>
      <c r="AW419" s="13" t="s">
        <v>30</v>
      </c>
      <c r="AX419" s="13" t="s">
        <v>67</v>
      </c>
      <c r="AY419" s="252" t="s">
        <v>163</v>
      </c>
    </row>
    <row r="420" s="12" customFormat="1">
      <c r="B420" s="232"/>
      <c r="C420" s="233"/>
      <c r="D420" s="228" t="s">
        <v>176</v>
      </c>
      <c r="E420" s="234" t="s">
        <v>1</v>
      </c>
      <c r="F420" s="235" t="s">
        <v>2194</v>
      </c>
      <c r="G420" s="233"/>
      <c r="H420" s="236">
        <v>9.3940000000000001</v>
      </c>
      <c r="I420" s="237"/>
      <c r="J420" s="233"/>
      <c r="K420" s="233"/>
      <c r="L420" s="238"/>
      <c r="M420" s="239"/>
      <c r="N420" s="240"/>
      <c r="O420" s="240"/>
      <c r="P420" s="240"/>
      <c r="Q420" s="240"/>
      <c r="R420" s="240"/>
      <c r="S420" s="240"/>
      <c r="T420" s="241"/>
      <c r="AT420" s="242" t="s">
        <v>176</v>
      </c>
      <c r="AU420" s="242" t="s">
        <v>76</v>
      </c>
      <c r="AV420" s="12" t="s">
        <v>76</v>
      </c>
      <c r="AW420" s="12" t="s">
        <v>30</v>
      </c>
      <c r="AX420" s="12" t="s">
        <v>67</v>
      </c>
      <c r="AY420" s="242" t="s">
        <v>163</v>
      </c>
    </row>
    <row r="421" s="15" customFormat="1">
      <c r="B421" s="281"/>
      <c r="C421" s="282"/>
      <c r="D421" s="228" t="s">
        <v>176</v>
      </c>
      <c r="E421" s="283" t="s">
        <v>1</v>
      </c>
      <c r="F421" s="284" t="s">
        <v>1713</v>
      </c>
      <c r="G421" s="282"/>
      <c r="H421" s="285">
        <v>19.228999999999999</v>
      </c>
      <c r="I421" s="286"/>
      <c r="J421" s="282"/>
      <c r="K421" s="282"/>
      <c r="L421" s="287"/>
      <c r="M421" s="288"/>
      <c r="N421" s="289"/>
      <c r="O421" s="289"/>
      <c r="P421" s="289"/>
      <c r="Q421" s="289"/>
      <c r="R421" s="289"/>
      <c r="S421" s="289"/>
      <c r="T421" s="290"/>
      <c r="AT421" s="291" t="s">
        <v>176</v>
      </c>
      <c r="AU421" s="291" t="s">
        <v>76</v>
      </c>
      <c r="AV421" s="15" t="s">
        <v>189</v>
      </c>
      <c r="AW421" s="15" t="s">
        <v>30</v>
      </c>
      <c r="AX421" s="15" t="s">
        <v>67</v>
      </c>
      <c r="AY421" s="291" t="s">
        <v>163</v>
      </c>
    </row>
    <row r="422" s="14" customFormat="1">
      <c r="B422" s="253"/>
      <c r="C422" s="254"/>
      <c r="D422" s="228" t="s">
        <v>176</v>
      </c>
      <c r="E422" s="255" t="s">
        <v>1</v>
      </c>
      <c r="F422" s="256" t="s">
        <v>188</v>
      </c>
      <c r="G422" s="254"/>
      <c r="H422" s="257">
        <v>28.640999999999998</v>
      </c>
      <c r="I422" s="258"/>
      <c r="J422" s="254"/>
      <c r="K422" s="254"/>
      <c r="L422" s="259"/>
      <c r="M422" s="260"/>
      <c r="N422" s="261"/>
      <c r="O422" s="261"/>
      <c r="P422" s="261"/>
      <c r="Q422" s="261"/>
      <c r="R422" s="261"/>
      <c r="S422" s="261"/>
      <c r="T422" s="262"/>
      <c r="AT422" s="263" t="s">
        <v>176</v>
      </c>
      <c r="AU422" s="263" t="s">
        <v>76</v>
      </c>
      <c r="AV422" s="14" t="s">
        <v>170</v>
      </c>
      <c r="AW422" s="14" t="s">
        <v>30</v>
      </c>
      <c r="AX422" s="14" t="s">
        <v>74</v>
      </c>
      <c r="AY422" s="263" t="s">
        <v>163</v>
      </c>
    </row>
    <row r="423" s="1" customFormat="1" ht="16.5" customHeight="1">
      <c r="B423" s="38"/>
      <c r="C423" s="216" t="s">
        <v>878</v>
      </c>
      <c r="D423" s="216" t="s">
        <v>165</v>
      </c>
      <c r="E423" s="217" t="s">
        <v>2195</v>
      </c>
      <c r="F423" s="218" t="s">
        <v>2196</v>
      </c>
      <c r="G423" s="219" t="s">
        <v>197</v>
      </c>
      <c r="H423" s="220">
        <v>28.640999999999998</v>
      </c>
      <c r="I423" s="221"/>
      <c r="J423" s="222">
        <f>ROUND(I423*H423,2)</f>
        <v>0</v>
      </c>
      <c r="K423" s="218" t="s">
        <v>169</v>
      </c>
      <c r="L423" s="43"/>
      <c r="M423" s="223" t="s">
        <v>1</v>
      </c>
      <c r="N423" s="224" t="s">
        <v>38</v>
      </c>
      <c r="O423" s="79"/>
      <c r="P423" s="225">
        <f>O423*H423</f>
        <v>0</v>
      </c>
      <c r="Q423" s="225">
        <v>0.048000000000000001</v>
      </c>
      <c r="R423" s="225">
        <f>Q423*H423</f>
        <v>1.374768</v>
      </c>
      <c r="S423" s="225">
        <v>0.048000000000000001</v>
      </c>
      <c r="T423" s="226">
        <f>S423*H423</f>
        <v>1.374768</v>
      </c>
      <c r="AR423" s="17" t="s">
        <v>170</v>
      </c>
      <c r="AT423" s="17" t="s">
        <v>165</v>
      </c>
      <c r="AU423" s="17" t="s">
        <v>76</v>
      </c>
      <c r="AY423" s="17" t="s">
        <v>163</v>
      </c>
      <c r="BE423" s="227">
        <f>IF(N423="základní",J423,0)</f>
        <v>0</v>
      </c>
      <c r="BF423" s="227">
        <f>IF(N423="snížená",J423,0)</f>
        <v>0</v>
      </c>
      <c r="BG423" s="227">
        <f>IF(N423="zákl. přenesená",J423,0)</f>
        <v>0</v>
      </c>
      <c r="BH423" s="227">
        <f>IF(N423="sníž. přenesená",J423,0)</f>
        <v>0</v>
      </c>
      <c r="BI423" s="227">
        <f>IF(N423="nulová",J423,0)</f>
        <v>0</v>
      </c>
      <c r="BJ423" s="17" t="s">
        <v>74</v>
      </c>
      <c r="BK423" s="227">
        <f>ROUND(I423*H423,2)</f>
        <v>0</v>
      </c>
      <c r="BL423" s="17" t="s">
        <v>170</v>
      </c>
      <c r="BM423" s="17" t="s">
        <v>2197</v>
      </c>
    </row>
    <row r="424" s="1" customFormat="1">
      <c r="B424" s="38"/>
      <c r="C424" s="39"/>
      <c r="D424" s="228" t="s">
        <v>172</v>
      </c>
      <c r="E424" s="39"/>
      <c r="F424" s="229" t="s">
        <v>2198</v>
      </c>
      <c r="G424" s="39"/>
      <c r="H424" s="39"/>
      <c r="I424" s="143"/>
      <c r="J424" s="39"/>
      <c r="K424" s="39"/>
      <c r="L424" s="43"/>
      <c r="M424" s="230"/>
      <c r="N424" s="79"/>
      <c r="O424" s="79"/>
      <c r="P424" s="79"/>
      <c r="Q424" s="79"/>
      <c r="R424" s="79"/>
      <c r="S424" s="79"/>
      <c r="T424" s="80"/>
      <c r="AT424" s="17" t="s">
        <v>172</v>
      </c>
      <c r="AU424" s="17" t="s">
        <v>76</v>
      </c>
    </row>
    <row r="425" s="1" customFormat="1">
      <c r="B425" s="38"/>
      <c r="C425" s="39"/>
      <c r="D425" s="228" t="s">
        <v>174</v>
      </c>
      <c r="E425" s="39"/>
      <c r="F425" s="231" t="s">
        <v>931</v>
      </c>
      <c r="G425" s="39"/>
      <c r="H425" s="39"/>
      <c r="I425" s="143"/>
      <c r="J425" s="39"/>
      <c r="K425" s="39"/>
      <c r="L425" s="43"/>
      <c r="M425" s="230"/>
      <c r="N425" s="79"/>
      <c r="O425" s="79"/>
      <c r="P425" s="79"/>
      <c r="Q425" s="79"/>
      <c r="R425" s="79"/>
      <c r="S425" s="79"/>
      <c r="T425" s="80"/>
      <c r="AT425" s="17" t="s">
        <v>174</v>
      </c>
      <c r="AU425" s="17" t="s">
        <v>76</v>
      </c>
    </row>
    <row r="426" s="13" customFormat="1">
      <c r="B426" s="243"/>
      <c r="C426" s="244"/>
      <c r="D426" s="228" t="s">
        <v>176</v>
      </c>
      <c r="E426" s="245" t="s">
        <v>1</v>
      </c>
      <c r="F426" s="246" t="s">
        <v>2184</v>
      </c>
      <c r="G426" s="244"/>
      <c r="H426" s="245" t="s">
        <v>1</v>
      </c>
      <c r="I426" s="247"/>
      <c r="J426" s="244"/>
      <c r="K426" s="244"/>
      <c r="L426" s="248"/>
      <c r="M426" s="249"/>
      <c r="N426" s="250"/>
      <c r="O426" s="250"/>
      <c r="P426" s="250"/>
      <c r="Q426" s="250"/>
      <c r="R426" s="250"/>
      <c r="S426" s="250"/>
      <c r="T426" s="251"/>
      <c r="AT426" s="252" t="s">
        <v>176</v>
      </c>
      <c r="AU426" s="252" t="s">
        <v>76</v>
      </c>
      <c r="AV426" s="13" t="s">
        <v>74</v>
      </c>
      <c r="AW426" s="13" t="s">
        <v>30</v>
      </c>
      <c r="AX426" s="13" t="s">
        <v>67</v>
      </c>
      <c r="AY426" s="252" t="s">
        <v>163</v>
      </c>
    </row>
    <row r="427" s="13" customFormat="1">
      <c r="B427" s="243"/>
      <c r="C427" s="244"/>
      <c r="D427" s="228" t="s">
        <v>176</v>
      </c>
      <c r="E427" s="245" t="s">
        <v>1</v>
      </c>
      <c r="F427" s="246" t="s">
        <v>2185</v>
      </c>
      <c r="G427" s="244"/>
      <c r="H427" s="245" t="s">
        <v>1</v>
      </c>
      <c r="I427" s="247"/>
      <c r="J427" s="244"/>
      <c r="K427" s="244"/>
      <c r="L427" s="248"/>
      <c r="M427" s="249"/>
      <c r="N427" s="250"/>
      <c r="O427" s="250"/>
      <c r="P427" s="250"/>
      <c r="Q427" s="250"/>
      <c r="R427" s="250"/>
      <c r="S427" s="250"/>
      <c r="T427" s="251"/>
      <c r="AT427" s="252" t="s">
        <v>176</v>
      </c>
      <c r="AU427" s="252" t="s">
        <v>76</v>
      </c>
      <c r="AV427" s="13" t="s">
        <v>74</v>
      </c>
      <c r="AW427" s="13" t="s">
        <v>30</v>
      </c>
      <c r="AX427" s="13" t="s">
        <v>67</v>
      </c>
      <c r="AY427" s="252" t="s">
        <v>163</v>
      </c>
    </row>
    <row r="428" s="12" customFormat="1">
      <c r="B428" s="232"/>
      <c r="C428" s="233"/>
      <c r="D428" s="228" t="s">
        <v>176</v>
      </c>
      <c r="E428" s="234" t="s">
        <v>1</v>
      </c>
      <c r="F428" s="235" t="s">
        <v>2031</v>
      </c>
      <c r="G428" s="233"/>
      <c r="H428" s="236">
        <v>5.4000000000000004</v>
      </c>
      <c r="I428" s="237"/>
      <c r="J428" s="233"/>
      <c r="K428" s="233"/>
      <c r="L428" s="238"/>
      <c r="M428" s="239"/>
      <c r="N428" s="240"/>
      <c r="O428" s="240"/>
      <c r="P428" s="240"/>
      <c r="Q428" s="240"/>
      <c r="R428" s="240"/>
      <c r="S428" s="240"/>
      <c r="T428" s="241"/>
      <c r="AT428" s="242" t="s">
        <v>176</v>
      </c>
      <c r="AU428" s="242" t="s">
        <v>76</v>
      </c>
      <c r="AV428" s="12" t="s">
        <v>76</v>
      </c>
      <c r="AW428" s="12" t="s">
        <v>30</v>
      </c>
      <c r="AX428" s="12" t="s">
        <v>67</v>
      </c>
      <c r="AY428" s="242" t="s">
        <v>163</v>
      </c>
    </row>
    <row r="429" s="13" customFormat="1">
      <c r="B429" s="243"/>
      <c r="C429" s="244"/>
      <c r="D429" s="228" t="s">
        <v>176</v>
      </c>
      <c r="E429" s="245" t="s">
        <v>1</v>
      </c>
      <c r="F429" s="246" t="s">
        <v>2186</v>
      </c>
      <c r="G429" s="244"/>
      <c r="H429" s="245" t="s">
        <v>1</v>
      </c>
      <c r="I429" s="247"/>
      <c r="J429" s="244"/>
      <c r="K429" s="244"/>
      <c r="L429" s="248"/>
      <c r="M429" s="249"/>
      <c r="N429" s="250"/>
      <c r="O429" s="250"/>
      <c r="P429" s="250"/>
      <c r="Q429" s="250"/>
      <c r="R429" s="250"/>
      <c r="S429" s="250"/>
      <c r="T429" s="251"/>
      <c r="AT429" s="252" t="s">
        <v>176</v>
      </c>
      <c r="AU429" s="252" t="s">
        <v>76</v>
      </c>
      <c r="AV429" s="13" t="s">
        <v>74</v>
      </c>
      <c r="AW429" s="13" t="s">
        <v>30</v>
      </c>
      <c r="AX429" s="13" t="s">
        <v>67</v>
      </c>
      <c r="AY429" s="252" t="s">
        <v>163</v>
      </c>
    </row>
    <row r="430" s="12" customFormat="1">
      <c r="B430" s="232"/>
      <c r="C430" s="233"/>
      <c r="D430" s="228" t="s">
        <v>176</v>
      </c>
      <c r="E430" s="234" t="s">
        <v>1</v>
      </c>
      <c r="F430" s="235" t="s">
        <v>2187</v>
      </c>
      <c r="G430" s="233"/>
      <c r="H430" s="236">
        <v>2.6000000000000001</v>
      </c>
      <c r="I430" s="237"/>
      <c r="J430" s="233"/>
      <c r="K430" s="233"/>
      <c r="L430" s="238"/>
      <c r="M430" s="239"/>
      <c r="N430" s="240"/>
      <c r="O430" s="240"/>
      <c r="P430" s="240"/>
      <c r="Q430" s="240"/>
      <c r="R430" s="240"/>
      <c r="S430" s="240"/>
      <c r="T430" s="241"/>
      <c r="AT430" s="242" t="s">
        <v>176</v>
      </c>
      <c r="AU430" s="242" t="s">
        <v>76</v>
      </c>
      <c r="AV430" s="12" t="s">
        <v>76</v>
      </c>
      <c r="AW430" s="12" t="s">
        <v>30</v>
      </c>
      <c r="AX430" s="12" t="s">
        <v>67</v>
      </c>
      <c r="AY430" s="242" t="s">
        <v>163</v>
      </c>
    </row>
    <row r="431" s="13" customFormat="1">
      <c r="B431" s="243"/>
      <c r="C431" s="244"/>
      <c r="D431" s="228" t="s">
        <v>176</v>
      </c>
      <c r="E431" s="245" t="s">
        <v>1</v>
      </c>
      <c r="F431" s="246" t="s">
        <v>1707</v>
      </c>
      <c r="G431" s="244"/>
      <c r="H431" s="245" t="s">
        <v>1</v>
      </c>
      <c r="I431" s="247"/>
      <c r="J431" s="244"/>
      <c r="K431" s="244"/>
      <c r="L431" s="248"/>
      <c r="M431" s="249"/>
      <c r="N431" s="250"/>
      <c r="O431" s="250"/>
      <c r="P431" s="250"/>
      <c r="Q431" s="250"/>
      <c r="R431" s="250"/>
      <c r="S431" s="250"/>
      <c r="T431" s="251"/>
      <c r="AT431" s="252" t="s">
        <v>176</v>
      </c>
      <c r="AU431" s="252" t="s">
        <v>76</v>
      </c>
      <c r="AV431" s="13" t="s">
        <v>74</v>
      </c>
      <c r="AW431" s="13" t="s">
        <v>30</v>
      </c>
      <c r="AX431" s="13" t="s">
        <v>67</v>
      </c>
      <c r="AY431" s="252" t="s">
        <v>163</v>
      </c>
    </row>
    <row r="432" s="12" customFormat="1">
      <c r="B432" s="232"/>
      <c r="C432" s="233"/>
      <c r="D432" s="228" t="s">
        <v>176</v>
      </c>
      <c r="E432" s="234" t="s">
        <v>1</v>
      </c>
      <c r="F432" s="235" t="s">
        <v>2188</v>
      </c>
      <c r="G432" s="233"/>
      <c r="H432" s="236">
        <v>0.71199999999999997</v>
      </c>
      <c r="I432" s="237"/>
      <c r="J432" s="233"/>
      <c r="K432" s="233"/>
      <c r="L432" s="238"/>
      <c r="M432" s="239"/>
      <c r="N432" s="240"/>
      <c r="O432" s="240"/>
      <c r="P432" s="240"/>
      <c r="Q432" s="240"/>
      <c r="R432" s="240"/>
      <c r="S432" s="240"/>
      <c r="T432" s="241"/>
      <c r="AT432" s="242" t="s">
        <v>176</v>
      </c>
      <c r="AU432" s="242" t="s">
        <v>76</v>
      </c>
      <c r="AV432" s="12" t="s">
        <v>76</v>
      </c>
      <c r="AW432" s="12" t="s">
        <v>30</v>
      </c>
      <c r="AX432" s="12" t="s">
        <v>67</v>
      </c>
      <c r="AY432" s="242" t="s">
        <v>163</v>
      </c>
    </row>
    <row r="433" s="12" customFormat="1">
      <c r="B433" s="232"/>
      <c r="C433" s="233"/>
      <c r="D433" s="228" t="s">
        <v>176</v>
      </c>
      <c r="E433" s="234" t="s">
        <v>1</v>
      </c>
      <c r="F433" s="235" t="s">
        <v>2189</v>
      </c>
      <c r="G433" s="233"/>
      <c r="H433" s="236">
        <v>0.69999999999999996</v>
      </c>
      <c r="I433" s="237"/>
      <c r="J433" s="233"/>
      <c r="K433" s="233"/>
      <c r="L433" s="238"/>
      <c r="M433" s="239"/>
      <c r="N433" s="240"/>
      <c r="O433" s="240"/>
      <c r="P433" s="240"/>
      <c r="Q433" s="240"/>
      <c r="R433" s="240"/>
      <c r="S433" s="240"/>
      <c r="T433" s="241"/>
      <c r="AT433" s="242" t="s">
        <v>176</v>
      </c>
      <c r="AU433" s="242" t="s">
        <v>76</v>
      </c>
      <c r="AV433" s="12" t="s">
        <v>76</v>
      </c>
      <c r="AW433" s="12" t="s">
        <v>30</v>
      </c>
      <c r="AX433" s="12" t="s">
        <v>67</v>
      </c>
      <c r="AY433" s="242" t="s">
        <v>163</v>
      </c>
    </row>
    <row r="434" s="15" customFormat="1">
      <c r="B434" s="281"/>
      <c r="C434" s="282"/>
      <c r="D434" s="228" t="s">
        <v>176</v>
      </c>
      <c r="E434" s="283" t="s">
        <v>1</v>
      </c>
      <c r="F434" s="284" t="s">
        <v>1713</v>
      </c>
      <c r="G434" s="282"/>
      <c r="H434" s="285">
        <v>9.4120000000000008</v>
      </c>
      <c r="I434" s="286"/>
      <c r="J434" s="282"/>
      <c r="K434" s="282"/>
      <c r="L434" s="287"/>
      <c r="M434" s="288"/>
      <c r="N434" s="289"/>
      <c r="O434" s="289"/>
      <c r="P434" s="289"/>
      <c r="Q434" s="289"/>
      <c r="R434" s="289"/>
      <c r="S434" s="289"/>
      <c r="T434" s="290"/>
      <c r="AT434" s="291" t="s">
        <v>176</v>
      </c>
      <c r="AU434" s="291" t="s">
        <v>76</v>
      </c>
      <c r="AV434" s="15" t="s">
        <v>189</v>
      </c>
      <c r="AW434" s="15" t="s">
        <v>30</v>
      </c>
      <c r="AX434" s="15" t="s">
        <v>67</v>
      </c>
      <c r="AY434" s="291" t="s">
        <v>163</v>
      </c>
    </row>
    <row r="435" s="13" customFormat="1">
      <c r="B435" s="243"/>
      <c r="C435" s="244"/>
      <c r="D435" s="228" t="s">
        <v>176</v>
      </c>
      <c r="E435" s="245" t="s">
        <v>1</v>
      </c>
      <c r="F435" s="246" t="s">
        <v>2190</v>
      </c>
      <c r="G435" s="244"/>
      <c r="H435" s="245" t="s">
        <v>1</v>
      </c>
      <c r="I435" s="247"/>
      <c r="J435" s="244"/>
      <c r="K435" s="244"/>
      <c r="L435" s="248"/>
      <c r="M435" s="249"/>
      <c r="N435" s="250"/>
      <c r="O435" s="250"/>
      <c r="P435" s="250"/>
      <c r="Q435" s="250"/>
      <c r="R435" s="250"/>
      <c r="S435" s="250"/>
      <c r="T435" s="251"/>
      <c r="AT435" s="252" t="s">
        <v>176</v>
      </c>
      <c r="AU435" s="252" t="s">
        <v>76</v>
      </c>
      <c r="AV435" s="13" t="s">
        <v>74</v>
      </c>
      <c r="AW435" s="13" t="s">
        <v>30</v>
      </c>
      <c r="AX435" s="13" t="s">
        <v>67</v>
      </c>
      <c r="AY435" s="252" t="s">
        <v>163</v>
      </c>
    </row>
    <row r="436" s="13" customFormat="1">
      <c r="B436" s="243"/>
      <c r="C436" s="244"/>
      <c r="D436" s="228" t="s">
        <v>176</v>
      </c>
      <c r="E436" s="245" t="s">
        <v>1</v>
      </c>
      <c r="F436" s="246" t="s">
        <v>2191</v>
      </c>
      <c r="G436" s="244"/>
      <c r="H436" s="245" t="s">
        <v>1</v>
      </c>
      <c r="I436" s="247"/>
      <c r="J436" s="244"/>
      <c r="K436" s="244"/>
      <c r="L436" s="248"/>
      <c r="M436" s="249"/>
      <c r="N436" s="250"/>
      <c r="O436" s="250"/>
      <c r="P436" s="250"/>
      <c r="Q436" s="250"/>
      <c r="R436" s="250"/>
      <c r="S436" s="250"/>
      <c r="T436" s="251"/>
      <c r="AT436" s="252" t="s">
        <v>176</v>
      </c>
      <c r="AU436" s="252" t="s">
        <v>76</v>
      </c>
      <c r="AV436" s="13" t="s">
        <v>74</v>
      </c>
      <c r="AW436" s="13" t="s">
        <v>30</v>
      </c>
      <c r="AX436" s="13" t="s">
        <v>67</v>
      </c>
      <c r="AY436" s="252" t="s">
        <v>163</v>
      </c>
    </row>
    <row r="437" s="12" customFormat="1">
      <c r="B437" s="232"/>
      <c r="C437" s="233"/>
      <c r="D437" s="228" t="s">
        <v>176</v>
      </c>
      <c r="E437" s="234" t="s">
        <v>1</v>
      </c>
      <c r="F437" s="235" t="s">
        <v>2192</v>
      </c>
      <c r="G437" s="233"/>
      <c r="H437" s="236">
        <v>9.8350000000000009</v>
      </c>
      <c r="I437" s="237"/>
      <c r="J437" s="233"/>
      <c r="K437" s="233"/>
      <c r="L437" s="238"/>
      <c r="M437" s="239"/>
      <c r="N437" s="240"/>
      <c r="O437" s="240"/>
      <c r="P437" s="240"/>
      <c r="Q437" s="240"/>
      <c r="R437" s="240"/>
      <c r="S437" s="240"/>
      <c r="T437" s="241"/>
      <c r="AT437" s="242" t="s">
        <v>176</v>
      </c>
      <c r="AU437" s="242" t="s">
        <v>76</v>
      </c>
      <c r="AV437" s="12" t="s">
        <v>76</v>
      </c>
      <c r="AW437" s="12" t="s">
        <v>30</v>
      </c>
      <c r="AX437" s="12" t="s">
        <v>67</v>
      </c>
      <c r="AY437" s="242" t="s">
        <v>163</v>
      </c>
    </row>
    <row r="438" s="13" customFormat="1">
      <c r="B438" s="243"/>
      <c r="C438" s="244"/>
      <c r="D438" s="228" t="s">
        <v>176</v>
      </c>
      <c r="E438" s="245" t="s">
        <v>1</v>
      </c>
      <c r="F438" s="246" t="s">
        <v>2193</v>
      </c>
      <c r="G438" s="244"/>
      <c r="H438" s="245" t="s">
        <v>1</v>
      </c>
      <c r="I438" s="247"/>
      <c r="J438" s="244"/>
      <c r="K438" s="244"/>
      <c r="L438" s="248"/>
      <c r="M438" s="249"/>
      <c r="N438" s="250"/>
      <c r="O438" s="250"/>
      <c r="P438" s="250"/>
      <c r="Q438" s="250"/>
      <c r="R438" s="250"/>
      <c r="S438" s="250"/>
      <c r="T438" s="251"/>
      <c r="AT438" s="252" t="s">
        <v>176</v>
      </c>
      <c r="AU438" s="252" t="s">
        <v>76</v>
      </c>
      <c r="AV438" s="13" t="s">
        <v>74</v>
      </c>
      <c r="AW438" s="13" t="s">
        <v>30</v>
      </c>
      <c r="AX438" s="13" t="s">
        <v>67</v>
      </c>
      <c r="AY438" s="252" t="s">
        <v>163</v>
      </c>
    </row>
    <row r="439" s="12" customFormat="1">
      <c r="B439" s="232"/>
      <c r="C439" s="233"/>
      <c r="D439" s="228" t="s">
        <v>176</v>
      </c>
      <c r="E439" s="234" t="s">
        <v>1</v>
      </c>
      <c r="F439" s="235" t="s">
        <v>2194</v>
      </c>
      <c r="G439" s="233"/>
      <c r="H439" s="236">
        <v>9.3940000000000001</v>
      </c>
      <c r="I439" s="237"/>
      <c r="J439" s="233"/>
      <c r="K439" s="233"/>
      <c r="L439" s="238"/>
      <c r="M439" s="239"/>
      <c r="N439" s="240"/>
      <c r="O439" s="240"/>
      <c r="P439" s="240"/>
      <c r="Q439" s="240"/>
      <c r="R439" s="240"/>
      <c r="S439" s="240"/>
      <c r="T439" s="241"/>
      <c r="AT439" s="242" t="s">
        <v>176</v>
      </c>
      <c r="AU439" s="242" t="s">
        <v>76</v>
      </c>
      <c r="AV439" s="12" t="s">
        <v>76</v>
      </c>
      <c r="AW439" s="12" t="s">
        <v>30</v>
      </c>
      <c r="AX439" s="12" t="s">
        <v>67</v>
      </c>
      <c r="AY439" s="242" t="s">
        <v>163</v>
      </c>
    </row>
    <row r="440" s="15" customFormat="1">
      <c r="B440" s="281"/>
      <c r="C440" s="282"/>
      <c r="D440" s="228" t="s">
        <v>176</v>
      </c>
      <c r="E440" s="283" t="s">
        <v>1</v>
      </c>
      <c r="F440" s="284" t="s">
        <v>1713</v>
      </c>
      <c r="G440" s="282"/>
      <c r="H440" s="285">
        <v>19.228999999999999</v>
      </c>
      <c r="I440" s="286"/>
      <c r="J440" s="282"/>
      <c r="K440" s="282"/>
      <c r="L440" s="287"/>
      <c r="M440" s="288"/>
      <c r="N440" s="289"/>
      <c r="O440" s="289"/>
      <c r="P440" s="289"/>
      <c r="Q440" s="289"/>
      <c r="R440" s="289"/>
      <c r="S440" s="289"/>
      <c r="T440" s="290"/>
      <c r="AT440" s="291" t="s">
        <v>176</v>
      </c>
      <c r="AU440" s="291" t="s">
        <v>76</v>
      </c>
      <c r="AV440" s="15" t="s">
        <v>189</v>
      </c>
      <c r="AW440" s="15" t="s">
        <v>30</v>
      </c>
      <c r="AX440" s="15" t="s">
        <v>67</v>
      </c>
      <c r="AY440" s="291" t="s">
        <v>163</v>
      </c>
    </row>
    <row r="441" s="14" customFormat="1">
      <c r="B441" s="253"/>
      <c r="C441" s="254"/>
      <c r="D441" s="228" t="s">
        <v>176</v>
      </c>
      <c r="E441" s="255" t="s">
        <v>1</v>
      </c>
      <c r="F441" s="256" t="s">
        <v>188</v>
      </c>
      <c r="G441" s="254"/>
      <c r="H441" s="257">
        <v>28.640999999999998</v>
      </c>
      <c r="I441" s="258"/>
      <c r="J441" s="254"/>
      <c r="K441" s="254"/>
      <c r="L441" s="259"/>
      <c r="M441" s="260"/>
      <c r="N441" s="261"/>
      <c r="O441" s="261"/>
      <c r="P441" s="261"/>
      <c r="Q441" s="261"/>
      <c r="R441" s="261"/>
      <c r="S441" s="261"/>
      <c r="T441" s="262"/>
      <c r="AT441" s="263" t="s">
        <v>176</v>
      </c>
      <c r="AU441" s="263" t="s">
        <v>76</v>
      </c>
      <c r="AV441" s="14" t="s">
        <v>170</v>
      </c>
      <c r="AW441" s="14" t="s">
        <v>30</v>
      </c>
      <c r="AX441" s="14" t="s">
        <v>74</v>
      </c>
      <c r="AY441" s="263" t="s">
        <v>163</v>
      </c>
    </row>
    <row r="442" s="1" customFormat="1" ht="16.5" customHeight="1">
      <c r="B442" s="38"/>
      <c r="C442" s="216" t="s">
        <v>884</v>
      </c>
      <c r="D442" s="216" t="s">
        <v>165</v>
      </c>
      <c r="E442" s="217" t="s">
        <v>937</v>
      </c>
      <c r="F442" s="218" t="s">
        <v>938</v>
      </c>
      <c r="G442" s="219" t="s">
        <v>197</v>
      </c>
      <c r="H442" s="220">
        <v>4.0119999999999996</v>
      </c>
      <c r="I442" s="221"/>
      <c r="J442" s="222">
        <f>ROUND(I442*H442,2)</f>
        <v>0</v>
      </c>
      <c r="K442" s="218" t="s">
        <v>169</v>
      </c>
      <c r="L442" s="43"/>
      <c r="M442" s="223" t="s">
        <v>1</v>
      </c>
      <c r="N442" s="224" t="s">
        <v>38</v>
      </c>
      <c r="O442" s="79"/>
      <c r="P442" s="225">
        <f>O442*H442</f>
        <v>0</v>
      </c>
      <c r="Q442" s="225">
        <v>0</v>
      </c>
      <c r="R442" s="225">
        <f>Q442*H442</f>
        <v>0</v>
      </c>
      <c r="S442" s="225">
        <v>0.077899999999999997</v>
      </c>
      <c r="T442" s="226">
        <f>S442*H442</f>
        <v>0.31253479999999995</v>
      </c>
      <c r="AR442" s="17" t="s">
        <v>170</v>
      </c>
      <c r="AT442" s="17" t="s">
        <v>165</v>
      </c>
      <c r="AU442" s="17" t="s">
        <v>76</v>
      </c>
      <c r="AY442" s="17" t="s">
        <v>163</v>
      </c>
      <c r="BE442" s="227">
        <f>IF(N442="základní",J442,0)</f>
        <v>0</v>
      </c>
      <c r="BF442" s="227">
        <f>IF(N442="snížená",J442,0)</f>
        <v>0</v>
      </c>
      <c r="BG442" s="227">
        <f>IF(N442="zákl. přenesená",J442,0)</f>
        <v>0</v>
      </c>
      <c r="BH442" s="227">
        <f>IF(N442="sníž. přenesená",J442,0)</f>
        <v>0</v>
      </c>
      <c r="BI442" s="227">
        <f>IF(N442="nulová",J442,0)</f>
        <v>0</v>
      </c>
      <c r="BJ442" s="17" t="s">
        <v>74</v>
      </c>
      <c r="BK442" s="227">
        <f>ROUND(I442*H442,2)</f>
        <v>0</v>
      </c>
      <c r="BL442" s="17" t="s">
        <v>170</v>
      </c>
      <c r="BM442" s="17" t="s">
        <v>2199</v>
      </c>
    </row>
    <row r="443" s="1" customFormat="1">
      <c r="B443" s="38"/>
      <c r="C443" s="39"/>
      <c r="D443" s="228" t="s">
        <v>172</v>
      </c>
      <c r="E443" s="39"/>
      <c r="F443" s="229" t="s">
        <v>940</v>
      </c>
      <c r="G443" s="39"/>
      <c r="H443" s="39"/>
      <c r="I443" s="143"/>
      <c r="J443" s="39"/>
      <c r="K443" s="39"/>
      <c r="L443" s="43"/>
      <c r="M443" s="230"/>
      <c r="N443" s="79"/>
      <c r="O443" s="79"/>
      <c r="P443" s="79"/>
      <c r="Q443" s="79"/>
      <c r="R443" s="79"/>
      <c r="S443" s="79"/>
      <c r="T443" s="80"/>
      <c r="AT443" s="17" t="s">
        <v>172</v>
      </c>
      <c r="AU443" s="17" t="s">
        <v>76</v>
      </c>
    </row>
    <row r="444" s="1" customFormat="1">
      <c r="B444" s="38"/>
      <c r="C444" s="39"/>
      <c r="D444" s="228" t="s">
        <v>174</v>
      </c>
      <c r="E444" s="39"/>
      <c r="F444" s="231" t="s">
        <v>941</v>
      </c>
      <c r="G444" s="39"/>
      <c r="H444" s="39"/>
      <c r="I444" s="143"/>
      <c r="J444" s="39"/>
      <c r="K444" s="39"/>
      <c r="L444" s="43"/>
      <c r="M444" s="230"/>
      <c r="N444" s="79"/>
      <c r="O444" s="79"/>
      <c r="P444" s="79"/>
      <c r="Q444" s="79"/>
      <c r="R444" s="79"/>
      <c r="S444" s="79"/>
      <c r="T444" s="80"/>
      <c r="AT444" s="17" t="s">
        <v>174</v>
      </c>
      <c r="AU444" s="17" t="s">
        <v>76</v>
      </c>
    </row>
    <row r="445" s="13" customFormat="1">
      <c r="B445" s="243"/>
      <c r="C445" s="244"/>
      <c r="D445" s="228" t="s">
        <v>176</v>
      </c>
      <c r="E445" s="245" t="s">
        <v>1</v>
      </c>
      <c r="F445" s="246" t="s">
        <v>2184</v>
      </c>
      <c r="G445" s="244"/>
      <c r="H445" s="245" t="s">
        <v>1</v>
      </c>
      <c r="I445" s="247"/>
      <c r="J445" s="244"/>
      <c r="K445" s="244"/>
      <c r="L445" s="248"/>
      <c r="M445" s="249"/>
      <c r="N445" s="250"/>
      <c r="O445" s="250"/>
      <c r="P445" s="250"/>
      <c r="Q445" s="250"/>
      <c r="R445" s="250"/>
      <c r="S445" s="250"/>
      <c r="T445" s="251"/>
      <c r="AT445" s="252" t="s">
        <v>176</v>
      </c>
      <c r="AU445" s="252" t="s">
        <v>76</v>
      </c>
      <c r="AV445" s="13" t="s">
        <v>74</v>
      </c>
      <c r="AW445" s="13" t="s">
        <v>30</v>
      </c>
      <c r="AX445" s="13" t="s">
        <v>67</v>
      </c>
      <c r="AY445" s="252" t="s">
        <v>163</v>
      </c>
    </row>
    <row r="446" s="13" customFormat="1">
      <c r="B446" s="243"/>
      <c r="C446" s="244"/>
      <c r="D446" s="228" t="s">
        <v>176</v>
      </c>
      <c r="E446" s="245" t="s">
        <v>1</v>
      </c>
      <c r="F446" s="246" t="s">
        <v>2186</v>
      </c>
      <c r="G446" s="244"/>
      <c r="H446" s="245" t="s">
        <v>1</v>
      </c>
      <c r="I446" s="247"/>
      <c r="J446" s="244"/>
      <c r="K446" s="244"/>
      <c r="L446" s="248"/>
      <c r="M446" s="249"/>
      <c r="N446" s="250"/>
      <c r="O446" s="250"/>
      <c r="P446" s="250"/>
      <c r="Q446" s="250"/>
      <c r="R446" s="250"/>
      <c r="S446" s="250"/>
      <c r="T446" s="251"/>
      <c r="AT446" s="252" t="s">
        <v>176</v>
      </c>
      <c r="AU446" s="252" t="s">
        <v>76</v>
      </c>
      <c r="AV446" s="13" t="s">
        <v>74</v>
      </c>
      <c r="AW446" s="13" t="s">
        <v>30</v>
      </c>
      <c r="AX446" s="13" t="s">
        <v>67</v>
      </c>
      <c r="AY446" s="252" t="s">
        <v>163</v>
      </c>
    </row>
    <row r="447" s="12" customFormat="1">
      <c r="B447" s="232"/>
      <c r="C447" s="233"/>
      <c r="D447" s="228" t="s">
        <v>176</v>
      </c>
      <c r="E447" s="234" t="s">
        <v>1</v>
      </c>
      <c r="F447" s="235" t="s">
        <v>2187</v>
      </c>
      <c r="G447" s="233"/>
      <c r="H447" s="236">
        <v>2.6000000000000001</v>
      </c>
      <c r="I447" s="237"/>
      <c r="J447" s="233"/>
      <c r="K447" s="233"/>
      <c r="L447" s="238"/>
      <c r="M447" s="239"/>
      <c r="N447" s="240"/>
      <c r="O447" s="240"/>
      <c r="P447" s="240"/>
      <c r="Q447" s="240"/>
      <c r="R447" s="240"/>
      <c r="S447" s="240"/>
      <c r="T447" s="241"/>
      <c r="AT447" s="242" t="s">
        <v>176</v>
      </c>
      <c r="AU447" s="242" t="s">
        <v>76</v>
      </c>
      <c r="AV447" s="12" t="s">
        <v>76</v>
      </c>
      <c r="AW447" s="12" t="s">
        <v>30</v>
      </c>
      <c r="AX447" s="12" t="s">
        <v>67</v>
      </c>
      <c r="AY447" s="242" t="s">
        <v>163</v>
      </c>
    </row>
    <row r="448" s="13" customFormat="1">
      <c r="B448" s="243"/>
      <c r="C448" s="244"/>
      <c r="D448" s="228" t="s">
        <v>176</v>
      </c>
      <c r="E448" s="245" t="s">
        <v>1</v>
      </c>
      <c r="F448" s="246" t="s">
        <v>1707</v>
      </c>
      <c r="G448" s="244"/>
      <c r="H448" s="245" t="s">
        <v>1</v>
      </c>
      <c r="I448" s="247"/>
      <c r="J448" s="244"/>
      <c r="K448" s="244"/>
      <c r="L448" s="248"/>
      <c r="M448" s="249"/>
      <c r="N448" s="250"/>
      <c r="O448" s="250"/>
      <c r="P448" s="250"/>
      <c r="Q448" s="250"/>
      <c r="R448" s="250"/>
      <c r="S448" s="250"/>
      <c r="T448" s="251"/>
      <c r="AT448" s="252" t="s">
        <v>176</v>
      </c>
      <c r="AU448" s="252" t="s">
        <v>76</v>
      </c>
      <c r="AV448" s="13" t="s">
        <v>74</v>
      </c>
      <c r="AW448" s="13" t="s">
        <v>30</v>
      </c>
      <c r="AX448" s="13" t="s">
        <v>67</v>
      </c>
      <c r="AY448" s="252" t="s">
        <v>163</v>
      </c>
    </row>
    <row r="449" s="12" customFormat="1">
      <c r="B449" s="232"/>
      <c r="C449" s="233"/>
      <c r="D449" s="228" t="s">
        <v>176</v>
      </c>
      <c r="E449" s="234" t="s">
        <v>1</v>
      </c>
      <c r="F449" s="235" t="s">
        <v>2188</v>
      </c>
      <c r="G449" s="233"/>
      <c r="H449" s="236">
        <v>0.71199999999999997</v>
      </c>
      <c r="I449" s="237"/>
      <c r="J449" s="233"/>
      <c r="K449" s="233"/>
      <c r="L449" s="238"/>
      <c r="M449" s="239"/>
      <c r="N449" s="240"/>
      <c r="O449" s="240"/>
      <c r="P449" s="240"/>
      <c r="Q449" s="240"/>
      <c r="R449" s="240"/>
      <c r="S449" s="240"/>
      <c r="T449" s="241"/>
      <c r="AT449" s="242" t="s">
        <v>176</v>
      </c>
      <c r="AU449" s="242" t="s">
        <v>76</v>
      </c>
      <c r="AV449" s="12" t="s">
        <v>76</v>
      </c>
      <c r="AW449" s="12" t="s">
        <v>30</v>
      </c>
      <c r="AX449" s="12" t="s">
        <v>67</v>
      </c>
      <c r="AY449" s="242" t="s">
        <v>163</v>
      </c>
    </row>
    <row r="450" s="12" customFormat="1">
      <c r="B450" s="232"/>
      <c r="C450" s="233"/>
      <c r="D450" s="228" t="s">
        <v>176</v>
      </c>
      <c r="E450" s="234" t="s">
        <v>1</v>
      </c>
      <c r="F450" s="235" t="s">
        <v>2189</v>
      </c>
      <c r="G450" s="233"/>
      <c r="H450" s="236">
        <v>0.69999999999999996</v>
      </c>
      <c r="I450" s="237"/>
      <c r="J450" s="233"/>
      <c r="K450" s="233"/>
      <c r="L450" s="238"/>
      <c r="M450" s="239"/>
      <c r="N450" s="240"/>
      <c r="O450" s="240"/>
      <c r="P450" s="240"/>
      <c r="Q450" s="240"/>
      <c r="R450" s="240"/>
      <c r="S450" s="240"/>
      <c r="T450" s="241"/>
      <c r="AT450" s="242" t="s">
        <v>176</v>
      </c>
      <c r="AU450" s="242" t="s">
        <v>76</v>
      </c>
      <c r="AV450" s="12" t="s">
        <v>76</v>
      </c>
      <c r="AW450" s="12" t="s">
        <v>30</v>
      </c>
      <c r="AX450" s="12" t="s">
        <v>67</v>
      </c>
      <c r="AY450" s="242" t="s">
        <v>163</v>
      </c>
    </row>
    <row r="451" s="14" customFormat="1">
      <c r="B451" s="253"/>
      <c r="C451" s="254"/>
      <c r="D451" s="228" t="s">
        <v>176</v>
      </c>
      <c r="E451" s="255" t="s">
        <v>1</v>
      </c>
      <c r="F451" s="256" t="s">
        <v>188</v>
      </c>
      <c r="G451" s="254"/>
      <c r="H451" s="257">
        <v>4.0119999999999996</v>
      </c>
      <c r="I451" s="258"/>
      <c r="J451" s="254"/>
      <c r="K451" s="254"/>
      <c r="L451" s="259"/>
      <c r="M451" s="260"/>
      <c r="N451" s="261"/>
      <c r="O451" s="261"/>
      <c r="P451" s="261"/>
      <c r="Q451" s="261"/>
      <c r="R451" s="261"/>
      <c r="S451" s="261"/>
      <c r="T451" s="262"/>
      <c r="AT451" s="263" t="s">
        <v>176</v>
      </c>
      <c r="AU451" s="263" t="s">
        <v>76</v>
      </c>
      <c r="AV451" s="14" t="s">
        <v>170</v>
      </c>
      <c r="AW451" s="14" t="s">
        <v>30</v>
      </c>
      <c r="AX451" s="14" t="s">
        <v>74</v>
      </c>
      <c r="AY451" s="263" t="s">
        <v>163</v>
      </c>
    </row>
    <row r="452" s="1" customFormat="1" ht="16.5" customHeight="1">
      <c r="B452" s="38"/>
      <c r="C452" s="216" t="s">
        <v>890</v>
      </c>
      <c r="D452" s="216" t="s">
        <v>165</v>
      </c>
      <c r="E452" s="217" t="s">
        <v>968</v>
      </c>
      <c r="F452" s="218" t="s">
        <v>969</v>
      </c>
      <c r="G452" s="219" t="s">
        <v>197</v>
      </c>
      <c r="H452" s="220">
        <v>4.0119999999999996</v>
      </c>
      <c r="I452" s="221"/>
      <c r="J452" s="222">
        <f>ROUND(I452*H452,2)</f>
        <v>0</v>
      </c>
      <c r="K452" s="218" t="s">
        <v>169</v>
      </c>
      <c r="L452" s="43"/>
      <c r="M452" s="223" t="s">
        <v>1</v>
      </c>
      <c r="N452" s="224" t="s">
        <v>38</v>
      </c>
      <c r="O452" s="79"/>
      <c r="P452" s="225">
        <f>O452*H452</f>
        <v>0</v>
      </c>
      <c r="Q452" s="225">
        <v>0.078163999999999997</v>
      </c>
      <c r="R452" s="225">
        <f>Q452*H452</f>
        <v>0.31359396799999995</v>
      </c>
      <c r="S452" s="225">
        <v>0</v>
      </c>
      <c r="T452" s="226">
        <f>S452*H452</f>
        <v>0</v>
      </c>
      <c r="AR452" s="17" t="s">
        <v>170</v>
      </c>
      <c r="AT452" s="17" t="s">
        <v>165</v>
      </c>
      <c r="AU452" s="17" t="s">
        <v>76</v>
      </c>
      <c r="AY452" s="17" t="s">
        <v>163</v>
      </c>
      <c r="BE452" s="227">
        <f>IF(N452="základní",J452,0)</f>
        <v>0</v>
      </c>
      <c r="BF452" s="227">
        <f>IF(N452="snížená",J452,0)</f>
        <v>0</v>
      </c>
      <c r="BG452" s="227">
        <f>IF(N452="zákl. přenesená",J452,0)</f>
        <v>0</v>
      </c>
      <c r="BH452" s="227">
        <f>IF(N452="sníž. přenesená",J452,0)</f>
        <v>0</v>
      </c>
      <c r="BI452" s="227">
        <f>IF(N452="nulová",J452,0)</f>
        <v>0</v>
      </c>
      <c r="BJ452" s="17" t="s">
        <v>74</v>
      </c>
      <c r="BK452" s="227">
        <f>ROUND(I452*H452,2)</f>
        <v>0</v>
      </c>
      <c r="BL452" s="17" t="s">
        <v>170</v>
      </c>
      <c r="BM452" s="17" t="s">
        <v>2200</v>
      </c>
    </row>
    <row r="453" s="1" customFormat="1">
      <c r="B453" s="38"/>
      <c r="C453" s="39"/>
      <c r="D453" s="228" t="s">
        <v>172</v>
      </c>
      <c r="E453" s="39"/>
      <c r="F453" s="229" t="s">
        <v>971</v>
      </c>
      <c r="G453" s="39"/>
      <c r="H453" s="39"/>
      <c r="I453" s="143"/>
      <c r="J453" s="39"/>
      <c r="K453" s="39"/>
      <c r="L453" s="43"/>
      <c r="M453" s="230"/>
      <c r="N453" s="79"/>
      <c r="O453" s="79"/>
      <c r="P453" s="79"/>
      <c r="Q453" s="79"/>
      <c r="R453" s="79"/>
      <c r="S453" s="79"/>
      <c r="T453" s="80"/>
      <c r="AT453" s="17" t="s">
        <v>172</v>
      </c>
      <c r="AU453" s="17" t="s">
        <v>76</v>
      </c>
    </row>
    <row r="454" s="1" customFormat="1">
      <c r="B454" s="38"/>
      <c r="C454" s="39"/>
      <c r="D454" s="228" t="s">
        <v>174</v>
      </c>
      <c r="E454" s="39"/>
      <c r="F454" s="231" t="s">
        <v>972</v>
      </c>
      <c r="G454" s="39"/>
      <c r="H454" s="39"/>
      <c r="I454" s="143"/>
      <c r="J454" s="39"/>
      <c r="K454" s="39"/>
      <c r="L454" s="43"/>
      <c r="M454" s="230"/>
      <c r="N454" s="79"/>
      <c r="O454" s="79"/>
      <c r="P454" s="79"/>
      <c r="Q454" s="79"/>
      <c r="R454" s="79"/>
      <c r="S454" s="79"/>
      <c r="T454" s="80"/>
      <c r="AT454" s="17" t="s">
        <v>174</v>
      </c>
      <c r="AU454" s="17" t="s">
        <v>76</v>
      </c>
    </row>
    <row r="455" s="13" customFormat="1">
      <c r="B455" s="243"/>
      <c r="C455" s="244"/>
      <c r="D455" s="228" t="s">
        <v>176</v>
      </c>
      <c r="E455" s="245" t="s">
        <v>1</v>
      </c>
      <c r="F455" s="246" t="s">
        <v>2184</v>
      </c>
      <c r="G455" s="244"/>
      <c r="H455" s="245" t="s">
        <v>1</v>
      </c>
      <c r="I455" s="247"/>
      <c r="J455" s="244"/>
      <c r="K455" s="244"/>
      <c r="L455" s="248"/>
      <c r="M455" s="249"/>
      <c r="N455" s="250"/>
      <c r="O455" s="250"/>
      <c r="P455" s="250"/>
      <c r="Q455" s="250"/>
      <c r="R455" s="250"/>
      <c r="S455" s="250"/>
      <c r="T455" s="251"/>
      <c r="AT455" s="252" t="s">
        <v>176</v>
      </c>
      <c r="AU455" s="252" t="s">
        <v>76</v>
      </c>
      <c r="AV455" s="13" t="s">
        <v>74</v>
      </c>
      <c r="AW455" s="13" t="s">
        <v>30</v>
      </c>
      <c r="AX455" s="13" t="s">
        <v>67</v>
      </c>
      <c r="AY455" s="252" t="s">
        <v>163</v>
      </c>
    </row>
    <row r="456" s="13" customFormat="1">
      <c r="B456" s="243"/>
      <c r="C456" s="244"/>
      <c r="D456" s="228" t="s">
        <v>176</v>
      </c>
      <c r="E456" s="245" t="s">
        <v>1</v>
      </c>
      <c r="F456" s="246" t="s">
        <v>2186</v>
      </c>
      <c r="G456" s="244"/>
      <c r="H456" s="245" t="s">
        <v>1</v>
      </c>
      <c r="I456" s="247"/>
      <c r="J456" s="244"/>
      <c r="K456" s="244"/>
      <c r="L456" s="248"/>
      <c r="M456" s="249"/>
      <c r="N456" s="250"/>
      <c r="O456" s="250"/>
      <c r="P456" s="250"/>
      <c r="Q456" s="250"/>
      <c r="R456" s="250"/>
      <c r="S456" s="250"/>
      <c r="T456" s="251"/>
      <c r="AT456" s="252" t="s">
        <v>176</v>
      </c>
      <c r="AU456" s="252" t="s">
        <v>76</v>
      </c>
      <c r="AV456" s="13" t="s">
        <v>74</v>
      </c>
      <c r="AW456" s="13" t="s">
        <v>30</v>
      </c>
      <c r="AX456" s="13" t="s">
        <v>67</v>
      </c>
      <c r="AY456" s="252" t="s">
        <v>163</v>
      </c>
    </row>
    <row r="457" s="12" customFormat="1">
      <c r="B457" s="232"/>
      <c r="C457" s="233"/>
      <c r="D457" s="228" t="s">
        <v>176</v>
      </c>
      <c r="E457" s="234" t="s">
        <v>1</v>
      </c>
      <c r="F457" s="235" t="s">
        <v>2187</v>
      </c>
      <c r="G457" s="233"/>
      <c r="H457" s="236">
        <v>2.6000000000000001</v>
      </c>
      <c r="I457" s="237"/>
      <c r="J457" s="233"/>
      <c r="K457" s="233"/>
      <c r="L457" s="238"/>
      <c r="M457" s="239"/>
      <c r="N457" s="240"/>
      <c r="O457" s="240"/>
      <c r="P457" s="240"/>
      <c r="Q457" s="240"/>
      <c r="R457" s="240"/>
      <c r="S457" s="240"/>
      <c r="T457" s="241"/>
      <c r="AT457" s="242" t="s">
        <v>176</v>
      </c>
      <c r="AU457" s="242" t="s">
        <v>76</v>
      </c>
      <c r="AV457" s="12" t="s">
        <v>76</v>
      </c>
      <c r="AW457" s="12" t="s">
        <v>30</v>
      </c>
      <c r="AX457" s="12" t="s">
        <v>67</v>
      </c>
      <c r="AY457" s="242" t="s">
        <v>163</v>
      </c>
    </row>
    <row r="458" s="13" customFormat="1">
      <c r="B458" s="243"/>
      <c r="C458" s="244"/>
      <c r="D458" s="228" t="s">
        <v>176</v>
      </c>
      <c r="E458" s="245" t="s">
        <v>1</v>
      </c>
      <c r="F458" s="246" t="s">
        <v>1707</v>
      </c>
      <c r="G458" s="244"/>
      <c r="H458" s="245" t="s">
        <v>1</v>
      </c>
      <c r="I458" s="247"/>
      <c r="J458" s="244"/>
      <c r="K458" s="244"/>
      <c r="L458" s="248"/>
      <c r="M458" s="249"/>
      <c r="N458" s="250"/>
      <c r="O458" s="250"/>
      <c r="P458" s="250"/>
      <c r="Q458" s="250"/>
      <c r="R458" s="250"/>
      <c r="S458" s="250"/>
      <c r="T458" s="251"/>
      <c r="AT458" s="252" t="s">
        <v>176</v>
      </c>
      <c r="AU458" s="252" t="s">
        <v>76</v>
      </c>
      <c r="AV458" s="13" t="s">
        <v>74</v>
      </c>
      <c r="AW458" s="13" t="s">
        <v>30</v>
      </c>
      <c r="AX458" s="13" t="s">
        <v>67</v>
      </c>
      <c r="AY458" s="252" t="s">
        <v>163</v>
      </c>
    </row>
    <row r="459" s="12" customFormat="1">
      <c r="B459" s="232"/>
      <c r="C459" s="233"/>
      <c r="D459" s="228" t="s">
        <v>176</v>
      </c>
      <c r="E459" s="234" t="s">
        <v>1</v>
      </c>
      <c r="F459" s="235" t="s">
        <v>2188</v>
      </c>
      <c r="G459" s="233"/>
      <c r="H459" s="236">
        <v>0.71199999999999997</v>
      </c>
      <c r="I459" s="237"/>
      <c r="J459" s="233"/>
      <c r="K459" s="233"/>
      <c r="L459" s="238"/>
      <c r="M459" s="239"/>
      <c r="N459" s="240"/>
      <c r="O459" s="240"/>
      <c r="P459" s="240"/>
      <c r="Q459" s="240"/>
      <c r="R459" s="240"/>
      <c r="S459" s="240"/>
      <c r="T459" s="241"/>
      <c r="AT459" s="242" t="s">
        <v>176</v>
      </c>
      <c r="AU459" s="242" t="s">
        <v>76</v>
      </c>
      <c r="AV459" s="12" t="s">
        <v>76</v>
      </c>
      <c r="AW459" s="12" t="s">
        <v>30</v>
      </c>
      <c r="AX459" s="12" t="s">
        <v>67</v>
      </c>
      <c r="AY459" s="242" t="s">
        <v>163</v>
      </c>
    </row>
    <row r="460" s="12" customFormat="1">
      <c r="B460" s="232"/>
      <c r="C460" s="233"/>
      <c r="D460" s="228" t="s">
        <v>176</v>
      </c>
      <c r="E460" s="234" t="s">
        <v>1</v>
      </c>
      <c r="F460" s="235" t="s">
        <v>2189</v>
      </c>
      <c r="G460" s="233"/>
      <c r="H460" s="236">
        <v>0.69999999999999996</v>
      </c>
      <c r="I460" s="237"/>
      <c r="J460" s="233"/>
      <c r="K460" s="233"/>
      <c r="L460" s="238"/>
      <c r="M460" s="239"/>
      <c r="N460" s="240"/>
      <c r="O460" s="240"/>
      <c r="P460" s="240"/>
      <c r="Q460" s="240"/>
      <c r="R460" s="240"/>
      <c r="S460" s="240"/>
      <c r="T460" s="241"/>
      <c r="AT460" s="242" t="s">
        <v>176</v>
      </c>
      <c r="AU460" s="242" t="s">
        <v>76</v>
      </c>
      <c r="AV460" s="12" t="s">
        <v>76</v>
      </c>
      <c r="AW460" s="12" t="s">
        <v>30</v>
      </c>
      <c r="AX460" s="12" t="s">
        <v>67</v>
      </c>
      <c r="AY460" s="242" t="s">
        <v>163</v>
      </c>
    </row>
    <row r="461" s="14" customFormat="1">
      <c r="B461" s="253"/>
      <c r="C461" s="254"/>
      <c r="D461" s="228" t="s">
        <v>176</v>
      </c>
      <c r="E461" s="255" t="s">
        <v>1</v>
      </c>
      <c r="F461" s="256" t="s">
        <v>188</v>
      </c>
      <c r="G461" s="254"/>
      <c r="H461" s="257">
        <v>4.0119999999999996</v>
      </c>
      <c r="I461" s="258"/>
      <c r="J461" s="254"/>
      <c r="K461" s="254"/>
      <c r="L461" s="259"/>
      <c r="M461" s="260"/>
      <c r="N461" s="261"/>
      <c r="O461" s="261"/>
      <c r="P461" s="261"/>
      <c r="Q461" s="261"/>
      <c r="R461" s="261"/>
      <c r="S461" s="261"/>
      <c r="T461" s="262"/>
      <c r="AT461" s="263" t="s">
        <v>176</v>
      </c>
      <c r="AU461" s="263" t="s">
        <v>76</v>
      </c>
      <c r="AV461" s="14" t="s">
        <v>170</v>
      </c>
      <c r="AW461" s="14" t="s">
        <v>30</v>
      </c>
      <c r="AX461" s="14" t="s">
        <v>74</v>
      </c>
      <c r="AY461" s="263" t="s">
        <v>163</v>
      </c>
    </row>
    <row r="462" s="1" customFormat="1" ht="16.5" customHeight="1">
      <c r="B462" s="38"/>
      <c r="C462" s="216" t="s">
        <v>894</v>
      </c>
      <c r="D462" s="216" t="s">
        <v>165</v>
      </c>
      <c r="E462" s="217" t="s">
        <v>974</v>
      </c>
      <c r="F462" s="218" t="s">
        <v>975</v>
      </c>
      <c r="G462" s="219" t="s">
        <v>197</v>
      </c>
      <c r="H462" s="220">
        <v>4.0119999999999996</v>
      </c>
      <c r="I462" s="221"/>
      <c r="J462" s="222">
        <f>ROUND(I462*H462,2)</f>
        <v>0</v>
      </c>
      <c r="K462" s="218" t="s">
        <v>169</v>
      </c>
      <c r="L462" s="43"/>
      <c r="M462" s="223" t="s">
        <v>1</v>
      </c>
      <c r="N462" s="224" t="s">
        <v>38</v>
      </c>
      <c r="O462" s="79"/>
      <c r="P462" s="225">
        <f>O462*H462</f>
        <v>0</v>
      </c>
      <c r="Q462" s="225">
        <v>0</v>
      </c>
      <c r="R462" s="225">
        <f>Q462*H462</f>
        <v>0</v>
      </c>
      <c r="S462" s="225">
        <v>0</v>
      </c>
      <c r="T462" s="226">
        <f>S462*H462</f>
        <v>0</v>
      </c>
      <c r="AR462" s="17" t="s">
        <v>170</v>
      </c>
      <c r="AT462" s="17" t="s">
        <v>165</v>
      </c>
      <c r="AU462" s="17" t="s">
        <v>76</v>
      </c>
      <c r="AY462" s="17" t="s">
        <v>163</v>
      </c>
      <c r="BE462" s="227">
        <f>IF(N462="základní",J462,0)</f>
        <v>0</v>
      </c>
      <c r="BF462" s="227">
        <f>IF(N462="snížená",J462,0)</f>
        <v>0</v>
      </c>
      <c r="BG462" s="227">
        <f>IF(N462="zákl. přenesená",J462,0)</f>
        <v>0</v>
      </c>
      <c r="BH462" s="227">
        <f>IF(N462="sníž. přenesená",J462,0)</f>
        <v>0</v>
      </c>
      <c r="BI462" s="227">
        <f>IF(N462="nulová",J462,0)</f>
        <v>0</v>
      </c>
      <c r="BJ462" s="17" t="s">
        <v>74</v>
      </c>
      <c r="BK462" s="227">
        <f>ROUND(I462*H462,2)</f>
        <v>0</v>
      </c>
      <c r="BL462" s="17" t="s">
        <v>170</v>
      </c>
      <c r="BM462" s="17" t="s">
        <v>2201</v>
      </c>
    </row>
    <row r="463" s="1" customFormat="1">
      <c r="B463" s="38"/>
      <c r="C463" s="39"/>
      <c r="D463" s="228" t="s">
        <v>172</v>
      </c>
      <c r="E463" s="39"/>
      <c r="F463" s="229" t="s">
        <v>977</v>
      </c>
      <c r="G463" s="39"/>
      <c r="H463" s="39"/>
      <c r="I463" s="143"/>
      <c r="J463" s="39"/>
      <c r="K463" s="39"/>
      <c r="L463" s="43"/>
      <c r="M463" s="230"/>
      <c r="N463" s="79"/>
      <c r="O463" s="79"/>
      <c r="P463" s="79"/>
      <c r="Q463" s="79"/>
      <c r="R463" s="79"/>
      <c r="S463" s="79"/>
      <c r="T463" s="80"/>
      <c r="AT463" s="17" t="s">
        <v>172</v>
      </c>
      <c r="AU463" s="17" t="s">
        <v>76</v>
      </c>
    </row>
    <row r="464" s="1" customFormat="1">
      <c r="B464" s="38"/>
      <c r="C464" s="39"/>
      <c r="D464" s="228" t="s">
        <v>174</v>
      </c>
      <c r="E464" s="39"/>
      <c r="F464" s="231" t="s">
        <v>978</v>
      </c>
      <c r="G464" s="39"/>
      <c r="H464" s="39"/>
      <c r="I464" s="143"/>
      <c r="J464" s="39"/>
      <c r="K464" s="39"/>
      <c r="L464" s="43"/>
      <c r="M464" s="230"/>
      <c r="N464" s="79"/>
      <c r="O464" s="79"/>
      <c r="P464" s="79"/>
      <c r="Q464" s="79"/>
      <c r="R464" s="79"/>
      <c r="S464" s="79"/>
      <c r="T464" s="80"/>
      <c r="AT464" s="17" t="s">
        <v>174</v>
      </c>
      <c r="AU464" s="17" t="s">
        <v>76</v>
      </c>
    </row>
    <row r="465" s="12" customFormat="1">
      <c r="B465" s="232"/>
      <c r="C465" s="233"/>
      <c r="D465" s="228" t="s">
        <v>176</v>
      </c>
      <c r="E465" s="234" t="s">
        <v>1</v>
      </c>
      <c r="F465" s="235" t="s">
        <v>2202</v>
      </c>
      <c r="G465" s="233"/>
      <c r="H465" s="236">
        <v>4.0119999999999996</v>
      </c>
      <c r="I465" s="237"/>
      <c r="J465" s="233"/>
      <c r="K465" s="233"/>
      <c r="L465" s="238"/>
      <c r="M465" s="239"/>
      <c r="N465" s="240"/>
      <c r="O465" s="240"/>
      <c r="P465" s="240"/>
      <c r="Q465" s="240"/>
      <c r="R465" s="240"/>
      <c r="S465" s="240"/>
      <c r="T465" s="241"/>
      <c r="AT465" s="242" t="s">
        <v>176</v>
      </c>
      <c r="AU465" s="242" t="s">
        <v>76</v>
      </c>
      <c r="AV465" s="12" t="s">
        <v>76</v>
      </c>
      <c r="AW465" s="12" t="s">
        <v>30</v>
      </c>
      <c r="AX465" s="12" t="s">
        <v>67</v>
      </c>
      <c r="AY465" s="242" t="s">
        <v>163</v>
      </c>
    </row>
    <row r="466" s="14" customFormat="1">
      <c r="B466" s="253"/>
      <c r="C466" s="254"/>
      <c r="D466" s="228" t="s">
        <v>176</v>
      </c>
      <c r="E466" s="255" t="s">
        <v>1</v>
      </c>
      <c r="F466" s="256" t="s">
        <v>188</v>
      </c>
      <c r="G466" s="254"/>
      <c r="H466" s="257">
        <v>4.0119999999999996</v>
      </c>
      <c r="I466" s="258"/>
      <c r="J466" s="254"/>
      <c r="K466" s="254"/>
      <c r="L466" s="259"/>
      <c r="M466" s="260"/>
      <c r="N466" s="261"/>
      <c r="O466" s="261"/>
      <c r="P466" s="261"/>
      <c r="Q466" s="261"/>
      <c r="R466" s="261"/>
      <c r="S466" s="261"/>
      <c r="T466" s="262"/>
      <c r="AT466" s="263" t="s">
        <v>176</v>
      </c>
      <c r="AU466" s="263" t="s">
        <v>76</v>
      </c>
      <c r="AV466" s="14" t="s">
        <v>170</v>
      </c>
      <c r="AW466" s="14" t="s">
        <v>30</v>
      </c>
      <c r="AX466" s="14" t="s">
        <v>74</v>
      </c>
      <c r="AY466" s="263" t="s">
        <v>163</v>
      </c>
    </row>
    <row r="467" s="1" customFormat="1" ht="16.5" customHeight="1">
      <c r="B467" s="38"/>
      <c r="C467" s="216" t="s">
        <v>902</v>
      </c>
      <c r="D467" s="216" t="s">
        <v>165</v>
      </c>
      <c r="E467" s="217" t="s">
        <v>981</v>
      </c>
      <c r="F467" s="218" t="s">
        <v>982</v>
      </c>
      <c r="G467" s="219" t="s">
        <v>197</v>
      </c>
      <c r="H467" s="220">
        <v>19.228999999999999</v>
      </c>
      <c r="I467" s="221"/>
      <c r="J467" s="222">
        <f>ROUND(I467*H467,2)</f>
        <v>0</v>
      </c>
      <c r="K467" s="218" t="s">
        <v>169</v>
      </c>
      <c r="L467" s="43"/>
      <c r="M467" s="223" t="s">
        <v>1</v>
      </c>
      <c r="N467" s="224" t="s">
        <v>38</v>
      </c>
      <c r="O467" s="79"/>
      <c r="P467" s="225">
        <f>O467*H467</f>
        <v>0</v>
      </c>
      <c r="Q467" s="225">
        <v>0.019425000000000001</v>
      </c>
      <c r="R467" s="225">
        <f>Q467*H467</f>
        <v>0.37352332500000002</v>
      </c>
      <c r="S467" s="225">
        <v>0</v>
      </c>
      <c r="T467" s="226">
        <f>S467*H467</f>
        <v>0</v>
      </c>
      <c r="AR467" s="17" t="s">
        <v>170</v>
      </c>
      <c r="AT467" s="17" t="s">
        <v>165</v>
      </c>
      <c r="AU467" s="17" t="s">
        <v>76</v>
      </c>
      <c r="AY467" s="17" t="s">
        <v>163</v>
      </c>
      <c r="BE467" s="227">
        <f>IF(N467="základní",J467,0)</f>
        <v>0</v>
      </c>
      <c r="BF467" s="227">
        <f>IF(N467="snížená",J467,0)</f>
        <v>0</v>
      </c>
      <c r="BG467" s="227">
        <f>IF(N467="zákl. přenesená",J467,0)</f>
        <v>0</v>
      </c>
      <c r="BH467" s="227">
        <f>IF(N467="sníž. přenesená",J467,0)</f>
        <v>0</v>
      </c>
      <c r="BI467" s="227">
        <f>IF(N467="nulová",J467,0)</f>
        <v>0</v>
      </c>
      <c r="BJ467" s="17" t="s">
        <v>74</v>
      </c>
      <c r="BK467" s="227">
        <f>ROUND(I467*H467,2)</f>
        <v>0</v>
      </c>
      <c r="BL467" s="17" t="s">
        <v>170</v>
      </c>
      <c r="BM467" s="17" t="s">
        <v>2203</v>
      </c>
    </row>
    <row r="468" s="1" customFormat="1">
      <c r="B468" s="38"/>
      <c r="C468" s="39"/>
      <c r="D468" s="228" t="s">
        <v>172</v>
      </c>
      <c r="E468" s="39"/>
      <c r="F468" s="229" t="s">
        <v>984</v>
      </c>
      <c r="G468" s="39"/>
      <c r="H468" s="39"/>
      <c r="I468" s="143"/>
      <c r="J468" s="39"/>
      <c r="K468" s="39"/>
      <c r="L468" s="43"/>
      <c r="M468" s="230"/>
      <c r="N468" s="79"/>
      <c r="O468" s="79"/>
      <c r="P468" s="79"/>
      <c r="Q468" s="79"/>
      <c r="R468" s="79"/>
      <c r="S468" s="79"/>
      <c r="T468" s="80"/>
      <c r="AT468" s="17" t="s">
        <v>172</v>
      </c>
      <c r="AU468" s="17" t="s">
        <v>76</v>
      </c>
    </row>
    <row r="469" s="1" customFormat="1">
      <c r="B469" s="38"/>
      <c r="C469" s="39"/>
      <c r="D469" s="228" t="s">
        <v>174</v>
      </c>
      <c r="E469" s="39"/>
      <c r="F469" s="231" t="s">
        <v>985</v>
      </c>
      <c r="G469" s="39"/>
      <c r="H469" s="39"/>
      <c r="I469" s="143"/>
      <c r="J469" s="39"/>
      <c r="K469" s="39"/>
      <c r="L469" s="43"/>
      <c r="M469" s="230"/>
      <c r="N469" s="79"/>
      <c r="O469" s="79"/>
      <c r="P469" s="79"/>
      <c r="Q469" s="79"/>
      <c r="R469" s="79"/>
      <c r="S469" s="79"/>
      <c r="T469" s="80"/>
      <c r="AT469" s="17" t="s">
        <v>174</v>
      </c>
      <c r="AU469" s="17" t="s">
        <v>76</v>
      </c>
    </row>
    <row r="470" s="13" customFormat="1">
      <c r="B470" s="243"/>
      <c r="C470" s="244"/>
      <c r="D470" s="228" t="s">
        <v>176</v>
      </c>
      <c r="E470" s="245" t="s">
        <v>1</v>
      </c>
      <c r="F470" s="246" t="s">
        <v>2190</v>
      </c>
      <c r="G470" s="244"/>
      <c r="H470" s="245" t="s">
        <v>1</v>
      </c>
      <c r="I470" s="247"/>
      <c r="J470" s="244"/>
      <c r="K470" s="244"/>
      <c r="L470" s="248"/>
      <c r="M470" s="249"/>
      <c r="N470" s="250"/>
      <c r="O470" s="250"/>
      <c r="P470" s="250"/>
      <c r="Q470" s="250"/>
      <c r="R470" s="250"/>
      <c r="S470" s="250"/>
      <c r="T470" s="251"/>
      <c r="AT470" s="252" t="s">
        <v>176</v>
      </c>
      <c r="AU470" s="252" t="s">
        <v>76</v>
      </c>
      <c r="AV470" s="13" t="s">
        <v>74</v>
      </c>
      <c r="AW470" s="13" t="s">
        <v>30</v>
      </c>
      <c r="AX470" s="13" t="s">
        <v>67</v>
      </c>
      <c r="AY470" s="252" t="s">
        <v>163</v>
      </c>
    </row>
    <row r="471" s="13" customFormat="1">
      <c r="B471" s="243"/>
      <c r="C471" s="244"/>
      <c r="D471" s="228" t="s">
        <v>176</v>
      </c>
      <c r="E471" s="245" t="s">
        <v>1</v>
      </c>
      <c r="F471" s="246" t="s">
        <v>2191</v>
      </c>
      <c r="G471" s="244"/>
      <c r="H471" s="245" t="s">
        <v>1</v>
      </c>
      <c r="I471" s="247"/>
      <c r="J471" s="244"/>
      <c r="K471" s="244"/>
      <c r="L471" s="248"/>
      <c r="M471" s="249"/>
      <c r="N471" s="250"/>
      <c r="O471" s="250"/>
      <c r="P471" s="250"/>
      <c r="Q471" s="250"/>
      <c r="R471" s="250"/>
      <c r="S471" s="250"/>
      <c r="T471" s="251"/>
      <c r="AT471" s="252" t="s">
        <v>176</v>
      </c>
      <c r="AU471" s="252" t="s">
        <v>76</v>
      </c>
      <c r="AV471" s="13" t="s">
        <v>74</v>
      </c>
      <c r="AW471" s="13" t="s">
        <v>30</v>
      </c>
      <c r="AX471" s="13" t="s">
        <v>67</v>
      </c>
      <c r="AY471" s="252" t="s">
        <v>163</v>
      </c>
    </row>
    <row r="472" s="12" customFormat="1">
      <c r="B472" s="232"/>
      <c r="C472" s="233"/>
      <c r="D472" s="228" t="s">
        <v>176</v>
      </c>
      <c r="E472" s="234" t="s">
        <v>1</v>
      </c>
      <c r="F472" s="235" t="s">
        <v>2192</v>
      </c>
      <c r="G472" s="233"/>
      <c r="H472" s="236">
        <v>9.8350000000000009</v>
      </c>
      <c r="I472" s="237"/>
      <c r="J472" s="233"/>
      <c r="K472" s="233"/>
      <c r="L472" s="238"/>
      <c r="M472" s="239"/>
      <c r="N472" s="240"/>
      <c r="O472" s="240"/>
      <c r="P472" s="240"/>
      <c r="Q472" s="240"/>
      <c r="R472" s="240"/>
      <c r="S472" s="240"/>
      <c r="T472" s="241"/>
      <c r="AT472" s="242" t="s">
        <v>176</v>
      </c>
      <c r="AU472" s="242" t="s">
        <v>76</v>
      </c>
      <c r="AV472" s="12" t="s">
        <v>76</v>
      </c>
      <c r="AW472" s="12" t="s">
        <v>30</v>
      </c>
      <c r="AX472" s="12" t="s">
        <v>67</v>
      </c>
      <c r="AY472" s="242" t="s">
        <v>163</v>
      </c>
    </row>
    <row r="473" s="13" customFormat="1">
      <c r="B473" s="243"/>
      <c r="C473" s="244"/>
      <c r="D473" s="228" t="s">
        <v>176</v>
      </c>
      <c r="E473" s="245" t="s">
        <v>1</v>
      </c>
      <c r="F473" s="246" t="s">
        <v>2193</v>
      </c>
      <c r="G473" s="244"/>
      <c r="H473" s="245" t="s">
        <v>1</v>
      </c>
      <c r="I473" s="247"/>
      <c r="J473" s="244"/>
      <c r="K473" s="244"/>
      <c r="L473" s="248"/>
      <c r="M473" s="249"/>
      <c r="N473" s="250"/>
      <c r="O473" s="250"/>
      <c r="P473" s="250"/>
      <c r="Q473" s="250"/>
      <c r="R473" s="250"/>
      <c r="S473" s="250"/>
      <c r="T473" s="251"/>
      <c r="AT473" s="252" t="s">
        <v>176</v>
      </c>
      <c r="AU473" s="252" t="s">
        <v>76</v>
      </c>
      <c r="AV473" s="13" t="s">
        <v>74</v>
      </c>
      <c r="AW473" s="13" t="s">
        <v>30</v>
      </c>
      <c r="AX473" s="13" t="s">
        <v>67</v>
      </c>
      <c r="AY473" s="252" t="s">
        <v>163</v>
      </c>
    </row>
    <row r="474" s="12" customFormat="1">
      <c r="B474" s="232"/>
      <c r="C474" s="233"/>
      <c r="D474" s="228" t="s">
        <v>176</v>
      </c>
      <c r="E474" s="234" t="s">
        <v>1</v>
      </c>
      <c r="F474" s="235" t="s">
        <v>2194</v>
      </c>
      <c r="G474" s="233"/>
      <c r="H474" s="236">
        <v>9.3940000000000001</v>
      </c>
      <c r="I474" s="237"/>
      <c r="J474" s="233"/>
      <c r="K474" s="233"/>
      <c r="L474" s="238"/>
      <c r="M474" s="239"/>
      <c r="N474" s="240"/>
      <c r="O474" s="240"/>
      <c r="P474" s="240"/>
      <c r="Q474" s="240"/>
      <c r="R474" s="240"/>
      <c r="S474" s="240"/>
      <c r="T474" s="241"/>
      <c r="AT474" s="242" t="s">
        <v>176</v>
      </c>
      <c r="AU474" s="242" t="s">
        <v>76</v>
      </c>
      <c r="AV474" s="12" t="s">
        <v>76</v>
      </c>
      <c r="AW474" s="12" t="s">
        <v>30</v>
      </c>
      <c r="AX474" s="12" t="s">
        <v>67</v>
      </c>
      <c r="AY474" s="242" t="s">
        <v>163</v>
      </c>
    </row>
    <row r="475" s="14" customFormat="1">
      <c r="B475" s="253"/>
      <c r="C475" s="254"/>
      <c r="D475" s="228" t="s">
        <v>176</v>
      </c>
      <c r="E475" s="255" t="s">
        <v>1</v>
      </c>
      <c r="F475" s="256" t="s">
        <v>188</v>
      </c>
      <c r="G475" s="254"/>
      <c r="H475" s="257">
        <v>19.228999999999999</v>
      </c>
      <c r="I475" s="258"/>
      <c r="J475" s="254"/>
      <c r="K475" s="254"/>
      <c r="L475" s="259"/>
      <c r="M475" s="260"/>
      <c r="N475" s="261"/>
      <c r="O475" s="261"/>
      <c r="P475" s="261"/>
      <c r="Q475" s="261"/>
      <c r="R475" s="261"/>
      <c r="S475" s="261"/>
      <c r="T475" s="262"/>
      <c r="AT475" s="263" t="s">
        <v>176</v>
      </c>
      <c r="AU475" s="263" t="s">
        <v>76</v>
      </c>
      <c r="AV475" s="14" t="s">
        <v>170</v>
      </c>
      <c r="AW475" s="14" t="s">
        <v>30</v>
      </c>
      <c r="AX475" s="14" t="s">
        <v>74</v>
      </c>
      <c r="AY475" s="263" t="s">
        <v>163</v>
      </c>
    </row>
    <row r="476" s="1" customFormat="1" ht="16.5" customHeight="1">
      <c r="B476" s="38"/>
      <c r="C476" s="216" t="s">
        <v>917</v>
      </c>
      <c r="D476" s="216" t="s">
        <v>165</v>
      </c>
      <c r="E476" s="217" t="s">
        <v>1761</v>
      </c>
      <c r="F476" s="218" t="s">
        <v>1762</v>
      </c>
      <c r="G476" s="219" t="s">
        <v>197</v>
      </c>
      <c r="H476" s="220">
        <v>24.629000000000001</v>
      </c>
      <c r="I476" s="221"/>
      <c r="J476" s="222">
        <f>ROUND(I476*H476,2)</f>
        <v>0</v>
      </c>
      <c r="K476" s="218" t="s">
        <v>169</v>
      </c>
      <c r="L476" s="43"/>
      <c r="M476" s="223" t="s">
        <v>1</v>
      </c>
      <c r="N476" s="224" t="s">
        <v>38</v>
      </c>
      <c r="O476" s="79"/>
      <c r="P476" s="225">
        <f>O476*H476</f>
        <v>0</v>
      </c>
      <c r="Q476" s="225">
        <v>0.0030294499999999999</v>
      </c>
      <c r="R476" s="225">
        <f>Q476*H476</f>
        <v>0.074612324049999998</v>
      </c>
      <c r="S476" s="225">
        <v>0</v>
      </c>
      <c r="T476" s="226">
        <f>S476*H476</f>
        <v>0</v>
      </c>
      <c r="AR476" s="17" t="s">
        <v>170</v>
      </c>
      <c r="AT476" s="17" t="s">
        <v>165</v>
      </c>
      <c r="AU476" s="17" t="s">
        <v>76</v>
      </c>
      <c r="AY476" s="17" t="s">
        <v>163</v>
      </c>
      <c r="BE476" s="227">
        <f>IF(N476="základní",J476,0)</f>
        <v>0</v>
      </c>
      <c r="BF476" s="227">
        <f>IF(N476="snížená",J476,0)</f>
        <v>0</v>
      </c>
      <c r="BG476" s="227">
        <f>IF(N476="zákl. přenesená",J476,0)</f>
        <v>0</v>
      </c>
      <c r="BH476" s="227">
        <f>IF(N476="sníž. přenesená",J476,0)</f>
        <v>0</v>
      </c>
      <c r="BI476" s="227">
        <f>IF(N476="nulová",J476,0)</f>
        <v>0</v>
      </c>
      <c r="BJ476" s="17" t="s">
        <v>74</v>
      </c>
      <c r="BK476" s="227">
        <f>ROUND(I476*H476,2)</f>
        <v>0</v>
      </c>
      <c r="BL476" s="17" t="s">
        <v>170</v>
      </c>
      <c r="BM476" s="17" t="s">
        <v>2204</v>
      </c>
    </row>
    <row r="477" s="1" customFormat="1">
      <c r="B477" s="38"/>
      <c r="C477" s="39"/>
      <c r="D477" s="228" t="s">
        <v>172</v>
      </c>
      <c r="E477" s="39"/>
      <c r="F477" s="229" t="s">
        <v>1764</v>
      </c>
      <c r="G477" s="39"/>
      <c r="H477" s="39"/>
      <c r="I477" s="143"/>
      <c r="J477" s="39"/>
      <c r="K477" s="39"/>
      <c r="L477" s="43"/>
      <c r="M477" s="230"/>
      <c r="N477" s="79"/>
      <c r="O477" s="79"/>
      <c r="P477" s="79"/>
      <c r="Q477" s="79"/>
      <c r="R477" s="79"/>
      <c r="S477" s="79"/>
      <c r="T477" s="80"/>
      <c r="AT477" s="17" t="s">
        <v>172</v>
      </c>
      <c r="AU477" s="17" t="s">
        <v>76</v>
      </c>
    </row>
    <row r="478" s="13" customFormat="1">
      <c r="B478" s="243"/>
      <c r="C478" s="244"/>
      <c r="D478" s="228" t="s">
        <v>176</v>
      </c>
      <c r="E478" s="245" t="s">
        <v>1</v>
      </c>
      <c r="F478" s="246" t="s">
        <v>2190</v>
      </c>
      <c r="G478" s="244"/>
      <c r="H478" s="245" t="s">
        <v>1</v>
      </c>
      <c r="I478" s="247"/>
      <c r="J478" s="244"/>
      <c r="K478" s="244"/>
      <c r="L478" s="248"/>
      <c r="M478" s="249"/>
      <c r="N478" s="250"/>
      <c r="O478" s="250"/>
      <c r="P478" s="250"/>
      <c r="Q478" s="250"/>
      <c r="R478" s="250"/>
      <c r="S478" s="250"/>
      <c r="T478" s="251"/>
      <c r="AT478" s="252" t="s">
        <v>176</v>
      </c>
      <c r="AU478" s="252" t="s">
        <v>76</v>
      </c>
      <c r="AV478" s="13" t="s">
        <v>74</v>
      </c>
      <c r="AW478" s="13" t="s">
        <v>30</v>
      </c>
      <c r="AX478" s="13" t="s">
        <v>67</v>
      </c>
      <c r="AY478" s="252" t="s">
        <v>163</v>
      </c>
    </row>
    <row r="479" s="13" customFormat="1">
      <c r="B479" s="243"/>
      <c r="C479" s="244"/>
      <c r="D479" s="228" t="s">
        <v>176</v>
      </c>
      <c r="E479" s="245" t="s">
        <v>1</v>
      </c>
      <c r="F479" s="246" t="s">
        <v>2191</v>
      </c>
      <c r="G479" s="244"/>
      <c r="H479" s="245" t="s">
        <v>1</v>
      </c>
      <c r="I479" s="247"/>
      <c r="J479" s="244"/>
      <c r="K479" s="244"/>
      <c r="L479" s="248"/>
      <c r="M479" s="249"/>
      <c r="N479" s="250"/>
      <c r="O479" s="250"/>
      <c r="P479" s="250"/>
      <c r="Q479" s="250"/>
      <c r="R479" s="250"/>
      <c r="S479" s="250"/>
      <c r="T479" s="251"/>
      <c r="AT479" s="252" t="s">
        <v>176</v>
      </c>
      <c r="AU479" s="252" t="s">
        <v>76</v>
      </c>
      <c r="AV479" s="13" t="s">
        <v>74</v>
      </c>
      <c r="AW479" s="13" t="s">
        <v>30</v>
      </c>
      <c r="AX479" s="13" t="s">
        <v>67</v>
      </c>
      <c r="AY479" s="252" t="s">
        <v>163</v>
      </c>
    </row>
    <row r="480" s="12" customFormat="1">
      <c r="B480" s="232"/>
      <c r="C480" s="233"/>
      <c r="D480" s="228" t="s">
        <v>176</v>
      </c>
      <c r="E480" s="234" t="s">
        <v>1</v>
      </c>
      <c r="F480" s="235" t="s">
        <v>2192</v>
      </c>
      <c r="G480" s="233"/>
      <c r="H480" s="236">
        <v>9.8350000000000009</v>
      </c>
      <c r="I480" s="237"/>
      <c r="J480" s="233"/>
      <c r="K480" s="233"/>
      <c r="L480" s="238"/>
      <c r="M480" s="239"/>
      <c r="N480" s="240"/>
      <c r="O480" s="240"/>
      <c r="P480" s="240"/>
      <c r="Q480" s="240"/>
      <c r="R480" s="240"/>
      <c r="S480" s="240"/>
      <c r="T480" s="241"/>
      <c r="AT480" s="242" t="s">
        <v>176</v>
      </c>
      <c r="AU480" s="242" t="s">
        <v>76</v>
      </c>
      <c r="AV480" s="12" t="s">
        <v>76</v>
      </c>
      <c r="AW480" s="12" t="s">
        <v>30</v>
      </c>
      <c r="AX480" s="12" t="s">
        <v>67</v>
      </c>
      <c r="AY480" s="242" t="s">
        <v>163</v>
      </c>
    </row>
    <row r="481" s="13" customFormat="1">
      <c r="B481" s="243"/>
      <c r="C481" s="244"/>
      <c r="D481" s="228" t="s">
        <v>176</v>
      </c>
      <c r="E481" s="245" t="s">
        <v>1</v>
      </c>
      <c r="F481" s="246" t="s">
        <v>2193</v>
      </c>
      <c r="G481" s="244"/>
      <c r="H481" s="245" t="s">
        <v>1</v>
      </c>
      <c r="I481" s="247"/>
      <c r="J481" s="244"/>
      <c r="K481" s="244"/>
      <c r="L481" s="248"/>
      <c r="M481" s="249"/>
      <c r="N481" s="250"/>
      <c r="O481" s="250"/>
      <c r="P481" s="250"/>
      <c r="Q481" s="250"/>
      <c r="R481" s="250"/>
      <c r="S481" s="250"/>
      <c r="T481" s="251"/>
      <c r="AT481" s="252" t="s">
        <v>176</v>
      </c>
      <c r="AU481" s="252" t="s">
        <v>76</v>
      </c>
      <c r="AV481" s="13" t="s">
        <v>74</v>
      </c>
      <c r="AW481" s="13" t="s">
        <v>30</v>
      </c>
      <c r="AX481" s="13" t="s">
        <v>67</v>
      </c>
      <c r="AY481" s="252" t="s">
        <v>163</v>
      </c>
    </row>
    <row r="482" s="12" customFormat="1">
      <c r="B482" s="232"/>
      <c r="C482" s="233"/>
      <c r="D482" s="228" t="s">
        <v>176</v>
      </c>
      <c r="E482" s="234" t="s">
        <v>1</v>
      </c>
      <c r="F482" s="235" t="s">
        <v>2194</v>
      </c>
      <c r="G482" s="233"/>
      <c r="H482" s="236">
        <v>9.3940000000000001</v>
      </c>
      <c r="I482" s="237"/>
      <c r="J482" s="233"/>
      <c r="K482" s="233"/>
      <c r="L482" s="238"/>
      <c r="M482" s="239"/>
      <c r="N482" s="240"/>
      <c r="O482" s="240"/>
      <c r="P482" s="240"/>
      <c r="Q482" s="240"/>
      <c r="R482" s="240"/>
      <c r="S482" s="240"/>
      <c r="T482" s="241"/>
      <c r="AT482" s="242" t="s">
        <v>176</v>
      </c>
      <c r="AU482" s="242" t="s">
        <v>76</v>
      </c>
      <c r="AV482" s="12" t="s">
        <v>76</v>
      </c>
      <c r="AW482" s="12" t="s">
        <v>30</v>
      </c>
      <c r="AX482" s="12" t="s">
        <v>67</v>
      </c>
      <c r="AY482" s="242" t="s">
        <v>163</v>
      </c>
    </row>
    <row r="483" s="13" customFormat="1">
      <c r="B483" s="243"/>
      <c r="C483" s="244"/>
      <c r="D483" s="228" t="s">
        <v>176</v>
      </c>
      <c r="E483" s="245" t="s">
        <v>1</v>
      </c>
      <c r="F483" s="246" t="s">
        <v>2030</v>
      </c>
      <c r="G483" s="244"/>
      <c r="H483" s="245" t="s">
        <v>1</v>
      </c>
      <c r="I483" s="247"/>
      <c r="J483" s="244"/>
      <c r="K483" s="244"/>
      <c r="L483" s="248"/>
      <c r="M483" s="249"/>
      <c r="N483" s="250"/>
      <c r="O483" s="250"/>
      <c r="P483" s="250"/>
      <c r="Q483" s="250"/>
      <c r="R483" s="250"/>
      <c r="S483" s="250"/>
      <c r="T483" s="251"/>
      <c r="AT483" s="252" t="s">
        <v>176</v>
      </c>
      <c r="AU483" s="252" t="s">
        <v>76</v>
      </c>
      <c r="AV483" s="13" t="s">
        <v>74</v>
      </c>
      <c r="AW483" s="13" t="s">
        <v>30</v>
      </c>
      <c r="AX483" s="13" t="s">
        <v>67</v>
      </c>
      <c r="AY483" s="252" t="s">
        <v>163</v>
      </c>
    </row>
    <row r="484" s="12" customFormat="1">
      <c r="B484" s="232"/>
      <c r="C484" s="233"/>
      <c r="D484" s="228" t="s">
        <v>176</v>
      </c>
      <c r="E484" s="234" t="s">
        <v>1</v>
      </c>
      <c r="F484" s="235" t="s">
        <v>2031</v>
      </c>
      <c r="G484" s="233"/>
      <c r="H484" s="236">
        <v>5.4000000000000004</v>
      </c>
      <c r="I484" s="237"/>
      <c r="J484" s="233"/>
      <c r="K484" s="233"/>
      <c r="L484" s="238"/>
      <c r="M484" s="239"/>
      <c r="N484" s="240"/>
      <c r="O484" s="240"/>
      <c r="P484" s="240"/>
      <c r="Q484" s="240"/>
      <c r="R484" s="240"/>
      <c r="S484" s="240"/>
      <c r="T484" s="241"/>
      <c r="AT484" s="242" t="s">
        <v>176</v>
      </c>
      <c r="AU484" s="242" t="s">
        <v>76</v>
      </c>
      <c r="AV484" s="12" t="s">
        <v>76</v>
      </c>
      <c r="AW484" s="12" t="s">
        <v>30</v>
      </c>
      <c r="AX484" s="12" t="s">
        <v>67</v>
      </c>
      <c r="AY484" s="242" t="s">
        <v>163</v>
      </c>
    </row>
    <row r="485" s="14" customFormat="1">
      <c r="B485" s="253"/>
      <c r="C485" s="254"/>
      <c r="D485" s="228" t="s">
        <v>176</v>
      </c>
      <c r="E485" s="255" t="s">
        <v>1</v>
      </c>
      <c r="F485" s="256" t="s">
        <v>188</v>
      </c>
      <c r="G485" s="254"/>
      <c r="H485" s="257">
        <v>24.629000000000001</v>
      </c>
      <c r="I485" s="258"/>
      <c r="J485" s="254"/>
      <c r="K485" s="254"/>
      <c r="L485" s="259"/>
      <c r="M485" s="260"/>
      <c r="N485" s="261"/>
      <c r="O485" s="261"/>
      <c r="P485" s="261"/>
      <c r="Q485" s="261"/>
      <c r="R485" s="261"/>
      <c r="S485" s="261"/>
      <c r="T485" s="262"/>
      <c r="AT485" s="263" t="s">
        <v>176</v>
      </c>
      <c r="AU485" s="263" t="s">
        <v>76</v>
      </c>
      <c r="AV485" s="14" t="s">
        <v>170</v>
      </c>
      <c r="AW485" s="14" t="s">
        <v>30</v>
      </c>
      <c r="AX485" s="14" t="s">
        <v>74</v>
      </c>
      <c r="AY485" s="263" t="s">
        <v>163</v>
      </c>
    </row>
    <row r="486" s="1" customFormat="1" ht="16.5" customHeight="1">
      <c r="B486" s="38"/>
      <c r="C486" s="216" t="s">
        <v>927</v>
      </c>
      <c r="D486" s="216" t="s">
        <v>165</v>
      </c>
      <c r="E486" s="217" t="s">
        <v>1769</v>
      </c>
      <c r="F486" s="218" t="s">
        <v>1770</v>
      </c>
      <c r="G486" s="219" t="s">
        <v>168</v>
      </c>
      <c r="H486" s="220">
        <v>16</v>
      </c>
      <c r="I486" s="221"/>
      <c r="J486" s="222">
        <f>ROUND(I486*H486,2)</f>
        <v>0</v>
      </c>
      <c r="K486" s="218" t="s">
        <v>169</v>
      </c>
      <c r="L486" s="43"/>
      <c r="M486" s="223" t="s">
        <v>1</v>
      </c>
      <c r="N486" s="224" t="s">
        <v>38</v>
      </c>
      <c r="O486" s="79"/>
      <c r="P486" s="225">
        <f>O486*H486</f>
        <v>0</v>
      </c>
      <c r="Q486" s="225">
        <v>0.00031750000000000002</v>
      </c>
      <c r="R486" s="225">
        <f>Q486*H486</f>
        <v>0.0050800000000000003</v>
      </c>
      <c r="S486" s="225">
        <v>0</v>
      </c>
      <c r="T486" s="226">
        <f>S486*H486</f>
        <v>0</v>
      </c>
      <c r="AR486" s="17" t="s">
        <v>170</v>
      </c>
      <c r="AT486" s="17" t="s">
        <v>165</v>
      </c>
      <c r="AU486" s="17" t="s">
        <v>76</v>
      </c>
      <c r="AY486" s="17" t="s">
        <v>163</v>
      </c>
      <c r="BE486" s="227">
        <f>IF(N486="základní",J486,0)</f>
        <v>0</v>
      </c>
      <c r="BF486" s="227">
        <f>IF(N486="snížená",J486,0)</f>
        <v>0</v>
      </c>
      <c r="BG486" s="227">
        <f>IF(N486="zákl. přenesená",J486,0)</f>
        <v>0</v>
      </c>
      <c r="BH486" s="227">
        <f>IF(N486="sníž. přenesená",J486,0)</f>
        <v>0</v>
      </c>
      <c r="BI486" s="227">
        <f>IF(N486="nulová",J486,0)</f>
        <v>0</v>
      </c>
      <c r="BJ486" s="17" t="s">
        <v>74</v>
      </c>
      <c r="BK486" s="227">
        <f>ROUND(I486*H486,2)</f>
        <v>0</v>
      </c>
      <c r="BL486" s="17" t="s">
        <v>170</v>
      </c>
      <c r="BM486" s="17" t="s">
        <v>2205</v>
      </c>
    </row>
    <row r="487" s="1" customFormat="1">
      <c r="B487" s="38"/>
      <c r="C487" s="39"/>
      <c r="D487" s="228" t="s">
        <v>172</v>
      </c>
      <c r="E487" s="39"/>
      <c r="F487" s="229" t="s">
        <v>1772</v>
      </c>
      <c r="G487" s="39"/>
      <c r="H487" s="39"/>
      <c r="I487" s="143"/>
      <c r="J487" s="39"/>
      <c r="K487" s="39"/>
      <c r="L487" s="43"/>
      <c r="M487" s="230"/>
      <c r="N487" s="79"/>
      <c r="O487" s="79"/>
      <c r="P487" s="79"/>
      <c r="Q487" s="79"/>
      <c r="R487" s="79"/>
      <c r="S487" s="79"/>
      <c r="T487" s="80"/>
      <c r="AT487" s="17" t="s">
        <v>172</v>
      </c>
      <c r="AU487" s="17" t="s">
        <v>76</v>
      </c>
    </row>
    <row r="488" s="1" customFormat="1">
      <c r="B488" s="38"/>
      <c r="C488" s="39"/>
      <c r="D488" s="228" t="s">
        <v>174</v>
      </c>
      <c r="E488" s="39"/>
      <c r="F488" s="231" t="s">
        <v>441</v>
      </c>
      <c r="G488" s="39"/>
      <c r="H488" s="39"/>
      <c r="I488" s="143"/>
      <c r="J488" s="39"/>
      <c r="K488" s="39"/>
      <c r="L488" s="43"/>
      <c r="M488" s="230"/>
      <c r="N488" s="79"/>
      <c r="O488" s="79"/>
      <c r="P488" s="79"/>
      <c r="Q488" s="79"/>
      <c r="R488" s="79"/>
      <c r="S488" s="79"/>
      <c r="T488" s="80"/>
      <c r="AT488" s="17" t="s">
        <v>174</v>
      </c>
      <c r="AU488" s="17" t="s">
        <v>76</v>
      </c>
    </row>
    <row r="489" s="13" customFormat="1">
      <c r="B489" s="243"/>
      <c r="C489" s="244"/>
      <c r="D489" s="228" t="s">
        <v>176</v>
      </c>
      <c r="E489" s="245" t="s">
        <v>1</v>
      </c>
      <c r="F489" s="246" t="s">
        <v>2206</v>
      </c>
      <c r="G489" s="244"/>
      <c r="H489" s="245" t="s">
        <v>1</v>
      </c>
      <c r="I489" s="247"/>
      <c r="J489" s="244"/>
      <c r="K489" s="244"/>
      <c r="L489" s="248"/>
      <c r="M489" s="249"/>
      <c r="N489" s="250"/>
      <c r="O489" s="250"/>
      <c r="P489" s="250"/>
      <c r="Q489" s="250"/>
      <c r="R489" s="250"/>
      <c r="S489" s="250"/>
      <c r="T489" s="251"/>
      <c r="AT489" s="252" t="s">
        <v>176</v>
      </c>
      <c r="AU489" s="252" t="s">
        <v>76</v>
      </c>
      <c r="AV489" s="13" t="s">
        <v>74</v>
      </c>
      <c r="AW489" s="13" t="s">
        <v>30</v>
      </c>
      <c r="AX489" s="13" t="s">
        <v>67</v>
      </c>
      <c r="AY489" s="252" t="s">
        <v>163</v>
      </c>
    </row>
    <row r="490" s="12" customFormat="1">
      <c r="B490" s="232"/>
      <c r="C490" s="233"/>
      <c r="D490" s="228" t="s">
        <v>176</v>
      </c>
      <c r="E490" s="234" t="s">
        <v>1</v>
      </c>
      <c r="F490" s="235" t="s">
        <v>2207</v>
      </c>
      <c r="G490" s="233"/>
      <c r="H490" s="236">
        <v>16</v>
      </c>
      <c r="I490" s="237"/>
      <c r="J490" s="233"/>
      <c r="K490" s="233"/>
      <c r="L490" s="238"/>
      <c r="M490" s="239"/>
      <c r="N490" s="240"/>
      <c r="O490" s="240"/>
      <c r="P490" s="240"/>
      <c r="Q490" s="240"/>
      <c r="R490" s="240"/>
      <c r="S490" s="240"/>
      <c r="T490" s="241"/>
      <c r="AT490" s="242" t="s">
        <v>176</v>
      </c>
      <c r="AU490" s="242" t="s">
        <v>76</v>
      </c>
      <c r="AV490" s="12" t="s">
        <v>76</v>
      </c>
      <c r="AW490" s="12" t="s">
        <v>30</v>
      </c>
      <c r="AX490" s="12" t="s">
        <v>67</v>
      </c>
      <c r="AY490" s="242" t="s">
        <v>163</v>
      </c>
    </row>
    <row r="491" s="14" customFormat="1">
      <c r="B491" s="253"/>
      <c r="C491" s="254"/>
      <c r="D491" s="228" t="s">
        <v>176</v>
      </c>
      <c r="E491" s="255" t="s">
        <v>1</v>
      </c>
      <c r="F491" s="256" t="s">
        <v>188</v>
      </c>
      <c r="G491" s="254"/>
      <c r="H491" s="257">
        <v>16</v>
      </c>
      <c r="I491" s="258"/>
      <c r="J491" s="254"/>
      <c r="K491" s="254"/>
      <c r="L491" s="259"/>
      <c r="M491" s="260"/>
      <c r="N491" s="261"/>
      <c r="O491" s="261"/>
      <c r="P491" s="261"/>
      <c r="Q491" s="261"/>
      <c r="R491" s="261"/>
      <c r="S491" s="261"/>
      <c r="T491" s="262"/>
      <c r="AT491" s="263" t="s">
        <v>176</v>
      </c>
      <c r="AU491" s="263" t="s">
        <v>76</v>
      </c>
      <c r="AV491" s="14" t="s">
        <v>170</v>
      </c>
      <c r="AW491" s="14" t="s">
        <v>30</v>
      </c>
      <c r="AX491" s="14" t="s">
        <v>74</v>
      </c>
      <c r="AY491" s="263" t="s">
        <v>163</v>
      </c>
    </row>
    <row r="492" s="1" customFormat="1" ht="16.5" customHeight="1">
      <c r="B492" s="38"/>
      <c r="C492" s="264" t="s">
        <v>932</v>
      </c>
      <c r="D492" s="264" t="s">
        <v>347</v>
      </c>
      <c r="E492" s="265" t="s">
        <v>2208</v>
      </c>
      <c r="F492" s="266" t="s">
        <v>2209</v>
      </c>
      <c r="G492" s="267" t="s">
        <v>241</v>
      </c>
      <c r="H492" s="268">
        <v>0.014</v>
      </c>
      <c r="I492" s="269"/>
      <c r="J492" s="270">
        <f>ROUND(I492*H492,2)</f>
        <v>0</v>
      </c>
      <c r="K492" s="266" t="s">
        <v>169</v>
      </c>
      <c r="L492" s="271"/>
      <c r="M492" s="272" t="s">
        <v>1</v>
      </c>
      <c r="N492" s="273" t="s">
        <v>38</v>
      </c>
      <c r="O492" s="79"/>
      <c r="P492" s="225">
        <f>O492*H492</f>
        <v>0</v>
      </c>
      <c r="Q492" s="225">
        <v>1</v>
      </c>
      <c r="R492" s="225">
        <f>Q492*H492</f>
        <v>0.014</v>
      </c>
      <c r="S492" s="225">
        <v>0</v>
      </c>
      <c r="T492" s="226">
        <f>S492*H492</f>
        <v>0</v>
      </c>
      <c r="AR492" s="17" t="s">
        <v>224</v>
      </c>
      <c r="AT492" s="17" t="s">
        <v>347</v>
      </c>
      <c r="AU492" s="17" t="s">
        <v>76</v>
      </c>
      <c r="AY492" s="17" t="s">
        <v>163</v>
      </c>
      <c r="BE492" s="227">
        <f>IF(N492="základní",J492,0)</f>
        <v>0</v>
      </c>
      <c r="BF492" s="227">
        <f>IF(N492="snížená",J492,0)</f>
        <v>0</v>
      </c>
      <c r="BG492" s="227">
        <f>IF(N492="zákl. přenesená",J492,0)</f>
        <v>0</v>
      </c>
      <c r="BH492" s="227">
        <f>IF(N492="sníž. přenesená",J492,0)</f>
        <v>0</v>
      </c>
      <c r="BI492" s="227">
        <f>IF(N492="nulová",J492,0)</f>
        <v>0</v>
      </c>
      <c r="BJ492" s="17" t="s">
        <v>74</v>
      </c>
      <c r="BK492" s="227">
        <f>ROUND(I492*H492,2)</f>
        <v>0</v>
      </c>
      <c r="BL492" s="17" t="s">
        <v>170</v>
      </c>
      <c r="BM492" s="17" t="s">
        <v>2210</v>
      </c>
    </row>
    <row r="493" s="1" customFormat="1">
      <c r="B493" s="38"/>
      <c r="C493" s="39"/>
      <c r="D493" s="228" t="s">
        <v>172</v>
      </c>
      <c r="E493" s="39"/>
      <c r="F493" s="229" t="s">
        <v>2209</v>
      </c>
      <c r="G493" s="39"/>
      <c r="H493" s="39"/>
      <c r="I493" s="143"/>
      <c r="J493" s="39"/>
      <c r="K493" s="39"/>
      <c r="L493" s="43"/>
      <c r="M493" s="230"/>
      <c r="N493" s="79"/>
      <c r="O493" s="79"/>
      <c r="P493" s="79"/>
      <c r="Q493" s="79"/>
      <c r="R493" s="79"/>
      <c r="S493" s="79"/>
      <c r="T493" s="80"/>
      <c r="AT493" s="17" t="s">
        <v>172</v>
      </c>
      <c r="AU493" s="17" t="s">
        <v>76</v>
      </c>
    </row>
    <row r="494" s="12" customFormat="1">
      <c r="B494" s="232"/>
      <c r="C494" s="233"/>
      <c r="D494" s="228" t="s">
        <v>176</v>
      </c>
      <c r="E494" s="234" t="s">
        <v>1</v>
      </c>
      <c r="F494" s="235" t="s">
        <v>2211</v>
      </c>
      <c r="G494" s="233"/>
      <c r="H494" s="236">
        <v>0.014</v>
      </c>
      <c r="I494" s="237"/>
      <c r="J494" s="233"/>
      <c r="K494" s="233"/>
      <c r="L494" s="238"/>
      <c r="M494" s="239"/>
      <c r="N494" s="240"/>
      <c r="O494" s="240"/>
      <c r="P494" s="240"/>
      <c r="Q494" s="240"/>
      <c r="R494" s="240"/>
      <c r="S494" s="240"/>
      <c r="T494" s="241"/>
      <c r="AT494" s="242" t="s">
        <v>176</v>
      </c>
      <c r="AU494" s="242" t="s">
        <v>76</v>
      </c>
      <c r="AV494" s="12" t="s">
        <v>76</v>
      </c>
      <c r="AW494" s="12" t="s">
        <v>30</v>
      </c>
      <c r="AX494" s="12" t="s">
        <v>67</v>
      </c>
      <c r="AY494" s="242" t="s">
        <v>163</v>
      </c>
    </row>
    <row r="495" s="14" customFormat="1">
      <c r="B495" s="253"/>
      <c r="C495" s="254"/>
      <c r="D495" s="228" t="s">
        <v>176</v>
      </c>
      <c r="E495" s="255" t="s">
        <v>1</v>
      </c>
      <c r="F495" s="256" t="s">
        <v>188</v>
      </c>
      <c r="G495" s="254"/>
      <c r="H495" s="257">
        <v>0.014</v>
      </c>
      <c r="I495" s="258"/>
      <c r="J495" s="254"/>
      <c r="K495" s="254"/>
      <c r="L495" s="259"/>
      <c r="M495" s="260"/>
      <c r="N495" s="261"/>
      <c r="O495" s="261"/>
      <c r="P495" s="261"/>
      <c r="Q495" s="261"/>
      <c r="R495" s="261"/>
      <c r="S495" s="261"/>
      <c r="T495" s="262"/>
      <c r="AT495" s="263" t="s">
        <v>176</v>
      </c>
      <c r="AU495" s="263" t="s">
        <v>76</v>
      </c>
      <c r="AV495" s="14" t="s">
        <v>170</v>
      </c>
      <c r="AW495" s="14" t="s">
        <v>30</v>
      </c>
      <c r="AX495" s="14" t="s">
        <v>74</v>
      </c>
      <c r="AY495" s="263" t="s">
        <v>163</v>
      </c>
    </row>
    <row r="496" s="11" customFormat="1" ht="22.8" customHeight="1">
      <c r="B496" s="200"/>
      <c r="C496" s="201"/>
      <c r="D496" s="202" t="s">
        <v>66</v>
      </c>
      <c r="E496" s="214" t="s">
        <v>444</v>
      </c>
      <c r="F496" s="214" t="s">
        <v>445</v>
      </c>
      <c r="G496" s="201"/>
      <c r="H496" s="201"/>
      <c r="I496" s="204"/>
      <c r="J496" s="215">
        <f>BK496</f>
        <v>0</v>
      </c>
      <c r="K496" s="201"/>
      <c r="L496" s="206"/>
      <c r="M496" s="207"/>
      <c r="N496" s="208"/>
      <c r="O496" s="208"/>
      <c r="P496" s="209">
        <f>SUM(P497:P521)</f>
        <v>0</v>
      </c>
      <c r="Q496" s="208"/>
      <c r="R496" s="209">
        <f>SUM(R497:R521)</f>
        <v>0</v>
      </c>
      <c r="S496" s="208"/>
      <c r="T496" s="210">
        <f>SUM(T497:T521)</f>
        <v>0</v>
      </c>
      <c r="AR496" s="211" t="s">
        <v>74</v>
      </c>
      <c r="AT496" s="212" t="s">
        <v>66</v>
      </c>
      <c r="AU496" s="212" t="s">
        <v>74</v>
      </c>
      <c r="AY496" s="211" t="s">
        <v>163</v>
      </c>
      <c r="BK496" s="213">
        <f>SUM(BK497:BK521)</f>
        <v>0</v>
      </c>
    </row>
    <row r="497" s="1" customFormat="1" ht="16.5" customHeight="1">
      <c r="B497" s="38"/>
      <c r="C497" s="216" t="s">
        <v>936</v>
      </c>
      <c r="D497" s="216" t="s">
        <v>165</v>
      </c>
      <c r="E497" s="217" t="s">
        <v>447</v>
      </c>
      <c r="F497" s="218" t="s">
        <v>448</v>
      </c>
      <c r="G497" s="219" t="s">
        <v>241</v>
      </c>
      <c r="H497" s="220">
        <v>23.460000000000001</v>
      </c>
      <c r="I497" s="221"/>
      <c r="J497" s="222">
        <f>ROUND(I497*H497,2)</f>
        <v>0</v>
      </c>
      <c r="K497" s="218" t="s">
        <v>169</v>
      </c>
      <c r="L497" s="43"/>
      <c r="M497" s="223" t="s">
        <v>1</v>
      </c>
      <c r="N497" s="224" t="s">
        <v>38</v>
      </c>
      <c r="O497" s="79"/>
      <c r="P497" s="225">
        <f>O497*H497</f>
        <v>0</v>
      </c>
      <c r="Q497" s="225">
        <v>0</v>
      </c>
      <c r="R497" s="225">
        <f>Q497*H497</f>
        <v>0</v>
      </c>
      <c r="S497" s="225">
        <v>0</v>
      </c>
      <c r="T497" s="226">
        <f>S497*H497</f>
        <v>0</v>
      </c>
      <c r="AR497" s="17" t="s">
        <v>170</v>
      </c>
      <c r="AT497" s="17" t="s">
        <v>165</v>
      </c>
      <c r="AU497" s="17" t="s">
        <v>76</v>
      </c>
      <c r="AY497" s="17" t="s">
        <v>163</v>
      </c>
      <c r="BE497" s="227">
        <f>IF(N497="základní",J497,0)</f>
        <v>0</v>
      </c>
      <c r="BF497" s="227">
        <f>IF(N497="snížená",J497,0)</f>
        <v>0</v>
      </c>
      <c r="BG497" s="227">
        <f>IF(N497="zákl. přenesená",J497,0)</f>
        <v>0</v>
      </c>
      <c r="BH497" s="227">
        <f>IF(N497="sníž. přenesená",J497,0)</f>
        <v>0</v>
      </c>
      <c r="BI497" s="227">
        <f>IF(N497="nulová",J497,0)</f>
        <v>0</v>
      </c>
      <c r="BJ497" s="17" t="s">
        <v>74</v>
      </c>
      <c r="BK497" s="227">
        <f>ROUND(I497*H497,2)</f>
        <v>0</v>
      </c>
      <c r="BL497" s="17" t="s">
        <v>170</v>
      </c>
      <c r="BM497" s="17" t="s">
        <v>2212</v>
      </c>
    </row>
    <row r="498" s="1" customFormat="1">
      <c r="B498" s="38"/>
      <c r="C498" s="39"/>
      <c r="D498" s="228" t="s">
        <v>172</v>
      </c>
      <c r="E498" s="39"/>
      <c r="F498" s="229" t="s">
        <v>450</v>
      </c>
      <c r="G498" s="39"/>
      <c r="H498" s="39"/>
      <c r="I498" s="143"/>
      <c r="J498" s="39"/>
      <c r="K498" s="39"/>
      <c r="L498" s="43"/>
      <c r="M498" s="230"/>
      <c r="N498" s="79"/>
      <c r="O498" s="79"/>
      <c r="P498" s="79"/>
      <c r="Q498" s="79"/>
      <c r="R498" s="79"/>
      <c r="S498" s="79"/>
      <c r="T498" s="80"/>
      <c r="AT498" s="17" t="s">
        <v>172</v>
      </c>
      <c r="AU498" s="17" t="s">
        <v>76</v>
      </c>
    </row>
    <row r="499" s="1" customFormat="1">
      <c r="B499" s="38"/>
      <c r="C499" s="39"/>
      <c r="D499" s="228" t="s">
        <v>174</v>
      </c>
      <c r="E499" s="39"/>
      <c r="F499" s="231" t="s">
        <v>451</v>
      </c>
      <c r="G499" s="39"/>
      <c r="H499" s="39"/>
      <c r="I499" s="143"/>
      <c r="J499" s="39"/>
      <c r="K499" s="39"/>
      <c r="L499" s="43"/>
      <c r="M499" s="230"/>
      <c r="N499" s="79"/>
      <c r="O499" s="79"/>
      <c r="P499" s="79"/>
      <c r="Q499" s="79"/>
      <c r="R499" s="79"/>
      <c r="S499" s="79"/>
      <c r="T499" s="80"/>
      <c r="AT499" s="17" t="s">
        <v>174</v>
      </c>
      <c r="AU499" s="17" t="s">
        <v>76</v>
      </c>
    </row>
    <row r="500" s="13" customFormat="1">
      <c r="B500" s="243"/>
      <c r="C500" s="244"/>
      <c r="D500" s="228" t="s">
        <v>176</v>
      </c>
      <c r="E500" s="245" t="s">
        <v>1</v>
      </c>
      <c r="F500" s="246" t="s">
        <v>2213</v>
      </c>
      <c r="G500" s="244"/>
      <c r="H500" s="245" t="s">
        <v>1</v>
      </c>
      <c r="I500" s="247"/>
      <c r="J500" s="244"/>
      <c r="K500" s="244"/>
      <c r="L500" s="248"/>
      <c r="M500" s="249"/>
      <c r="N500" s="250"/>
      <c r="O500" s="250"/>
      <c r="P500" s="250"/>
      <c r="Q500" s="250"/>
      <c r="R500" s="250"/>
      <c r="S500" s="250"/>
      <c r="T500" s="251"/>
      <c r="AT500" s="252" t="s">
        <v>176</v>
      </c>
      <c r="AU500" s="252" t="s">
        <v>76</v>
      </c>
      <c r="AV500" s="13" t="s">
        <v>74</v>
      </c>
      <c r="AW500" s="13" t="s">
        <v>30</v>
      </c>
      <c r="AX500" s="13" t="s">
        <v>67</v>
      </c>
      <c r="AY500" s="252" t="s">
        <v>163</v>
      </c>
    </row>
    <row r="501" s="12" customFormat="1">
      <c r="B501" s="232"/>
      <c r="C501" s="233"/>
      <c r="D501" s="228" t="s">
        <v>176</v>
      </c>
      <c r="E501" s="234" t="s">
        <v>1</v>
      </c>
      <c r="F501" s="235" t="s">
        <v>2214</v>
      </c>
      <c r="G501" s="233"/>
      <c r="H501" s="236">
        <v>23.460000000000001</v>
      </c>
      <c r="I501" s="237"/>
      <c r="J501" s="233"/>
      <c r="K501" s="233"/>
      <c r="L501" s="238"/>
      <c r="M501" s="239"/>
      <c r="N501" s="240"/>
      <c r="O501" s="240"/>
      <c r="P501" s="240"/>
      <c r="Q501" s="240"/>
      <c r="R501" s="240"/>
      <c r="S501" s="240"/>
      <c r="T501" s="241"/>
      <c r="AT501" s="242" t="s">
        <v>176</v>
      </c>
      <c r="AU501" s="242" t="s">
        <v>76</v>
      </c>
      <c r="AV501" s="12" t="s">
        <v>76</v>
      </c>
      <c r="AW501" s="12" t="s">
        <v>30</v>
      </c>
      <c r="AX501" s="12" t="s">
        <v>74</v>
      </c>
      <c r="AY501" s="242" t="s">
        <v>163</v>
      </c>
    </row>
    <row r="502" s="1" customFormat="1" ht="16.5" customHeight="1">
      <c r="B502" s="38"/>
      <c r="C502" s="216" t="s">
        <v>946</v>
      </c>
      <c r="D502" s="216" t="s">
        <v>165</v>
      </c>
      <c r="E502" s="217" t="s">
        <v>453</v>
      </c>
      <c r="F502" s="218" t="s">
        <v>454</v>
      </c>
      <c r="G502" s="219" t="s">
        <v>241</v>
      </c>
      <c r="H502" s="220">
        <v>299.44600000000003</v>
      </c>
      <c r="I502" s="221"/>
      <c r="J502" s="222">
        <f>ROUND(I502*H502,2)</f>
        <v>0</v>
      </c>
      <c r="K502" s="218" t="s">
        <v>169</v>
      </c>
      <c r="L502" s="43"/>
      <c r="M502" s="223" t="s">
        <v>1</v>
      </c>
      <c r="N502" s="224" t="s">
        <v>38</v>
      </c>
      <c r="O502" s="79"/>
      <c r="P502" s="225">
        <f>O502*H502</f>
        <v>0</v>
      </c>
      <c r="Q502" s="225">
        <v>0</v>
      </c>
      <c r="R502" s="225">
        <f>Q502*H502</f>
        <v>0</v>
      </c>
      <c r="S502" s="225">
        <v>0</v>
      </c>
      <c r="T502" s="226">
        <f>S502*H502</f>
        <v>0</v>
      </c>
      <c r="AR502" s="17" t="s">
        <v>170</v>
      </c>
      <c r="AT502" s="17" t="s">
        <v>165</v>
      </c>
      <c r="AU502" s="17" t="s">
        <v>76</v>
      </c>
      <c r="AY502" s="17" t="s">
        <v>163</v>
      </c>
      <c r="BE502" s="227">
        <f>IF(N502="základní",J502,0)</f>
        <v>0</v>
      </c>
      <c r="BF502" s="227">
        <f>IF(N502="snížená",J502,0)</f>
        <v>0</v>
      </c>
      <c r="BG502" s="227">
        <f>IF(N502="zákl. přenesená",J502,0)</f>
        <v>0</v>
      </c>
      <c r="BH502" s="227">
        <f>IF(N502="sníž. přenesená",J502,0)</f>
        <v>0</v>
      </c>
      <c r="BI502" s="227">
        <f>IF(N502="nulová",J502,0)</f>
        <v>0</v>
      </c>
      <c r="BJ502" s="17" t="s">
        <v>74</v>
      </c>
      <c r="BK502" s="227">
        <f>ROUND(I502*H502,2)</f>
        <v>0</v>
      </c>
      <c r="BL502" s="17" t="s">
        <v>170</v>
      </c>
      <c r="BM502" s="17" t="s">
        <v>2215</v>
      </c>
    </row>
    <row r="503" s="1" customFormat="1">
      <c r="B503" s="38"/>
      <c r="C503" s="39"/>
      <c r="D503" s="228" t="s">
        <v>172</v>
      </c>
      <c r="E503" s="39"/>
      <c r="F503" s="229" t="s">
        <v>456</v>
      </c>
      <c r="G503" s="39"/>
      <c r="H503" s="39"/>
      <c r="I503" s="143"/>
      <c r="J503" s="39"/>
      <c r="K503" s="39"/>
      <c r="L503" s="43"/>
      <c r="M503" s="230"/>
      <c r="N503" s="79"/>
      <c r="O503" s="79"/>
      <c r="P503" s="79"/>
      <c r="Q503" s="79"/>
      <c r="R503" s="79"/>
      <c r="S503" s="79"/>
      <c r="T503" s="80"/>
      <c r="AT503" s="17" t="s">
        <v>172</v>
      </c>
      <c r="AU503" s="17" t="s">
        <v>76</v>
      </c>
    </row>
    <row r="504" s="1" customFormat="1">
      <c r="B504" s="38"/>
      <c r="C504" s="39"/>
      <c r="D504" s="228" t="s">
        <v>174</v>
      </c>
      <c r="E504" s="39"/>
      <c r="F504" s="231" t="s">
        <v>457</v>
      </c>
      <c r="G504" s="39"/>
      <c r="H504" s="39"/>
      <c r="I504" s="143"/>
      <c r="J504" s="39"/>
      <c r="K504" s="39"/>
      <c r="L504" s="43"/>
      <c r="M504" s="230"/>
      <c r="N504" s="79"/>
      <c r="O504" s="79"/>
      <c r="P504" s="79"/>
      <c r="Q504" s="79"/>
      <c r="R504" s="79"/>
      <c r="S504" s="79"/>
      <c r="T504" s="80"/>
      <c r="AT504" s="17" t="s">
        <v>174</v>
      </c>
      <c r="AU504" s="17" t="s">
        <v>76</v>
      </c>
    </row>
    <row r="505" s="12" customFormat="1">
      <c r="B505" s="232"/>
      <c r="C505" s="233"/>
      <c r="D505" s="228" t="s">
        <v>176</v>
      </c>
      <c r="E505" s="234" t="s">
        <v>1</v>
      </c>
      <c r="F505" s="235" t="s">
        <v>2216</v>
      </c>
      <c r="G505" s="233"/>
      <c r="H505" s="236">
        <v>299.44600000000003</v>
      </c>
      <c r="I505" s="237"/>
      <c r="J505" s="233"/>
      <c r="K505" s="233"/>
      <c r="L505" s="238"/>
      <c r="M505" s="239"/>
      <c r="N505" s="240"/>
      <c r="O505" s="240"/>
      <c r="P505" s="240"/>
      <c r="Q505" s="240"/>
      <c r="R505" s="240"/>
      <c r="S505" s="240"/>
      <c r="T505" s="241"/>
      <c r="AT505" s="242" t="s">
        <v>176</v>
      </c>
      <c r="AU505" s="242" t="s">
        <v>76</v>
      </c>
      <c r="AV505" s="12" t="s">
        <v>76</v>
      </c>
      <c r="AW505" s="12" t="s">
        <v>30</v>
      </c>
      <c r="AX505" s="12" t="s">
        <v>74</v>
      </c>
      <c r="AY505" s="242" t="s">
        <v>163</v>
      </c>
    </row>
    <row r="506" s="1" customFormat="1" ht="16.5" customHeight="1">
      <c r="B506" s="38"/>
      <c r="C506" s="216" t="s">
        <v>954</v>
      </c>
      <c r="D506" s="216" t="s">
        <v>165</v>
      </c>
      <c r="E506" s="217" t="s">
        <v>463</v>
      </c>
      <c r="F506" s="218" t="s">
        <v>464</v>
      </c>
      <c r="G506" s="219" t="s">
        <v>241</v>
      </c>
      <c r="H506" s="220">
        <v>3293.9059999999999</v>
      </c>
      <c r="I506" s="221"/>
      <c r="J506" s="222">
        <f>ROUND(I506*H506,2)</f>
        <v>0</v>
      </c>
      <c r="K506" s="218" t="s">
        <v>169</v>
      </c>
      <c r="L506" s="43"/>
      <c r="M506" s="223" t="s">
        <v>1</v>
      </c>
      <c r="N506" s="224" t="s">
        <v>38</v>
      </c>
      <c r="O506" s="79"/>
      <c r="P506" s="225">
        <f>O506*H506</f>
        <v>0</v>
      </c>
      <c r="Q506" s="225">
        <v>0</v>
      </c>
      <c r="R506" s="225">
        <f>Q506*H506</f>
        <v>0</v>
      </c>
      <c r="S506" s="225">
        <v>0</v>
      </c>
      <c r="T506" s="226">
        <f>S506*H506</f>
        <v>0</v>
      </c>
      <c r="AR506" s="17" t="s">
        <v>170</v>
      </c>
      <c r="AT506" s="17" t="s">
        <v>165</v>
      </c>
      <c r="AU506" s="17" t="s">
        <v>76</v>
      </c>
      <c r="AY506" s="17" t="s">
        <v>163</v>
      </c>
      <c r="BE506" s="227">
        <f>IF(N506="základní",J506,0)</f>
        <v>0</v>
      </c>
      <c r="BF506" s="227">
        <f>IF(N506="snížená",J506,0)</f>
        <v>0</v>
      </c>
      <c r="BG506" s="227">
        <f>IF(N506="zákl. přenesená",J506,0)</f>
        <v>0</v>
      </c>
      <c r="BH506" s="227">
        <f>IF(N506="sníž. přenesená",J506,0)</f>
        <v>0</v>
      </c>
      <c r="BI506" s="227">
        <f>IF(N506="nulová",J506,0)</f>
        <v>0</v>
      </c>
      <c r="BJ506" s="17" t="s">
        <v>74</v>
      </c>
      <c r="BK506" s="227">
        <f>ROUND(I506*H506,2)</f>
        <v>0</v>
      </c>
      <c r="BL506" s="17" t="s">
        <v>170</v>
      </c>
      <c r="BM506" s="17" t="s">
        <v>2217</v>
      </c>
    </row>
    <row r="507" s="1" customFormat="1">
      <c r="B507" s="38"/>
      <c r="C507" s="39"/>
      <c r="D507" s="228" t="s">
        <v>172</v>
      </c>
      <c r="E507" s="39"/>
      <c r="F507" s="229" t="s">
        <v>466</v>
      </c>
      <c r="G507" s="39"/>
      <c r="H507" s="39"/>
      <c r="I507" s="143"/>
      <c r="J507" s="39"/>
      <c r="K507" s="39"/>
      <c r="L507" s="43"/>
      <c r="M507" s="230"/>
      <c r="N507" s="79"/>
      <c r="O507" s="79"/>
      <c r="P507" s="79"/>
      <c r="Q507" s="79"/>
      <c r="R507" s="79"/>
      <c r="S507" s="79"/>
      <c r="T507" s="80"/>
      <c r="AT507" s="17" t="s">
        <v>172</v>
      </c>
      <c r="AU507" s="17" t="s">
        <v>76</v>
      </c>
    </row>
    <row r="508" s="1" customFormat="1">
      <c r="B508" s="38"/>
      <c r="C508" s="39"/>
      <c r="D508" s="228" t="s">
        <v>174</v>
      </c>
      <c r="E508" s="39"/>
      <c r="F508" s="231" t="s">
        <v>457</v>
      </c>
      <c r="G508" s="39"/>
      <c r="H508" s="39"/>
      <c r="I508" s="143"/>
      <c r="J508" s="39"/>
      <c r="K508" s="39"/>
      <c r="L508" s="43"/>
      <c r="M508" s="230"/>
      <c r="N508" s="79"/>
      <c r="O508" s="79"/>
      <c r="P508" s="79"/>
      <c r="Q508" s="79"/>
      <c r="R508" s="79"/>
      <c r="S508" s="79"/>
      <c r="T508" s="80"/>
      <c r="AT508" s="17" t="s">
        <v>174</v>
      </c>
      <c r="AU508" s="17" t="s">
        <v>76</v>
      </c>
    </row>
    <row r="509" s="1" customFormat="1">
      <c r="B509" s="38"/>
      <c r="C509" s="39"/>
      <c r="D509" s="228" t="s">
        <v>221</v>
      </c>
      <c r="E509" s="39"/>
      <c r="F509" s="231" t="s">
        <v>691</v>
      </c>
      <c r="G509" s="39"/>
      <c r="H509" s="39"/>
      <c r="I509" s="143"/>
      <c r="J509" s="39"/>
      <c r="K509" s="39"/>
      <c r="L509" s="43"/>
      <c r="M509" s="230"/>
      <c r="N509" s="79"/>
      <c r="O509" s="79"/>
      <c r="P509" s="79"/>
      <c r="Q509" s="79"/>
      <c r="R509" s="79"/>
      <c r="S509" s="79"/>
      <c r="T509" s="80"/>
      <c r="AT509" s="17" t="s">
        <v>221</v>
      </c>
      <c r="AU509" s="17" t="s">
        <v>76</v>
      </c>
    </row>
    <row r="510" s="12" customFormat="1">
      <c r="B510" s="232"/>
      <c r="C510" s="233"/>
      <c r="D510" s="228" t="s">
        <v>176</v>
      </c>
      <c r="E510" s="234" t="s">
        <v>1</v>
      </c>
      <c r="F510" s="235" t="s">
        <v>2218</v>
      </c>
      <c r="G510" s="233"/>
      <c r="H510" s="236">
        <v>3293.9059999999999</v>
      </c>
      <c r="I510" s="237"/>
      <c r="J510" s="233"/>
      <c r="K510" s="233"/>
      <c r="L510" s="238"/>
      <c r="M510" s="239"/>
      <c r="N510" s="240"/>
      <c r="O510" s="240"/>
      <c r="P510" s="240"/>
      <c r="Q510" s="240"/>
      <c r="R510" s="240"/>
      <c r="S510" s="240"/>
      <c r="T510" s="241"/>
      <c r="AT510" s="242" t="s">
        <v>176</v>
      </c>
      <c r="AU510" s="242" t="s">
        <v>76</v>
      </c>
      <c r="AV510" s="12" t="s">
        <v>76</v>
      </c>
      <c r="AW510" s="12" t="s">
        <v>30</v>
      </c>
      <c r="AX510" s="12" t="s">
        <v>67</v>
      </c>
      <c r="AY510" s="242" t="s">
        <v>163</v>
      </c>
    </row>
    <row r="511" s="14" customFormat="1">
      <c r="B511" s="253"/>
      <c r="C511" s="254"/>
      <c r="D511" s="228" t="s">
        <v>176</v>
      </c>
      <c r="E511" s="255" t="s">
        <v>1</v>
      </c>
      <c r="F511" s="256" t="s">
        <v>188</v>
      </c>
      <c r="G511" s="254"/>
      <c r="H511" s="257">
        <v>3293.9059999999999</v>
      </c>
      <c r="I511" s="258"/>
      <c r="J511" s="254"/>
      <c r="K511" s="254"/>
      <c r="L511" s="259"/>
      <c r="M511" s="260"/>
      <c r="N511" s="261"/>
      <c r="O511" s="261"/>
      <c r="P511" s="261"/>
      <c r="Q511" s="261"/>
      <c r="R511" s="261"/>
      <c r="S511" s="261"/>
      <c r="T511" s="262"/>
      <c r="AT511" s="263" t="s">
        <v>176</v>
      </c>
      <c r="AU511" s="263" t="s">
        <v>76</v>
      </c>
      <c r="AV511" s="14" t="s">
        <v>170</v>
      </c>
      <c r="AW511" s="14" t="s">
        <v>30</v>
      </c>
      <c r="AX511" s="14" t="s">
        <v>74</v>
      </c>
      <c r="AY511" s="263" t="s">
        <v>163</v>
      </c>
    </row>
    <row r="512" s="1" customFormat="1" ht="16.5" customHeight="1">
      <c r="B512" s="38"/>
      <c r="C512" s="216" t="s">
        <v>959</v>
      </c>
      <c r="D512" s="216" t="s">
        <v>165</v>
      </c>
      <c r="E512" s="217" t="s">
        <v>469</v>
      </c>
      <c r="F512" s="218" t="s">
        <v>470</v>
      </c>
      <c r="G512" s="219" t="s">
        <v>241</v>
      </c>
      <c r="H512" s="220">
        <v>299.44600000000003</v>
      </c>
      <c r="I512" s="221"/>
      <c r="J512" s="222">
        <f>ROUND(I512*H512,2)</f>
        <v>0</v>
      </c>
      <c r="K512" s="218" t="s">
        <v>169</v>
      </c>
      <c r="L512" s="43"/>
      <c r="M512" s="223" t="s">
        <v>1</v>
      </c>
      <c r="N512" s="224" t="s">
        <v>38</v>
      </c>
      <c r="O512" s="79"/>
      <c r="P512" s="225">
        <f>O512*H512</f>
        <v>0</v>
      </c>
      <c r="Q512" s="225">
        <v>0</v>
      </c>
      <c r="R512" s="225">
        <f>Q512*H512</f>
        <v>0</v>
      </c>
      <c r="S512" s="225">
        <v>0</v>
      </c>
      <c r="T512" s="226">
        <f>S512*H512</f>
        <v>0</v>
      </c>
      <c r="AR512" s="17" t="s">
        <v>170</v>
      </c>
      <c r="AT512" s="17" t="s">
        <v>165</v>
      </c>
      <c r="AU512" s="17" t="s">
        <v>76</v>
      </c>
      <c r="AY512" s="17" t="s">
        <v>163</v>
      </c>
      <c r="BE512" s="227">
        <f>IF(N512="základní",J512,0)</f>
        <v>0</v>
      </c>
      <c r="BF512" s="227">
        <f>IF(N512="snížená",J512,0)</f>
        <v>0</v>
      </c>
      <c r="BG512" s="227">
        <f>IF(N512="zákl. přenesená",J512,0)</f>
        <v>0</v>
      </c>
      <c r="BH512" s="227">
        <f>IF(N512="sníž. přenesená",J512,0)</f>
        <v>0</v>
      </c>
      <c r="BI512" s="227">
        <f>IF(N512="nulová",J512,0)</f>
        <v>0</v>
      </c>
      <c r="BJ512" s="17" t="s">
        <v>74</v>
      </c>
      <c r="BK512" s="227">
        <f>ROUND(I512*H512,2)</f>
        <v>0</v>
      </c>
      <c r="BL512" s="17" t="s">
        <v>170</v>
      </c>
      <c r="BM512" s="17" t="s">
        <v>2219</v>
      </c>
    </row>
    <row r="513" s="1" customFormat="1">
      <c r="B513" s="38"/>
      <c r="C513" s="39"/>
      <c r="D513" s="228" t="s">
        <v>172</v>
      </c>
      <c r="E513" s="39"/>
      <c r="F513" s="229" t="s">
        <v>472</v>
      </c>
      <c r="G513" s="39"/>
      <c r="H513" s="39"/>
      <c r="I513" s="143"/>
      <c r="J513" s="39"/>
      <c r="K513" s="39"/>
      <c r="L513" s="43"/>
      <c r="M513" s="230"/>
      <c r="N513" s="79"/>
      <c r="O513" s="79"/>
      <c r="P513" s="79"/>
      <c r="Q513" s="79"/>
      <c r="R513" s="79"/>
      <c r="S513" s="79"/>
      <c r="T513" s="80"/>
      <c r="AT513" s="17" t="s">
        <v>172</v>
      </c>
      <c r="AU513" s="17" t="s">
        <v>76</v>
      </c>
    </row>
    <row r="514" s="1" customFormat="1" ht="16.5" customHeight="1">
      <c r="B514" s="38"/>
      <c r="C514" s="216" t="s">
        <v>967</v>
      </c>
      <c r="D514" s="216" t="s">
        <v>165</v>
      </c>
      <c r="E514" s="217" t="s">
        <v>2220</v>
      </c>
      <c r="F514" s="218" t="s">
        <v>475</v>
      </c>
      <c r="G514" s="219" t="s">
        <v>241</v>
      </c>
      <c r="H514" s="220">
        <v>275.98599999999999</v>
      </c>
      <c r="I514" s="221"/>
      <c r="J514" s="222">
        <f>ROUND(I514*H514,2)</f>
        <v>0</v>
      </c>
      <c r="K514" s="218" t="s">
        <v>169</v>
      </c>
      <c r="L514" s="43"/>
      <c r="M514" s="223" t="s">
        <v>1</v>
      </c>
      <c r="N514" s="224" t="s">
        <v>38</v>
      </c>
      <c r="O514" s="79"/>
      <c r="P514" s="225">
        <f>O514*H514</f>
        <v>0</v>
      </c>
      <c r="Q514" s="225">
        <v>0</v>
      </c>
      <c r="R514" s="225">
        <f>Q514*H514</f>
        <v>0</v>
      </c>
      <c r="S514" s="225">
        <v>0</v>
      </c>
      <c r="T514" s="226">
        <f>S514*H514</f>
        <v>0</v>
      </c>
      <c r="AR514" s="17" t="s">
        <v>170</v>
      </c>
      <c r="AT514" s="17" t="s">
        <v>165</v>
      </c>
      <c r="AU514" s="17" t="s">
        <v>76</v>
      </c>
      <c r="AY514" s="17" t="s">
        <v>163</v>
      </c>
      <c r="BE514" s="227">
        <f>IF(N514="základní",J514,0)</f>
        <v>0</v>
      </c>
      <c r="BF514" s="227">
        <f>IF(N514="snížená",J514,0)</f>
        <v>0</v>
      </c>
      <c r="BG514" s="227">
        <f>IF(N514="zákl. přenesená",J514,0)</f>
        <v>0</v>
      </c>
      <c r="BH514" s="227">
        <f>IF(N514="sníž. přenesená",J514,0)</f>
        <v>0</v>
      </c>
      <c r="BI514" s="227">
        <f>IF(N514="nulová",J514,0)</f>
        <v>0</v>
      </c>
      <c r="BJ514" s="17" t="s">
        <v>74</v>
      </c>
      <c r="BK514" s="227">
        <f>ROUND(I514*H514,2)</f>
        <v>0</v>
      </c>
      <c r="BL514" s="17" t="s">
        <v>170</v>
      </c>
      <c r="BM514" s="17" t="s">
        <v>2221</v>
      </c>
    </row>
    <row r="515" s="1" customFormat="1">
      <c r="B515" s="38"/>
      <c r="C515" s="39"/>
      <c r="D515" s="228" t="s">
        <v>172</v>
      </c>
      <c r="E515" s="39"/>
      <c r="F515" s="229" t="s">
        <v>243</v>
      </c>
      <c r="G515" s="39"/>
      <c r="H515" s="39"/>
      <c r="I515" s="143"/>
      <c r="J515" s="39"/>
      <c r="K515" s="39"/>
      <c r="L515" s="43"/>
      <c r="M515" s="230"/>
      <c r="N515" s="79"/>
      <c r="O515" s="79"/>
      <c r="P515" s="79"/>
      <c r="Q515" s="79"/>
      <c r="R515" s="79"/>
      <c r="S515" s="79"/>
      <c r="T515" s="80"/>
      <c r="AT515" s="17" t="s">
        <v>172</v>
      </c>
      <c r="AU515" s="17" t="s">
        <v>76</v>
      </c>
    </row>
    <row r="516" s="1" customFormat="1">
      <c r="B516" s="38"/>
      <c r="C516" s="39"/>
      <c r="D516" s="228" t="s">
        <v>174</v>
      </c>
      <c r="E516" s="39"/>
      <c r="F516" s="231" t="s">
        <v>2222</v>
      </c>
      <c r="G516" s="39"/>
      <c r="H516" s="39"/>
      <c r="I516" s="143"/>
      <c r="J516" s="39"/>
      <c r="K516" s="39"/>
      <c r="L516" s="43"/>
      <c r="M516" s="230"/>
      <c r="N516" s="79"/>
      <c r="O516" s="79"/>
      <c r="P516" s="79"/>
      <c r="Q516" s="79"/>
      <c r="R516" s="79"/>
      <c r="S516" s="79"/>
      <c r="T516" s="80"/>
      <c r="AT516" s="17" t="s">
        <v>174</v>
      </c>
      <c r="AU516" s="17" t="s">
        <v>76</v>
      </c>
    </row>
    <row r="517" s="13" customFormat="1">
      <c r="B517" s="243"/>
      <c r="C517" s="244"/>
      <c r="D517" s="228" t="s">
        <v>176</v>
      </c>
      <c r="E517" s="245" t="s">
        <v>1</v>
      </c>
      <c r="F517" s="246" t="s">
        <v>2223</v>
      </c>
      <c r="G517" s="244"/>
      <c r="H517" s="245" t="s">
        <v>1</v>
      </c>
      <c r="I517" s="247"/>
      <c r="J517" s="244"/>
      <c r="K517" s="244"/>
      <c r="L517" s="248"/>
      <c r="M517" s="249"/>
      <c r="N517" s="250"/>
      <c r="O517" s="250"/>
      <c r="P517" s="250"/>
      <c r="Q517" s="250"/>
      <c r="R517" s="250"/>
      <c r="S517" s="250"/>
      <c r="T517" s="251"/>
      <c r="AT517" s="252" t="s">
        <v>176</v>
      </c>
      <c r="AU517" s="252" t="s">
        <v>76</v>
      </c>
      <c r="AV517" s="13" t="s">
        <v>74</v>
      </c>
      <c r="AW517" s="13" t="s">
        <v>30</v>
      </c>
      <c r="AX517" s="13" t="s">
        <v>67</v>
      </c>
      <c r="AY517" s="252" t="s">
        <v>163</v>
      </c>
    </row>
    <row r="518" s="12" customFormat="1">
      <c r="B518" s="232"/>
      <c r="C518" s="233"/>
      <c r="D518" s="228" t="s">
        <v>176</v>
      </c>
      <c r="E518" s="234" t="s">
        <v>1</v>
      </c>
      <c r="F518" s="235" t="s">
        <v>2224</v>
      </c>
      <c r="G518" s="233"/>
      <c r="H518" s="236">
        <v>39.347999999999999</v>
      </c>
      <c r="I518" s="237"/>
      <c r="J518" s="233"/>
      <c r="K518" s="233"/>
      <c r="L518" s="238"/>
      <c r="M518" s="239"/>
      <c r="N518" s="240"/>
      <c r="O518" s="240"/>
      <c r="P518" s="240"/>
      <c r="Q518" s="240"/>
      <c r="R518" s="240"/>
      <c r="S518" s="240"/>
      <c r="T518" s="241"/>
      <c r="AT518" s="242" t="s">
        <v>176</v>
      </c>
      <c r="AU518" s="242" t="s">
        <v>76</v>
      </c>
      <c r="AV518" s="12" t="s">
        <v>76</v>
      </c>
      <c r="AW518" s="12" t="s">
        <v>30</v>
      </c>
      <c r="AX518" s="12" t="s">
        <v>67</v>
      </c>
      <c r="AY518" s="242" t="s">
        <v>163</v>
      </c>
    </row>
    <row r="519" s="13" customFormat="1">
      <c r="B519" s="243"/>
      <c r="C519" s="244"/>
      <c r="D519" s="228" t="s">
        <v>176</v>
      </c>
      <c r="E519" s="245" t="s">
        <v>1</v>
      </c>
      <c r="F519" s="246" t="s">
        <v>2225</v>
      </c>
      <c r="G519" s="244"/>
      <c r="H519" s="245" t="s">
        <v>1</v>
      </c>
      <c r="I519" s="247"/>
      <c r="J519" s="244"/>
      <c r="K519" s="244"/>
      <c r="L519" s="248"/>
      <c r="M519" s="249"/>
      <c r="N519" s="250"/>
      <c r="O519" s="250"/>
      <c r="P519" s="250"/>
      <c r="Q519" s="250"/>
      <c r="R519" s="250"/>
      <c r="S519" s="250"/>
      <c r="T519" s="251"/>
      <c r="AT519" s="252" t="s">
        <v>176</v>
      </c>
      <c r="AU519" s="252" t="s">
        <v>76</v>
      </c>
      <c r="AV519" s="13" t="s">
        <v>74</v>
      </c>
      <c r="AW519" s="13" t="s">
        <v>30</v>
      </c>
      <c r="AX519" s="13" t="s">
        <v>67</v>
      </c>
      <c r="AY519" s="252" t="s">
        <v>163</v>
      </c>
    </row>
    <row r="520" s="12" customFormat="1">
      <c r="B520" s="232"/>
      <c r="C520" s="233"/>
      <c r="D520" s="228" t="s">
        <v>176</v>
      </c>
      <c r="E520" s="234" t="s">
        <v>1</v>
      </c>
      <c r="F520" s="235" t="s">
        <v>2226</v>
      </c>
      <c r="G520" s="233"/>
      <c r="H520" s="236">
        <v>236.63800000000001</v>
      </c>
      <c r="I520" s="237"/>
      <c r="J520" s="233"/>
      <c r="K520" s="233"/>
      <c r="L520" s="238"/>
      <c r="M520" s="239"/>
      <c r="N520" s="240"/>
      <c r="O520" s="240"/>
      <c r="P520" s="240"/>
      <c r="Q520" s="240"/>
      <c r="R520" s="240"/>
      <c r="S520" s="240"/>
      <c r="T520" s="241"/>
      <c r="AT520" s="242" t="s">
        <v>176</v>
      </c>
      <c r="AU520" s="242" t="s">
        <v>76</v>
      </c>
      <c r="AV520" s="12" t="s">
        <v>76</v>
      </c>
      <c r="AW520" s="12" t="s">
        <v>30</v>
      </c>
      <c r="AX520" s="12" t="s">
        <v>67</v>
      </c>
      <c r="AY520" s="242" t="s">
        <v>163</v>
      </c>
    </row>
    <row r="521" s="14" customFormat="1">
      <c r="B521" s="253"/>
      <c r="C521" s="254"/>
      <c r="D521" s="228" t="s">
        <v>176</v>
      </c>
      <c r="E521" s="255" t="s">
        <v>1</v>
      </c>
      <c r="F521" s="256" t="s">
        <v>188</v>
      </c>
      <c r="G521" s="254"/>
      <c r="H521" s="257">
        <v>275.98599999999999</v>
      </c>
      <c r="I521" s="258"/>
      <c r="J521" s="254"/>
      <c r="K521" s="254"/>
      <c r="L521" s="259"/>
      <c r="M521" s="260"/>
      <c r="N521" s="261"/>
      <c r="O521" s="261"/>
      <c r="P521" s="261"/>
      <c r="Q521" s="261"/>
      <c r="R521" s="261"/>
      <c r="S521" s="261"/>
      <c r="T521" s="262"/>
      <c r="AT521" s="263" t="s">
        <v>176</v>
      </c>
      <c r="AU521" s="263" t="s">
        <v>76</v>
      </c>
      <c r="AV521" s="14" t="s">
        <v>170</v>
      </c>
      <c r="AW521" s="14" t="s">
        <v>30</v>
      </c>
      <c r="AX521" s="14" t="s">
        <v>74</v>
      </c>
      <c r="AY521" s="263" t="s">
        <v>163</v>
      </c>
    </row>
    <row r="522" s="11" customFormat="1" ht="22.8" customHeight="1">
      <c r="B522" s="200"/>
      <c r="C522" s="201"/>
      <c r="D522" s="202" t="s">
        <v>66</v>
      </c>
      <c r="E522" s="214" t="s">
        <v>479</v>
      </c>
      <c r="F522" s="214" t="s">
        <v>480</v>
      </c>
      <c r="G522" s="201"/>
      <c r="H522" s="201"/>
      <c r="I522" s="204"/>
      <c r="J522" s="215">
        <f>BK522</f>
        <v>0</v>
      </c>
      <c r="K522" s="201"/>
      <c r="L522" s="206"/>
      <c r="M522" s="207"/>
      <c r="N522" s="208"/>
      <c r="O522" s="208"/>
      <c r="P522" s="209">
        <f>SUM(P523:P526)</f>
        <v>0</v>
      </c>
      <c r="Q522" s="208"/>
      <c r="R522" s="209">
        <f>SUM(R523:R526)</f>
        <v>0</v>
      </c>
      <c r="S522" s="208"/>
      <c r="T522" s="210">
        <f>SUM(T523:T526)</f>
        <v>0</v>
      </c>
      <c r="AR522" s="211" t="s">
        <v>74</v>
      </c>
      <c r="AT522" s="212" t="s">
        <v>66</v>
      </c>
      <c r="AU522" s="212" t="s">
        <v>74</v>
      </c>
      <c r="AY522" s="211" t="s">
        <v>163</v>
      </c>
      <c r="BK522" s="213">
        <f>SUM(BK523:BK526)</f>
        <v>0</v>
      </c>
    </row>
    <row r="523" s="1" customFormat="1" ht="16.5" customHeight="1">
      <c r="B523" s="38"/>
      <c r="C523" s="216" t="s">
        <v>973</v>
      </c>
      <c r="D523" s="216" t="s">
        <v>165</v>
      </c>
      <c r="E523" s="217" t="s">
        <v>482</v>
      </c>
      <c r="F523" s="218" t="s">
        <v>483</v>
      </c>
      <c r="G523" s="219" t="s">
        <v>241</v>
      </c>
      <c r="H523" s="220">
        <v>72.040999999999997</v>
      </c>
      <c r="I523" s="221"/>
      <c r="J523" s="222">
        <f>ROUND(I523*H523,2)</f>
        <v>0</v>
      </c>
      <c r="K523" s="218" t="s">
        <v>169</v>
      </c>
      <c r="L523" s="43"/>
      <c r="M523" s="223" t="s">
        <v>1</v>
      </c>
      <c r="N523" s="224" t="s">
        <v>38</v>
      </c>
      <c r="O523" s="79"/>
      <c r="P523" s="225">
        <f>O523*H523</f>
        <v>0</v>
      </c>
      <c r="Q523" s="225">
        <v>0</v>
      </c>
      <c r="R523" s="225">
        <f>Q523*H523</f>
        <v>0</v>
      </c>
      <c r="S523" s="225">
        <v>0</v>
      </c>
      <c r="T523" s="226">
        <f>S523*H523</f>
        <v>0</v>
      </c>
      <c r="AR523" s="17" t="s">
        <v>170</v>
      </c>
      <c r="AT523" s="17" t="s">
        <v>165</v>
      </c>
      <c r="AU523" s="17" t="s">
        <v>76</v>
      </c>
      <c r="AY523" s="17" t="s">
        <v>163</v>
      </c>
      <c r="BE523" s="227">
        <f>IF(N523="základní",J523,0)</f>
        <v>0</v>
      </c>
      <c r="BF523" s="227">
        <f>IF(N523="snížená",J523,0)</f>
        <v>0</v>
      </c>
      <c r="BG523" s="227">
        <f>IF(N523="zákl. přenesená",J523,0)</f>
        <v>0</v>
      </c>
      <c r="BH523" s="227">
        <f>IF(N523="sníž. přenesená",J523,0)</f>
        <v>0</v>
      </c>
      <c r="BI523" s="227">
        <f>IF(N523="nulová",J523,0)</f>
        <v>0</v>
      </c>
      <c r="BJ523" s="17" t="s">
        <v>74</v>
      </c>
      <c r="BK523" s="227">
        <f>ROUND(I523*H523,2)</f>
        <v>0</v>
      </c>
      <c r="BL523" s="17" t="s">
        <v>170</v>
      </c>
      <c r="BM523" s="17" t="s">
        <v>2227</v>
      </c>
    </row>
    <row r="524" s="1" customFormat="1">
      <c r="B524" s="38"/>
      <c r="C524" s="39"/>
      <c r="D524" s="228" t="s">
        <v>172</v>
      </c>
      <c r="E524" s="39"/>
      <c r="F524" s="229" t="s">
        <v>485</v>
      </c>
      <c r="G524" s="39"/>
      <c r="H524" s="39"/>
      <c r="I524" s="143"/>
      <c r="J524" s="39"/>
      <c r="K524" s="39"/>
      <c r="L524" s="43"/>
      <c r="M524" s="230"/>
      <c r="N524" s="79"/>
      <c r="O524" s="79"/>
      <c r="P524" s="79"/>
      <c r="Q524" s="79"/>
      <c r="R524" s="79"/>
      <c r="S524" s="79"/>
      <c r="T524" s="80"/>
      <c r="AT524" s="17" t="s">
        <v>172</v>
      </c>
      <c r="AU524" s="17" t="s">
        <v>76</v>
      </c>
    </row>
    <row r="525" s="1" customFormat="1">
      <c r="B525" s="38"/>
      <c r="C525" s="39"/>
      <c r="D525" s="228" t="s">
        <v>174</v>
      </c>
      <c r="E525" s="39"/>
      <c r="F525" s="231" t="s">
        <v>486</v>
      </c>
      <c r="G525" s="39"/>
      <c r="H525" s="39"/>
      <c r="I525" s="143"/>
      <c r="J525" s="39"/>
      <c r="K525" s="39"/>
      <c r="L525" s="43"/>
      <c r="M525" s="230"/>
      <c r="N525" s="79"/>
      <c r="O525" s="79"/>
      <c r="P525" s="79"/>
      <c r="Q525" s="79"/>
      <c r="R525" s="79"/>
      <c r="S525" s="79"/>
      <c r="T525" s="80"/>
      <c r="AT525" s="17" t="s">
        <v>174</v>
      </c>
      <c r="AU525" s="17" t="s">
        <v>76</v>
      </c>
    </row>
    <row r="526" s="1" customFormat="1">
      <c r="B526" s="38"/>
      <c r="C526" s="39"/>
      <c r="D526" s="228" t="s">
        <v>221</v>
      </c>
      <c r="E526" s="39"/>
      <c r="F526" s="231" t="s">
        <v>2228</v>
      </c>
      <c r="G526" s="39"/>
      <c r="H526" s="39"/>
      <c r="I526" s="143"/>
      <c r="J526" s="39"/>
      <c r="K526" s="39"/>
      <c r="L526" s="43"/>
      <c r="M526" s="230"/>
      <c r="N526" s="79"/>
      <c r="O526" s="79"/>
      <c r="P526" s="79"/>
      <c r="Q526" s="79"/>
      <c r="R526" s="79"/>
      <c r="S526" s="79"/>
      <c r="T526" s="80"/>
      <c r="AT526" s="17" t="s">
        <v>221</v>
      </c>
      <c r="AU526" s="17" t="s">
        <v>76</v>
      </c>
    </row>
    <row r="527" s="11" customFormat="1" ht="25.92" customHeight="1">
      <c r="B527" s="200"/>
      <c r="C527" s="201"/>
      <c r="D527" s="202" t="s">
        <v>66</v>
      </c>
      <c r="E527" s="203" t="s">
        <v>488</v>
      </c>
      <c r="F527" s="203" t="s">
        <v>489</v>
      </c>
      <c r="G527" s="201"/>
      <c r="H527" s="201"/>
      <c r="I527" s="204"/>
      <c r="J527" s="205">
        <f>BK527</f>
        <v>0</v>
      </c>
      <c r="K527" s="201"/>
      <c r="L527" s="206"/>
      <c r="M527" s="207"/>
      <c r="N527" s="208"/>
      <c r="O527" s="208"/>
      <c r="P527" s="209">
        <f>P528</f>
        <v>0</v>
      </c>
      <c r="Q527" s="208"/>
      <c r="R527" s="209">
        <f>R528</f>
        <v>0.040000000000000001</v>
      </c>
      <c r="S527" s="208"/>
      <c r="T527" s="210">
        <f>T528</f>
        <v>0</v>
      </c>
      <c r="AR527" s="211" t="s">
        <v>76</v>
      </c>
      <c r="AT527" s="212" t="s">
        <v>66</v>
      </c>
      <c r="AU527" s="212" t="s">
        <v>67</v>
      </c>
      <c r="AY527" s="211" t="s">
        <v>163</v>
      </c>
      <c r="BK527" s="213">
        <f>BK528</f>
        <v>0</v>
      </c>
    </row>
    <row r="528" s="11" customFormat="1" ht="22.8" customHeight="1">
      <c r="B528" s="200"/>
      <c r="C528" s="201"/>
      <c r="D528" s="202" t="s">
        <v>66</v>
      </c>
      <c r="E528" s="214" t="s">
        <v>490</v>
      </c>
      <c r="F528" s="214" t="s">
        <v>491</v>
      </c>
      <c r="G528" s="201"/>
      <c r="H528" s="201"/>
      <c r="I528" s="204"/>
      <c r="J528" s="215">
        <f>BK528</f>
        <v>0</v>
      </c>
      <c r="K528" s="201"/>
      <c r="L528" s="206"/>
      <c r="M528" s="207"/>
      <c r="N528" s="208"/>
      <c r="O528" s="208"/>
      <c r="P528" s="209">
        <f>SUM(P529:P555)</f>
        <v>0</v>
      </c>
      <c r="Q528" s="208"/>
      <c r="R528" s="209">
        <f>SUM(R529:R555)</f>
        <v>0.040000000000000001</v>
      </c>
      <c r="S528" s="208"/>
      <c r="T528" s="210">
        <f>SUM(T529:T555)</f>
        <v>0</v>
      </c>
      <c r="AR528" s="211" t="s">
        <v>76</v>
      </c>
      <c r="AT528" s="212" t="s">
        <v>66</v>
      </c>
      <c r="AU528" s="212" t="s">
        <v>74</v>
      </c>
      <c r="AY528" s="211" t="s">
        <v>163</v>
      </c>
      <c r="BK528" s="213">
        <f>SUM(BK529:BK555)</f>
        <v>0</v>
      </c>
    </row>
    <row r="529" s="1" customFormat="1" ht="16.5" customHeight="1">
      <c r="B529" s="38"/>
      <c r="C529" s="216" t="s">
        <v>980</v>
      </c>
      <c r="D529" s="216" t="s">
        <v>165</v>
      </c>
      <c r="E529" s="217" t="s">
        <v>493</v>
      </c>
      <c r="F529" s="218" t="s">
        <v>494</v>
      </c>
      <c r="G529" s="219" t="s">
        <v>197</v>
      </c>
      <c r="H529" s="220">
        <v>34.780000000000001</v>
      </c>
      <c r="I529" s="221"/>
      <c r="J529" s="222">
        <f>ROUND(I529*H529,2)</f>
        <v>0</v>
      </c>
      <c r="K529" s="218" t="s">
        <v>169</v>
      </c>
      <c r="L529" s="43"/>
      <c r="M529" s="223" t="s">
        <v>1</v>
      </c>
      <c r="N529" s="224" t="s">
        <v>38</v>
      </c>
      <c r="O529" s="79"/>
      <c r="P529" s="225">
        <f>O529*H529</f>
        <v>0</v>
      </c>
      <c r="Q529" s="225">
        <v>0</v>
      </c>
      <c r="R529" s="225">
        <f>Q529*H529</f>
        <v>0</v>
      </c>
      <c r="S529" s="225">
        <v>0</v>
      </c>
      <c r="T529" s="226">
        <f>S529*H529</f>
        <v>0</v>
      </c>
      <c r="AR529" s="17" t="s">
        <v>294</v>
      </c>
      <c r="AT529" s="17" t="s">
        <v>165</v>
      </c>
      <c r="AU529" s="17" t="s">
        <v>76</v>
      </c>
      <c r="AY529" s="17" t="s">
        <v>163</v>
      </c>
      <c r="BE529" s="227">
        <f>IF(N529="základní",J529,0)</f>
        <v>0</v>
      </c>
      <c r="BF529" s="227">
        <f>IF(N529="snížená",J529,0)</f>
        <v>0</v>
      </c>
      <c r="BG529" s="227">
        <f>IF(N529="zákl. přenesená",J529,0)</f>
        <v>0</v>
      </c>
      <c r="BH529" s="227">
        <f>IF(N529="sníž. přenesená",J529,0)</f>
        <v>0</v>
      </c>
      <c r="BI529" s="227">
        <f>IF(N529="nulová",J529,0)</f>
        <v>0</v>
      </c>
      <c r="BJ529" s="17" t="s">
        <v>74</v>
      </c>
      <c r="BK529" s="227">
        <f>ROUND(I529*H529,2)</f>
        <v>0</v>
      </c>
      <c r="BL529" s="17" t="s">
        <v>294</v>
      </c>
      <c r="BM529" s="17" t="s">
        <v>2229</v>
      </c>
    </row>
    <row r="530" s="1" customFormat="1">
      <c r="B530" s="38"/>
      <c r="C530" s="39"/>
      <c r="D530" s="228" t="s">
        <v>172</v>
      </c>
      <c r="E530" s="39"/>
      <c r="F530" s="229" t="s">
        <v>496</v>
      </c>
      <c r="G530" s="39"/>
      <c r="H530" s="39"/>
      <c r="I530" s="143"/>
      <c r="J530" s="39"/>
      <c r="K530" s="39"/>
      <c r="L530" s="43"/>
      <c r="M530" s="230"/>
      <c r="N530" s="79"/>
      <c r="O530" s="79"/>
      <c r="P530" s="79"/>
      <c r="Q530" s="79"/>
      <c r="R530" s="79"/>
      <c r="S530" s="79"/>
      <c r="T530" s="80"/>
      <c r="AT530" s="17" t="s">
        <v>172</v>
      </c>
      <c r="AU530" s="17" t="s">
        <v>76</v>
      </c>
    </row>
    <row r="531" s="1" customFormat="1">
      <c r="B531" s="38"/>
      <c r="C531" s="39"/>
      <c r="D531" s="228" t="s">
        <v>174</v>
      </c>
      <c r="E531" s="39"/>
      <c r="F531" s="231" t="s">
        <v>497</v>
      </c>
      <c r="G531" s="39"/>
      <c r="H531" s="39"/>
      <c r="I531" s="143"/>
      <c r="J531" s="39"/>
      <c r="K531" s="39"/>
      <c r="L531" s="43"/>
      <c r="M531" s="230"/>
      <c r="N531" s="79"/>
      <c r="O531" s="79"/>
      <c r="P531" s="79"/>
      <c r="Q531" s="79"/>
      <c r="R531" s="79"/>
      <c r="S531" s="79"/>
      <c r="T531" s="80"/>
      <c r="AT531" s="17" t="s">
        <v>174</v>
      </c>
      <c r="AU531" s="17" t="s">
        <v>76</v>
      </c>
    </row>
    <row r="532" s="13" customFormat="1">
      <c r="B532" s="243"/>
      <c r="C532" s="244"/>
      <c r="D532" s="228" t="s">
        <v>176</v>
      </c>
      <c r="E532" s="245" t="s">
        <v>1</v>
      </c>
      <c r="F532" s="246" t="s">
        <v>2230</v>
      </c>
      <c r="G532" s="244"/>
      <c r="H532" s="245" t="s">
        <v>1</v>
      </c>
      <c r="I532" s="247"/>
      <c r="J532" s="244"/>
      <c r="K532" s="244"/>
      <c r="L532" s="248"/>
      <c r="M532" s="249"/>
      <c r="N532" s="250"/>
      <c r="O532" s="250"/>
      <c r="P532" s="250"/>
      <c r="Q532" s="250"/>
      <c r="R532" s="250"/>
      <c r="S532" s="250"/>
      <c r="T532" s="251"/>
      <c r="AT532" s="252" t="s">
        <v>176</v>
      </c>
      <c r="AU532" s="252" t="s">
        <v>76</v>
      </c>
      <c r="AV532" s="13" t="s">
        <v>74</v>
      </c>
      <c r="AW532" s="13" t="s">
        <v>30</v>
      </c>
      <c r="AX532" s="13" t="s">
        <v>67</v>
      </c>
      <c r="AY532" s="252" t="s">
        <v>163</v>
      </c>
    </row>
    <row r="533" s="12" customFormat="1">
      <c r="B533" s="232"/>
      <c r="C533" s="233"/>
      <c r="D533" s="228" t="s">
        <v>176</v>
      </c>
      <c r="E533" s="234" t="s">
        <v>1</v>
      </c>
      <c r="F533" s="235" t="s">
        <v>2231</v>
      </c>
      <c r="G533" s="233"/>
      <c r="H533" s="236">
        <v>32.5</v>
      </c>
      <c r="I533" s="237"/>
      <c r="J533" s="233"/>
      <c r="K533" s="233"/>
      <c r="L533" s="238"/>
      <c r="M533" s="239"/>
      <c r="N533" s="240"/>
      <c r="O533" s="240"/>
      <c r="P533" s="240"/>
      <c r="Q533" s="240"/>
      <c r="R533" s="240"/>
      <c r="S533" s="240"/>
      <c r="T533" s="241"/>
      <c r="AT533" s="242" t="s">
        <v>176</v>
      </c>
      <c r="AU533" s="242" t="s">
        <v>76</v>
      </c>
      <c r="AV533" s="12" t="s">
        <v>76</v>
      </c>
      <c r="AW533" s="12" t="s">
        <v>30</v>
      </c>
      <c r="AX533" s="12" t="s">
        <v>67</v>
      </c>
      <c r="AY533" s="242" t="s">
        <v>163</v>
      </c>
    </row>
    <row r="534" s="13" customFormat="1">
      <c r="B534" s="243"/>
      <c r="C534" s="244"/>
      <c r="D534" s="228" t="s">
        <v>176</v>
      </c>
      <c r="E534" s="245" t="s">
        <v>1</v>
      </c>
      <c r="F534" s="246" t="s">
        <v>2232</v>
      </c>
      <c r="G534" s="244"/>
      <c r="H534" s="245" t="s">
        <v>1</v>
      </c>
      <c r="I534" s="247"/>
      <c r="J534" s="244"/>
      <c r="K534" s="244"/>
      <c r="L534" s="248"/>
      <c r="M534" s="249"/>
      <c r="N534" s="250"/>
      <c r="O534" s="250"/>
      <c r="P534" s="250"/>
      <c r="Q534" s="250"/>
      <c r="R534" s="250"/>
      <c r="S534" s="250"/>
      <c r="T534" s="251"/>
      <c r="AT534" s="252" t="s">
        <v>176</v>
      </c>
      <c r="AU534" s="252" t="s">
        <v>76</v>
      </c>
      <c r="AV534" s="13" t="s">
        <v>74</v>
      </c>
      <c r="AW534" s="13" t="s">
        <v>30</v>
      </c>
      <c r="AX534" s="13" t="s">
        <v>67</v>
      </c>
      <c r="AY534" s="252" t="s">
        <v>163</v>
      </c>
    </row>
    <row r="535" s="12" customFormat="1">
      <c r="B535" s="232"/>
      <c r="C535" s="233"/>
      <c r="D535" s="228" t="s">
        <v>176</v>
      </c>
      <c r="E535" s="234" t="s">
        <v>1</v>
      </c>
      <c r="F535" s="235" t="s">
        <v>2233</v>
      </c>
      <c r="G535" s="233"/>
      <c r="H535" s="236">
        <v>2.2799999999999998</v>
      </c>
      <c r="I535" s="237"/>
      <c r="J535" s="233"/>
      <c r="K535" s="233"/>
      <c r="L535" s="238"/>
      <c r="M535" s="239"/>
      <c r="N535" s="240"/>
      <c r="O535" s="240"/>
      <c r="P535" s="240"/>
      <c r="Q535" s="240"/>
      <c r="R535" s="240"/>
      <c r="S535" s="240"/>
      <c r="T535" s="241"/>
      <c r="AT535" s="242" t="s">
        <v>176</v>
      </c>
      <c r="AU535" s="242" t="s">
        <v>76</v>
      </c>
      <c r="AV535" s="12" t="s">
        <v>76</v>
      </c>
      <c r="AW535" s="12" t="s">
        <v>30</v>
      </c>
      <c r="AX535" s="12" t="s">
        <v>67</v>
      </c>
      <c r="AY535" s="242" t="s">
        <v>163</v>
      </c>
    </row>
    <row r="536" s="14" customFormat="1">
      <c r="B536" s="253"/>
      <c r="C536" s="254"/>
      <c r="D536" s="228" t="s">
        <v>176</v>
      </c>
      <c r="E536" s="255" t="s">
        <v>1</v>
      </c>
      <c r="F536" s="256" t="s">
        <v>188</v>
      </c>
      <c r="G536" s="254"/>
      <c r="H536" s="257">
        <v>34.780000000000001</v>
      </c>
      <c r="I536" s="258"/>
      <c r="J536" s="254"/>
      <c r="K536" s="254"/>
      <c r="L536" s="259"/>
      <c r="M536" s="260"/>
      <c r="N536" s="261"/>
      <c r="O536" s="261"/>
      <c r="P536" s="261"/>
      <c r="Q536" s="261"/>
      <c r="R536" s="261"/>
      <c r="S536" s="261"/>
      <c r="T536" s="262"/>
      <c r="AT536" s="263" t="s">
        <v>176</v>
      </c>
      <c r="AU536" s="263" t="s">
        <v>76</v>
      </c>
      <c r="AV536" s="14" t="s">
        <v>170</v>
      </c>
      <c r="AW536" s="14" t="s">
        <v>30</v>
      </c>
      <c r="AX536" s="14" t="s">
        <v>74</v>
      </c>
      <c r="AY536" s="263" t="s">
        <v>163</v>
      </c>
    </row>
    <row r="537" s="1" customFormat="1" ht="16.5" customHeight="1">
      <c r="B537" s="38"/>
      <c r="C537" s="264" t="s">
        <v>989</v>
      </c>
      <c r="D537" s="264" t="s">
        <v>347</v>
      </c>
      <c r="E537" s="265" t="s">
        <v>504</v>
      </c>
      <c r="F537" s="266" t="s">
        <v>505</v>
      </c>
      <c r="G537" s="267" t="s">
        <v>241</v>
      </c>
      <c r="H537" s="268">
        <v>0.012</v>
      </c>
      <c r="I537" s="269"/>
      <c r="J537" s="270">
        <f>ROUND(I537*H537,2)</f>
        <v>0</v>
      </c>
      <c r="K537" s="266" t="s">
        <v>169</v>
      </c>
      <c r="L537" s="271"/>
      <c r="M537" s="272" t="s">
        <v>1</v>
      </c>
      <c r="N537" s="273" t="s">
        <v>38</v>
      </c>
      <c r="O537" s="79"/>
      <c r="P537" s="225">
        <f>O537*H537</f>
        <v>0</v>
      </c>
      <c r="Q537" s="225">
        <v>1</v>
      </c>
      <c r="R537" s="225">
        <f>Q537*H537</f>
        <v>0.012</v>
      </c>
      <c r="S537" s="225">
        <v>0</v>
      </c>
      <c r="T537" s="226">
        <f>S537*H537</f>
        <v>0</v>
      </c>
      <c r="AR537" s="17" t="s">
        <v>429</v>
      </c>
      <c r="AT537" s="17" t="s">
        <v>347</v>
      </c>
      <c r="AU537" s="17" t="s">
        <v>76</v>
      </c>
      <c r="AY537" s="17" t="s">
        <v>163</v>
      </c>
      <c r="BE537" s="227">
        <f>IF(N537="základní",J537,0)</f>
        <v>0</v>
      </c>
      <c r="BF537" s="227">
        <f>IF(N537="snížená",J537,0)</f>
        <v>0</v>
      </c>
      <c r="BG537" s="227">
        <f>IF(N537="zákl. přenesená",J537,0)</f>
        <v>0</v>
      </c>
      <c r="BH537" s="227">
        <f>IF(N537="sníž. přenesená",J537,0)</f>
        <v>0</v>
      </c>
      <c r="BI537" s="227">
        <f>IF(N537="nulová",J537,0)</f>
        <v>0</v>
      </c>
      <c r="BJ537" s="17" t="s">
        <v>74</v>
      </c>
      <c r="BK537" s="227">
        <f>ROUND(I537*H537,2)</f>
        <v>0</v>
      </c>
      <c r="BL537" s="17" t="s">
        <v>294</v>
      </c>
      <c r="BM537" s="17" t="s">
        <v>2234</v>
      </c>
    </row>
    <row r="538" s="1" customFormat="1">
      <c r="B538" s="38"/>
      <c r="C538" s="39"/>
      <c r="D538" s="228" t="s">
        <v>172</v>
      </c>
      <c r="E538" s="39"/>
      <c r="F538" s="229" t="s">
        <v>505</v>
      </c>
      <c r="G538" s="39"/>
      <c r="H538" s="39"/>
      <c r="I538" s="143"/>
      <c r="J538" s="39"/>
      <c r="K538" s="39"/>
      <c r="L538" s="43"/>
      <c r="M538" s="230"/>
      <c r="N538" s="79"/>
      <c r="O538" s="79"/>
      <c r="P538" s="79"/>
      <c r="Q538" s="79"/>
      <c r="R538" s="79"/>
      <c r="S538" s="79"/>
      <c r="T538" s="80"/>
      <c r="AT538" s="17" t="s">
        <v>172</v>
      </c>
      <c r="AU538" s="17" t="s">
        <v>76</v>
      </c>
    </row>
    <row r="539" s="1" customFormat="1">
      <c r="B539" s="38"/>
      <c r="C539" s="39"/>
      <c r="D539" s="228" t="s">
        <v>221</v>
      </c>
      <c r="E539" s="39"/>
      <c r="F539" s="231" t="s">
        <v>507</v>
      </c>
      <c r="G539" s="39"/>
      <c r="H539" s="39"/>
      <c r="I539" s="143"/>
      <c r="J539" s="39"/>
      <c r="K539" s="39"/>
      <c r="L539" s="43"/>
      <c r="M539" s="230"/>
      <c r="N539" s="79"/>
      <c r="O539" s="79"/>
      <c r="P539" s="79"/>
      <c r="Q539" s="79"/>
      <c r="R539" s="79"/>
      <c r="S539" s="79"/>
      <c r="T539" s="80"/>
      <c r="AT539" s="17" t="s">
        <v>221</v>
      </c>
      <c r="AU539" s="17" t="s">
        <v>76</v>
      </c>
    </row>
    <row r="540" s="12" customFormat="1">
      <c r="B540" s="232"/>
      <c r="C540" s="233"/>
      <c r="D540" s="228" t="s">
        <v>176</v>
      </c>
      <c r="E540" s="234" t="s">
        <v>1</v>
      </c>
      <c r="F540" s="235" t="s">
        <v>2235</v>
      </c>
      <c r="G540" s="233"/>
      <c r="H540" s="236">
        <v>0.012</v>
      </c>
      <c r="I540" s="237"/>
      <c r="J540" s="233"/>
      <c r="K540" s="233"/>
      <c r="L540" s="238"/>
      <c r="M540" s="239"/>
      <c r="N540" s="240"/>
      <c r="O540" s="240"/>
      <c r="P540" s="240"/>
      <c r="Q540" s="240"/>
      <c r="R540" s="240"/>
      <c r="S540" s="240"/>
      <c r="T540" s="241"/>
      <c r="AT540" s="242" t="s">
        <v>176</v>
      </c>
      <c r="AU540" s="242" t="s">
        <v>76</v>
      </c>
      <c r="AV540" s="12" t="s">
        <v>76</v>
      </c>
      <c r="AW540" s="12" t="s">
        <v>30</v>
      </c>
      <c r="AX540" s="12" t="s">
        <v>67</v>
      </c>
      <c r="AY540" s="242" t="s">
        <v>163</v>
      </c>
    </row>
    <row r="541" s="14" customFormat="1">
      <c r="B541" s="253"/>
      <c r="C541" s="254"/>
      <c r="D541" s="228" t="s">
        <v>176</v>
      </c>
      <c r="E541" s="255" t="s">
        <v>1</v>
      </c>
      <c r="F541" s="256" t="s">
        <v>188</v>
      </c>
      <c r="G541" s="254"/>
      <c r="H541" s="257">
        <v>0.012</v>
      </c>
      <c r="I541" s="258"/>
      <c r="J541" s="254"/>
      <c r="K541" s="254"/>
      <c r="L541" s="259"/>
      <c r="M541" s="260"/>
      <c r="N541" s="261"/>
      <c r="O541" s="261"/>
      <c r="P541" s="261"/>
      <c r="Q541" s="261"/>
      <c r="R541" s="261"/>
      <c r="S541" s="261"/>
      <c r="T541" s="262"/>
      <c r="AT541" s="263" t="s">
        <v>176</v>
      </c>
      <c r="AU541" s="263" t="s">
        <v>76</v>
      </c>
      <c r="AV541" s="14" t="s">
        <v>170</v>
      </c>
      <c r="AW541" s="14" t="s">
        <v>30</v>
      </c>
      <c r="AX541" s="14" t="s">
        <v>74</v>
      </c>
      <c r="AY541" s="263" t="s">
        <v>163</v>
      </c>
    </row>
    <row r="542" s="1" customFormat="1" ht="16.5" customHeight="1">
      <c r="B542" s="38"/>
      <c r="C542" s="216" t="s">
        <v>997</v>
      </c>
      <c r="D542" s="216" t="s">
        <v>165</v>
      </c>
      <c r="E542" s="217" t="s">
        <v>510</v>
      </c>
      <c r="F542" s="218" t="s">
        <v>511</v>
      </c>
      <c r="G542" s="219" t="s">
        <v>197</v>
      </c>
      <c r="H542" s="220">
        <v>69.560000000000002</v>
      </c>
      <c r="I542" s="221"/>
      <c r="J542" s="222">
        <f>ROUND(I542*H542,2)</f>
        <v>0</v>
      </c>
      <c r="K542" s="218" t="s">
        <v>169</v>
      </c>
      <c r="L542" s="43"/>
      <c r="M542" s="223" t="s">
        <v>1</v>
      </c>
      <c r="N542" s="224" t="s">
        <v>38</v>
      </c>
      <c r="O542" s="79"/>
      <c r="P542" s="225">
        <f>O542*H542</f>
        <v>0</v>
      </c>
      <c r="Q542" s="225">
        <v>0</v>
      </c>
      <c r="R542" s="225">
        <f>Q542*H542</f>
        <v>0</v>
      </c>
      <c r="S542" s="225">
        <v>0</v>
      </c>
      <c r="T542" s="226">
        <f>S542*H542</f>
        <v>0</v>
      </c>
      <c r="AR542" s="17" t="s">
        <v>294</v>
      </c>
      <c r="AT542" s="17" t="s">
        <v>165</v>
      </c>
      <c r="AU542" s="17" t="s">
        <v>76</v>
      </c>
      <c r="AY542" s="17" t="s">
        <v>163</v>
      </c>
      <c r="BE542" s="227">
        <f>IF(N542="základní",J542,0)</f>
        <v>0</v>
      </c>
      <c r="BF542" s="227">
        <f>IF(N542="snížená",J542,0)</f>
        <v>0</v>
      </c>
      <c r="BG542" s="227">
        <f>IF(N542="zákl. přenesená",J542,0)</f>
        <v>0</v>
      </c>
      <c r="BH542" s="227">
        <f>IF(N542="sníž. přenesená",J542,0)</f>
        <v>0</v>
      </c>
      <c r="BI542" s="227">
        <f>IF(N542="nulová",J542,0)</f>
        <v>0</v>
      </c>
      <c r="BJ542" s="17" t="s">
        <v>74</v>
      </c>
      <c r="BK542" s="227">
        <f>ROUND(I542*H542,2)</f>
        <v>0</v>
      </c>
      <c r="BL542" s="17" t="s">
        <v>294</v>
      </c>
      <c r="BM542" s="17" t="s">
        <v>2236</v>
      </c>
    </row>
    <row r="543" s="1" customFormat="1">
      <c r="B543" s="38"/>
      <c r="C543" s="39"/>
      <c r="D543" s="228" t="s">
        <v>172</v>
      </c>
      <c r="E543" s="39"/>
      <c r="F543" s="229" t="s">
        <v>513</v>
      </c>
      <c r="G543" s="39"/>
      <c r="H543" s="39"/>
      <c r="I543" s="143"/>
      <c r="J543" s="39"/>
      <c r="K543" s="39"/>
      <c r="L543" s="43"/>
      <c r="M543" s="230"/>
      <c r="N543" s="79"/>
      <c r="O543" s="79"/>
      <c r="P543" s="79"/>
      <c r="Q543" s="79"/>
      <c r="R543" s="79"/>
      <c r="S543" s="79"/>
      <c r="T543" s="80"/>
      <c r="AT543" s="17" t="s">
        <v>172</v>
      </c>
      <c r="AU543" s="17" t="s">
        <v>76</v>
      </c>
    </row>
    <row r="544" s="1" customFormat="1">
      <c r="B544" s="38"/>
      <c r="C544" s="39"/>
      <c r="D544" s="228" t="s">
        <v>174</v>
      </c>
      <c r="E544" s="39"/>
      <c r="F544" s="231" t="s">
        <v>497</v>
      </c>
      <c r="G544" s="39"/>
      <c r="H544" s="39"/>
      <c r="I544" s="143"/>
      <c r="J544" s="39"/>
      <c r="K544" s="39"/>
      <c r="L544" s="43"/>
      <c r="M544" s="230"/>
      <c r="N544" s="79"/>
      <c r="O544" s="79"/>
      <c r="P544" s="79"/>
      <c r="Q544" s="79"/>
      <c r="R544" s="79"/>
      <c r="S544" s="79"/>
      <c r="T544" s="80"/>
      <c r="AT544" s="17" t="s">
        <v>174</v>
      </c>
      <c r="AU544" s="17" t="s">
        <v>76</v>
      </c>
    </row>
    <row r="545" s="12" customFormat="1">
      <c r="B545" s="232"/>
      <c r="C545" s="233"/>
      <c r="D545" s="228" t="s">
        <v>176</v>
      </c>
      <c r="E545" s="234" t="s">
        <v>1</v>
      </c>
      <c r="F545" s="235" t="s">
        <v>2237</v>
      </c>
      <c r="G545" s="233"/>
      <c r="H545" s="236">
        <v>69.560000000000002</v>
      </c>
      <c r="I545" s="237"/>
      <c r="J545" s="233"/>
      <c r="K545" s="233"/>
      <c r="L545" s="238"/>
      <c r="M545" s="239"/>
      <c r="N545" s="240"/>
      <c r="O545" s="240"/>
      <c r="P545" s="240"/>
      <c r="Q545" s="240"/>
      <c r="R545" s="240"/>
      <c r="S545" s="240"/>
      <c r="T545" s="241"/>
      <c r="AT545" s="242" t="s">
        <v>176</v>
      </c>
      <c r="AU545" s="242" t="s">
        <v>76</v>
      </c>
      <c r="AV545" s="12" t="s">
        <v>76</v>
      </c>
      <c r="AW545" s="12" t="s">
        <v>30</v>
      </c>
      <c r="AX545" s="12" t="s">
        <v>67</v>
      </c>
      <c r="AY545" s="242" t="s">
        <v>163</v>
      </c>
    </row>
    <row r="546" s="14" customFormat="1">
      <c r="B546" s="253"/>
      <c r="C546" s="254"/>
      <c r="D546" s="228" t="s">
        <v>176</v>
      </c>
      <c r="E546" s="255" t="s">
        <v>1</v>
      </c>
      <c r="F546" s="256" t="s">
        <v>188</v>
      </c>
      <c r="G546" s="254"/>
      <c r="H546" s="257">
        <v>69.560000000000002</v>
      </c>
      <c r="I546" s="258"/>
      <c r="J546" s="254"/>
      <c r="K546" s="254"/>
      <c r="L546" s="259"/>
      <c r="M546" s="260"/>
      <c r="N546" s="261"/>
      <c r="O546" s="261"/>
      <c r="P546" s="261"/>
      <c r="Q546" s="261"/>
      <c r="R546" s="261"/>
      <c r="S546" s="261"/>
      <c r="T546" s="262"/>
      <c r="AT546" s="263" t="s">
        <v>176</v>
      </c>
      <c r="AU546" s="263" t="s">
        <v>76</v>
      </c>
      <c r="AV546" s="14" t="s">
        <v>170</v>
      </c>
      <c r="AW546" s="14" t="s">
        <v>30</v>
      </c>
      <c r="AX546" s="14" t="s">
        <v>74</v>
      </c>
      <c r="AY546" s="263" t="s">
        <v>163</v>
      </c>
    </row>
    <row r="547" s="1" customFormat="1" ht="16.5" customHeight="1">
      <c r="B547" s="38"/>
      <c r="C547" s="264" t="s">
        <v>1007</v>
      </c>
      <c r="D547" s="264" t="s">
        <v>347</v>
      </c>
      <c r="E547" s="265" t="s">
        <v>517</v>
      </c>
      <c r="F547" s="266" t="s">
        <v>518</v>
      </c>
      <c r="G547" s="267" t="s">
        <v>241</v>
      </c>
      <c r="H547" s="268">
        <v>0.028000000000000001</v>
      </c>
      <c r="I547" s="269"/>
      <c r="J547" s="270">
        <f>ROUND(I547*H547,2)</f>
        <v>0</v>
      </c>
      <c r="K547" s="266" t="s">
        <v>169</v>
      </c>
      <c r="L547" s="271"/>
      <c r="M547" s="272" t="s">
        <v>1</v>
      </c>
      <c r="N547" s="273" t="s">
        <v>38</v>
      </c>
      <c r="O547" s="79"/>
      <c r="P547" s="225">
        <f>O547*H547</f>
        <v>0</v>
      </c>
      <c r="Q547" s="225">
        <v>1</v>
      </c>
      <c r="R547" s="225">
        <f>Q547*H547</f>
        <v>0.028000000000000001</v>
      </c>
      <c r="S547" s="225">
        <v>0</v>
      </c>
      <c r="T547" s="226">
        <f>S547*H547</f>
        <v>0</v>
      </c>
      <c r="AR547" s="17" t="s">
        <v>429</v>
      </c>
      <c r="AT547" s="17" t="s">
        <v>347</v>
      </c>
      <c r="AU547" s="17" t="s">
        <v>76</v>
      </c>
      <c r="AY547" s="17" t="s">
        <v>163</v>
      </c>
      <c r="BE547" s="227">
        <f>IF(N547="základní",J547,0)</f>
        <v>0</v>
      </c>
      <c r="BF547" s="227">
        <f>IF(N547="snížená",J547,0)</f>
        <v>0</v>
      </c>
      <c r="BG547" s="227">
        <f>IF(N547="zákl. přenesená",J547,0)</f>
        <v>0</v>
      </c>
      <c r="BH547" s="227">
        <f>IF(N547="sníž. přenesená",J547,0)</f>
        <v>0</v>
      </c>
      <c r="BI547" s="227">
        <f>IF(N547="nulová",J547,0)</f>
        <v>0</v>
      </c>
      <c r="BJ547" s="17" t="s">
        <v>74</v>
      </c>
      <c r="BK547" s="227">
        <f>ROUND(I547*H547,2)</f>
        <v>0</v>
      </c>
      <c r="BL547" s="17" t="s">
        <v>294</v>
      </c>
      <c r="BM547" s="17" t="s">
        <v>2238</v>
      </c>
    </row>
    <row r="548" s="1" customFormat="1">
      <c r="B548" s="38"/>
      <c r="C548" s="39"/>
      <c r="D548" s="228" t="s">
        <v>172</v>
      </c>
      <c r="E548" s="39"/>
      <c r="F548" s="229" t="s">
        <v>518</v>
      </c>
      <c r="G548" s="39"/>
      <c r="H548" s="39"/>
      <c r="I548" s="143"/>
      <c r="J548" s="39"/>
      <c r="K548" s="39"/>
      <c r="L548" s="43"/>
      <c r="M548" s="230"/>
      <c r="N548" s="79"/>
      <c r="O548" s="79"/>
      <c r="P548" s="79"/>
      <c r="Q548" s="79"/>
      <c r="R548" s="79"/>
      <c r="S548" s="79"/>
      <c r="T548" s="80"/>
      <c r="AT548" s="17" t="s">
        <v>172</v>
      </c>
      <c r="AU548" s="17" t="s">
        <v>76</v>
      </c>
    </row>
    <row r="549" s="1" customFormat="1">
      <c r="B549" s="38"/>
      <c r="C549" s="39"/>
      <c r="D549" s="228" t="s">
        <v>221</v>
      </c>
      <c r="E549" s="39"/>
      <c r="F549" s="231" t="s">
        <v>520</v>
      </c>
      <c r="G549" s="39"/>
      <c r="H549" s="39"/>
      <c r="I549" s="143"/>
      <c r="J549" s="39"/>
      <c r="K549" s="39"/>
      <c r="L549" s="43"/>
      <c r="M549" s="230"/>
      <c r="N549" s="79"/>
      <c r="O549" s="79"/>
      <c r="P549" s="79"/>
      <c r="Q549" s="79"/>
      <c r="R549" s="79"/>
      <c r="S549" s="79"/>
      <c r="T549" s="80"/>
      <c r="AT549" s="17" t="s">
        <v>221</v>
      </c>
      <c r="AU549" s="17" t="s">
        <v>76</v>
      </c>
    </row>
    <row r="550" s="13" customFormat="1">
      <c r="B550" s="243"/>
      <c r="C550" s="244"/>
      <c r="D550" s="228" t="s">
        <v>176</v>
      </c>
      <c r="E550" s="245" t="s">
        <v>1</v>
      </c>
      <c r="F550" s="246" t="s">
        <v>2239</v>
      </c>
      <c r="G550" s="244"/>
      <c r="H550" s="245" t="s">
        <v>1</v>
      </c>
      <c r="I550" s="247"/>
      <c r="J550" s="244"/>
      <c r="K550" s="244"/>
      <c r="L550" s="248"/>
      <c r="M550" s="249"/>
      <c r="N550" s="250"/>
      <c r="O550" s="250"/>
      <c r="P550" s="250"/>
      <c r="Q550" s="250"/>
      <c r="R550" s="250"/>
      <c r="S550" s="250"/>
      <c r="T550" s="251"/>
      <c r="AT550" s="252" t="s">
        <v>176</v>
      </c>
      <c r="AU550" s="252" t="s">
        <v>76</v>
      </c>
      <c r="AV550" s="13" t="s">
        <v>74</v>
      </c>
      <c r="AW550" s="13" t="s">
        <v>30</v>
      </c>
      <c r="AX550" s="13" t="s">
        <v>67</v>
      </c>
      <c r="AY550" s="252" t="s">
        <v>163</v>
      </c>
    </row>
    <row r="551" s="12" customFormat="1">
      <c r="B551" s="232"/>
      <c r="C551" s="233"/>
      <c r="D551" s="228" t="s">
        <v>176</v>
      </c>
      <c r="E551" s="234" t="s">
        <v>1</v>
      </c>
      <c r="F551" s="235" t="s">
        <v>2240</v>
      </c>
      <c r="G551" s="233"/>
      <c r="H551" s="236">
        <v>0.028000000000000001</v>
      </c>
      <c r="I551" s="237"/>
      <c r="J551" s="233"/>
      <c r="K551" s="233"/>
      <c r="L551" s="238"/>
      <c r="M551" s="239"/>
      <c r="N551" s="240"/>
      <c r="O551" s="240"/>
      <c r="P551" s="240"/>
      <c r="Q551" s="240"/>
      <c r="R551" s="240"/>
      <c r="S551" s="240"/>
      <c r="T551" s="241"/>
      <c r="AT551" s="242" t="s">
        <v>176</v>
      </c>
      <c r="AU551" s="242" t="s">
        <v>76</v>
      </c>
      <c r="AV551" s="12" t="s">
        <v>76</v>
      </c>
      <c r="AW551" s="12" t="s">
        <v>30</v>
      </c>
      <c r="AX551" s="12" t="s">
        <v>67</v>
      </c>
      <c r="AY551" s="242" t="s">
        <v>163</v>
      </c>
    </row>
    <row r="552" s="14" customFormat="1">
      <c r="B552" s="253"/>
      <c r="C552" s="254"/>
      <c r="D552" s="228" t="s">
        <v>176</v>
      </c>
      <c r="E552" s="255" t="s">
        <v>1</v>
      </c>
      <c r="F552" s="256" t="s">
        <v>188</v>
      </c>
      <c r="G552" s="254"/>
      <c r="H552" s="257">
        <v>0.028000000000000001</v>
      </c>
      <c r="I552" s="258"/>
      <c r="J552" s="254"/>
      <c r="K552" s="254"/>
      <c r="L552" s="259"/>
      <c r="M552" s="260"/>
      <c r="N552" s="261"/>
      <c r="O552" s="261"/>
      <c r="P552" s="261"/>
      <c r="Q552" s="261"/>
      <c r="R552" s="261"/>
      <c r="S552" s="261"/>
      <c r="T552" s="262"/>
      <c r="AT552" s="263" t="s">
        <v>176</v>
      </c>
      <c r="AU552" s="263" t="s">
        <v>76</v>
      </c>
      <c r="AV552" s="14" t="s">
        <v>170</v>
      </c>
      <c r="AW552" s="14" t="s">
        <v>30</v>
      </c>
      <c r="AX552" s="14" t="s">
        <v>74</v>
      </c>
      <c r="AY552" s="263" t="s">
        <v>163</v>
      </c>
    </row>
    <row r="553" s="1" customFormat="1" ht="16.5" customHeight="1">
      <c r="B553" s="38"/>
      <c r="C553" s="216" t="s">
        <v>1017</v>
      </c>
      <c r="D553" s="216" t="s">
        <v>165</v>
      </c>
      <c r="E553" s="217" t="s">
        <v>523</v>
      </c>
      <c r="F553" s="218" t="s">
        <v>524</v>
      </c>
      <c r="G553" s="219" t="s">
        <v>241</v>
      </c>
      <c r="H553" s="220">
        <v>0.040000000000000001</v>
      </c>
      <c r="I553" s="221"/>
      <c r="J553" s="222">
        <f>ROUND(I553*H553,2)</f>
        <v>0</v>
      </c>
      <c r="K553" s="218" t="s">
        <v>169</v>
      </c>
      <c r="L553" s="43"/>
      <c r="M553" s="223" t="s">
        <v>1</v>
      </c>
      <c r="N553" s="224" t="s">
        <v>38</v>
      </c>
      <c r="O553" s="79"/>
      <c r="P553" s="225">
        <f>O553*H553</f>
        <v>0</v>
      </c>
      <c r="Q553" s="225">
        <v>0</v>
      </c>
      <c r="R553" s="225">
        <f>Q553*H553</f>
        <v>0</v>
      </c>
      <c r="S553" s="225">
        <v>0</v>
      </c>
      <c r="T553" s="226">
        <f>S553*H553</f>
        <v>0</v>
      </c>
      <c r="AR553" s="17" t="s">
        <v>294</v>
      </c>
      <c r="AT553" s="17" t="s">
        <v>165</v>
      </c>
      <c r="AU553" s="17" t="s">
        <v>76</v>
      </c>
      <c r="AY553" s="17" t="s">
        <v>163</v>
      </c>
      <c r="BE553" s="227">
        <f>IF(N553="základní",J553,0)</f>
        <v>0</v>
      </c>
      <c r="BF553" s="227">
        <f>IF(N553="snížená",J553,0)</f>
        <v>0</v>
      </c>
      <c r="BG553" s="227">
        <f>IF(N553="zákl. přenesená",J553,0)</f>
        <v>0</v>
      </c>
      <c r="BH553" s="227">
        <f>IF(N553="sníž. přenesená",J553,0)</f>
        <v>0</v>
      </c>
      <c r="BI553" s="227">
        <f>IF(N553="nulová",J553,0)</f>
        <v>0</v>
      </c>
      <c r="BJ553" s="17" t="s">
        <v>74</v>
      </c>
      <c r="BK553" s="227">
        <f>ROUND(I553*H553,2)</f>
        <v>0</v>
      </c>
      <c r="BL553" s="17" t="s">
        <v>294</v>
      </c>
      <c r="BM553" s="17" t="s">
        <v>2241</v>
      </c>
    </row>
    <row r="554" s="1" customFormat="1">
      <c r="B554" s="38"/>
      <c r="C554" s="39"/>
      <c r="D554" s="228" t="s">
        <v>172</v>
      </c>
      <c r="E554" s="39"/>
      <c r="F554" s="229" t="s">
        <v>526</v>
      </c>
      <c r="G554" s="39"/>
      <c r="H554" s="39"/>
      <c r="I554" s="143"/>
      <c r="J554" s="39"/>
      <c r="K554" s="39"/>
      <c r="L554" s="43"/>
      <c r="M554" s="230"/>
      <c r="N554" s="79"/>
      <c r="O554" s="79"/>
      <c r="P554" s="79"/>
      <c r="Q554" s="79"/>
      <c r="R554" s="79"/>
      <c r="S554" s="79"/>
      <c r="T554" s="80"/>
      <c r="AT554" s="17" t="s">
        <v>172</v>
      </c>
      <c r="AU554" s="17" t="s">
        <v>76</v>
      </c>
    </row>
    <row r="555" s="1" customFormat="1">
      <c r="B555" s="38"/>
      <c r="C555" s="39"/>
      <c r="D555" s="228" t="s">
        <v>174</v>
      </c>
      <c r="E555" s="39"/>
      <c r="F555" s="231" t="s">
        <v>527</v>
      </c>
      <c r="G555" s="39"/>
      <c r="H555" s="39"/>
      <c r="I555" s="143"/>
      <c r="J555" s="39"/>
      <c r="K555" s="39"/>
      <c r="L555" s="43"/>
      <c r="M555" s="277"/>
      <c r="N555" s="278"/>
      <c r="O555" s="278"/>
      <c r="P555" s="278"/>
      <c r="Q555" s="278"/>
      <c r="R555" s="278"/>
      <c r="S555" s="278"/>
      <c r="T555" s="279"/>
      <c r="AT555" s="17" t="s">
        <v>174</v>
      </c>
      <c r="AU555" s="17" t="s">
        <v>76</v>
      </c>
    </row>
    <row r="556" s="1" customFormat="1" ht="6.96" customHeight="1">
      <c r="B556" s="57"/>
      <c r="C556" s="58"/>
      <c r="D556" s="58"/>
      <c r="E556" s="58"/>
      <c r="F556" s="58"/>
      <c r="G556" s="58"/>
      <c r="H556" s="58"/>
      <c r="I556" s="167"/>
      <c r="J556" s="58"/>
      <c r="K556" s="58"/>
      <c r="L556" s="43"/>
    </row>
  </sheetData>
  <sheetProtection sheet="1" autoFilter="0" formatColumns="0" formatRows="0" objects="1" scenarios="1" spinCount="100000" saltValue="qLwUDNgbuDCPRJaHLRJq4J0TSWKTGIjY9r24CHOLGDPY111Q+aBKlNn0nHej/kra6UP2OL6uLOo3V4kf/mhH1A==" hashValue="BZ2fA4nQOqebOJhtRnHNrOOHhIBtSzOz8w41KNtTD/PWWNoR3jd8lTmFGaUPPWyICp1zbHM1F60pbelGZl0RpA==" algorithmName="SHA-512" password="CC35"/>
  <autoFilter ref="C94:K555"/>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113</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2242</v>
      </c>
      <c r="F9" s="1"/>
      <c r="G9" s="1"/>
      <c r="H9" s="1"/>
      <c r="I9" s="143"/>
      <c r="L9" s="43"/>
    </row>
    <row r="10" s="1" customFormat="1" ht="12" customHeight="1">
      <c r="B10" s="43"/>
      <c r="D10" s="141" t="s">
        <v>131</v>
      </c>
      <c r="I10" s="143"/>
      <c r="L10" s="43"/>
    </row>
    <row r="11" s="1" customFormat="1" ht="36.96" customHeight="1">
      <c r="B11" s="43"/>
      <c r="E11" s="144" t="s">
        <v>2243</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ROUND(J96,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ROUND((SUM(BE96:BE526)),  2)</f>
        <v>0</v>
      </c>
      <c r="I35" s="156">
        <v>0.20999999999999999</v>
      </c>
      <c r="J35" s="155">
        <f>ROUND(((SUM(BE96:BE526))*I35),  2)</f>
        <v>0</v>
      </c>
      <c r="L35" s="43"/>
    </row>
    <row r="36" s="1" customFormat="1" ht="14.4" customHeight="1">
      <c r="B36" s="43"/>
      <c r="E36" s="141" t="s">
        <v>39</v>
      </c>
      <c r="F36" s="155">
        <f>ROUND((SUM(BF96:BF526)),  2)</f>
        <v>0</v>
      </c>
      <c r="I36" s="156">
        <v>0.14999999999999999</v>
      </c>
      <c r="J36" s="155">
        <f>ROUND(((SUM(BF96:BF526))*I36),  2)</f>
        <v>0</v>
      </c>
      <c r="L36" s="43"/>
    </row>
    <row r="37" hidden="1" s="1" customFormat="1" ht="14.4" customHeight="1">
      <c r="B37" s="43"/>
      <c r="E37" s="141" t="s">
        <v>40</v>
      </c>
      <c r="F37" s="155">
        <f>ROUND((SUM(BG96:BG526)),  2)</f>
        <v>0</v>
      </c>
      <c r="I37" s="156">
        <v>0.20999999999999999</v>
      </c>
      <c r="J37" s="155">
        <f>0</f>
        <v>0</v>
      </c>
      <c r="L37" s="43"/>
    </row>
    <row r="38" hidden="1" s="1" customFormat="1" ht="14.4" customHeight="1">
      <c r="B38" s="43"/>
      <c r="E38" s="141" t="s">
        <v>41</v>
      </c>
      <c r="F38" s="155">
        <f>ROUND((SUM(BH96:BH526)),  2)</f>
        <v>0</v>
      </c>
      <c r="I38" s="156">
        <v>0.14999999999999999</v>
      </c>
      <c r="J38" s="155">
        <f>0</f>
        <v>0</v>
      </c>
      <c r="L38" s="43"/>
    </row>
    <row r="39" hidden="1" s="1" customFormat="1" ht="14.4" customHeight="1">
      <c r="B39" s="43"/>
      <c r="E39" s="141" t="s">
        <v>42</v>
      </c>
      <c r="F39" s="155">
        <f>ROUND((SUM(BI96:BI526)),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2242</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7,166 - most</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J96</f>
        <v>0</v>
      </c>
      <c r="K63" s="39"/>
      <c r="L63" s="43"/>
      <c r="AU63" s="17" t="s">
        <v>137</v>
      </c>
    </row>
    <row r="64" s="8" customFormat="1" ht="24.96" customHeight="1">
      <c r="B64" s="177"/>
      <c r="C64" s="178"/>
      <c r="D64" s="179" t="s">
        <v>138</v>
      </c>
      <c r="E64" s="180"/>
      <c r="F64" s="180"/>
      <c r="G64" s="180"/>
      <c r="H64" s="180"/>
      <c r="I64" s="181"/>
      <c r="J64" s="182">
        <f>J97</f>
        <v>0</v>
      </c>
      <c r="K64" s="178"/>
      <c r="L64" s="183"/>
    </row>
    <row r="65" s="9" customFormat="1" ht="19.92" customHeight="1">
      <c r="B65" s="184"/>
      <c r="C65" s="122"/>
      <c r="D65" s="185" t="s">
        <v>139</v>
      </c>
      <c r="E65" s="186"/>
      <c r="F65" s="186"/>
      <c r="G65" s="186"/>
      <c r="H65" s="186"/>
      <c r="I65" s="187"/>
      <c r="J65" s="188">
        <f>J98</f>
        <v>0</v>
      </c>
      <c r="K65" s="122"/>
      <c r="L65" s="189"/>
    </row>
    <row r="66" s="9" customFormat="1" ht="19.92" customHeight="1">
      <c r="B66" s="184"/>
      <c r="C66" s="122"/>
      <c r="D66" s="185" t="s">
        <v>1429</v>
      </c>
      <c r="E66" s="186"/>
      <c r="F66" s="186"/>
      <c r="G66" s="186"/>
      <c r="H66" s="186"/>
      <c r="I66" s="187"/>
      <c r="J66" s="188">
        <f>J176</f>
        <v>0</v>
      </c>
      <c r="K66" s="122"/>
      <c r="L66" s="189"/>
    </row>
    <row r="67" s="9" customFormat="1" ht="19.92" customHeight="1">
      <c r="B67" s="184"/>
      <c r="C67" s="122"/>
      <c r="D67" s="185" t="s">
        <v>140</v>
      </c>
      <c r="E67" s="186"/>
      <c r="F67" s="186"/>
      <c r="G67" s="186"/>
      <c r="H67" s="186"/>
      <c r="I67" s="187"/>
      <c r="J67" s="188">
        <f>J182</f>
        <v>0</v>
      </c>
      <c r="K67" s="122"/>
      <c r="L67" s="189"/>
    </row>
    <row r="68" s="9" customFormat="1" ht="19.92" customHeight="1">
      <c r="B68" s="184"/>
      <c r="C68" s="122"/>
      <c r="D68" s="185" t="s">
        <v>141</v>
      </c>
      <c r="E68" s="186"/>
      <c r="F68" s="186"/>
      <c r="G68" s="186"/>
      <c r="H68" s="186"/>
      <c r="I68" s="187"/>
      <c r="J68" s="188">
        <f>J207</f>
        <v>0</v>
      </c>
      <c r="K68" s="122"/>
      <c r="L68" s="189"/>
    </row>
    <row r="69" s="9" customFormat="1" ht="19.92" customHeight="1">
      <c r="B69" s="184"/>
      <c r="C69" s="122"/>
      <c r="D69" s="185" t="s">
        <v>142</v>
      </c>
      <c r="E69" s="186"/>
      <c r="F69" s="186"/>
      <c r="G69" s="186"/>
      <c r="H69" s="186"/>
      <c r="I69" s="187"/>
      <c r="J69" s="188">
        <f>J231</f>
        <v>0</v>
      </c>
      <c r="K69" s="122"/>
      <c r="L69" s="189"/>
    </row>
    <row r="70" s="9" customFormat="1" ht="19.92" customHeight="1">
      <c r="B70" s="184"/>
      <c r="C70" s="122"/>
      <c r="D70" s="185" t="s">
        <v>143</v>
      </c>
      <c r="E70" s="186"/>
      <c r="F70" s="186"/>
      <c r="G70" s="186"/>
      <c r="H70" s="186"/>
      <c r="I70" s="187"/>
      <c r="J70" s="188">
        <f>J253</f>
        <v>0</v>
      </c>
      <c r="K70" s="122"/>
      <c r="L70" s="189"/>
    </row>
    <row r="71" s="9" customFormat="1" ht="19.92" customHeight="1">
      <c r="B71" s="184"/>
      <c r="C71" s="122"/>
      <c r="D71" s="185" t="s">
        <v>144</v>
      </c>
      <c r="E71" s="186"/>
      <c r="F71" s="186"/>
      <c r="G71" s="186"/>
      <c r="H71" s="186"/>
      <c r="I71" s="187"/>
      <c r="J71" s="188">
        <f>J455</f>
        <v>0</v>
      </c>
      <c r="K71" s="122"/>
      <c r="L71" s="189"/>
    </row>
    <row r="72" s="9" customFormat="1" ht="19.92" customHeight="1">
      <c r="B72" s="184"/>
      <c r="C72" s="122"/>
      <c r="D72" s="185" t="s">
        <v>145</v>
      </c>
      <c r="E72" s="186"/>
      <c r="F72" s="186"/>
      <c r="G72" s="186"/>
      <c r="H72" s="186"/>
      <c r="I72" s="187"/>
      <c r="J72" s="188">
        <f>J493</f>
        <v>0</v>
      </c>
      <c r="K72" s="122"/>
      <c r="L72" s="189"/>
    </row>
    <row r="73" s="8" customFormat="1" ht="24.96" customHeight="1">
      <c r="B73" s="177"/>
      <c r="C73" s="178"/>
      <c r="D73" s="179" t="s">
        <v>146</v>
      </c>
      <c r="E73" s="180"/>
      <c r="F73" s="180"/>
      <c r="G73" s="180"/>
      <c r="H73" s="180"/>
      <c r="I73" s="181"/>
      <c r="J73" s="182">
        <f>J498</f>
        <v>0</v>
      </c>
      <c r="K73" s="178"/>
      <c r="L73" s="183"/>
    </row>
    <row r="74" s="9" customFormat="1" ht="19.92" customHeight="1">
      <c r="B74" s="184"/>
      <c r="C74" s="122"/>
      <c r="D74" s="185" t="s">
        <v>147</v>
      </c>
      <c r="E74" s="186"/>
      <c r="F74" s="186"/>
      <c r="G74" s="186"/>
      <c r="H74" s="186"/>
      <c r="I74" s="187"/>
      <c r="J74" s="188">
        <f>J499</f>
        <v>0</v>
      </c>
      <c r="K74" s="122"/>
      <c r="L74" s="189"/>
    </row>
    <row r="75" s="1" customFormat="1" ht="21.84" customHeight="1">
      <c r="B75" s="38"/>
      <c r="C75" s="39"/>
      <c r="D75" s="39"/>
      <c r="E75" s="39"/>
      <c r="F75" s="39"/>
      <c r="G75" s="39"/>
      <c r="H75" s="39"/>
      <c r="I75" s="143"/>
      <c r="J75" s="39"/>
      <c r="K75" s="39"/>
      <c r="L75" s="43"/>
    </row>
    <row r="76" s="1" customFormat="1" ht="6.96" customHeight="1">
      <c r="B76" s="57"/>
      <c r="C76" s="58"/>
      <c r="D76" s="58"/>
      <c r="E76" s="58"/>
      <c r="F76" s="58"/>
      <c r="G76" s="58"/>
      <c r="H76" s="58"/>
      <c r="I76" s="167"/>
      <c r="J76" s="58"/>
      <c r="K76" s="58"/>
      <c r="L76" s="43"/>
    </row>
    <row r="80" s="1" customFormat="1" ht="6.96" customHeight="1">
      <c r="B80" s="59"/>
      <c r="C80" s="60"/>
      <c r="D80" s="60"/>
      <c r="E80" s="60"/>
      <c r="F80" s="60"/>
      <c r="G80" s="60"/>
      <c r="H80" s="60"/>
      <c r="I80" s="170"/>
      <c r="J80" s="60"/>
      <c r="K80" s="60"/>
      <c r="L80" s="43"/>
    </row>
    <row r="81" s="1" customFormat="1" ht="24.96" customHeight="1">
      <c r="B81" s="38"/>
      <c r="C81" s="23" t="s">
        <v>148</v>
      </c>
      <c r="D81" s="39"/>
      <c r="E81" s="39"/>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16</v>
      </c>
      <c r="D83" s="39"/>
      <c r="E83" s="39"/>
      <c r="F83" s="39"/>
      <c r="G83" s="39"/>
      <c r="H83" s="39"/>
      <c r="I83" s="143"/>
      <c r="J83" s="39"/>
      <c r="K83" s="39"/>
      <c r="L83" s="43"/>
    </row>
    <row r="84" s="1" customFormat="1" ht="16.5" customHeight="1">
      <c r="B84" s="38"/>
      <c r="C84" s="39"/>
      <c r="D84" s="39"/>
      <c r="E84" s="171" t="str">
        <f>E7</f>
        <v>Oprava mostních objektů v úseku Ústí n. L. západ - Řehlovice</v>
      </c>
      <c r="F84" s="32"/>
      <c r="G84" s="32"/>
      <c r="H84" s="32"/>
      <c r="I84" s="143"/>
      <c r="J84" s="39"/>
      <c r="K84" s="39"/>
      <c r="L84" s="43"/>
    </row>
    <row r="85" ht="12" customHeight="1">
      <c r="B85" s="21"/>
      <c r="C85" s="32" t="s">
        <v>129</v>
      </c>
      <c r="D85" s="22"/>
      <c r="E85" s="22"/>
      <c r="F85" s="22"/>
      <c r="G85" s="22"/>
      <c r="H85" s="22"/>
      <c r="I85" s="136"/>
      <c r="J85" s="22"/>
      <c r="K85" s="22"/>
      <c r="L85" s="20"/>
    </row>
    <row r="86" s="1" customFormat="1" ht="16.5" customHeight="1">
      <c r="B86" s="38"/>
      <c r="C86" s="39"/>
      <c r="D86" s="39"/>
      <c r="E86" s="171" t="s">
        <v>2242</v>
      </c>
      <c r="F86" s="39"/>
      <c r="G86" s="39"/>
      <c r="H86" s="39"/>
      <c r="I86" s="143"/>
      <c r="J86" s="39"/>
      <c r="K86" s="39"/>
      <c r="L86" s="43"/>
    </row>
    <row r="87" s="1" customFormat="1" ht="12" customHeight="1">
      <c r="B87" s="38"/>
      <c r="C87" s="32" t="s">
        <v>131</v>
      </c>
      <c r="D87" s="39"/>
      <c r="E87" s="39"/>
      <c r="F87" s="39"/>
      <c r="G87" s="39"/>
      <c r="H87" s="39"/>
      <c r="I87" s="143"/>
      <c r="J87" s="39"/>
      <c r="K87" s="39"/>
      <c r="L87" s="43"/>
    </row>
    <row r="88" s="1" customFormat="1" ht="16.5" customHeight="1">
      <c r="B88" s="38"/>
      <c r="C88" s="39"/>
      <c r="D88" s="39"/>
      <c r="E88" s="64" t="str">
        <f>E11</f>
        <v>001 - km 7,166 - most</v>
      </c>
      <c r="F88" s="39"/>
      <c r="G88" s="39"/>
      <c r="H88" s="39"/>
      <c r="I88" s="143"/>
      <c r="J88" s="39"/>
      <c r="K88" s="39"/>
      <c r="L88" s="43"/>
    </row>
    <row r="89" s="1" customFormat="1" ht="6.96" customHeight="1">
      <c r="B89" s="38"/>
      <c r="C89" s="39"/>
      <c r="D89" s="39"/>
      <c r="E89" s="39"/>
      <c r="F89" s="39"/>
      <c r="G89" s="39"/>
      <c r="H89" s="39"/>
      <c r="I89" s="143"/>
      <c r="J89" s="39"/>
      <c r="K89" s="39"/>
      <c r="L89" s="43"/>
    </row>
    <row r="90" s="1" customFormat="1" ht="12" customHeight="1">
      <c r="B90" s="38"/>
      <c r="C90" s="32" t="s">
        <v>20</v>
      </c>
      <c r="D90" s="39"/>
      <c r="E90" s="39"/>
      <c r="F90" s="27" t="str">
        <f>F14</f>
        <v xml:space="preserve"> </v>
      </c>
      <c r="G90" s="39"/>
      <c r="H90" s="39"/>
      <c r="I90" s="145" t="s">
        <v>22</v>
      </c>
      <c r="J90" s="67" t="str">
        <f>IF(J14="","",J14)</f>
        <v>25. 2. 2019</v>
      </c>
      <c r="K90" s="39"/>
      <c r="L90" s="43"/>
    </row>
    <row r="91" s="1" customFormat="1" ht="6.96" customHeight="1">
      <c r="B91" s="38"/>
      <c r="C91" s="39"/>
      <c r="D91" s="39"/>
      <c r="E91" s="39"/>
      <c r="F91" s="39"/>
      <c r="G91" s="39"/>
      <c r="H91" s="39"/>
      <c r="I91" s="143"/>
      <c r="J91" s="39"/>
      <c r="K91" s="39"/>
      <c r="L91" s="43"/>
    </row>
    <row r="92" s="1" customFormat="1" ht="13.65" customHeight="1">
      <c r="B92" s="38"/>
      <c r="C92" s="32" t="s">
        <v>24</v>
      </c>
      <c r="D92" s="39"/>
      <c r="E92" s="39"/>
      <c r="F92" s="27" t="str">
        <f>E17</f>
        <v xml:space="preserve"> </v>
      </c>
      <c r="G92" s="39"/>
      <c r="H92" s="39"/>
      <c r="I92" s="145" t="s">
        <v>29</v>
      </c>
      <c r="J92" s="36" t="str">
        <f>E23</f>
        <v xml:space="preserve"> </v>
      </c>
      <c r="K92" s="39"/>
      <c r="L92" s="43"/>
    </row>
    <row r="93" s="1" customFormat="1" ht="13.65" customHeight="1">
      <c r="B93" s="38"/>
      <c r="C93" s="32" t="s">
        <v>27</v>
      </c>
      <c r="D93" s="39"/>
      <c r="E93" s="39"/>
      <c r="F93" s="27" t="str">
        <f>IF(E20="","",E20)</f>
        <v>Vyplň údaj</v>
      </c>
      <c r="G93" s="39"/>
      <c r="H93" s="39"/>
      <c r="I93" s="145" t="s">
        <v>31</v>
      </c>
      <c r="J93" s="36" t="str">
        <f>E26</f>
        <v xml:space="preserve"> </v>
      </c>
      <c r="K93" s="39"/>
      <c r="L93" s="43"/>
    </row>
    <row r="94" s="1" customFormat="1" ht="10.32" customHeight="1">
      <c r="B94" s="38"/>
      <c r="C94" s="39"/>
      <c r="D94" s="39"/>
      <c r="E94" s="39"/>
      <c r="F94" s="39"/>
      <c r="G94" s="39"/>
      <c r="H94" s="39"/>
      <c r="I94" s="143"/>
      <c r="J94" s="39"/>
      <c r="K94" s="39"/>
      <c r="L94" s="43"/>
    </row>
    <row r="95" s="10" customFormat="1" ht="29.28" customHeight="1">
      <c r="B95" s="190"/>
      <c r="C95" s="191" t="s">
        <v>149</v>
      </c>
      <c r="D95" s="192" t="s">
        <v>52</v>
      </c>
      <c r="E95" s="192" t="s">
        <v>48</v>
      </c>
      <c r="F95" s="192" t="s">
        <v>49</v>
      </c>
      <c r="G95" s="192" t="s">
        <v>150</v>
      </c>
      <c r="H95" s="192" t="s">
        <v>151</v>
      </c>
      <c r="I95" s="193" t="s">
        <v>152</v>
      </c>
      <c r="J95" s="192" t="s">
        <v>135</v>
      </c>
      <c r="K95" s="194" t="s">
        <v>153</v>
      </c>
      <c r="L95" s="195"/>
      <c r="M95" s="88" t="s">
        <v>1</v>
      </c>
      <c r="N95" s="89" t="s">
        <v>37</v>
      </c>
      <c r="O95" s="89" t="s">
        <v>154</v>
      </c>
      <c r="P95" s="89" t="s">
        <v>155</v>
      </c>
      <c r="Q95" s="89" t="s">
        <v>156</v>
      </c>
      <c r="R95" s="89" t="s">
        <v>157</v>
      </c>
      <c r="S95" s="89" t="s">
        <v>158</v>
      </c>
      <c r="T95" s="90" t="s">
        <v>159</v>
      </c>
    </row>
    <row r="96" s="1" customFormat="1" ht="22.8" customHeight="1">
      <c r="B96" s="38"/>
      <c r="C96" s="95" t="s">
        <v>160</v>
      </c>
      <c r="D96" s="39"/>
      <c r="E96" s="39"/>
      <c r="F96" s="39"/>
      <c r="G96" s="39"/>
      <c r="H96" s="39"/>
      <c r="I96" s="143"/>
      <c r="J96" s="196">
        <f>BK96</f>
        <v>0</v>
      </c>
      <c r="K96" s="39"/>
      <c r="L96" s="43"/>
      <c r="M96" s="91"/>
      <c r="N96" s="92"/>
      <c r="O96" s="92"/>
      <c r="P96" s="197">
        <f>P97+P498</f>
        <v>0</v>
      </c>
      <c r="Q96" s="92"/>
      <c r="R96" s="197">
        <f>R97+R498</f>
        <v>92.16383469519802</v>
      </c>
      <c r="S96" s="92"/>
      <c r="T96" s="198">
        <f>T97+T498</f>
        <v>152.88630300000003</v>
      </c>
      <c r="AT96" s="17" t="s">
        <v>66</v>
      </c>
      <c r="AU96" s="17" t="s">
        <v>137</v>
      </c>
      <c r="BK96" s="199">
        <f>BK97+BK498</f>
        <v>0</v>
      </c>
    </row>
    <row r="97" s="11" customFormat="1" ht="25.92" customHeight="1">
      <c r="B97" s="200"/>
      <c r="C97" s="201"/>
      <c r="D97" s="202" t="s">
        <v>66</v>
      </c>
      <c r="E97" s="203" t="s">
        <v>161</v>
      </c>
      <c r="F97" s="203" t="s">
        <v>162</v>
      </c>
      <c r="G97" s="201"/>
      <c r="H97" s="201"/>
      <c r="I97" s="204"/>
      <c r="J97" s="205">
        <f>BK97</f>
        <v>0</v>
      </c>
      <c r="K97" s="201"/>
      <c r="L97" s="206"/>
      <c r="M97" s="207"/>
      <c r="N97" s="208"/>
      <c r="O97" s="208"/>
      <c r="P97" s="209">
        <f>P98+P176+P182+P207+P231+P253+P455+P493</f>
        <v>0</v>
      </c>
      <c r="Q97" s="208"/>
      <c r="R97" s="209">
        <f>R98+R176+R182+R207+R231+R253+R455+R493</f>
        <v>92.16383469519802</v>
      </c>
      <c r="S97" s="208"/>
      <c r="T97" s="210">
        <f>T98+T176+T182+T207+T231+T253+T455+T493</f>
        <v>152.26728300000002</v>
      </c>
      <c r="AR97" s="211" t="s">
        <v>74</v>
      </c>
      <c r="AT97" s="212" t="s">
        <v>66</v>
      </c>
      <c r="AU97" s="212" t="s">
        <v>67</v>
      </c>
      <c r="AY97" s="211" t="s">
        <v>163</v>
      </c>
      <c r="BK97" s="213">
        <f>BK98+BK176+BK182+BK207+BK231+BK253+BK455+BK493</f>
        <v>0</v>
      </c>
    </row>
    <row r="98" s="11" customFormat="1" ht="22.8" customHeight="1">
      <c r="B98" s="200"/>
      <c r="C98" s="201"/>
      <c r="D98" s="202" t="s">
        <v>66</v>
      </c>
      <c r="E98" s="214" t="s">
        <v>74</v>
      </c>
      <c r="F98" s="214" t="s">
        <v>164</v>
      </c>
      <c r="G98" s="201"/>
      <c r="H98" s="201"/>
      <c r="I98" s="204"/>
      <c r="J98" s="215">
        <f>BK98</f>
        <v>0</v>
      </c>
      <c r="K98" s="201"/>
      <c r="L98" s="206"/>
      <c r="M98" s="207"/>
      <c r="N98" s="208"/>
      <c r="O98" s="208"/>
      <c r="P98" s="209">
        <f>SUM(P99:P175)</f>
        <v>0</v>
      </c>
      <c r="Q98" s="208"/>
      <c r="R98" s="209">
        <f>SUM(R99:R175)</f>
        <v>1.0761516</v>
      </c>
      <c r="S98" s="208"/>
      <c r="T98" s="210">
        <f>SUM(T99:T175)</f>
        <v>109.06896</v>
      </c>
      <c r="AR98" s="211" t="s">
        <v>74</v>
      </c>
      <c r="AT98" s="212" t="s">
        <v>66</v>
      </c>
      <c r="AU98" s="212" t="s">
        <v>74</v>
      </c>
      <c r="AY98" s="211" t="s">
        <v>163</v>
      </c>
      <c r="BK98" s="213">
        <f>SUM(BK99:BK175)</f>
        <v>0</v>
      </c>
    </row>
    <row r="99" s="1" customFormat="1" ht="16.5" customHeight="1">
      <c r="B99" s="38"/>
      <c r="C99" s="216" t="s">
        <v>74</v>
      </c>
      <c r="D99" s="216" t="s">
        <v>165</v>
      </c>
      <c r="E99" s="217" t="s">
        <v>638</v>
      </c>
      <c r="F99" s="218" t="s">
        <v>639</v>
      </c>
      <c r="G99" s="219" t="s">
        <v>197</v>
      </c>
      <c r="H99" s="220">
        <v>90</v>
      </c>
      <c r="I99" s="221"/>
      <c r="J99" s="222">
        <f>ROUND(I99*H99,2)</f>
        <v>0</v>
      </c>
      <c r="K99" s="218" t="s">
        <v>169</v>
      </c>
      <c r="L99" s="43"/>
      <c r="M99" s="223" t="s">
        <v>1</v>
      </c>
      <c r="N99" s="224" t="s">
        <v>38</v>
      </c>
      <c r="O99" s="79"/>
      <c r="P99" s="225">
        <f>O99*H99</f>
        <v>0</v>
      </c>
      <c r="Q99" s="225">
        <v>0</v>
      </c>
      <c r="R99" s="225">
        <f>Q99*H99</f>
        <v>0</v>
      </c>
      <c r="S99" s="225">
        <v>0</v>
      </c>
      <c r="T99" s="226">
        <f>S99*H99</f>
        <v>0</v>
      </c>
      <c r="AR99" s="17" t="s">
        <v>170</v>
      </c>
      <c r="AT99" s="17" t="s">
        <v>165</v>
      </c>
      <c r="AU99" s="17" t="s">
        <v>76</v>
      </c>
      <c r="AY99" s="17" t="s">
        <v>163</v>
      </c>
      <c r="BE99" s="227">
        <f>IF(N99="základní",J99,0)</f>
        <v>0</v>
      </c>
      <c r="BF99" s="227">
        <f>IF(N99="snížená",J99,0)</f>
        <v>0</v>
      </c>
      <c r="BG99" s="227">
        <f>IF(N99="zákl. přenesená",J99,0)</f>
        <v>0</v>
      </c>
      <c r="BH99" s="227">
        <f>IF(N99="sníž. přenesená",J99,0)</f>
        <v>0</v>
      </c>
      <c r="BI99" s="227">
        <f>IF(N99="nulová",J99,0)</f>
        <v>0</v>
      </c>
      <c r="BJ99" s="17" t="s">
        <v>74</v>
      </c>
      <c r="BK99" s="227">
        <f>ROUND(I99*H99,2)</f>
        <v>0</v>
      </c>
      <c r="BL99" s="17" t="s">
        <v>170</v>
      </c>
      <c r="BM99" s="17" t="s">
        <v>2244</v>
      </c>
    </row>
    <row r="100" s="1" customFormat="1">
      <c r="B100" s="38"/>
      <c r="C100" s="39"/>
      <c r="D100" s="228" t="s">
        <v>172</v>
      </c>
      <c r="E100" s="39"/>
      <c r="F100" s="229" t="s">
        <v>641</v>
      </c>
      <c r="G100" s="39"/>
      <c r="H100" s="39"/>
      <c r="I100" s="143"/>
      <c r="J100" s="39"/>
      <c r="K100" s="39"/>
      <c r="L100" s="43"/>
      <c r="M100" s="230"/>
      <c r="N100" s="79"/>
      <c r="O100" s="79"/>
      <c r="P100" s="79"/>
      <c r="Q100" s="79"/>
      <c r="R100" s="79"/>
      <c r="S100" s="79"/>
      <c r="T100" s="80"/>
      <c r="AT100" s="17" t="s">
        <v>172</v>
      </c>
      <c r="AU100" s="17" t="s">
        <v>76</v>
      </c>
    </row>
    <row r="101" s="1" customFormat="1">
      <c r="B101" s="38"/>
      <c r="C101" s="39"/>
      <c r="D101" s="228" t="s">
        <v>174</v>
      </c>
      <c r="E101" s="39"/>
      <c r="F101" s="231" t="s">
        <v>642</v>
      </c>
      <c r="G101" s="39"/>
      <c r="H101" s="39"/>
      <c r="I101" s="143"/>
      <c r="J101" s="39"/>
      <c r="K101" s="39"/>
      <c r="L101" s="43"/>
      <c r="M101" s="230"/>
      <c r="N101" s="79"/>
      <c r="O101" s="79"/>
      <c r="P101" s="79"/>
      <c r="Q101" s="79"/>
      <c r="R101" s="79"/>
      <c r="S101" s="79"/>
      <c r="T101" s="80"/>
      <c r="AT101" s="17" t="s">
        <v>174</v>
      </c>
      <c r="AU101" s="17" t="s">
        <v>76</v>
      </c>
    </row>
    <row r="102" s="12" customFormat="1">
      <c r="B102" s="232"/>
      <c r="C102" s="233"/>
      <c r="D102" s="228" t="s">
        <v>176</v>
      </c>
      <c r="E102" s="234" t="s">
        <v>1</v>
      </c>
      <c r="F102" s="235" t="s">
        <v>1806</v>
      </c>
      <c r="G102" s="233"/>
      <c r="H102" s="236">
        <v>90</v>
      </c>
      <c r="I102" s="237"/>
      <c r="J102" s="233"/>
      <c r="K102" s="233"/>
      <c r="L102" s="238"/>
      <c r="M102" s="239"/>
      <c r="N102" s="240"/>
      <c r="O102" s="240"/>
      <c r="P102" s="240"/>
      <c r="Q102" s="240"/>
      <c r="R102" s="240"/>
      <c r="S102" s="240"/>
      <c r="T102" s="241"/>
      <c r="AT102" s="242" t="s">
        <v>176</v>
      </c>
      <c r="AU102" s="242" t="s">
        <v>76</v>
      </c>
      <c r="AV102" s="12" t="s">
        <v>76</v>
      </c>
      <c r="AW102" s="12" t="s">
        <v>30</v>
      </c>
      <c r="AX102" s="12" t="s">
        <v>74</v>
      </c>
      <c r="AY102" s="242" t="s">
        <v>163</v>
      </c>
    </row>
    <row r="103" s="1" customFormat="1" ht="16.5" customHeight="1">
      <c r="B103" s="38"/>
      <c r="C103" s="216" t="s">
        <v>76</v>
      </c>
      <c r="D103" s="216" t="s">
        <v>165</v>
      </c>
      <c r="E103" s="217" t="s">
        <v>645</v>
      </c>
      <c r="F103" s="218" t="s">
        <v>646</v>
      </c>
      <c r="G103" s="219" t="s">
        <v>180</v>
      </c>
      <c r="H103" s="220">
        <v>1.8</v>
      </c>
      <c r="I103" s="221"/>
      <c r="J103" s="222">
        <f>ROUND(I103*H103,2)</f>
        <v>0</v>
      </c>
      <c r="K103" s="218" t="s">
        <v>169</v>
      </c>
      <c r="L103" s="43"/>
      <c r="M103" s="223" t="s">
        <v>1</v>
      </c>
      <c r="N103" s="224" t="s">
        <v>38</v>
      </c>
      <c r="O103" s="79"/>
      <c r="P103" s="225">
        <f>O103*H103</f>
        <v>0</v>
      </c>
      <c r="Q103" s="225">
        <v>0</v>
      </c>
      <c r="R103" s="225">
        <f>Q103*H103</f>
        <v>0</v>
      </c>
      <c r="S103" s="225">
        <v>0</v>
      </c>
      <c r="T103" s="226">
        <f>S103*H103</f>
        <v>0</v>
      </c>
      <c r="AR103" s="17" t="s">
        <v>170</v>
      </c>
      <c r="AT103" s="17" t="s">
        <v>165</v>
      </c>
      <c r="AU103" s="17" t="s">
        <v>76</v>
      </c>
      <c r="AY103" s="17" t="s">
        <v>163</v>
      </c>
      <c r="BE103" s="227">
        <f>IF(N103="základní",J103,0)</f>
        <v>0</v>
      </c>
      <c r="BF103" s="227">
        <f>IF(N103="snížená",J103,0)</f>
        <v>0</v>
      </c>
      <c r="BG103" s="227">
        <f>IF(N103="zákl. přenesená",J103,0)</f>
        <v>0</v>
      </c>
      <c r="BH103" s="227">
        <f>IF(N103="sníž. přenesená",J103,0)</f>
        <v>0</v>
      </c>
      <c r="BI103" s="227">
        <f>IF(N103="nulová",J103,0)</f>
        <v>0</v>
      </c>
      <c r="BJ103" s="17" t="s">
        <v>74</v>
      </c>
      <c r="BK103" s="227">
        <f>ROUND(I103*H103,2)</f>
        <v>0</v>
      </c>
      <c r="BL103" s="17" t="s">
        <v>170</v>
      </c>
      <c r="BM103" s="17" t="s">
        <v>2245</v>
      </c>
    </row>
    <row r="104" s="1" customFormat="1">
      <c r="B104" s="38"/>
      <c r="C104" s="39"/>
      <c r="D104" s="228" t="s">
        <v>172</v>
      </c>
      <c r="E104" s="39"/>
      <c r="F104" s="229" t="s">
        <v>648</v>
      </c>
      <c r="G104" s="39"/>
      <c r="H104" s="39"/>
      <c r="I104" s="143"/>
      <c r="J104" s="39"/>
      <c r="K104" s="39"/>
      <c r="L104" s="43"/>
      <c r="M104" s="230"/>
      <c r="N104" s="79"/>
      <c r="O104" s="79"/>
      <c r="P104" s="79"/>
      <c r="Q104" s="79"/>
      <c r="R104" s="79"/>
      <c r="S104" s="79"/>
      <c r="T104" s="80"/>
      <c r="AT104" s="17" t="s">
        <v>172</v>
      </c>
      <c r="AU104" s="17" t="s">
        <v>76</v>
      </c>
    </row>
    <row r="105" s="1" customFormat="1">
      <c r="B105" s="38"/>
      <c r="C105" s="39"/>
      <c r="D105" s="228" t="s">
        <v>174</v>
      </c>
      <c r="E105" s="39"/>
      <c r="F105" s="231" t="s">
        <v>649</v>
      </c>
      <c r="G105" s="39"/>
      <c r="H105" s="39"/>
      <c r="I105" s="143"/>
      <c r="J105" s="39"/>
      <c r="K105" s="39"/>
      <c r="L105" s="43"/>
      <c r="M105" s="230"/>
      <c r="N105" s="79"/>
      <c r="O105" s="79"/>
      <c r="P105" s="79"/>
      <c r="Q105" s="79"/>
      <c r="R105" s="79"/>
      <c r="S105" s="79"/>
      <c r="T105" s="80"/>
      <c r="AT105" s="17" t="s">
        <v>174</v>
      </c>
      <c r="AU105" s="17" t="s">
        <v>76</v>
      </c>
    </row>
    <row r="106" s="12" customFormat="1">
      <c r="B106" s="232"/>
      <c r="C106" s="233"/>
      <c r="D106" s="228" t="s">
        <v>176</v>
      </c>
      <c r="E106" s="234" t="s">
        <v>1</v>
      </c>
      <c r="F106" s="235" t="s">
        <v>2246</v>
      </c>
      <c r="G106" s="233"/>
      <c r="H106" s="236">
        <v>1.8</v>
      </c>
      <c r="I106" s="237"/>
      <c r="J106" s="233"/>
      <c r="K106" s="233"/>
      <c r="L106" s="238"/>
      <c r="M106" s="239"/>
      <c r="N106" s="240"/>
      <c r="O106" s="240"/>
      <c r="P106" s="240"/>
      <c r="Q106" s="240"/>
      <c r="R106" s="240"/>
      <c r="S106" s="240"/>
      <c r="T106" s="241"/>
      <c r="AT106" s="242" t="s">
        <v>176</v>
      </c>
      <c r="AU106" s="242" t="s">
        <v>76</v>
      </c>
      <c r="AV106" s="12" t="s">
        <v>76</v>
      </c>
      <c r="AW106" s="12" t="s">
        <v>30</v>
      </c>
      <c r="AX106" s="12" t="s">
        <v>74</v>
      </c>
      <c r="AY106" s="242" t="s">
        <v>163</v>
      </c>
    </row>
    <row r="107" s="1" customFormat="1" ht="16.5" customHeight="1">
      <c r="B107" s="38"/>
      <c r="C107" s="216" t="s">
        <v>189</v>
      </c>
      <c r="D107" s="216" t="s">
        <v>165</v>
      </c>
      <c r="E107" s="217" t="s">
        <v>1435</v>
      </c>
      <c r="F107" s="218" t="s">
        <v>1436</v>
      </c>
      <c r="G107" s="219" t="s">
        <v>180</v>
      </c>
      <c r="H107" s="220">
        <v>59.927999999999997</v>
      </c>
      <c r="I107" s="221"/>
      <c r="J107" s="222">
        <f>ROUND(I107*H107,2)</f>
        <v>0</v>
      </c>
      <c r="K107" s="218" t="s">
        <v>169</v>
      </c>
      <c r="L107" s="43"/>
      <c r="M107" s="223" t="s">
        <v>1</v>
      </c>
      <c r="N107" s="224" t="s">
        <v>38</v>
      </c>
      <c r="O107" s="79"/>
      <c r="P107" s="225">
        <f>O107*H107</f>
        <v>0</v>
      </c>
      <c r="Q107" s="225">
        <v>0</v>
      </c>
      <c r="R107" s="225">
        <f>Q107*H107</f>
        <v>0</v>
      </c>
      <c r="S107" s="225">
        <v>1.8200000000000001</v>
      </c>
      <c r="T107" s="226">
        <f>S107*H107</f>
        <v>109.06896</v>
      </c>
      <c r="AR107" s="17" t="s">
        <v>170</v>
      </c>
      <c r="AT107" s="17" t="s">
        <v>165</v>
      </c>
      <c r="AU107" s="17" t="s">
        <v>76</v>
      </c>
      <c r="AY107" s="17" t="s">
        <v>163</v>
      </c>
      <c r="BE107" s="227">
        <f>IF(N107="základní",J107,0)</f>
        <v>0</v>
      </c>
      <c r="BF107" s="227">
        <f>IF(N107="snížená",J107,0)</f>
        <v>0</v>
      </c>
      <c r="BG107" s="227">
        <f>IF(N107="zákl. přenesená",J107,0)</f>
        <v>0</v>
      </c>
      <c r="BH107" s="227">
        <f>IF(N107="sníž. přenesená",J107,0)</f>
        <v>0</v>
      </c>
      <c r="BI107" s="227">
        <f>IF(N107="nulová",J107,0)</f>
        <v>0</v>
      </c>
      <c r="BJ107" s="17" t="s">
        <v>74</v>
      </c>
      <c r="BK107" s="227">
        <f>ROUND(I107*H107,2)</f>
        <v>0</v>
      </c>
      <c r="BL107" s="17" t="s">
        <v>170</v>
      </c>
      <c r="BM107" s="17" t="s">
        <v>2247</v>
      </c>
    </row>
    <row r="108" s="1" customFormat="1">
      <c r="B108" s="38"/>
      <c r="C108" s="39"/>
      <c r="D108" s="228" t="s">
        <v>172</v>
      </c>
      <c r="E108" s="39"/>
      <c r="F108" s="229" t="s">
        <v>1438</v>
      </c>
      <c r="G108" s="39"/>
      <c r="H108" s="39"/>
      <c r="I108" s="143"/>
      <c r="J108" s="39"/>
      <c r="K108" s="39"/>
      <c r="L108" s="43"/>
      <c r="M108" s="230"/>
      <c r="N108" s="79"/>
      <c r="O108" s="79"/>
      <c r="P108" s="79"/>
      <c r="Q108" s="79"/>
      <c r="R108" s="79"/>
      <c r="S108" s="79"/>
      <c r="T108" s="80"/>
      <c r="AT108" s="17" t="s">
        <v>172</v>
      </c>
      <c r="AU108" s="17" t="s">
        <v>76</v>
      </c>
    </row>
    <row r="109" s="1" customFormat="1">
      <c r="B109" s="38"/>
      <c r="C109" s="39"/>
      <c r="D109" s="228" t="s">
        <v>174</v>
      </c>
      <c r="E109" s="39"/>
      <c r="F109" s="231" t="s">
        <v>1439</v>
      </c>
      <c r="G109" s="39"/>
      <c r="H109" s="39"/>
      <c r="I109" s="143"/>
      <c r="J109" s="39"/>
      <c r="K109" s="39"/>
      <c r="L109" s="43"/>
      <c r="M109" s="230"/>
      <c r="N109" s="79"/>
      <c r="O109" s="79"/>
      <c r="P109" s="79"/>
      <c r="Q109" s="79"/>
      <c r="R109" s="79"/>
      <c r="S109" s="79"/>
      <c r="T109" s="80"/>
      <c r="AT109" s="17" t="s">
        <v>174</v>
      </c>
      <c r="AU109" s="17" t="s">
        <v>76</v>
      </c>
    </row>
    <row r="110" s="13" customFormat="1">
      <c r="B110" s="243"/>
      <c r="C110" s="244"/>
      <c r="D110" s="228" t="s">
        <v>176</v>
      </c>
      <c r="E110" s="245" t="s">
        <v>1</v>
      </c>
      <c r="F110" s="246" t="s">
        <v>1440</v>
      </c>
      <c r="G110" s="244"/>
      <c r="H110" s="245" t="s">
        <v>1</v>
      </c>
      <c r="I110" s="247"/>
      <c r="J110" s="244"/>
      <c r="K110" s="244"/>
      <c r="L110" s="248"/>
      <c r="M110" s="249"/>
      <c r="N110" s="250"/>
      <c r="O110" s="250"/>
      <c r="P110" s="250"/>
      <c r="Q110" s="250"/>
      <c r="R110" s="250"/>
      <c r="S110" s="250"/>
      <c r="T110" s="251"/>
      <c r="AT110" s="252" t="s">
        <v>176</v>
      </c>
      <c r="AU110" s="252" t="s">
        <v>76</v>
      </c>
      <c r="AV110" s="13" t="s">
        <v>74</v>
      </c>
      <c r="AW110" s="13" t="s">
        <v>30</v>
      </c>
      <c r="AX110" s="13" t="s">
        <v>67</v>
      </c>
      <c r="AY110" s="252" t="s">
        <v>163</v>
      </c>
    </row>
    <row r="111" s="12" customFormat="1">
      <c r="B111" s="232"/>
      <c r="C111" s="233"/>
      <c r="D111" s="228" t="s">
        <v>176</v>
      </c>
      <c r="E111" s="234" t="s">
        <v>1</v>
      </c>
      <c r="F111" s="235" t="s">
        <v>2248</v>
      </c>
      <c r="G111" s="233"/>
      <c r="H111" s="236">
        <v>59.927999999999997</v>
      </c>
      <c r="I111" s="237"/>
      <c r="J111" s="233"/>
      <c r="K111" s="233"/>
      <c r="L111" s="238"/>
      <c r="M111" s="239"/>
      <c r="N111" s="240"/>
      <c r="O111" s="240"/>
      <c r="P111" s="240"/>
      <c r="Q111" s="240"/>
      <c r="R111" s="240"/>
      <c r="S111" s="240"/>
      <c r="T111" s="241"/>
      <c r="AT111" s="242" t="s">
        <v>176</v>
      </c>
      <c r="AU111" s="242" t="s">
        <v>76</v>
      </c>
      <c r="AV111" s="12" t="s">
        <v>76</v>
      </c>
      <c r="AW111" s="12" t="s">
        <v>30</v>
      </c>
      <c r="AX111" s="12" t="s">
        <v>67</v>
      </c>
      <c r="AY111" s="242" t="s">
        <v>163</v>
      </c>
    </row>
    <row r="112" s="14" customFormat="1">
      <c r="B112" s="253"/>
      <c r="C112" s="254"/>
      <c r="D112" s="228" t="s">
        <v>176</v>
      </c>
      <c r="E112" s="255" t="s">
        <v>1</v>
      </c>
      <c r="F112" s="256" t="s">
        <v>188</v>
      </c>
      <c r="G112" s="254"/>
      <c r="H112" s="257">
        <v>59.927999999999997</v>
      </c>
      <c r="I112" s="258"/>
      <c r="J112" s="254"/>
      <c r="K112" s="254"/>
      <c r="L112" s="259"/>
      <c r="M112" s="260"/>
      <c r="N112" s="261"/>
      <c r="O112" s="261"/>
      <c r="P112" s="261"/>
      <c r="Q112" s="261"/>
      <c r="R112" s="261"/>
      <c r="S112" s="261"/>
      <c r="T112" s="262"/>
      <c r="AT112" s="263" t="s">
        <v>176</v>
      </c>
      <c r="AU112" s="263" t="s">
        <v>76</v>
      </c>
      <c r="AV112" s="14" t="s">
        <v>170</v>
      </c>
      <c r="AW112" s="14" t="s">
        <v>30</v>
      </c>
      <c r="AX112" s="14" t="s">
        <v>74</v>
      </c>
      <c r="AY112" s="263" t="s">
        <v>163</v>
      </c>
    </row>
    <row r="113" s="1" customFormat="1" ht="16.5" customHeight="1">
      <c r="B113" s="38"/>
      <c r="C113" s="216" t="s">
        <v>170</v>
      </c>
      <c r="D113" s="216" t="s">
        <v>165</v>
      </c>
      <c r="E113" s="217" t="s">
        <v>166</v>
      </c>
      <c r="F113" s="218" t="s">
        <v>167</v>
      </c>
      <c r="G113" s="219" t="s">
        <v>168</v>
      </c>
      <c r="H113" s="220">
        <v>12</v>
      </c>
      <c r="I113" s="221"/>
      <c r="J113" s="222">
        <f>ROUND(I113*H113,2)</f>
        <v>0</v>
      </c>
      <c r="K113" s="218" t="s">
        <v>169</v>
      </c>
      <c r="L113" s="43"/>
      <c r="M113" s="223" t="s">
        <v>1</v>
      </c>
      <c r="N113" s="224" t="s">
        <v>38</v>
      </c>
      <c r="O113" s="79"/>
      <c r="P113" s="225">
        <f>O113*H113</f>
        <v>0</v>
      </c>
      <c r="Q113" s="225">
        <v>0.036904300000000001</v>
      </c>
      <c r="R113" s="225">
        <f>Q113*H113</f>
        <v>0.44285160000000001</v>
      </c>
      <c r="S113" s="225">
        <v>0</v>
      </c>
      <c r="T113" s="226">
        <f>S113*H113</f>
        <v>0</v>
      </c>
      <c r="AR113" s="17" t="s">
        <v>170</v>
      </c>
      <c r="AT113" s="17" t="s">
        <v>165</v>
      </c>
      <c r="AU113" s="17" t="s">
        <v>76</v>
      </c>
      <c r="AY113" s="17" t="s">
        <v>163</v>
      </c>
      <c r="BE113" s="227">
        <f>IF(N113="základní",J113,0)</f>
        <v>0</v>
      </c>
      <c r="BF113" s="227">
        <f>IF(N113="snížená",J113,0)</f>
        <v>0</v>
      </c>
      <c r="BG113" s="227">
        <f>IF(N113="zákl. přenesená",J113,0)</f>
        <v>0</v>
      </c>
      <c r="BH113" s="227">
        <f>IF(N113="sníž. přenesená",J113,0)</f>
        <v>0</v>
      </c>
      <c r="BI113" s="227">
        <f>IF(N113="nulová",J113,0)</f>
        <v>0</v>
      </c>
      <c r="BJ113" s="17" t="s">
        <v>74</v>
      </c>
      <c r="BK113" s="227">
        <f>ROUND(I113*H113,2)</f>
        <v>0</v>
      </c>
      <c r="BL113" s="17" t="s">
        <v>170</v>
      </c>
      <c r="BM113" s="17" t="s">
        <v>2249</v>
      </c>
    </row>
    <row r="114" s="1" customFormat="1">
      <c r="B114" s="38"/>
      <c r="C114" s="39"/>
      <c r="D114" s="228" t="s">
        <v>172</v>
      </c>
      <c r="E114" s="39"/>
      <c r="F114" s="229" t="s">
        <v>173</v>
      </c>
      <c r="G114" s="39"/>
      <c r="H114" s="39"/>
      <c r="I114" s="143"/>
      <c r="J114" s="39"/>
      <c r="K114" s="39"/>
      <c r="L114" s="43"/>
      <c r="M114" s="230"/>
      <c r="N114" s="79"/>
      <c r="O114" s="79"/>
      <c r="P114" s="79"/>
      <c r="Q114" s="79"/>
      <c r="R114" s="79"/>
      <c r="S114" s="79"/>
      <c r="T114" s="80"/>
      <c r="AT114" s="17" t="s">
        <v>172</v>
      </c>
      <c r="AU114" s="17" t="s">
        <v>76</v>
      </c>
    </row>
    <row r="115" s="1" customFormat="1">
      <c r="B115" s="38"/>
      <c r="C115" s="39"/>
      <c r="D115" s="228" t="s">
        <v>174</v>
      </c>
      <c r="E115" s="39"/>
      <c r="F115" s="231" t="s">
        <v>175</v>
      </c>
      <c r="G115" s="39"/>
      <c r="H115" s="39"/>
      <c r="I115" s="143"/>
      <c r="J115" s="39"/>
      <c r="K115" s="39"/>
      <c r="L115" s="43"/>
      <c r="M115" s="230"/>
      <c r="N115" s="79"/>
      <c r="O115" s="79"/>
      <c r="P115" s="79"/>
      <c r="Q115" s="79"/>
      <c r="R115" s="79"/>
      <c r="S115" s="79"/>
      <c r="T115" s="80"/>
      <c r="AT115" s="17" t="s">
        <v>174</v>
      </c>
      <c r="AU115" s="17" t="s">
        <v>76</v>
      </c>
    </row>
    <row r="116" s="1" customFormat="1">
      <c r="B116" s="38"/>
      <c r="C116" s="39"/>
      <c r="D116" s="228" t="s">
        <v>221</v>
      </c>
      <c r="E116" s="39"/>
      <c r="F116" s="231" t="s">
        <v>2250</v>
      </c>
      <c r="G116" s="39"/>
      <c r="H116" s="39"/>
      <c r="I116" s="143"/>
      <c r="J116" s="39"/>
      <c r="K116" s="39"/>
      <c r="L116" s="43"/>
      <c r="M116" s="230"/>
      <c r="N116" s="79"/>
      <c r="O116" s="79"/>
      <c r="P116" s="79"/>
      <c r="Q116" s="79"/>
      <c r="R116" s="79"/>
      <c r="S116" s="79"/>
      <c r="T116" s="80"/>
      <c r="AT116" s="17" t="s">
        <v>221</v>
      </c>
      <c r="AU116" s="17" t="s">
        <v>76</v>
      </c>
    </row>
    <row r="117" s="13" customFormat="1">
      <c r="B117" s="243"/>
      <c r="C117" s="244"/>
      <c r="D117" s="228" t="s">
        <v>176</v>
      </c>
      <c r="E117" s="245" t="s">
        <v>1</v>
      </c>
      <c r="F117" s="246" t="s">
        <v>1444</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2" customFormat="1">
      <c r="B118" s="232"/>
      <c r="C118" s="233"/>
      <c r="D118" s="228" t="s">
        <v>176</v>
      </c>
      <c r="E118" s="234" t="s">
        <v>1</v>
      </c>
      <c r="F118" s="235" t="s">
        <v>255</v>
      </c>
      <c r="G118" s="233"/>
      <c r="H118" s="236">
        <v>12</v>
      </c>
      <c r="I118" s="237"/>
      <c r="J118" s="233"/>
      <c r="K118" s="233"/>
      <c r="L118" s="238"/>
      <c r="M118" s="239"/>
      <c r="N118" s="240"/>
      <c r="O118" s="240"/>
      <c r="P118" s="240"/>
      <c r="Q118" s="240"/>
      <c r="R118" s="240"/>
      <c r="S118" s="240"/>
      <c r="T118" s="241"/>
      <c r="AT118" s="242" t="s">
        <v>176</v>
      </c>
      <c r="AU118" s="242" t="s">
        <v>76</v>
      </c>
      <c r="AV118" s="12" t="s">
        <v>76</v>
      </c>
      <c r="AW118" s="12" t="s">
        <v>30</v>
      </c>
      <c r="AX118" s="12" t="s">
        <v>67</v>
      </c>
      <c r="AY118" s="242" t="s">
        <v>163</v>
      </c>
    </row>
    <row r="119" s="14" customFormat="1">
      <c r="B119" s="253"/>
      <c r="C119" s="254"/>
      <c r="D119" s="228" t="s">
        <v>176</v>
      </c>
      <c r="E119" s="255" t="s">
        <v>1</v>
      </c>
      <c r="F119" s="256" t="s">
        <v>188</v>
      </c>
      <c r="G119" s="254"/>
      <c r="H119" s="257">
        <v>12</v>
      </c>
      <c r="I119" s="258"/>
      <c r="J119" s="254"/>
      <c r="K119" s="254"/>
      <c r="L119" s="259"/>
      <c r="M119" s="260"/>
      <c r="N119" s="261"/>
      <c r="O119" s="261"/>
      <c r="P119" s="261"/>
      <c r="Q119" s="261"/>
      <c r="R119" s="261"/>
      <c r="S119" s="261"/>
      <c r="T119" s="262"/>
      <c r="AT119" s="263" t="s">
        <v>176</v>
      </c>
      <c r="AU119" s="263" t="s">
        <v>76</v>
      </c>
      <c r="AV119" s="14" t="s">
        <v>170</v>
      </c>
      <c r="AW119" s="14" t="s">
        <v>30</v>
      </c>
      <c r="AX119" s="14" t="s">
        <v>74</v>
      </c>
      <c r="AY119" s="263" t="s">
        <v>163</v>
      </c>
    </row>
    <row r="120" s="1" customFormat="1" ht="16.5" customHeight="1">
      <c r="B120" s="38"/>
      <c r="C120" s="216" t="s">
        <v>205</v>
      </c>
      <c r="D120" s="216" t="s">
        <v>165</v>
      </c>
      <c r="E120" s="217" t="s">
        <v>2251</v>
      </c>
      <c r="F120" s="218" t="s">
        <v>2252</v>
      </c>
      <c r="G120" s="219" t="s">
        <v>180</v>
      </c>
      <c r="H120" s="220">
        <v>130.31999999999999</v>
      </c>
      <c r="I120" s="221"/>
      <c r="J120" s="222">
        <f>ROUND(I120*H120,2)</f>
        <v>0</v>
      </c>
      <c r="K120" s="218" t="s">
        <v>169</v>
      </c>
      <c r="L120" s="43"/>
      <c r="M120" s="223" t="s">
        <v>1</v>
      </c>
      <c r="N120" s="224" t="s">
        <v>38</v>
      </c>
      <c r="O120" s="79"/>
      <c r="P120" s="225">
        <f>O120*H120</f>
        <v>0</v>
      </c>
      <c r="Q120" s="225">
        <v>0</v>
      </c>
      <c r="R120" s="225">
        <f>Q120*H120</f>
        <v>0</v>
      </c>
      <c r="S120" s="225">
        <v>0</v>
      </c>
      <c r="T120" s="226">
        <f>S120*H120</f>
        <v>0</v>
      </c>
      <c r="AR120" s="17" t="s">
        <v>170</v>
      </c>
      <c r="AT120" s="17" t="s">
        <v>165</v>
      </c>
      <c r="AU120" s="17" t="s">
        <v>76</v>
      </c>
      <c r="AY120" s="17" t="s">
        <v>163</v>
      </c>
      <c r="BE120" s="227">
        <f>IF(N120="základní",J120,0)</f>
        <v>0</v>
      </c>
      <c r="BF120" s="227">
        <f>IF(N120="snížená",J120,0)</f>
        <v>0</v>
      </c>
      <c r="BG120" s="227">
        <f>IF(N120="zákl. přenesená",J120,0)</f>
        <v>0</v>
      </c>
      <c r="BH120" s="227">
        <f>IF(N120="sníž. přenesená",J120,0)</f>
        <v>0</v>
      </c>
      <c r="BI120" s="227">
        <f>IF(N120="nulová",J120,0)</f>
        <v>0</v>
      </c>
      <c r="BJ120" s="17" t="s">
        <v>74</v>
      </c>
      <c r="BK120" s="227">
        <f>ROUND(I120*H120,2)</f>
        <v>0</v>
      </c>
      <c r="BL120" s="17" t="s">
        <v>170</v>
      </c>
      <c r="BM120" s="17" t="s">
        <v>2253</v>
      </c>
    </row>
    <row r="121" s="1" customFormat="1">
      <c r="B121" s="38"/>
      <c r="C121" s="39"/>
      <c r="D121" s="228" t="s">
        <v>172</v>
      </c>
      <c r="E121" s="39"/>
      <c r="F121" s="229" t="s">
        <v>2254</v>
      </c>
      <c r="G121" s="39"/>
      <c r="H121" s="39"/>
      <c r="I121" s="143"/>
      <c r="J121" s="39"/>
      <c r="K121" s="39"/>
      <c r="L121" s="43"/>
      <c r="M121" s="230"/>
      <c r="N121" s="79"/>
      <c r="O121" s="79"/>
      <c r="P121" s="79"/>
      <c r="Q121" s="79"/>
      <c r="R121" s="79"/>
      <c r="S121" s="79"/>
      <c r="T121" s="80"/>
      <c r="AT121" s="17" t="s">
        <v>172</v>
      </c>
      <c r="AU121" s="17" t="s">
        <v>76</v>
      </c>
    </row>
    <row r="122" s="1" customFormat="1">
      <c r="B122" s="38"/>
      <c r="C122" s="39"/>
      <c r="D122" s="228" t="s">
        <v>174</v>
      </c>
      <c r="E122" s="39"/>
      <c r="F122" s="231" t="s">
        <v>183</v>
      </c>
      <c r="G122" s="39"/>
      <c r="H122" s="39"/>
      <c r="I122" s="143"/>
      <c r="J122" s="39"/>
      <c r="K122" s="39"/>
      <c r="L122" s="43"/>
      <c r="M122" s="230"/>
      <c r="N122" s="79"/>
      <c r="O122" s="79"/>
      <c r="P122" s="79"/>
      <c r="Q122" s="79"/>
      <c r="R122" s="79"/>
      <c r="S122" s="79"/>
      <c r="T122" s="80"/>
      <c r="AT122" s="17" t="s">
        <v>174</v>
      </c>
      <c r="AU122" s="17" t="s">
        <v>76</v>
      </c>
    </row>
    <row r="123" s="13" customFormat="1">
      <c r="B123" s="243"/>
      <c r="C123" s="244"/>
      <c r="D123" s="228" t="s">
        <v>176</v>
      </c>
      <c r="E123" s="245" t="s">
        <v>1</v>
      </c>
      <c r="F123" s="246" t="s">
        <v>1485</v>
      </c>
      <c r="G123" s="244"/>
      <c r="H123" s="245" t="s">
        <v>1</v>
      </c>
      <c r="I123" s="247"/>
      <c r="J123" s="244"/>
      <c r="K123" s="244"/>
      <c r="L123" s="248"/>
      <c r="M123" s="249"/>
      <c r="N123" s="250"/>
      <c r="O123" s="250"/>
      <c r="P123" s="250"/>
      <c r="Q123" s="250"/>
      <c r="R123" s="250"/>
      <c r="S123" s="250"/>
      <c r="T123" s="251"/>
      <c r="AT123" s="252" t="s">
        <v>176</v>
      </c>
      <c r="AU123" s="252" t="s">
        <v>76</v>
      </c>
      <c r="AV123" s="13" t="s">
        <v>74</v>
      </c>
      <c r="AW123" s="13" t="s">
        <v>30</v>
      </c>
      <c r="AX123" s="13" t="s">
        <v>67</v>
      </c>
      <c r="AY123" s="252" t="s">
        <v>163</v>
      </c>
    </row>
    <row r="124" s="13" customFormat="1">
      <c r="B124" s="243"/>
      <c r="C124" s="244"/>
      <c r="D124" s="228" t="s">
        <v>176</v>
      </c>
      <c r="E124" s="245" t="s">
        <v>1</v>
      </c>
      <c r="F124" s="246" t="s">
        <v>2255</v>
      </c>
      <c r="G124" s="244"/>
      <c r="H124" s="245" t="s">
        <v>1</v>
      </c>
      <c r="I124" s="247"/>
      <c r="J124" s="244"/>
      <c r="K124" s="244"/>
      <c r="L124" s="248"/>
      <c r="M124" s="249"/>
      <c r="N124" s="250"/>
      <c r="O124" s="250"/>
      <c r="P124" s="250"/>
      <c r="Q124" s="250"/>
      <c r="R124" s="250"/>
      <c r="S124" s="250"/>
      <c r="T124" s="251"/>
      <c r="AT124" s="252" t="s">
        <v>176</v>
      </c>
      <c r="AU124" s="252" t="s">
        <v>76</v>
      </c>
      <c r="AV124" s="13" t="s">
        <v>74</v>
      </c>
      <c r="AW124" s="13" t="s">
        <v>30</v>
      </c>
      <c r="AX124" s="13" t="s">
        <v>67</v>
      </c>
      <c r="AY124" s="252" t="s">
        <v>163</v>
      </c>
    </row>
    <row r="125" s="12" customFormat="1">
      <c r="B125" s="232"/>
      <c r="C125" s="233"/>
      <c r="D125" s="228" t="s">
        <v>176</v>
      </c>
      <c r="E125" s="234" t="s">
        <v>1</v>
      </c>
      <c r="F125" s="235" t="s">
        <v>2256</v>
      </c>
      <c r="G125" s="233"/>
      <c r="H125" s="236">
        <v>65.159999999999997</v>
      </c>
      <c r="I125" s="237"/>
      <c r="J125" s="233"/>
      <c r="K125" s="233"/>
      <c r="L125" s="238"/>
      <c r="M125" s="239"/>
      <c r="N125" s="240"/>
      <c r="O125" s="240"/>
      <c r="P125" s="240"/>
      <c r="Q125" s="240"/>
      <c r="R125" s="240"/>
      <c r="S125" s="240"/>
      <c r="T125" s="241"/>
      <c r="AT125" s="242" t="s">
        <v>176</v>
      </c>
      <c r="AU125" s="242" t="s">
        <v>76</v>
      </c>
      <c r="AV125" s="12" t="s">
        <v>76</v>
      </c>
      <c r="AW125" s="12" t="s">
        <v>30</v>
      </c>
      <c r="AX125" s="12" t="s">
        <v>67</v>
      </c>
      <c r="AY125" s="242" t="s">
        <v>163</v>
      </c>
    </row>
    <row r="126" s="13" customFormat="1">
      <c r="B126" s="243"/>
      <c r="C126" s="244"/>
      <c r="D126" s="228" t="s">
        <v>176</v>
      </c>
      <c r="E126" s="245" t="s">
        <v>1</v>
      </c>
      <c r="F126" s="246" t="s">
        <v>1833</v>
      </c>
      <c r="G126" s="244"/>
      <c r="H126" s="245" t="s">
        <v>1</v>
      </c>
      <c r="I126" s="247"/>
      <c r="J126" s="244"/>
      <c r="K126" s="244"/>
      <c r="L126" s="248"/>
      <c r="M126" s="249"/>
      <c r="N126" s="250"/>
      <c r="O126" s="250"/>
      <c r="P126" s="250"/>
      <c r="Q126" s="250"/>
      <c r="R126" s="250"/>
      <c r="S126" s="250"/>
      <c r="T126" s="251"/>
      <c r="AT126" s="252" t="s">
        <v>176</v>
      </c>
      <c r="AU126" s="252" t="s">
        <v>76</v>
      </c>
      <c r="AV126" s="13" t="s">
        <v>74</v>
      </c>
      <c r="AW126" s="13" t="s">
        <v>30</v>
      </c>
      <c r="AX126" s="13" t="s">
        <v>67</v>
      </c>
      <c r="AY126" s="252" t="s">
        <v>163</v>
      </c>
    </row>
    <row r="127" s="12" customFormat="1">
      <c r="B127" s="232"/>
      <c r="C127" s="233"/>
      <c r="D127" s="228" t="s">
        <v>176</v>
      </c>
      <c r="E127" s="234" t="s">
        <v>1</v>
      </c>
      <c r="F127" s="235" t="s">
        <v>2256</v>
      </c>
      <c r="G127" s="233"/>
      <c r="H127" s="236">
        <v>65.159999999999997</v>
      </c>
      <c r="I127" s="237"/>
      <c r="J127" s="233"/>
      <c r="K127" s="233"/>
      <c r="L127" s="238"/>
      <c r="M127" s="239"/>
      <c r="N127" s="240"/>
      <c r="O127" s="240"/>
      <c r="P127" s="240"/>
      <c r="Q127" s="240"/>
      <c r="R127" s="240"/>
      <c r="S127" s="240"/>
      <c r="T127" s="241"/>
      <c r="AT127" s="242" t="s">
        <v>176</v>
      </c>
      <c r="AU127" s="242" t="s">
        <v>76</v>
      </c>
      <c r="AV127" s="12" t="s">
        <v>76</v>
      </c>
      <c r="AW127" s="12" t="s">
        <v>30</v>
      </c>
      <c r="AX127" s="12" t="s">
        <v>67</v>
      </c>
      <c r="AY127" s="242" t="s">
        <v>163</v>
      </c>
    </row>
    <row r="128" s="14" customFormat="1">
      <c r="B128" s="253"/>
      <c r="C128" s="254"/>
      <c r="D128" s="228" t="s">
        <v>176</v>
      </c>
      <c r="E128" s="255" t="s">
        <v>1</v>
      </c>
      <c r="F128" s="256" t="s">
        <v>188</v>
      </c>
      <c r="G128" s="254"/>
      <c r="H128" s="257">
        <v>130.31999999999999</v>
      </c>
      <c r="I128" s="258"/>
      <c r="J128" s="254"/>
      <c r="K128" s="254"/>
      <c r="L128" s="259"/>
      <c r="M128" s="260"/>
      <c r="N128" s="261"/>
      <c r="O128" s="261"/>
      <c r="P128" s="261"/>
      <c r="Q128" s="261"/>
      <c r="R128" s="261"/>
      <c r="S128" s="261"/>
      <c r="T128" s="262"/>
      <c r="AT128" s="263" t="s">
        <v>176</v>
      </c>
      <c r="AU128" s="263" t="s">
        <v>76</v>
      </c>
      <c r="AV128" s="14" t="s">
        <v>170</v>
      </c>
      <c r="AW128" s="14" t="s">
        <v>30</v>
      </c>
      <c r="AX128" s="14" t="s">
        <v>74</v>
      </c>
      <c r="AY128" s="263" t="s">
        <v>163</v>
      </c>
    </row>
    <row r="129" s="1" customFormat="1" ht="16.5" customHeight="1">
      <c r="B129" s="38"/>
      <c r="C129" s="216" t="s">
        <v>216</v>
      </c>
      <c r="D129" s="216" t="s">
        <v>165</v>
      </c>
      <c r="E129" s="217" t="s">
        <v>190</v>
      </c>
      <c r="F129" s="218" t="s">
        <v>191</v>
      </c>
      <c r="G129" s="219" t="s">
        <v>180</v>
      </c>
      <c r="H129" s="220">
        <v>65.159999999999997</v>
      </c>
      <c r="I129" s="221"/>
      <c r="J129" s="222">
        <f>ROUND(I129*H129,2)</f>
        <v>0</v>
      </c>
      <c r="K129" s="218" t="s">
        <v>169</v>
      </c>
      <c r="L129" s="43"/>
      <c r="M129" s="223" t="s">
        <v>1</v>
      </c>
      <c r="N129" s="224" t="s">
        <v>38</v>
      </c>
      <c r="O129" s="79"/>
      <c r="P129" s="225">
        <f>O129*H129</f>
        <v>0</v>
      </c>
      <c r="Q129" s="225">
        <v>0</v>
      </c>
      <c r="R129" s="225">
        <f>Q129*H129</f>
        <v>0</v>
      </c>
      <c r="S129" s="225">
        <v>0</v>
      </c>
      <c r="T129" s="226">
        <f>S129*H129</f>
        <v>0</v>
      </c>
      <c r="AR129" s="17" t="s">
        <v>170</v>
      </c>
      <c r="AT129" s="17" t="s">
        <v>165</v>
      </c>
      <c r="AU129" s="17" t="s">
        <v>76</v>
      </c>
      <c r="AY129" s="17" t="s">
        <v>163</v>
      </c>
      <c r="BE129" s="227">
        <f>IF(N129="základní",J129,0)</f>
        <v>0</v>
      </c>
      <c r="BF129" s="227">
        <f>IF(N129="snížená",J129,0)</f>
        <v>0</v>
      </c>
      <c r="BG129" s="227">
        <f>IF(N129="zákl. přenesená",J129,0)</f>
        <v>0</v>
      </c>
      <c r="BH129" s="227">
        <f>IF(N129="sníž. přenesená",J129,0)</f>
        <v>0</v>
      </c>
      <c r="BI129" s="227">
        <f>IF(N129="nulová",J129,0)</f>
        <v>0</v>
      </c>
      <c r="BJ129" s="17" t="s">
        <v>74</v>
      </c>
      <c r="BK129" s="227">
        <f>ROUND(I129*H129,2)</f>
        <v>0</v>
      </c>
      <c r="BL129" s="17" t="s">
        <v>170</v>
      </c>
      <c r="BM129" s="17" t="s">
        <v>2257</v>
      </c>
    </row>
    <row r="130" s="1" customFormat="1">
      <c r="B130" s="38"/>
      <c r="C130" s="39"/>
      <c r="D130" s="228" t="s">
        <v>172</v>
      </c>
      <c r="E130" s="39"/>
      <c r="F130" s="229" t="s">
        <v>193</v>
      </c>
      <c r="G130" s="39"/>
      <c r="H130" s="39"/>
      <c r="I130" s="143"/>
      <c r="J130" s="39"/>
      <c r="K130" s="39"/>
      <c r="L130" s="43"/>
      <c r="M130" s="230"/>
      <c r="N130" s="79"/>
      <c r="O130" s="79"/>
      <c r="P130" s="79"/>
      <c r="Q130" s="79"/>
      <c r="R130" s="79"/>
      <c r="S130" s="79"/>
      <c r="T130" s="80"/>
      <c r="AT130" s="17" t="s">
        <v>172</v>
      </c>
      <c r="AU130" s="17" t="s">
        <v>76</v>
      </c>
    </row>
    <row r="131" s="1" customFormat="1">
      <c r="B131" s="38"/>
      <c r="C131" s="39"/>
      <c r="D131" s="228" t="s">
        <v>174</v>
      </c>
      <c r="E131" s="39"/>
      <c r="F131" s="231" t="s">
        <v>183</v>
      </c>
      <c r="G131" s="39"/>
      <c r="H131" s="39"/>
      <c r="I131" s="143"/>
      <c r="J131" s="39"/>
      <c r="K131" s="39"/>
      <c r="L131" s="43"/>
      <c r="M131" s="230"/>
      <c r="N131" s="79"/>
      <c r="O131" s="79"/>
      <c r="P131" s="79"/>
      <c r="Q131" s="79"/>
      <c r="R131" s="79"/>
      <c r="S131" s="79"/>
      <c r="T131" s="80"/>
      <c r="AT131" s="17" t="s">
        <v>174</v>
      </c>
      <c r="AU131" s="17" t="s">
        <v>76</v>
      </c>
    </row>
    <row r="132" s="12" customFormat="1">
      <c r="B132" s="232"/>
      <c r="C132" s="233"/>
      <c r="D132" s="228" t="s">
        <v>176</v>
      </c>
      <c r="E132" s="234" t="s">
        <v>1</v>
      </c>
      <c r="F132" s="235" t="s">
        <v>2258</v>
      </c>
      <c r="G132" s="233"/>
      <c r="H132" s="236">
        <v>65.159999999999997</v>
      </c>
      <c r="I132" s="237"/>
      <c r="J132" s="233"/>
      <c r="K132" s="233"/>
      <c r="L132" s="238"/>
      <c r="M132" s="239"/>
      <c r="N132" s="240"/>
      <c r="O132" s="240"/>
      <c r="P132" s="240"/>
      <c r="Q132" s="240"/>
      <c r="R132" s="240"/>
      <c r="S132" s="240"/>
      <c r="T132" s="241"/>
      <c r="AT132" s="242" t="s">
        <v>176</v>
      </c>
      <c r="AU132" s="242" t="s">
        <v>76</v>
      </c>
      <c r="AV132" s="12" t="s">
        <v>76</v>
      </c>
      <c r="AW132" s="12" t="s">
        <v>30</v>
      </c>
      <c r="AX132" s="12" t="s">
        <v>74</v>
      </c>
      <c r="AY132" s="242" t="s">
        <v>163</v>
      </c>
    </row>
    <row r="133" s="1" customFormat="1" ht="16.5" customHeight="1">
      <c r="B133" s="38"/>
      <c r="C133" s="216" t="s">
        <v>224</v>
      </c>
      <c r="D133" s="216" t="s">
        <v>165</v>
      </c>
      <c r="E133" s="217" t="s">
        <v>670</v>
      </c>
      <c r="F133" s="218" t="s">
        <v>671</v>
      </c>
      <c r="G133" s="219" t="s">
        <v>180</v>
      </c>
      <c r="H133" s="220">
        <v>9</v>
      </c>
      <c r="I133" s="221"/>
      <c r="J133" s="222">
        <f>ROUND(I133*H133,2)</f>
        <v>0</v>
      </c>
      <c r="K133" s="218" t="s">
        <v>169</v>
      </c>
      <c r="L133" s="43"/>
      <c r="M133" s="223" t="s">
        <v>1</v>
      </c>
      <c r="N133" s="224" t="s">
        <v>38</v>
      </c>
      <c r="O133" s="79"/>
      <c r="P133" s="225">
        <f>O133*H133</f>
        <v>0</v>
      </c>
      <c r="Q133" s="225">
        <v>0</v>
      </c>
      <c r="R133" s="225">
        <f>Q133*H133</f>
        <v>0</v>
      </c>
      <c r="S133" s="225">
        <v>0</v>
      </c>
      <c r="T133" s="226">
        <f>S133*H133</f>
        <v>0</v>
      </c>
      <c r="AR133" s="17" t="s">
        <v>170</v>
      </c>
      <c r="AT133" s="17" t="s">
        <v>165</v>
      </c>
      <c r="AU133" s="17" t="s">
        <v>76</v>
      </c>
      <c r="AY133" s="17" t="s">
        <v>163</v>
      </c>
      <c r="BE133" s="227">
        <f>IF(N133="základní",J133,0)</f>
        <v>0</v>
      </c>
      <c r="BF133" s="227">
        <f>IF(N133="snížená",J133,0)</f>
        <v>0</v>
      </c>
      <c r="BG133" s="227">
        <f>IF(N133="zákl. přenesená",J133,0)</f>
        <v>0</v>
      </c>
      <c r="BH133" s="227">
        <f>IF(N133="sníž. přenesená",J133,0)</f>
        <v>0</v>
      </c>
      <c r="BI133" s="227">
        <f>IF(N133="nulová",J133,0)</f>
        <v>0</v>
      </c>
      <c r="BJ133" s="17" t="s">
        <v>74</v>
      </c>
      <c r="BK133" s="227">
        <f>ROUND(I133*H133,2)</f>
        <v>0</v>
      </c>
      <c r="BL133" s="17" t="s">
        <v>170</v>
      </c>
      <c r="BM133" s="17" t="s">
        <v>2259</v>
      </c>
    </row>
    <row r="134" s="1" customFormat="1">
      <c r="B134" s="38"/>
      <c r="C134" s="39"/>
      <c r="D134" s="228" t="s">
        <v>172</v>
      </c>
      <c r="E134" s="39"/>
      <c r="F134" s="229" t="s">
        <v>673</v>
      </c>
      <c r="G134" s="39"/>
      <c r="H134" s="39"/>
      <c r="I134" s="143"/>
      <c r="J134" s="39"/>
      <c r="K134" s="39"/>
      <c r="L134" s="43"/>
      <c r="M134" s="230"/>
      <c r="N134" s="79"/>
      <c r="O134" s="79"/>
      <c r="P134" s="79"/>
      <c r="Q134" s="79"/>
      <c r="R134" s="79"/>
      <c r="S134" s="79"/>
      <c r="T134" s="80"/>
      <c r="AT134" s="17" t="s">
        <v>172</v>
      </c>
      <c r="AU134" s="17" t="s">
        <v>76</v>
      </c>
    </row>
    <row r="135" s="1" customFormat="1">
      <c r="B135" s="38"/>
      <c r="C135" s="39"/>
      <c r="D135" s="228" t="s">
        <v>174</v>
      </c>
      <c r="E135" s="39"/>
      <c r="F135" s="231" t="s">
        <v>674</v>
      </c>
      <c r="G135" s="39"/>
      <c r="H135" s="39"/>
      <c r="I135" s="143"/>
      <c r="J135" s="39"/>
      <c r="K135" s="39"/>
      <c r="L135" s="43"/>
      <c r="M135" s="230"/>
      <c r="N135" s="79"/>
      <c r="O135" s="79"/>
      <c r="P135" s="79"/>
      <c r="Q135" s="79"/>
      <c r="R135" s="79"/>
      <c r="S135" s="79"/>
      <c r="T135" s="80"/>
      <c r="AT135" s="17" t="s">
        <v>174</v>
      </c>
      <c r="AU135" s="17" t="s">
        <v>76</v>
      </c>
    </row>
    <row r="136" s="12" customFormat="1">
      <c r="B136" s="232"/>
      <c r="C136" s="233"/>
      <c r="D136" s="228" t="s">
        <v>176</v>
      </c>
      <c r="E136" s="234" t="s">
        <v>1</v>
      </c>
      <c r="F136" s="235" t="s">
        <v>2260</v>
      </c>
      <c r="G136" s="233"/>
      <c r="H136" s="236">
        <v>9</v>
      </c>
      <c r="I136" s="237"/>
      <c r="J136" s="233"/>
      <c r="K136" s="233"/>
      <c r="L136" s="238"/>
      <c r="M136" s="239"/>
      <c r="N136" s="240"/>
      <c r="O136" s="240"/>
      <c r="P136" s="240"/>
      <c r="Q136" s="240"/>
      <c r="R136" s="240"/>
      <c r="S136" s="240"/>
      <c r="T136" s="241"/>
      <c r="AT136" s="242" t="s">
        <v>176</v>
      </c>
      <c r="AU136" s="242" t="s">
        <v>76</v>
      </c>
      <c r="AV136" s="12" t="s">
        <v>76</v>
      </c>
      <c r="AW136" s="12" t="s">
        <v>30</v>
      </c>
      <c r="AX136" s="12" t="s">
        <v>74</v>
      </c>
      <c r="AY136" s="242" t="s">
        <v>163</v>
      </c>
    </row>
    <row r="137" s="1" customFormat="1" ht="16.5" customHeight="1">
      <c r="B137" s="38"/>
      <c r="C137" s="216" t="s">
        <v>1049</v>
      </c>
      <c r="D137" s="216" t="s">
        <v>165</v>
      </c>
      <c r="E137" s="217" t="s">
        <v>195</v>
      </c>
      <c r="F137" s="218" t="s">
        <v>196</v>
      </c>
      <c r="G137" s="219" t="s">
        <v>197</v>
      </c>
      <c r="H137" s="220">
        <v>0</v>
      </c>
      <c r="I137" s="221"/>
      <c r="J137" s="222">
        <f>ROUND(I137*H137,2)</f>
        <v>0</v>
      </c>
      <c r="K137" s="218" t="s">
        <v>169</v>
      </c>
      <c r="L137" s="43"/>
      <c r="M137" s="223" t="s">
        <v>1</v>
      </c>
      <c r="N137" s="224" t="s">
        <v>38</v>
      </c>
      <c r="O137" s="79"/>
      <c r="P137" s="225">
        <f>O137*H137</f>
        <v>0</v>
      </c>
      <c r="Q137" s="225">
        <v>0.002</v>
      </c>
      <c r="R137" s="225">
        <f>Q137*H137</f>
        <v>0</v>
      </c>
      <c r="S137" s="225">
        <v>0</v>
      </c>
      <c r="T137" s="226">
        <f>S137*H137</f>
        <v>0</v>
      </c>
      <c r="AR137" s="17" t="s">
        <v>170</v>
      </c>
      <c r="AT137" s="17" t="s">
        <v>165</v>
      </c>
      <c r="AU137" s="17" t="s">
        <v>76</v>
      </c>
      <c r="AY137" s="17" t="s">
        <v>163</v>
      </c>
      <c r="BE137" s="227">
        <f>IF(N137="základní",J137,0)</f>
        <v>0</v>
      </c>
      <c r="BF137" s="227">
        <f>IF(N137="snížená",J137,0)</f>
        <v>0</v>
      </c>
      <c r="BG137" s="227">
        <f>IF(N137="zákl. přenesená",J137,0)</f>
        <v>0</v>
      </c>
      <c r="BH137" s="227">
        <f>IF(N137="sníž. přenesená",J137,0)</f>
        <v>0</v>
      </c>
      <c r="BI137" s="227">
        <f>IF(N137="nulová",J137,0)</f>
        <v>0</v>
      </c>
      <c r="BJ137" s="17" t="s">
        <v>74</v>
      </c>
      <c r="BK137" s="227">
        <f>ROUND(I137*H137,2)</f>
        <v>0</v>
      </c>
      <c r="BL137" s="17" t="s">
        <v>170</v>
      </c>
      <c r="BM137" s="17" t="s">
        <v>2261</v>
      </c>
    </row>
    <row r="138" s="1" customFormat="1">
      <c r="B138" s="38"/>
      <c r="C138" s="39"/>
      <c r="D138" s="228" t="s">
        <v>172</v>
      </c>
      <c r="E138" s="39"/>
      <c r="F138" s="229" t="s">
        <v>199</v>
      </c>
      <c r="G138" s="39"/>
      <c r="H138" s="39"/>
      <c r="I138" s="143"/>
      <c r="J138" s="39"/>
      <c r="K138" s="39"/>
      <c r="L138" s="43"/>
      <c r="M138" s="230"/>
      <c r="N138" s="79"/>
      <c r="O138" s="79"/>
      <c r="P138" s="79"/>
      <c r="Q138" s="79"/>
      <c r="R138" s="79"/>
      <c r="S138" s="79"/>
      <c r="T138" s="80"/>
      <c r="AT138" s="17" t="s">
        <v>172</v>
      </c>
      <c r="AU138" s="17" t="s">
        <v>76</v>
      </c>
    </row>
    <row r="139" s="1" customFormat="1">
      <c r="B139" s="38"/>
      <c r="C139" s="39"/>
      <c r="D139" s="228" t="s">
        <v>174</v>
      </c>
      <c r="E139" s="39"/>
      <c r="F139" s="231" t="s">
        <v>200</v>
      </c>
      <c r="G139" s="39"/>
      <c r="H139" s="39"/>
      <c r="I139" s="143"/>
      <c r="J139" s="39"/>
      <c r="K139" s="39"/>
      <c r="L139" s="43"/>
      <c r="M139" s="230"/>
      <c r="N139" s="79"/>
      <c r="O139" s="79"/>
      <c r="P139" s="79"/>
      <c r="Q139" s="79"/>
      <c r="R139" s="79"/>
      <c r="S139" s="79"/>
      <c r="T139" s="80"/>
      <c r="AT139" s="17" t="s">
        <v>174</v>
      </c>
      <c r="AU139" s="17" t="s">
        <v>76</v>
      </c>
    </row>
    <row r="140" s="1" customFormat="1">
      <c r="B140" s="38"/>
      <c r="C140" s="39"/>
      <c r="D140" s="228" t="s">
        <v>221</v>
      </c>
      <c r="E140" s="39"/>
      <c r="F140" s="231" t="s">
        <v>2262</v>
      </c>
      <c r="G140" s="39"/>
      <c r="H140" s="39"/>
      <c r="I140" s="143"/>
      <c r="J140" s="39"/>
      <c r="K140" s="39"/>
      <c r="L140" s="43"/>
      <c r="M140" s="230"/>
      <c r="N140" s="79"/>
      <c r="O140" s="79"/>
      <c r="P140" s="79"/>
      <c r="Q140" s="79"/>
      <c r="R140" s="79"/>
      <c r="S140" s="79"/>
      <c r="T140" s="80"/>
      <c r="AT140" s="17" t="s">
        <v>221</v>
      </c>
      <c r="AU140" s="17" t="s">
        <v>76</v>
      </c>
    </row>
    <row r="141" s="1" customFormat="1" ht="16.5" customHeight="1">
      <c r="B141" s="38"/>
      <c r="C141" s="216" t="s">
        <v>1052</v>
      </c>
      <c r="D141" s="216" t="s">
        <v>165</v>
      </c>
      <c r="E141" s="217" t="s">
        <v>206</v>
      </c>
      <c r="F141" s="218" t="s">
        <v>207</v>
      </c>
      <c r="G141" s="219" t="s">
        <v>197</v>
      </c>
      <c r="H141" s="220">
        <v>0</v>
      </c>
      <c r="I141" s="221"/>
      <c r="J141" s="222">
        <f>ROUND(I141*H141,2)</f>
        <v>0</v>
      </c>
      <c r="K141" s="218" t="s">
        <v>169</v>
      </c>
      <c r="L141" s="43"/>
      <c r="M141" s="223" t="s">
        <v>1</v>
      </c>
      <c r="N141" s="224" t="s">
        <v>38</v>
      </c>
      <c r="O141" s="79"/>
      <c r="P141" s="225">
        <f>O141*H141</f>
        <v>0</v>
      </c>
      <c r="Q141" s="225">
        <v>0</v>
      </c>
      <c r="R141" s="225">
        <f>Q141*H141</f>
        <v>0</v>
      </c>
      <c r="S141" s="225">
        <v>0</v>
      </c>
      <c r="T141" s="226">
        <f>S141*H141</f>
        <v>0</v>
      </c>
      <c r="AR141" s="17" t="s">
        <v>170</v>
      </c>
      <c r="AT141" s="17" t="s">
        <v>165</v>
      </c>
      <c r="AU141" s="17" t="s">
        <v>76</v>
      </c>
      <c r="AY141" s="17" t="s">
        <v>163</v>
      </c>
      <c r="BE141" s="227">
        <f>IF(N141="základní",J141,0)</f>
        <v>0</v>
      </c>
      <c r="BF141" s="227">
        <f>IF(N141="snížená",J141,0)</f>
        <v>0</v>
      </c>
      <c r="BG141" s="227">
        <f>IF(N141="zákl. přenesená",J141,0)</f>
        <v>0</v>
      </c>
      <c r="BH141" s="227">
        <f>IF(N141="sníž. přenesená",J141,0)</f>
        <v>0</v>
      </c>
      <c r="BI141" s="227">
        <f>IF(N141="nulová",J141,0)</f>
        <v>0</v>
      </c>
      <c r="BJ141" s="17" t="s">
        <v>74</v>
      </c>
      <c r="BK141" s="227">
        <f>ROUND(I141*H141,2)</f>
        <v>0</v>
      </c>
      <c r="BL141" s="17" t="s">
        <v>170</v>
      </c>
      <c r="BM141" s="17" t="s">
        <v>2263</v>
      </c>
    </row>
    <row r="142" s="1" customFormat="1">
      <c r="B142" s="38"/>
      <c r="C142" s="39"/>
      <c r="D142" s="228" t="s">
        <v>172</v>
      </c>
      <c r="E142" s="39"/>
      <c r="F142" s="229" t="s">
        <v>209</v>
      </c>
      <c r="G142" s="39"/>
      <c r="H142" s="39"/>
      <c r="I142" s="143"/>
      <c r="J142" s="39"/>
      <c r="K142" s="39"/>
      <c r="L142" s="43"/>
      <c r="M142" s="230"/>
      <c r="N142" s="79"/>
      <c r="O142" s="79"/>
      <c r="P142" s="79"/>
      <c r="Q142" s="79"/>
      <c r="R142" s="79"/>
      <c r="S142" s="79"/>
      <c r="T142" s="80"/>
      <c r="AT142" s="17" t="s">
        <v>172</v>
      </c>
      <c r="AU142" s="17" t="s">
        <v>76</v>
      </c>
    </row>
    <row r="143" s="1" customFormat="1" ht="16.5" customHeight="1">
      <c r="B143" s="38"/>
      <c r="C143" s="216" t="s">
        <v>231</v>
      </c>
      <c r="D143" s="216" t="s">
        <v>165</v>
      </c>
      <c r="E143" s="217" t="s">
        <v>1469</v>
      </c>
      <c r="F143" s="218" t="s">
        <v>1470</v>
      </c>
      <c r="G143" s="219" t="s">
        <v>197</v>
      </c>
      <c r="H143" s="220">
        <v>30</v>
      </c>
      <c r="I143" s="221"/>
      <c r="J143" s="222">
        <f>ROUND(I143*H143,2)</f>
        <v>0</v>
      </c>
      <c r="K143" s="218" t="s">
        <v>1</v>
      </c>
      <c r="L143" s="43"/>
      <c r="M143" s="223" t="s">
        <v>1</v>
      </c>
      <c r="N143" s="224" t="s">
        <v>38</v>
      </c>
      <c r="O143" s="79"/>
      <c r="P143" s="225">
        <f>O143*H143</f>
        <v>0</v>
      </c>
      <c r="Q143" s="225">
        <v>0.02111</v>
      </c>
      <c r="R143" s="225">
        <f>Q143*H143</f>
        <v>0.63329999999999997</v>
      </c>
      <c r="S143" s="225">
        <v>0</v>
      </c>
      <c r="T143" s="226">
        <f>S143*H143</f>
        <v>0</v>
      </c>
      <c r="AR143" s="17" t="s">
        <v>170</v>
      </c>
      <c r="AT143" s="17" t="s">
        <v>165</v>
      </c>
      <c r="AU143" s="17" t="s">
        <v>76</v>
      </c>
      <c r="AY143" s="17" t="s">
        <v>163</v>
      </c>
      <c r="BE143" s="227">
        <f>IF(N143="základní",J143,0)</f>
        <v>0</v>
      </c>
      <c r="BF143" s="227">
        <f>IF(N143="snížená",J143,0)</f>
        <v>0</v>
      </c>
      <c r="BG143" s="227">
        <f>IF(N143="zákl. přenesená",J143,0)</f>
        <v>0</v>
      </c>
      <c r="BH143" s="227">
        <f>IF(N143="sníž. přenesená",J143,0)</f>
        <v>0</v>
      </c>
      <c r="BI143" s="227">
        <f>IF(N143="nulová",J143,0)</f>
        <v>0</v>
      </c>
      <c r="BJ143" s="17" t="s">
        <v>74</v>
      </c>
      <c r="BK143" s="227">
        <f>ROUND(I143*H143,2)</f>
        <v>0</v>
      </c>
      <c r="BL143" s="17" t="s">
        <v>170</v>
      </c>
      <c r="BM143" s="17" t="s">
        <v>2264</v>
      </c>
    </row>
    <row r="144" s="1" customFormat="1">
      <c r="B144" s="38"/>
      <c r="C144" s="39"/>
      <c r="D144" s="228" t="s">
        <v>172</v>
      </c>
      <c r="E144" s="39"/>
      <c r="F144" s="229" t="s">
        <v>1472</v>
      </c>
      <c r="G144" s="39"/>
      <c r="H144" s="39"/>
      <c r="I144" s="143"/>
      <c r="J144" s="39"/>
      <c r="K144" s="39"/>
      <c r="L144" s="43"/>
      <c r="M144" s="230"/>
      <c r="N144" s="79"/>
      <c r="O144" s="79"/>
      <c r="P144" s="79"/>
      <c r="Q144" s="79"/>
      <c r="R144" s="79"/>
      <c r="S144" s="79"/>
      <c r="T144" s="80"/>
      <c r="AT144" s="17" t="s">
        <v>172</v>
      </c>
      <c r="AU144" s="17" t="s">
        <v>76</v>
      </c>
    </row>
    <row r="145" s="1" customFormat="1">
      <c r="B145" s="38"/>
      <c r="C145" s="39"/>
      <c r="D145" s="228" t="s">
        <v>221</v>
      </c>
      <c r="E145" s="39"/>
      <c r="F145" s="231" t="s">
        <v>1473</v>
      </c>
      <c r="G145" s="39"/>
      <c r="H145" s="39"/>
      <c r="I145" s="143"/>
      <c r="J145" s="39"/>
      <c r="K145" s="39"/>
      <c r="L145" s="43"/>
      <c r="M145" s="230"/>
      <c r="N145" s="79"/>
      <c r="O145" s="79"/>
      <c r="P145" s="79"/>
      <c r="Q145" s="79"/>
      <c r="R145" s="79"/>
      <c r="S145" s="79"/>
      <c r="T145" s="80"/>
      <c r="AT145" s="17" t="s">
        <v>221</v>
      </c>
      <c r="AU145" s="17" t="s">
        <v>76</v>
      </c>
    </row>
    <row r="146" s="13" customFormat="1">
      <c r="B146" s="243"/>
      <c r="C146" s="244"/>
      <c r="D146" s="228" t="s">
        <v>176</v>
      </c>
      <c r="E146" s="245" t="s">
        <v>1</v>
      </c>
      <c r="F146" s="246" t="s">
        <v>1474</v>
      </c>
      <c r="G146" s="244"/>
      <c r="H146" s="245" t="s">
        <v>1</v>
      </c>
      <c r="I146" s="247"/>
      <c r="J146" s="244"/>
      <c r="K146" s="244"/>
      <c r="L146" s="248"/>
      <c r="M146" s="249"/>
      <c r="N146" s="250"/>
      <c r="O146" s="250"/>
      <c r="P146" s="250"/>
      <c r="Q146" s="250"/>
      <c r="R146" s="250"/>
      <c r="S146" s="250"/>
      <c r="T146" s="251"/>
      <c r="AT146" s="252" t="s">
        <v>176</v>
      </c>
      <c r="AU146" s="252" t="s">
        <v>76</v>
      </c>
      <c r="AV146" s="13" t="s">
        <v>74</v>
      </c>
      <c r="AW146" s="13" t="s">
        <v>30</v>
      </c>
      <c r="AX146" s="13" t="s">
        <v>67</v>
      </c>
      <c r="AY146" s="252" t="s">
        <v>163</v>
      </c>
    </row>
    <row r="147" s="13" customFormat="1">
      <c r="B147" s="243"/>
      <c r="C147" s="244"/>
      <c r="D147" s="228" t="s">
        <v>176</v>
      </c>
      <c r="E147" s="245" t="s">
        <v>1</v>
      </c>
      <c r="F147" s="246" t="s">
        <v>2265</v>
      </c>
      <c r="G147" s="244"/>
      <c r="H147" s="245" t="s">
        <v>1</v>
      </c>
      <c r="I147" s="247"/>
      <c r="J147" s="244"/>
      <c r="K147" s="244"/>
      <c r="L147" s="248"/>
      <c r="M147" s="249"/>
      <c r="N147" s="250"/>
      <c r="O147" s="250"/>
      <c r="P147" s="250"/>
      <c r="Q147" s="250"/>
      <c r="R147" s="250"/>
      <c r="S147" s="250"/>
      <c r="T147" s="251"/>
      <c r="AT147" s="252" t="s">
        <v>176</v>
      </c>
      <c r="AU147" s="252" t="s">
        <v>76</v>
      </c>
      <c r="AV147" s="13" t="s">
        <v>74</v>
      </c>
      <c r="AW147" s="13" t="s">
        <v>30</v>
      </c>
      <c r="AX147" s="13" t="s">
        <v>67</v>
      </c>
      <c r="AY147" s="252" t="s">
        <v>163</v>
      </c>
    </row>
    <row r="148" s="12" customFormat="1">
      <c r="B148" s="232"/>
      <c r="C148" s="233"/>
      <c r="D148" s="228" t="s">
        <v>176</v>
      </c>
      <c r="E148" s="234" t="s">
        <v>1</v>
      </c>
      <c r="F148" s="235" t="s">
        <v>8</v>
      </c>
      <c r="G148" s="233"/>
      <c r="H148" s="236">
        <v>15</v>
      </c>
      <c r="I148" s="237"/>
      <c r="J148" s="233"/>
      <c r="K148" s="233"/>
      <c r="L148" s="238"/>
      <c r="M148" s="239"/>
      <c r="N148" s="240"/>
      <c r="O148" s="240"/>
      <c r="P148" s="240"/>
      <c r="Q148" s="240"/>
      <c r="R148" s="240"/>
      <c r="S148" s="240"/>
      <c r="T148" s="241"/>
      <c r="AT148" s="242" t="s">
        <v>176</v>
      </c>
      <c r="AU148" s="242" t="s">
        <v>76</v>
      </c>
      <c r="AV148" s="12" t="s">
        <v>76</v>
      </c>
      <c r="AW148" s="12" t="s">
        <v>30</v>
      </c>
      <c r="AX148" s="12" t="s">
        <v>67</v>
      </c>
      <c r="AY148" s="242" t="s">
        <v>163</v>
      </c>
    </row>
    <row r="149" s="13" customFormat="1">
      <c r="B149" s="243"/>
      <c r="C149" s="244"/>
      <c r="D149" s="228" t="s">
        <v>176</v>
      </c>
      <c r="E149" s="245" t="s">
        <v>1</v>
      </c>
      <c r="F149" s="246" t="s">
        <v>2266</v>
      </c>
      <c r="G149" s="244"/>
      <c r="H149" s="245" t="s">
        <v>1</v>
      </c>
      <c r="I149" s="247"/>
      <c r="J149" s="244"/>
      <c r="K149" s="244"/>
      <c r="L149" s="248"/>
      <c r="M149" s="249"/>
      <c r="N149" s="250"/>
      <c r="O149" s="250"/>
      <c r="P149" s="250"/>
      <c r="Q149" s="250"/>
      <c r="R149" s="250"/>
      <c r="S149" s="250"/>
      <c r="T149" s="251"/>
      <c r="AT149" s="252" t="s">
        <v>176</v>
      </c>
      <c r="AU149" s="252" t="s">
        <v>76</v>
      </c>
      <c r="AV149" s="13" t="s">
        <v>74</v>
      </c>
      <c r="AW149" s="13" t="s">
        <v>30</v>
      </c>
      <c r="AX149" s="13" t="s">
        <v>67</v>
      </c>
      <c r="AY149" s="252" t="s">
        <v>163</v>
      </c>
    </row>
    <row r="150" s="12" customFormat="1">
      <c r="B150" s="232"/>
      <c r="C150" s="233"/>
      <c r="D150" s="228" t="s">
        <v>176</v>
      </c>
      <c r="E150" s="234" t="s">
        <v>1</v>
      </c>
      <c r="F150" s="235" t="s">
        <v>8</v>
      </c>
      <c r="G150" s="233"/>
      <c r="H150" s="236">
        <v>15</v>
      </c>
      <c r="I150" s="237"/>
      <c r="J150" s="233"/>
      <c r="K150" s="233"/>
      <c r="L150" s="238"/>
      <c r="M150" s="239"/>
      <c r="N150" s="240"/>
      <c r="O150" s="240"/>
      <c r="P150" s="240"/>
      <c r="Q150" s="240"/>
      <c r="R150" s="240"/>
      <c r="S150" s="240"/>
      <c r="T150" s="241"/>
      <c r="AT150" s="242" t="s">
        <v>176</v>
      </c>
      <c r="AU150" s="242" t="s">
        <v>76</v>
      </c>
      <c r="AV150" s="12" t="s">
        <v>76</v>
      </c>
      <c r="AW150" s="12" t="s">
        <v>30</v>
      </c>
      <c r="AX150" s="12" t="s">
        <v>67</v>
      </c>
      <c r="AY150" s="242" t="s">
        <v>163</v>
      </c>
    </row>
    <row r="151" s="14" customFormat="1">
      <c r="B151" s="253"/>
      <c r="C151" s="254"/>
      <c r="D151" s="228" t="s">
        <v>176</v>
      </c>
      <c r="E151" s="255" t="s">
        <v>1</v>
      </c>
      <c r="F151" s="256" t="s">
        <v>188</v>
      </c>
      <c r="G151" s="254"/>
      <c r="H151" s="257">
        <v>30</v>
      </c>
      <c r="I151" s="258"/>
      <c r="J151" s="254"/>
      <c r="K151" s="254"/>
      <c r="L151" s="259"/>
      <c r="M151" s="260"/>
      <c r="N151" s="261"/>
      <c r="O151" s="261"/>
      <c r="P151" s="261"/>
      <c r="Q151" s="261"/>
      <c r="R151" s="261"/>
      <c r="S151" s="261"/>
      <c r="T151" s="262"/>
      <c r="AT151" s="263" t="s">
        <v>176</v>
      </c>
      <c r="AU151" s="263" t="s">
        <v>76</v>
      </c>
      <c r="AV151" s="14" t="s">
        <v>170</v>
      </c>
      <c r="AW151" s="14" t="s">
        <v>30</v>
      </c>
      <c r="AX151" s="14" t="s">
        <v>74</v>
      </c>
      <c r="AY151" s="263" t="s">
        <v>163</v>
      </c>
    </row>
    <row r="152" s="1" customFormat="1" ht="16.5" customHeight="1">
      <c r="B152" s="38"/>
      <c r="C152" s="216" t="s">
        <v>238</v>
      </c>
      <c r="D152" s="216" t="s">
        <v>165</v>
      </c>
      <c r="E152" s="217" t="s">
        <v>211</v>
      </c>
      <c r="F152" s="218" t="s">
        <v>212</v>
      </c>
      <c r="G152" s="219" t="s">
        <v>180</v>
      </c>
      <c r="H152" s="220">
        <v>130.31999999999999</v>
      </c>
      <c r="I152" s="221"/>
      <c r="J152" s="222">
        <f>ROUND(I152*H152,2)</f>
        <v>0</v>
      </c>
      <c r="K152" s="218" t="s">
        <v>169</v>
      </c>
      <c r="L152" s="43"/>
      <c r="M152" s="223" t="s">
        <v>1</v>
      </c>
      <c r="N152" s="224" t="s">
        <v>38</v>
      </c>
      <c r="O152" s="79"/>
      <c r="P152" s="225">
        <f>O152*H152</f>
        <v>0</v>
      </c>
      <c r="Q152" s="225">
        <v>0</v>
      </c>
      <c r="R152" s="225">
        <f>Q152*H152</f>
        <v>0</v>
      </c>
      <c r="S152" s="225">
        <v>0</v>
      </c>
      <c r="T152" s="226">
        <f>S152*H152</f>
        <v>0</v>
      </c>
      <c r="AR152" s="17" t="s">
        <v>170</v>
      </c>
      <c r="AT152" s="17" t="s">
        <v>165</v>
      </c>
      <c r="AU152" s="17" t="s">
        <v>76</v>
      </c>
      <c r="AY152" s="17" t="s">
        <v>163</v>
      </c>
      <c r="BE152" s="227">
        <f>IF(N152="základní",J152,0)</f>
        <v>0</v>
      </c>
      <c r="BF152" s="227">
        <f>IF(N152="snížená",J152,0)</f>
        <v>0</v>
      </c>
      <c r="BG152" s="227">
        <f>IF(N152="zákl. přenesená",J152,0)</f>
        <v>0</v>
      </c>
      <c r="BH152" s="227">
        <f>IF(N152="sníž. přenesená",J152,0)</f>
        <v>0</v>
      </c>
      <c r="BI152" s="227">
        <f>IF(N152="nulová",J152,0)</f>
        <v>0</v>
      </c>
      <c r="BJ152" s="17" t="s">
        <v>74</v>
      </c>
      <c r="BK152" s="227">
        <f>ROUND(I152*H152,2)</f>
        <v>0</v>
      </c>
      <c r="BL152" s="17" t="s">
        <v>170</v>
      </c>
      <c r="BM152" s="17" t="s">
        <v>2267</v>
      </c>
    </row>
    <row r="153" s="1" customFormat="1">
      <c r="B153" s="38"/>
      <c r="C153" s="39"/>
      <c r="D153" s="228" t="s">
        <v>172</v>
      </c>
      <c r="E153" s="39"/>
      <c r="F153" s="229" t="s">
        <v>214</v>
      </c>
      <c r="G153" s="39"/>
      <c r="H153" s="39"/>
      <c r="I153" s="143"/>
      <c r="J153" s="39"/>
      <c r="K153" s="39"/>
      <c r="L153" s="43"/>
      <c r="M153" s="230"/>
      <c r="N153" s="79"/>
      <c r="O153" s="79"/>
      <c r="P153" s="79"/>
      <c r="Q153" s="79"/>
      <c r="R153" s="79"/>
      <c r="S153" s="79"/>
      <c r="T153" s="80"/>
      <c r="AT153" s="17" t="s">
        <v>172</v>
      </c>
      <c r="AU153" s="17" t="s">
        <v>76</v>
      </c>
    </row>
    <row r="154" s="1" customFormat="1">
      <c r="B154" s="38"/>
      <c r="C154" s="39"/>
      <c r="D154" s="228" t="s">
        <v>174</v>
      </c>
      <c r="E154" s="39"/>
      <c r="F154" s="231" t="s">
        <v>215</v>
      </c>
      <c r="G154" s="39"/>
      <c r="H154" s="39"/>
      <c r="I154" s="143"/>
      <c r="J154" s="39"/>
      <c r="K154" s="39"/>
      <c r="L154" s="43"/>
      <c r="M154" s="230"/>
      <c r="N154" s="79"/>
      <c r="O154" s="79"/>
      <c r="P154" s="79"/>
      <c r="Q154" s="79"/>
      <c r="R154" s="79"/>
      <c r="S154" s="79"/>
      <c r="T154" s="80"/>
      <c r="AT154" s="17" t="s">
        <v>174</v>
      </c>
      <c r="AU154" s="17" t="s">
        <v>76</v>
      </c>
    </row>
    <row r="155" s="12" customFormat="1">
      <c r="B155" s="232"/>
      <c r="C155" s="233"/>
      <c r="D155" s="228" t="s">
        <v>176</v>
      </c>
      <c r="E155" s="234" t="s">
        <v>1</v>
      </c>
      <c r="F155" s="235" t="s">
        <v>2268</v>
      </c>
      <c r="G155" s="233"/>
      <c r="H155" s="236">
        <v>130.31999999999999</v>
      </c>
      <c r="I155" s="237"/>
      <c r="J155" s="233"/>
      <c r="K155" s="233"/>
      <c r="L155" s="238"/>
      <c r="M155" s="239"/>
      <c r="N155" s="240"/>
      <c r="O155" s="240"/>
      <c r="P155" s="240"/>
      <c r="Q155" s="240"/>
      <c r="R155" s="240"/>
      <c r="S155" s="240"/>
      <c r="T155" s="241"/>
      <c r="AT155" s="242" t="s">
        <v>176</v>
      </c>
      <c r="AU155" s="242" t="s">
        <v>76</v>
      </c>
      <c r="AV155" s="12" t="s">
        <v>76</v>
      </c>
      <c r="AW155" s="12" t="s">
        <v>30</v>
      </c>
      <c r="AX155" s="12" t="s">
        <v>67</v>
      </c>
      <c r="AY155" s="242" t="s">
        <v>163</v>
      </c>
    </row>
    <row r="156" s="14" customFormat="1">
      <c r="B156" s="253"/>
      <c r="C156" s="254"/>
      <c r="D156" s="228" t="s">
        <v>176</v>
      </c>
      <c r="E156" s="255" t="s">
        <v>1</v>
      </c>
      <c r="F156" s="256" t="s">
        <v>188</v>
      </c>
      <c r="G156" s="254"/>
      <c r="H156" s="257">
        <v>130.31999999999999</v>
      </c>
      <c r="I156" s="258"/>
      <c r="J156" s="254"/>
      <c r="K156" s="254"/>
      <c r="L156" s="259"/>
      <c r="M156" s="260"/>
      <c r="N156" s="261"/>
      <c r="O156" s="261"/>
      <c r="P156" s="261"/>
      <c r="Q156" s="261"/>
      <c r="R156" s="261"/>
      <c r="S156" s="261"/>
      <c r="T156" s="262"/>
      <c r="AT156" s="263" t="s">
        <v>176</v>
      </c>
      <c r="AU156" s="263" t="s">
        <v>76</v>
      </c>
      <c r="AV156" s="14" t="s">
        <v>170</v>
      </c>
      <c r="AW156" s="14" t="s">
        <v>30</v>
      </c>
      <c r="AX156" s="14" t="s">
        <v>74</v>
      </c>
      <c r="AY156" s="263" t="s">
        <v>163</v>
      </c>
    </row>
    <row r="157" s="1" customFormat="1" ht="16.5" customHeight="1">
      <c r="B157" s="38"/>
      <c r="C157" s="216" t="s">
        <v>246</v>
      </c>
      <c r="D157" s="216" t="s">
        <v>165</v>
      </c>
      <c r="E157" s="217" t="s">
        <v>217</v>
      </c>
      <c r="F157" s="218" t="s">
        <v>218</v>
      </c>
      <c r="G157" s="219" t="s">
        <v>180</v>
      </c>
      <c r="H157" s="220">
        <v>260.63999999999999</v>
      </c>
      <c r="I157" s="221"/>
      <c r="J157" s="222">
        <f>ROUND(I157*H157,2)</f>
        <v>0</v>
      </c>
      <c r="K157" s="218" t="s">
        <v>169</v>
      </c>
      <c r="L157" s="43"/>
      <c r="M157" s="223" t="s">
        <v>1</v>
      </c>
      <c r="N157" s="224" t="s">
        <v>38</v>
      </c>
      <c r="O157" s="79"/>
      <c r="P157" s="225">
        <f>O157*H157</f>
        <v>0</v>
      </c>
      <c r="Q157" s="225">
        <v>0</v>
      </c>
      <c r="R157" s="225">
        <f>Q157*H157</f>
        <v>0</v>
      </c>
      <c r="S157" s="225">
        <v>0</v>
      </c>
      <c r="T157" s="226">
        <f>S157*H157</f>
        <v>0</v>
      </c>
      <c r="AR157" s="17" t="s">
        <v>170</v>
      </c>
      <c r="AT157" s="17" t="s">
        <v>165</v>
      </c>
      <c r="AU157" s="17" t="s">
        <v>76</v>
      </c>
      <c r="AY157" s="17" t="s">
        <v>163</v>
      </c>
      <c r="BE157" s="227">
        <f>IF(N157="základní",J157,0)</f>
        <v>0</v>
      </c>
      <c r="BF157" s="227">
        <f>IF(N157="snížená",J157,0)</f>
        <v>0</v>
      </c>
      <c r="BG157" s="227">
        <f>IF(N157="zákl. přenesená",J157,0)</f>
        <v>0</v>
      </c>
      <c r="BH157" s="227">
        <f>IF(N157="sníž. přenesená",J157,0)</f>
        <v>0</v>
      </c>
      <c r="BI157" s="227">
        <f>IF(N157="nulová",J157,0)</f>
        <v>0</v>
      </c>
      <c r="BJ157" s="17" t="s">
        <v>74</v>
      </c>
      <c r="BK157" s="227">
        <f>ROUND(I157*H157,2)</f>
        <v>0</v>
      </c>
      <c r="BL157" s="17" t="s">
        <v>170</v>
      </c>
      <c r="BM157" s="17" t="s">
        <v>2269</v>
      </c>
    </row>
    <row r="158" s="1" customFormat="1">
      <c r="B158" s="38"/>
      <c r="C158" s="39"/>
      <c r="D158" s="228" t="s">
        <v>172</v>
      </c>
      <c r="E158" s="39"/>
      <c r="F158" s="229" t="s">
        <v>220</v>
      </c>
      <c r="G158" s="39"/>
      <c r="H158" s="39"/>
      <c r="I158" s="143"/>
      <c r="J158" s="39"/>
      <c r="K158" s="39"/>
      <c r="L158" s="43"/>
      <c r="M158" s="230"/>
      <c r="N158" s="79"/>
      <c r="O158" s="79"/>
      <c r="P158" s="79"/>
      <c r="Q158" s="79"/>
      <c r="R158" s="79"/>
      <c r="S158" s="79"/>
      <c r="T158" s="80"/>
      <c r="AT158" s="17" t="s">
        <v>172</v>
      </c>
      <c r="AU158" s="17" t="s">
        <v>76</v>
      </c>
    </row>
    <row r="159" s="1" customFormat="1">
      <c r="B159" s="38"/>
      <c r="C159" s="39"/>
      <c r="D159" s="228" t="s">
        <v>174</v>
      </c>
      <c r="E159" s="39"/>
      <c r="F159" s="231" t="s">
        <v>215</v>
      </c>
      <c r="G159" s="39"/>
      <c r="H159" s="39"/>
      <c r="I159" s="143"/>
      <c r="J159" s="39"/>
      <c r="K159" s="39"/>
      <c r="L159" s="43"/>
      <c r="M159" s="230"/>
      <c r="N159" s="79"/>
      <c r="O159" s="79"/>
      <c r="P159" s="79"/>
      <c r="Q159" s="79"/>
      <c r="R159" s="79"/>
      <c r="S159" s="79"/>
      <c r="T159" s="80"/>
      <c r="AT159" s="17" t="s">
        <v>174</v>
      </c>
      <c r="AU159" s="17" t="s">
        <v>76</v>
      </c>
    </row>
    <row r="160" s="1" customFormat="1">
      <c r="B160" s="38"/>
      <c r="C160" s="39"/>
      <c r="D160" s="228" t="s">
        <v>221</v>
      </c>
      <c r="E160" s="39"/>
      <c r="F160" s="231" t="s">
        <v>691</v>
      </c>
      <c r="G160" s="39"/>
      <c r="H160" s="39"/>
      <c r="I160" s="143"/>
      <c r="J160" s="39"/>
      <c r="K160" s="39"/>
      <c r="L160" s="43"/>
      <c r="M160" s="230"/>
      <c r="N160" s="79"/>
      <c r="O160" s="79"/>
      <c r="P160" s="79"/>
      <c r="Q160" s="79"/>
      <c r="R160" s="79"/>
      <c r="S160" s="79"/>
      <c r="T160" s="80"/>
      <c r="AT160" s="17" t="s">
        <v>221</v>
      </c>
      <c r="AU160" s="17" t="s">
        <v>76</v>
      </c>
    </row>
    <row r="161" s="12" customFormat="1">
      <c r="B161" s="232"/>
      <c r="C161" s="233"/>
      <c r="D161" s="228" t="s">
        <v>176</v>
      </c>
      <c r="E161" s="234" t="s">
        <v>1</v>
      </c>
      <c r="F161" s="235" t="s">
        <v>2270</v>
      </c>
      <c r="G161" s="233"/>
      <c r="H161" s="236">
        <v>260.63999999999999</v>
      </c>
      <c r="I161" s="237"/>
      <c r="J161" s="233"/>
      <c r="K161" s="233"/>
      <c r="L161" s="238"/>
      <c r="M161" s="239"/>
      <c r="N161" s="240"/>
      <c r="O161" s="240"/>
      <c r="P161" s="240"/>
      <c r="Q161" s="240"/>
      <c r="R161" s="240"/>
      <c r="S161" s="240"/>
      <c r="T161" s="241"/>
      <c r="AT161" s="242" t="s">
        <v>176</v>
      </c>
      <c r="AU161" s="242" t="s">
        <v>76</v>
      </c>
      <c r="AV161" s="12" t="s">
        <v>76</v>
      </c>
      <c r="AW161" s="12" t="s">
        <v>30</v>
      </c>
      <c r="AX161" s="12" t="s">
        <v>74</v>
      </c>
      <c r="AY161" s="242" t="s">
        <v>163</v>
      </c>
    </row>
    <row r="162" s="1" customFormat="1" ht="16.5" customHeight="1">
      <c r="B162" s="38"/>
      <c r="C162" s="216" t="s">
        <v>255</v>
      </c>
      <c r="D162" s="216" t="s">
        <v>165</v>
      </c>
      <c r="E162" s="217" t="s">
        <v>225</v>
      </c>
      <c r="F162" s="218" t="s">
        <v>226</v>
      </c>
      <c r="G162" s="219" t="s">
        <v>197</v>
      </c>
      <c r="H162" s="220">
        <v>93.010000000000005</v>
      </c>
      <c r="I162" s="221"/>
      <c r="J162" s="222">
        <f>ROUND(I162*H162,2)</f>
        <v>0</v>
      </c>
      <c r="K162" s="218" t="s">
        <v>169</v>
      </c>
      <c r="L162" s="43"/>
      <c r="M162" s="223" t="s">
        <v>1</v>
      </c>
      <c r="N162" s="224" t="s">
        <v>38</v>
      </c>
      <c r="O162" s="79"/>
      <c r="P162" s="225">
        <f>O162*H162</f>
        <v>0</v>
      </c>
      <c r="Q162" s="225">
        <v>0</v>
      </c>
      <c r="R162" s="225">
        <f>Q162*H162</f>
        <v>0</v>
      </c>
      <c r="S162" s="225">
        <v>0</v>
      </c>
      <c r="T162" s="226">
        <f>S162*H162</f>
        <v>0</v>
      </c>
      <c r="AR162" s="17" t="s">
        <v>170</v>
      </c>
      <c r="AT162" s="17" t="s">
        <v>165</v>
      </c>
      <c r="AU162" s="17" t="s">
        <v>76</v>
      </c>
      <c r="AY162" s="17" t="s">
        <v>163</v>
      </c>
      <c r="BE162" s="227">
        <f>IF(N162="základní",J162,0)</f>
        <v>0</v>
      </c>
      <c r="BF162" s="227">
        <f>IF(N162="snížená",J162,0)</f>
        <v>0</v>
      </c>
      <c r="BG162" s="227">
        <f>IF(N162="zákl. přenesená",J162,0)</f>
        <v>0</v>
      </c>
      <c r="BH162" s="227">
        <f>IF(N162="sníž. přenesená",J162,0)</f>
        <v>0</v>
      </c>
      <c r="BI162" s="227">
        <f>IF(N162="nulová",J162,0)</f>
        <v>0</v>
      </c>
      <c r="BJ162" s="17" t="s">
        <v>74</v>
      </c>
      <c r="BK162" s="227">
        <f>ROUND(I162*H162,2)</f>
        <v>0</v>
      </c>
      <c r="BL162" s="17" t="s">
        <v>170</v>
      </c>
      <c r="BM162" s="17" t="s">
        <v>2271</v>
      </c>
    </row>
    <row r="163" s="1" customFormat="1">
      <c r="B163" s="38"/>
      <c r="C163" s="39"/>
      <c r="D163" s="228" t="s">
        <v>172</v>
      </c>
      <c r="E163" s="39"/>
      <c r="F163" s="229" t="s">
        <v>228</v>
      </c>
      <c r="G163" s="39"/>
      <c r="H163" s="39"/>
      <c r="I163" s="143"/>
      <c r="J163" s="39"/>
      <c r="K163" s="39"/>
      <c r="L163" s="43"/>
      <c r="M163" s="230"/>
      <c r="N163" s="79"/>
      <c r="O163" s="79"/>
      <c r="P163" s="79"/>
      <c r="Q163" s="79"/>
      <c r="R163" s="79"/>
      <c r="S163" s="79"/>
      <c r="T163" s="80"/>
      <c r="AT163" s="17" t="s">
        <v>172</v>
      </c>
      <c r="AU163" s="17" t="s">
        <v>76</v>
      </c>
    </row>
    <row r="164" s="13" customFormat="1">
      <c r="B164" s="243"/>
      <c r="C164" s="244"/>
      <c r="D164" s="228" t="s">
        <v>176</v>
      </c>
      <c r="E164" s="245" t="s">
        <v>1</v>
      </c>
      <c r="F164" s="246" t="s">
        <v>1485</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3" customFormat="1">
      <c r="B165" s="243"/>
      <c r="C165" s="244"/>
      <c r="D165" s="228" t="s">
        <v>176</v>
      </c>
      <c r="E165" s="245" t="s">
        <v>1</v>
      </c>
      <c r="F165" s="246" t="s">
        <v>1486</v>
      </c>
      <c r="G165" s="244"/>
      <c r="H165" s="245" t="s">
        <v>1</v>
      </c>
      <c r="I165" s="247"/>
      <c r="J165" s="244"/>
      <c r="K165" s="244"/>
      <c r="L165" s="248"/>
      <c r="M165" s="249"/>
      <c r="N165" s="250"/>
      <c r="O165" s="250"/>
      <c r="P165" s="250"/>
      <c r="Q165" s="250"/>
      <c r="R165" s="250"/>
      <c r="S165" s="250"/>
      <c r="T165" s="251"/>
      <c r="AT165" s="252" t="s">
        <v>176</v>
      </c>
      <c r="AU165" s="252" t="s">
        <v>76</v>
      </c>
      <c r="AV165" s="13" t="s">
        <v>74</v>
      </c>
      <c r="AW165" s="13" t="s">
        <v>30</v>
      </c>
      <c r="AX165" s="13" t="s">
        <v>67</v>
      </c>
      <c r="AY165" s="252" t="s">
        <v>163</v>
      </c>
    </row>
    <row r="166" s="12" customFormat="1">
      <c r="B166" s="232"/>
      <c r="C166" s="233"/>
      <c r="D166" s="228" t="s">
        <v>176</v>
      </c>
      <c r="E166" s="234" t="s">
        <v>1</v>
      </c>
      <c r="F166" s="235" t="s">
        <v>2272</v>
      </c>
      <c r="G166" s="233"/>
      <c r="H166" s="236">
        <v>19.004999999999999</v>
      </c>
      <c r="I166" s="237"/>
      <c r="J166" s="233"/>
      <c r="K166" s="233"/>
      <c r="L166" s="238"/>
      <c r="M166" s="239"/>
      <c r="N166" s="240"/>
      <c r="O166" s="240"/>
      <c r="P166" s="240"/>
      <c r="Q166" s="240"/>
      <c r="R166" s="240"/>
      <c r="S166" s="240"/>
      <c r="T166" s="241"/>
      <c r="AT166" s="242" t="s">
        <v>176</v>
      </c>
      <c r="AU166" s="242" t="s">
        <v>76</v>
      </c>
      <c r="AV166" s="12" t="s">
        <v>76</v>
      </c>
      <c r="AW166" s="12" t="s">
        <v>30</v>
      </c>
      <c r="AX166" s="12" t="s">
        <v>67</v>
      </c>
      <c r="AY166" s="242" t="s">
        <v>163</v>
      </c>
    </row>
    <row r="167" s="13" customFormat="1">
      <c r="B167" s="243"/>
      <c r="C167" s="244"/>
      <c r="D167" s="228" t="s">
        <v>176</v>
      </c>
      <c r="E167" s="245" t="s">
        <v>1</v>
      </c>
      <c r="F167" s="246" t="s">
        <v>1488</v>
      </c>
      <c r="G167" s="244"/>
      <c r="H167" s="245" t="s">
        <v>1</v>
      </c>
      <c r="I167" s="247"/>
      <c r="J167" s="244"/>
      <c r="K167" s="244"/>
      <c r="L167" s="248"/>
      <c r="M167" s="249"/>
      <c r="N167" s="250"/>
      <c r="O167" s="250"/>
      <c r="P167" s="250"/>
      <c r="Q167" s="250"/>
      <c r="R167" s="250"/>
      <c r="S167" s="250"/>
      <c r="T167" s="251"/>
      <c r="AT167" s="252" t="s">
        <v>176</v>
      </c>
      <c r="AU167" s="252" t="s">
        <v>76</v>
      </c>
      <c r="AV167" s="13" t="s">
        <v>74</v>
      </c>
      <c r="AW167" s="13" t="s">
        <v>30</v>
      </c>
      <c r="AX167" s="13" t="s">
        <v>67</v>
      </c>
      <c r="AY167" s="252" t="s">
        <v>163</v>
      </c>
    </row>
    <row r="168" s="12" customFormat="1">
      <c r="B168" s="232"/>
      <c r="C168" s="233"/>
      <c r="D168" s="228" t="s">
        <v>176</v>
      </c>
      <c r="E168" s="234" t="s">
        <v>1</v>
      </c>
      <c r="F168" s="235" t="s">
        <v>2272</v>
      </c>
      <c r="G168" s="233"/>
      <c r="H168" s="236">
        <v>19.004999999999999</v>
      </c>
      <c r="I168" s="237"/>
      <c r="J168" s="233"/>
      <c r="K168" s="233"/>
      <c r="L168" s="238"/>
      <c r="M168" s="239"/>
      <c r="N168" s="240"/>
      <c r="O168" s="240"/>
      <c r="P168" s="240"/>
      <c r="Q168" s="240"/>
      <c r="R168" s="240"/>
      <c r="S168" s="240"/>
      <c r="T168" s="241"/>
      <c r="AT168" s="242" t="s">
        <v>176</v>
      </c>
      <c r="AU168" s="242" t="s">
        <v>76</v>
      </c>
      <c r="AV168" s="12" t="s">
        <v>76</v>
      </c>
      <c r="AW168" s="12" t="s">
        <v>30</v>
      </c>
      <c r="AX168" s="12" t="s">
        <v>67</v>
      </c>
      <c r="AY168" s="242" t="s">
        <v>163</v>
      </c>
    </row>
    <row r="169" s="13" customFormat="1">
      <c r="B169" s="243"/>
      <c r="C169" s="244"/>
      <c r="D169" s="228" t="s">
        <v>176</v>
      </c>
      <c r="E169" s="245" t="s">
        <v>1</v>
      </c>
      <c r="F169" s="246" t="s">
        <v>1490</v>
      </c>
      <c r="G169" s="244"/>
      <c r="H169" s="245" t="s">
        <v>1</v>
      </c>
      <c r="I169" s="247"/>
      <c r="J169" s="244"/>
      <c r="K169" s="244"/>
      <c r="L169" s="248"/>
      <c r="M169" s="249"/>
      <c r="N169" s="250"/>
      <c r="O169" s="250"/>
      <c r="P169" s="250"/>
      <c r="Q169" s="250"/>
      <c r="R169" s="250"/>
      <c r="S169" s="250"/>
      <c r="T169" s="251"/>
      <c r="AT169" s="252" t="s">
        <v>176</v>
      </c>
      <c r="AU169" s="252" t="s">
        <v>76</v>
      </c>
      <c r="AV169" s="13" t="s">
        <v>74</v>
      </c>
      <c r="AW169" s="13" t="s">
        <v>30</v>
      </c>
      <c r="AX169" s="13" t="s">
        <v>67</v>
      </c>
      <c r="AY169" s="252" t="s">
        <v>163</v>
      </c>
    </row>
    <row r="170" s="12" customFormat="1">
      <c r="B170" s="232"/>
      <c r="C170" s="233"/>
      <c r="D170" s="228" t="s">
        <v>176</v>
      </c>
      <c r="E170" s="234" t="s">
        <v>1</v>
      </c>
      <c r="F170" s="235" t="s">
        <v>2273</v>
      </c>
      <c r="G170" s="233"/>
      <c r="H170" s="236">
        <v>55</v>
      </c>
      <c r="I170" s="237"/>
      <c r="J170" s="233"/>
      <c r="K170" s="233"/>
      <c r="L170" s="238"/>
      <c r="M170" s="239"/>
      <c r="N170" s="240"/>
      <c r="O170" s="240"/>
      <c r="P170" s="240"/>
      <c r="Q170" s="240"/>
      <c r="R170" s="240"/>
      <c r="S170" s="240"/>
      <c r="T170" s="241"/>
      <c r="AT170" s="242" t="s">
        <v>176</v>
      </c>
      <c r="AU170" s="242" t="s">
        <v>76</v>
      </c>
      <c r="AV170" s="12" t="s">
        <v>76</v>
      </c>
      <c r="AW170" s="12" t="s">
        <v>30</v>
      </c>
      <c r="AX170" s="12" t="s">
        <v>67</v>
      </c>
      <c r="AY170" s="242" t="s">
        <v>163</v>
      </c>
    </row>
    <row r="171" s="14" customFormat="1">
      <c r="B171" s="253"/>
      <c r="C171" s="254"/>
      <c r="D171" s="228" t="s">
        <v>176</v>
      </c>
      <c r="E171" s="255" t="s">
        <v>1</v>
      </c>
      <c r="F171" s="256" t="s">
        <v>188</v>
      </c>
      <c r="G171" s="254"/>
      <c r="H171" s="257">
        <v>93.010000000000005</v>
      </c>
      <c r="I171" s="258"/>
      <c r="J171" s="254"/>
      <c r="K171" s="254"/>
      <c r="L171" s="259"/>
      <c r="M171" s="260"/>
      <c r="N171" s="261"/>
      <c r="O171" s="261"/>
      <c r="P171" s="261"/>
      <c r="Q171" s="261"/>
      <c r="R171" s="261"/>
      <c r="S171" s="261"/>
      <c r="T171" s="262"/>
      <c r="AT171" s="263" t="s">
        <v>176</v>
      </c>
      <c r="AU171" s="263" t="s">
        <v>76</v>
      </c>
      <c r="AV171" s="14" t="s">
        <v>170</v>
      </c>
      <c r="AW171" s="14" t="s">
        <v>30</v>
      </c>
      <c r="AX171" s="14" t="s">
        <v>74</v>
      </c>
      <c r="AY171" s="263" t="s">
        <v>163</v>
      </c>
    </row>
    <row r="172" s="1" customFormat="1" ht="16.5" customHeight="1">
      <c r="B172" s="38"/>
      <c r="C172" s="216" t="s">
        <v>267</v>
      </c>
      <c r="D172" s="216" t="s">
        <v>165</v>
      </c>
      <c r="E172" s="217" t="s">
        <v>239</v>
      </c>
      <c r="F172" s="218" t="s">
        <v>240</v>
      </c>
      <c r="G172" s="219" t="s">
        <v>241</v>
      </c>
      <c r="H172" s="220">
        <v>260.63999999999999</v>
      </c>
      <c r="I172" s="221"/>
      <c r="J172" s="222">
        <f>ROUND(I172*H172,2)</f>
        <v>0</v>
      </c>
      <c r="K172" s="218" t="s">
        <v>169</v>
      </c>
      <c r="L172" s="43"/>
      <c r="M172" s="223" t="s">
        <v>1</v>
      </c>
      <c r="N172" s="224" t="s">
        <v>38</v>
      </c>
      <c r="O172" s="79"/>
      <c r="P172" s="225">
        <f>O172*H172</f>
        <v>0</v>
      </c>
      <c r="Q172" s="225">
        <v>0</v>
      </c>
      <c r="R172" s="225">
        <f>Q172*H172</f>
        <v>0</v>
      </c>
      <c r="S172" s="225">
        <v>0</v>
      </c>
      <c r="T172" s="226">
        <f>S172*H172</f>
        <v>0</v>
      </c>
      <c r="AR172" s="17" t="s">
        <v>170</v>
      </c>
      <c r="AT172" s="17" t="s">
        <v>165</v>
      </c>
      <c r="AU172" s="17" t="s">
        <v>76</v>
      </c>
      <c r="AY172" s="17" t="s">
        <v>163</v>
      </c>
      <c r="BE172" s="227">
        <f>IF(N172="základní",J172,0)</f>
        <v>0</v>
      </c>
      <c r="BF172" s="227">
        <f>IF(N172="snížená",J172,0)</f>
        <v>0</v>
      </c>
      <c r="BG172" s="227">
        <f>IF(N172="zákl. přenesená",J172,0)</f>
        <v>0</v>
      </c>
      <c r="BH172" s="227">
        <f>IF(N172="sníž. přenesená",J172,0)</f>
        <v>0</v>
      </c>
      <c r="BI172" s="227">
        <f>IF(N172="nulová",J172,0)</f>
        <v>0</v>
      </c>
      <c r="BJ172" s="17" t="s">
        <v>74</v>
      </c>
      <c r="BK172" s="227">
        <f>ROUND(I172*H172,2)</f>
        <v>0</v>
      </c>
      <c r="BL172" s="17" t="s">
        <v>170</v>
      </c>
      <c r="BM172" s="17" t="s">
        <v>2274</v>
      </c>
    </row>
    <row r="173" s="1" customFormat="1">
      <c r="B173" s="38"/>
      <c r="C173" s="39"/>
      <c r="D173" s="228" t="s">
        <v>172</v>
      </c>
      <c r="E173" s="39"/>
      <c r="F173" s="229" t="s">
        <v>243</v>
      </c>
      <c r="G173" s="39"/>
      <c r="H173" s="39"/>
      <c r="I173" s="143"/>
      <c r="J173" s="39"/>
      <c r="K173" s="39"/>
      <c r="L173" s="43"/>
      <c r="M173" s="230"/>
      <c r="N173" s="79"/>
      <c r="O173" s="79"/>
      <c r="P173" s="79"/>
      <c r="Q173" s="79"/>
      <c r="R173" s="79"/>
      <c r="S173" s="79"/>
      <c r="T173" s="80"/>
      <c r="AT173" s="17" t="s">
        <v>172</v>
      </c>
      <c r="AU173" s="17" t="s">
        <v>76</v>
      </c>
    </row>
    <row r="174" s="1" customFormat="1">
      <c r="B174" s="38"/>
      <c r="C174" s="39"/>
      <c r="D174" s="228" t="s">
        <v>174</v>
      </c>
      <c r="E174" s="39"/>
      <c r="F174" s="231" t="s">
        <v>244</v>
      </c>
      <c r="G174" s="39"/>
      <c r="H174" s="39"/>
      <c r="I174" s="143"/>
      <c r="J174" s="39"/>
      <c r="K174" s="39"/>
      <c r="L174" s="43"/>
      <c r="M174" s="230"/>
      <c r="N174" s="79"/>
      <c r="O174" s="79"/>
      <c r="P174" s="79"/>
      <c r="Q174" s="79"/>
      <c r="R174" s="79"/>
      <c r="S174" s="79"/>
      <c r="T174" s="80"/>
      <c r="AT174" s="17" t="s">
        <v>174</v>
      </c>
      <c r="AU174" s="17" t="s">
        <v>76</v>
      </c>
    </row>
    <row r="175" s="12" customFormat="1">
      <c r="B175" s="232"/>
      <c r="C175" s="233"/>
      <c r="D175" s="228" t="s">
        <v>176</v>
      </c>
      <c r="E175" s="234" t="s">
        <v>1</v>
      </c>
      <c r="F175" s="235" t="s">
        <v>2270</v>
      </c>
      <c r="G175" s="233"/>
      <c r="H175" s="236">
        <v>260.63999999999999</v>
      </c>
      <c r="I175" s="237"/>
      <c r="J175" s="233"/>
      <c r="K175" s="233"/>
      <c r="L175" s="238"/>
      <c r="M175" s="239"/>
      <c r="N175" s="240"/>
      <c r="O175" s="240"/>
      <c r="P175" s="240"/>
      <c r="Q175" s="240"/>
      <c r="R175" s="240"/>
      <c r="S175" s="240"/>
      <c r="T175" s="241"/>
      <c r="AT175" s="242" t="s">
        <v>176</v>
      </c>
      <c r="AU175" s="242" t="s">
        <v>76</v>
      </c>
      <c r="AV175" s="12" t="s">
        <v>76</v>
      </c>
      <c r="AW175" s="12" t="s">
        <v>30</v>
      </c>
      <c r="AX175" s="12" t="s">
        <v>74</v>
      </c>
      <c r="AY175" s="242" t="s">
        <v>163</v>
      </c>
    </row>
    <row r="176" s="11" customFormat="1" ht="22.8" customHeight="1">
      <c r="B176" s="200"/>
      <c r="C176" s="201"/>
      <c r="D176" s="202" t="s">
        <v>66</v>
      </c>
      <c r="E176" s="214" t="s">
        <v>76</v>
      </c>
      <c r="F176" s="214" t="s">
        <v>1508</v>
      </c>
      <c r="G176" s="201"/>
      <c r="H176" s="201"/>
      <c r="I176" s="204"/>
      <c r="J176" s="215">
        <f>BK176</f>
        <v>0</v>
      </c>
      <c r="K176" s="201"/>
      <c r="L176" s="206"/>
      <c r="M176" s="207"/>
      <c r="N176" s="208"/>
      <c r="O176" s="208"/>
      <c r="P176" s="209">
        <f>SUM(P177:P181)</f>
        <v>0</v>
      </c>
      <c r="Q176" s="208"/>
      <c r="R176" s="209">
        <f>SUM(R177:R181)</f>
        <v>76.23830000000001</v>
      </c>
      <c r="S176" s="208"/>
      <c r="T176" s="210">
        <f>SUM(T177:T181)</f>
        <v>0</v>
      </c>
      <c r="AR176" s="211" t="s">
        <v>74</v>
      </c>
      <c r="AT176" s="212" t="s">
        <v>66</v>
      </c>
      <c r="AU176" s="212" t="s">
        <v>74</v>
      </c>
      <c r="AY176" s="211" t="s">
        <v>163</v>
      </c>
      <c r="BK176" s="213">
        <f>SUM(BK177:BK181)</f>
        <v>0</v>
      </c>
    </row>
    <row r="177" s="1" customFormat="1" ht="16.5" customHeight="1">
      <c r="B177" s="38"/>
      <c r="C177" s="216" t="s">
        <v>280</v>
      </c>
      <c r="D177" s="216" t="s">
        <v>165</v>
      </c>
      <c r="E177" s="217" t="s">
        <v>732</v>
      </c>
      <c r="F177" s="218" t="s">
        <v>733</v>
      </c>
      <c r="G177" s="219" t="s">
        <v>168</v>
      </c>
      <c r="H177" s="220">
        <v>50</v>
      </c>
      <c r="I177" s="221"/>
      <c r="J177" s="222">
        <f>ROUND(I177*H177,2)</f>
        <v>0</v>
      </c>
      <c r="K177" s="218" t="s">
        <v>169</v>
      </c>
      <c r="L177" s="43"/>
      <c r="M177" s="223" t="s">
        <v>1</v>
      </c>
      <c r="N177" s="224" t="s">
        <v>38</v>
      </c>
      <c r="O177" s="79"/>
      <c r="P177" s="225">
        <f>O177*H177</f>
        <v>0</v>
      </c>
      <c r="Q177" s="225">
        <v>1.5247660000000001</v>
      </c>
      <c r="R177" s="225">
        <f>Q177*H177</f>
        <v>76.23830000000001</v>
      </c>
      <c r="S177" s="225">
        <v>0</v>
      </c>
      <c r="T177" s="226">
        <f>S177*H177</f>
        <v>0</v>
      </c>
      <c r="AR177" s="17" t="s">
        <v>170</v>
      </c>
      <c r="AT177" s="17" t="s">
        <v>165</v>
      </c>
      <c r="AU177" s="17" t="s">
        <v>76</v>
      </c>
      <c r="AY177" s="17" t="s">
        <v>163</v>
      </c>
      <c r="BE177" s="227">
        <f>IF(N177="základní",J177,0)</f>
        <v>0</v>
      </c>
      <c r="BF177" s="227">
        <f>IF(N177="snížená",J177,0)</f>
        <v>0</v>
      </c>
      <c r="BG177" s="227">
        <f>IF(N177="zákl. přenesená",J177,0)</f>
        <v>0</v>
      </c>
      <c r="BH177" s="227">
        <f>IF(N177="sníž. přenesená",J177,0)</f>
        <v>0</v>
      </c>
      <c r="BI177" s="227">
        <f>IF(N177="nulová",J177,0)</f>
        <v>0</v>
      </c>
      <c r="BJ177" s="17" t="s">
        <v>74</v>
      </c>
      <c r="BK177" s="227">
        <f>ROUND(I177*H177,2)</f>
        <v>0</v>
      </c>
      <c r="BL177" s="17" t="s">
        <v>170</v>
      </c>
      <c r="BM177" s="17" t="s">
        <v>2275</v>
      </c>
    </row>
    <row r="178" s="1" customFormat="1">
      <c r="B178" s="38"/>
      <c r="C178" s="39"/>
      <c r="D178" s="228" t="s">
        <v>172</v>
      </c>
      <c r="E178" s="39"/>
      <c r="F178" s="229" t="s">
        <v>735</v>
      </c>
      <c r="G178" s="39"/>
      <c r="H178" s="39"/>
      <c r="I178" s="143"/>
      <c r="J178" s="39"/>
      <c r="K178" s="39"/>
      <c r="L178" s="43"/>
      <c r="M178" s="230"/>
      <c r="N178" s="79"/>
      <c r="O178" s="79"/>
      <c r="P178" s="79"/>
      <c r="Q178" s="79"/>
      <c r="R178" s="79"/>
      <c r="S178" s="79"/>
      <c r="T178" s="80"/>
      <c r="AT178" s="17" t="s">
        <v>172</v>
      </c>
      <c r="AU178" s="17" t="s">
        <v>76</v>
      </c>
    </row>
    <row r="179" s="1" customFormat="1">
      <c r="B179" s="38"/>
      <c r="C179" s="39"/>
      <c r="D179" s="228" t="s">
        <v>174</v>
      </c>
      <c r="E179" s="39"/>
      <c r="F179" s="231" t="s">
        <v>736</v>
      </c>
      <c r="G179" s="39"/>
      <c r="H179" s="39"/>
      <c r="I179" s="143"/>
      <c r="J179" s="39"/>
      <c r="K179" s="39"/>
      <c r="L179" s="43"/>
      <c r="M179" s="230"/>
      <c r="N179" s="79"/>
      <c r="O179" s="79"/>
      <c r="P179" s="79"/>
      <c r="Q179" s="79"/>
      <c r="R179" s="79"/>
      <c r="S179" s="79"/>
      <c r="T179" s="80"/>
      <c r="AT179" s="17" t="s">
        <v>174</v>
      </c>
      <c r="AU179" s="17" t="s">
        <v>76</v>
      </c>
    </row>
    <row r="180" s="12" customFormat="1">
      <c r="B180" s="232"/>
      <c r="C180" s="233"/>
      <c r="D180" s="228" t="s">
        <v>176</v>
      </c>
      <c r="E180" s="234" t="s">
        <v>1</v>
      </c>
      <c r="F180" s="235" t="s">
        <v>2276</v>
      </c>
      <c r="G180" s="233"/>
      <c r="H180" s="236">
        <v>50</v>
      </c>
      <c r="I180" s="237"/>
      <c r="J180" s="233"/>
      <c r="K180" s="233"/>
      <c r="L180" s="238"/>
      <c r="M180" s="239"/>
      <c r="N180" s="240"/>
      <c r="O180" s="240"/>
      <c r="P180" s="240"/>
      <c r="Q180" s="240"/>
      <c r="R180" s="240"/>
      <c r="S180" s="240"/>
      <c r="T180" s="241"/>
      <c r="AT180" s="242" t="s">
        <v>176</v>
      </c>
      <c r="AU180" s="242" t="s">
        <v>76</v>
      </c>
      <c r="AV180" s="12" t="s">
        <v>76</v>
      </c>
      <c r="AW180" s="12" t="s">
        <v>30</v>
      </c>
      <c r="AX180" s="12" t="s">
        <v>67</v>
      </c>
      <c r="AY180" s="242" t="s">
        <v>163</v>
      </c>
    </row>
    <row r="181" s="14" customFormat="1">
      <c r="B181" s="253"/>
      <c r="C181" s="254"/>
      <c r="D181" s="228" t="s">
        <v>176</v>
      </c>
      <c r="E181" s="255" t="s">
        <v>1</v>
      </c>
      <c r="F181" s="256" t="s">
        <v>188</v>
      </c>
      <c r="G181" s="254"/>
      <c r="H181" s="257">
        <v>50</v>
      </c>
      <c r="I181" s="258"/>
      <c r="J181" s="254"/>
      <c r="K181" s="254"/>
      <c r="L181" s="259"/>
      <c r="M181" s="260"/>
      <c r="N181" s="261"/>
      <c r="O181" s="261"/>
      <c r="P181" s="261"/>
      <c r="Q181" s="261"/>
      <c r="R181" s="261"/>
      <c r="S181" s="261"/>
      <c r="T181" s="262"/>
      <c r="AT181" s="263" t="s">
        <v>176</v>
      </c>
      <c r="AU181" s="263" t="s">
        <v>76</v>
      </c>
      <c r="AV181" s="14" t="s">
        <v>170</v>
      </c>
      <c r="AW181" s="14" t="s">
        <v>30</v>
      </c>
      <c r="AX181" s="14" t="s">
        <v>74</v>
      </c>
      <c r="AY181" s="263" t="s">
        <v>163</v>
      </c>
    </row>
    <row r="182" s="11" customFormat="1" ht="22.8" customHeight="1">
      <c r="B182" s="200"/>
      <c r="C182" s="201"/>
      <c r="D182" s="202" t="s">
        <v>66</v>
      </c>
      <c r="E182" s="214" t="s">
        <v>189</v>
      </c>
      <c r="F182" s="214" t="s">
        <v>254</v>
      </c>
      <c r="G182" s="201"/>
      <c r="H182" s="201"/>
      <c r="I182" s="204"/>
      <c r="J182" s="215">
        <f>BK182</f>
        <v>0</v>
      </c>
      <c r="K182" s="201"/>
      <c r="L182" s="206"/>
      <c r="M182" s="207"/>
      <c r="N182" s="208"/>
      <c r="O182" s="208"/>
      <c r="P182" s="209">
        <f>SUM(P183:P206)</f>
        <v>0</v>
      </c>
      <c r="Q182" s="208"/>
      <c r="R182" s="209">
        <f>SUM(R183:R206)</f>
        <v>0.69058987080000001</v>
      </c>
      <c r="S182" s="208"/>
      <c r="T182" s="210">
        <f>SUM(T183:T206)</f>
        <v>0</v>
      </c>
      <c r="AR182" s="211" t="s">
        <v>74</v>
      </c>
      <c r="AT182" s="212" t="s">
        <v>66</v>
      </c>
      <c r="AU182" s="212" t="s">
        <v>74</v>
      </c>
      <c r="AY182" s="211" t="s">
        <v>163</v>
      </c>
      <c r="BK182" s="213">
        <f>SUM(BK183:BK206)</f>
        <v>0</v>
      </c>
    </row>
    <row r="183" s="1" customFormat="1" ht="16.5" customHeight="1">
      <c r="B183" s="38"/>
      <c r="C183" s="216" t="s">
        <v>8</v>
      </c>
      <c r="D183" s="216" t="s">
        <v>165</v>
      </c>
      <c r="E183" s="217" t="s">
        <v>256</v>
      </c>
      <c r="F183" s="218" t="s">
        <v>257</v>
      </c>
      <c r="G183" s="219" t="s">
        <v>180</v>
      </c>
      <c r="H183" s="220">
        <v>1.98</v>
      </c>
      <c r="I183" s="221"/>
      <c r="J183" s="222">
        <f>ROUND(I183*H183,2)</f>
        <v>0</v>
      </c>
      <c r="K183" s="218" t="s">
        <v>169</v>
      </c>
      <c r="L183" s="43"/>
      <c r="M183" s="223" t="s">
        <v>1</v>
      </c>
      <c r="N183" s="224" t="s">
        <v>38</v>
      </c>
      <c r="O183" s="79"/>
      <c r="P183" s="225">
        <f>O183*H183</f>
        <v>0</v>
      </c>
      <c r="Q183" s="225">
        <v>0</v>
      </c>
      <c r="R183" s="225">
        <f>Q183*H183</f>
        <v>0</v>
      </c>
      <c r="S183" s="225">
        <v>0</v>
      </c>
      <c r="T183" s="226">
        <f>S183*H183</f>
        <v>0</v>
      </c>
      <c r="AR183" s="17" t="s">
        <v>170</v>
      </c>
      <c r="AT183" s="17" t="s">
        <v>165</v>
      </c>
      <c r="AU183" s="17" t="s">
        <v>76</v>
      </c>
      <c r="AY183" s="17" t="s">
        <v>163</v>
      </c>
      <c r="BE183" s="227">
        <f>IF(N183="základní",J183,0)</f>
        <v>0</v>
      </c>
      <c r="BF183" s="227">
        <f>IF(N183="snížená",J183,0)</f>
        <v>0</v>
      </c>
      <c r="BG183" s="227">
        <f>IF(N183="zákl. přenesená",J183,0)</f>
        <v>0</v>
      </c>
      <c r="BH183" s="227">
        <f>IF(N183="sníž. přenesená",J183,0)</f>
        <v>0</v>
      </c>
      <c r="BI183" s="227">
        <f>IF(N183="nulová",J183,0)</f>
        <v>0</v>
      </c>
      <c r="BJ183" s="17" t="s">
        <v>74</v>
      </c>
      <c r="BK183" s="227">
        <f>ROUND(I183*H183,2)</f>
        <v>0</v>
      </c>
      <c r="BL183" s="17" t="s">
        <v>170</v>
      </c>
      <c r="BM183" s="17" t="s">
        <v>2277</v>
      </c>
    </row>
    <row r="184" s="1" customFormat="1">
      <c r="B184" s="38"/>
      <c r="C184" s="39"/>
      <c r="D184" s="228" t="s">
        <v>172</v>
      </c>
      <c r="E184" s="39"/>
      <c r="F184" s="229" t="s">
        <v>259</v>
      </c>
      <c r="G184" s="39"/>
      <c r="H184" s="39"/>
      <c r="I184" s="143"/>
      <c r="J184" s="39"/>
      <c r="K184" s="39"/>
      <c r="L184" s="43"/>
      <c r="M184" s="230"/>
      <c r="N184" s="79"/>
      <c r="O184" s="79"/>
      <c r="P184" s="79"/>
      <c r="Q184" s="79"/>
      <c r="R184" s="79"/>
      <c r="S184" s="79"/>
      <c r="T184" s="80"/>
      <c r="AT184" s="17" t="s">
        <v>172</v>
      </c>
      <c r="AU184" s="17" t="s">
        <v>76</v>
      </c>
    </row>
    <row r="185" s="1" customFormat="1">
      <c r="B185" s="38"/>
      <c r="C185" s="39"/>
      <c r="D185" s="228" t="s">
        <v>174</v>
      </c>
      <c r="E185" s="39"/>
      <c r="F185" s="231" t="s">
        <v>260</v>
      </c>
      <c r="G185" s="39"/>
      <c r="H185" s="39"/>
      <c r="I185" s="143"/>
      <c r="J185" s="39"/>
      <c r="K185" s="39"/>
      <c r="L185" s="43"/>
      <c r="M185" s="230"/>
      <c r="N185" s="79"/>
      <c r="O185" s="79"/>
      <c r="P185" s="79"/>
      <c r="Q185" s="79"/>
      <c r="R185" s="79"/>
      <c r="S185" s="79"/>
      <c r="T185" s="80"/>
      <c r="AT185" s="17" t="s">
        <v>174</v>
      </c>
      <c r="AU185" s="17" t="s">
        <v>76</v>
      </c>
    </row>
    <row r="186" s="12" customFormat="1">
      <c r="B186" s="232"/>
      <c r="C186" s="233"/>
      <c r="D186" s="228" t="s">
        <v>176</v>
      </c>
      <c r="E186" s="234" t="s">
        <v>1</v>
      </c>
      <c r="F186" s="235" t="s">
        <v>2278</v>
      </c>
      <c r="G186" s="233"/>
      <c r="H186" s="236">
        <v>1.98</v>
      </c>
      <c r="I186" s="237"/>
      <c r="J186" s="233"/>
      <c r="K186" s="233"/>
      <c r="L186" s="238"/>
      <c r="M186" s="239"/>
      <c r="N186" s="240"/>
      <c r="O186" s="240"/>
      <c r="P186" s="240"/>
      <c r="Q186" s="240"/>
      <c r="R186" s="240"/>
      <c r="S186" s="240"/>
      <c r="T186" s="241"/>
      <c r="AT186" s="242" t="s">
        <v>176</v>
      </c>
      <c r="AU186" s="242" t="s">
        <v>76</v>
      </c>
      <c r="AV186" s="12" t="s">
        <v>76</v>
      </c>
      <c r="AW186" s="12" t="s">
        <v>30</v>
      </c>
      <c r="AX186" s="12" t="s">
        <v>67</v>
      </c>
      <c r="AY186" s="242" t="s">
        <v>163</v>
      </c>
    </row>
    <row r="187" s="14" customFormat="1">
      <c r="B187" s="253"/>
      <c r="C187" s="254"/>
      <c r="D187" s="228" t="s">
        <v>176</v>
      </c>
      <c r="E187" s="255" t="s">
        <v>1</v>
      </c>
      <c r="F187" s="256" t="s">
        <v>188</v>
      </c>
      <c r="G187" s="254"/>
      <c r="H187" s="257">
        <v>1.98</v>
      </c>
      <c r="I187" s="258"/>
      <c r="J187" s="254"/>
      <c r="K187" s="254"/>
      <c r="L187" s="259"/>
      <c r="M187" s="260"/>
      <c r="N187" s="261"/>
      <c r="O187" s="261"/>
      <c r="P187" s="261"/>
      <c r="Q187" s="261"/>
      <c r="R187" s="261"/>
      <c r="S187" s="261"/>
      <c r="T187" s="262"/>
      <c r="AT187" s="263" t="s">
        <v>176</v>
      </c>
      <c r="AU187" s="263" t="s">
        <v>76</v>
      </c>
      <c r="AV187" s="14" t="s">
        <v>170</v>
      </c>
      <c r="AW187" s="14" t="s">
        <v>30</v>
      </c>
      <c r="AX187" s="14" t="s">
        <v>74</v>
      </c>
      <c r="AY187" s="263" t="s">
        <v>163</v>
      </c>
    </row>
    <row r="188" s="1" customFormat="1" ht="16.5" customHeight="1">
      <c r="B188" s="38"/>
      <c r="C188" s="216" t="s">
        <v>294</v>
      </c>
      <c r="D188" s="216" t="s">
        <v>165</v>
      </c>
      <c r="E188" s="217" t="s">
        <v>268</v>
      </c>
      <c r="F188" s="218" t="s">
        <v>269</v>
      </c>
      <c r="G188" s="219" t="s">
        <v>197</v>
      </c>
      <c r="H188" s="220">
        <v>9.1349999999999998</v>
      </c>
      <c r="I188" s="221"/>
      <c r="J188" s="222">
        <f>ROUND(I188*H188,2)</f>
        <v>0</v>
      </c>
      <c r="K188" s="218" t="s">
        <v>169</v>
      </c>
      <c r="L188" s="43"/>
      <c r="M188" s="223" t="s">
        <v>1</v>
      </c>
      <c r="N188" s="224" t="s">
        <v>38</v>
      </c>
      <c r="O188" s="79"/>
      <c r="P188" s="225">
        <f>O188*H188</f>
        <v>0</v>
      </c>
      <c r="Q188" s="225">
        <v>0.041744200000000002</v>
      </c>
      <c r="R188" s="225">
        <f>Q188*H188</f>
        <v>0.38133326700000003</v>
      </c>
      <c r="S188" s="225">
        <v>0</v>
      </c>
      <c r="T188" s="226">
        <f>S188*H188</f>
        <v>0</v>
      </c>
      <c r="AR188" s="17" t="s">
        <v>170</v>
      </c>
      <c r="AT188" s="17" t="s">
        <v>165</v>
      </c>
      <c r="AU188" s="17" t="s">
        <v>76</v>
      </c>
      <c r="AY188" s="17" t="s">
        <v>163</v>
      </c>
      <c r="BE188" s="227">
        <f>IF(N188="základní",J188,0)</f>
        <v>0</v>
      </c>
      <c r="BF188" s="227">
        <f>IF(N188="snížená",J188,0)</f>
        <v>0</v>
      </c>
      <c r="BG188" s="227">
        <f>IF(N188="zákl. přenesená",J188,0)</f>
        <v>0</v>
      </c>
      <c r="BH188" s="227">
        <f>IF(N188="sníž. přenesená",J188,0)</f>
        <v>0</v>
      </c>
      <c r="BI188" s="227">
        <f>IF(N188="nulová",J188,0)</f>
        <v>0</v>
      </c>
      <c r="BJ188" s="17" t="s">
        <v>74</v>
      </c>
      <c r="BK188" s="227">
        <f>ROUND(I188*H188,2)</f>
        <v>0</v>
      </c>
      <c r="BL188" s="17" t="s">
        <v>170</v>
      </c>
      <c r="BM188" s="17" t="s">
        <v>2279</v>
      </c>
    </row>
    <row r="189" s="1" customFormat="1">
      <c r="B189" s="38"/>
      <c r="C189" s="39"/>
      <c r="D189" s="228" t="s">
        <v>172</v>
      </c>
      <c r="E189" s="39"/>
      <c r="F189" s="229" t="s">
        <v>271</v>
      </c>
      <c r="G189" s="39"/>
      <c r="H189" s="39"/>
      <c r="I189" s="143"/>
      <c r="J189" s="39"/>
      <c r="K189" s="39"/>
      <c r="L189" s="43"/>
      <c r="M189" s="230"/>
      <c r="N189" s="79"/>
      <c r="O189" s="79"/>
      <c r="P189" s="79"/>
      <c r="Q189" s="79"/>
      <c r="R189" s="79"/>
      <c r="S189" s="79"/>
      <c r="T189" s="80"/>
      <c r="AT189" s="17" t="s">
        <v>172</v>
      </c>
      <c r="AU189" s="17" t="s">
        <v>76</v>
      </c>
    </row>
    <row r="190" s="1" customFormat="1">
      <c r="B190" s="38"/>
      <c r="C190" s="39"/>
      <c r="D190" s="228" t="s">
        <v>174</v>
      </c>
      <c r="E190" s="39"/>
      <c r="F190" s="231" t="s">
        <v>272</v>
      </c>
      <c r="G190" s="39"/>
      <c r="H190" s="39"/>
      <c r="I190" s="143"/>
      <c r="J190" s="39"/>
      <c r="K190" s="39"/>
      <c r="L190" s="43"/>
      <c r="M190" s="230"/>
      <c r="N190" s="79"/>
      <c r="O190" s="79"/>
      <c r="P190" s="79"/>
      <c r="Q190" s="79"/>
      <c r="R190" s="79"/>
      <c r="S190" s="79"/>
      <c r="T190" s="80"/>
      <c r="AT190" s="17" t="s">
        <v>174</v>
      </c>
      <c r="AU190" s="17" t="s">
        <v>76</v>
      </c>
    </row>
    <row r="191" s="13" customFormat="1">
      <c r="B191" s="243"/>
      <c r="C191" s="244"/>
      <c r="D191" s="228" t="s">
        <v>176</v>
      </c>
      <c r="E191" s="245" t="s">
        <v>1</v>
      </c>
      <c r="F191" s="246" t="s">
        <v>2280</v>
      </c>
      <c r="G191" s="244"/>
      <c r="H191" s="245" t="s">
        <v>1</v>
      </c>
      <c r="I191" s="247"/>
      <c r="J191" s="244"/>
      <c r="K191" s="244"/>
      <c r="L191" s="248"/>
      <c r="M191" s="249"/>
      <c r="N191" s="250"/>
      <c r="O191" s="250"/>
      <c r="P191" s="250"/>
      <c r="Q191" s="250"/>
      <c r="R191" s="250"/>
      <c r="S191" s="250"/>
      <c r="T191" s="251"/>
      <c r="AT191" s="252" t="s">
        <v>176</v>
      </c>
      <c r="AU191" s="252" t="s">
        <v>76</v>
      </c>
      <c r="AV191" s="13" t="s">
        <v>74</v>
      </c>
      <c r="AW191" s="13" t="s">
        <v>30</v>
      </c>
      <c r="AX191" s="13" t="s">
        <v>67</v>
      </c>
      <c r="AY191" s="252" t="s">
        <v>163</v>
      </c>
    </row>
    <row r="192" s="12" customFormat="1">
      <c r="B192" s="232"/>
      <c r="C192" s="233"/>
      <c r="D192" s="228" t="s">
        <v>176</v>
      </c>
      <c r="E192" s="234" t="s">
        <v>1</v>
      </c>
      <c r="F192" s="235" t="s">
        <v>2281</v>
      </c>
      <c r="G192" s="233"/>
      <c r="H192" s="236">
        <v>9.1349999999999998</v>
      </c>
      <c r="I192" s="237"/>
      <c r="J192" s="233"/>
      <c r="K192" s="233"/>
      <c r="L192" s="238"/>
      <c r="M192" s="239"/>
      <c r="N192" s="240"/>
      <c r="O192" s="240"/>
      <c r="P192" s="240"/>
      <c r="Q192" s="240"/>
      <c r="R192" s="240"/>
      <c r="S192" s="240"/>
      <c r="T192" s="241"/>
      <c r="AT192" s="242" t="s">
        <v>176</v>
      </c>
      <c r="AU192" s="242" t="s">
        <v>76</v>
      </c>
      <c r="AV192" s="12" t="s">
        <v>76</v>
      </c>
      <c r="AW192" s="12" t="s">
        <v>30</v>
      </c>
      <c r="AX192" s="12" t="s">
        <v>67</v>
      </c>
      <c r="AY192" s="242" t="s">
        <v>163</v>
      </c>
    </row>
    <row r="193" s="14" customFormat="1">
      <c r="B193" s="253"/>
      <c r="C193" s="254"/>
      <c r="D193" s="228" t="s">
        <v>176</v>
      </c>
      <c r="E193" s="255" t="s">
        <v>1</v>
      </c>
      <c r="F193" s="256" t="s">
        <v>188</v>
      </c>
      <c r="G193" s="254"/>
      <c r="H193" s="257">
        <v>9.1349999999999998</v>
      </c>
      <c r="I193" s="258"/>
      <c r="J193" s="254"/>
      <c r="K193" s="254"/>
      <c r="L193" s="259"/>
      <c r="M193" s="260"/>
      <c r="N193" s="261"/>
      <c r="O193" s="261"/>
      <c r="P193" s="261"/>
      <c r="Q193" s="261"/>
      <c r="R193" s="261"/>
      <c r="S193" s="261"/>
      <c r="T193" s="262"/>
      <c r="AT193" s="263" t="s">
        <v>176</v>
      </c>
      <c r="AU193" s="263" t="s">
        <v>76</v>
      </c>
      <c r="AV193" s="14" t="s">
        <v>170</v>
      </c>
      <c r="AW193" s="14" t="s">
        <v>30</v>
      </c>
      <c r="AX193" s="14" t="s">
        <v>74</v>
      </c>
      <c r="AY193" s="263" t="s">
        <v>163</v>
      </c>
    </row>
    <row r="194" s="1" customFormat="1" ht="16.5" customHeight="1">
      <c r="B194" s="38"/>
      <c r="C194" s="216" t="s">
        <v>305</v>
      </c>
      <c r="D194" s="216" t="s">
        <v>165</v>
      </c>
      <c r="E194" s="217" t="s">
        <v>281</v>
      </c>
      <c r="F194" s="218" t="s">
        <v>282</v>
      </c>
      <c r="G194" s="219" t="s">
        <v>197</v>
      </c>
      <c r="H194" s="220">
        <v>9.1349999999999998</v>
      </c>
      <c r="I194" s="221"/>
      <c r="J194" s="222">
        <f>ROUND(I194*H194,2)</f>
        <v>0</v>
      </c>
      <c r="K194" s="218" t="s">
        <v>169</v>
      </c>
      <c r="L194" s="43"/>
      <c r="M194" s="223" t="s">
        <v>1</v>
      </c>
      <c r="N194" s="224" t="s">
        <v>38</v>
      </c>
      <c r="O194" s="79"/>
      <c r="P194" s="225">
        <f>O194*H194</f>
        <v>0</v>
      </c>
      <c r="Q194" s="225">
        <v>1.5E-05</v>
      </c>
      <c r="R194" s="225">
        <f>Q194*H194</f>
        <v>0.00013702500000000001</v>
      </c>
      <c r="S194" s="225">
        <v>0</v>
      </c>
      <c r="T194" s="226">
        <f>S194*H194</f>
        <v>0</v>
      </c>
      <c r="AR194" s="17" t="s">
        <v>170</v>
      </c>
      <c r="AT194" s="17" t="s">
        <v>165</v>
      </c>
      <c r="AU194" s="17" t="s">
        <v>76</v>
      </c>
      <c r="AY194" s="17" t="s">
        <v>163</v>
      </c>
      <c r="BE194" s="227">
        <f>IF(N194="základní",J194,0)</f>
        <v>0</v>
      </c>
      <c r="BF194" s="227">
        <f>IF(N194="snížená",J194,0)</f>
        <v>0</v>
      </c>
      <c r="BG194" s="227">
        <f>IF(N194="zákl. přenesená",J194,0)</f>
        <v>0</v>
      </c>
      <c r="BH194" s="227">
        <f>IF(N194="sníž. přenesená",J194,0)</f>
        <v>0</v>
      </c>
      <c r="BI194" s="227">
        <f>IF(N194="nulová",J194,0)</f>
        <v>0</v>
      </c>
      <c r="BJ194" s="17" t="s">
        <v>74</v>
      </c>
      <c r="BK194" s="227">
        <f>ROUND(I194*H194,2)</f>
        <v>0</v>
      </c>
      <c r="BL194" s="17" t="s">
        <v>170</v>
      </c>
      <c r="BM194" s="17" t="s">
        <v>2282</v>
      </c>
    </row>
    <row r="195" s="1" customFormat="1">
      <c r="B195" s="38"/>
      <c r="C195" s="39"/>
      <c r="D195" s="228" t="s">
        <v>172</v>
      </c>
      <c r="E195" s="39"/>
      <c r="F195" s="229" t="s">
        <v>284</v>
      </c>
      <c r="G195" s="39"/>
      <c r="H195" s="39"/>
      <c r="I195" s="143"/>
      <c r="J195" s="39"/>
      <c r="K195" s="39"/>
      <c r="L195" s="43"/>
      <c r="M195" s="230"/>
      <c r="N195" s="79"/>
      <c r="O195" s="79"/>
      <c r="P195" s="79"/>
      <c r="Q195" s="79"/>
      <c r="R195" s="79"/>
      <c r="S195" s="79"/>
      <c r="T195" s="80"/>
      <c r="AT195" s="17" t="s">
        <v>172</v>
      </c>
      <c r="AU195" s="17" t="s">
        <v>76</v>
      </c>
    </row>
    <row r="196" s="1" customFormat="1">
      <c r="B196" s="38"/>
      <c r="C196" s="39"/>
      <c r="D196" s="228" t="s">
        <v>174</v>
      </c>
      <c r="E196" s="39"/>
      <c r="F196" s="231" t="s">
        <v>272</v>
      </c>
      <c r="G196" s="39"/>
      <c r="H196" s="39"/>
      <c r="I196" s="143"/>
      <c r="J196" s="39"/>
      <c r="K196" s="39"/>
      <c r="L196" s="43"/>
      <c r="M196" s="230"/>
      <c r="N196" s="79"/>
      <c r="O196" s="79"/>
      <c r="P196" s="79"/>
      <c r="Q196" s="79"/>
      <c r="R196" s="79"/>
      <c r="S196" s="79"/>
      <c r="T196" s="80"/>
      <c r="AT196" s="17" t="s">
        <v>174</v>
      </c>
      <c r="AU196" s="17" t="s">
        <v>76</v>
      </c>
    </row>
    <row r="197" s="1" customFormat="1" ht="16.5" customHeight="1">
      <c r="B197" s="38"/>
      <c r="C197" s="216" t="s">
        <v>312</v>
      </c>
      <c r="D197" s="216" t="s">
        <v>165</v>
      </c>
      <c r="E197" s="217" t="s">
        <v>285</v>
      </c>
      <c r="F197" s="218" t="s">
        <v>286</v>
      </c>
      <c r="G197" s="219" t="s">
        <v>241</v>
      </c>
      <c r="H197" s="220">
        <v>0.219</v>
      </c>
      <c r="I197" s="221"/>
      <c r="J197" s="222">
        <f>ROUND(I197*H197,2)</f>
        <v>0</v>
      </c>
      <c r="K197" s="218" t="s">
        <v>169</v>
      </c>
      <c r="L197" s="43"/>
      <c r="M197" s="223" t="s">
        <v>1</v>
      </c>
      <c r="N197" s="224" t="s">
        <v>38</v>
      </c>
      <c r="O197" s="79"/>
      <c r="P197" s="225">
        <f>O197*H197</f>
        <v>0</v>
      </c>
      <c r="Q197" s="225">
        <v>1.0487652000000001</v>
      </c>
      <c r="R197" s="225">
        <f>Q197*H197</f>
        <v>0.22967957880000001</v>
      </c>
      <c r="S197" s="225">
        <v>0</v>
      </c>
      <c r="T197" s="226">
        <f>S197*H197</f>
        <v>0</v>
      </c>
      <c r="AR197" s="17" t="s">
        <v>170</v>
      </c>
      <c r="AT197" s="17" t="s">
        <v>165</v>
      </c>
      <c r="AU197" s="17" t="s">
        <v>76</v>
      </c>
      <c r="AY197" s="17" t="s">
        <v>163</v>
      </c>
      <c r="BE197" s="227">
        <f>IF(N197="základní",J197,0)</f>
        <v>0</v>
      </c>
      <c r="BF197" s="227">
        <f>IF(N197="snížená",J197,0)</f>
        <v>0</v>
      </c>
      <c r="BG197" s="227">
        <f>IF(N197="zákl. přenesená",J197,0)</f>
        <v>0</v>
      </c>
      <c r="BH197" s="227">
        <f>IF(N197="sníž. přenesená",J197,0)</f>
        <v>0</v>
      </c>
      <c r="BI197" s="227">
        <f>IF(N197="nulová",J197,0)</f>
        <v>0</v>
      </c>
      <c r="BJ197" s="17" t="s">
        <v>74</v>
      </c>
      <c r="BK197" s="227">
        <f>ROUND(I197*H197,2)</f>
        <v>0</v>
      </c>
      <c r="BL197" s="17" t="s">
        <v>170</v>
      </c>
      <c r="BM197" s="17" t="s">
        <v>2283</v>
      </c>
    </row>
    <row r="198" s="1" customFormat="1">
      <c r="B198" s="38"/>
      <c r="C198" s="39"/>
      <c r="D198" s="228" t="s">
        <v>172</v>
      </c>
      <c r="E198" s="39"/>
      <c r="F198" s="229" t="s">
        <v>288</v>
      </c>
      <c r="G198" s="39"/>
      <c r="H198" s="39"/>
      <c r="I198" s="143"/>
      <c r="J198" s="39"/>
      <c r="K198" s="39"/>
      <c r="L198" s="43"/>
      <c r="M198" s="230"/>
      <c r="N198" s="79"/>
      <c r="O198" s="79"/>
      <c r="P198" s="79"/>
      <c r="Q198" s="79"/>
      <c r="R198" s="79"/>
      <c r="S198" s="79"/>
      <c r="T198" s="80"/>
      <c r="AT198" s="17" t="s">
        <v>172</v>
      </c>
      <c r="AU198" s="17" t="s">
        <v>76</v>
      </c>
    </row>
    <row r="199" s="1" customFormat="1">
      <c r="B199" s="38"/>
      <c r="C199" s="39"/>
      <c r="D199" s="228" t="s">
        <v>174</v>
      </c>
      <c r="E199" s="39"/>
      <c r="F199" s="231" t="s">
        <v>289</v>
      </c>
      <c r="G199" s="39"/>
      <c r="H199" s="39"/>
      <c r="I199" s="143"/>
      <c r="J199" s="39"/>
      <c r="K199" s="39"/>
      <c r="L199" s="43"/>
      <c r="M199" s="230"/>
      <c r="N199" s="79"/>
      <c r="O199" s="79"/>
      <c r="P199" s="79"/>
      <c r="Q199" s="79"/>
      <c r="R199" s="79"/>
      <c r="S199" s="79"/>
      <c r="T199" s="80"/>
      <c r="AT199" s="17" t="s">
        <v>174</v>
      </c>
      <c r="AU199" s="17" t="s">
        <v>76</v>
      </c>
    </row>
    <row r="200" s="13" customFormat="1">
      <c r="B200" s="243"/>
      <c r="C200" s="244"/>
      <c r="D200" s="228" t="s">
        <v>176</v>
      </c>
      <c r="E200" s="245" t="s">
        <v>1</v>
      </c>
      <c r="F200" s="246" t="s">
        <v>1530</v>
      </c>
      <c r="G200" s="244"/>
      <c r="H200" s="245" t="s">
        <v>1</v>
      </c>
      <c r="I200" s="247"/>
      <c r="J200" s="244"/>
      <c r="K200" s="244"/>
      <c r="L200" s="248"/>
      <c r="M200" s="249"/>
      <c r="N200" s="250"/>
      <c r="O200" s="250"/>
      <c r="P200" s="250"/>
      <c r="Q200" s="250"/>
      <c r="R200" s="250"/>
      <c r="S200" s="250"/>
      <c r="T200" s="251"/>
      <c r="AT200" s="252" t="s">
        <v>176</v>
      </c>
      <c r="AU200" s="252" t="s">
        <v>76</v>
      </c>
      <c r="AV200" s="13" t="s">
        <v>74</v>
      </c>
      <c r="AW200" s="13" t="s">
        <v>30</v>
      </c>
      <c r="AX200" s="13" t="s">
        <v>67</v>
      </c>
      <c r="AY200" s="252" t="s">
        <v>163</v>
      </c>
    </row>
    <row r="201" s="12" customFormat="1">
      <c r="B201" s="232"/>
      <c r="C201" s="233"/>
      <c r="D201" s="228" t="s">
        <v>176</v>
      </c>
      <c r="E201" s="234" t="s">
        <v>1</v>
      </c>
      <c r="F201" s="235" t="s">
        <v>2284</v>
      </c>
      <c r="G201" s="233"/>
      <c r="H201" s="236">
        <v>0.219</v>
      </c>
      <c r="I201" s="237"/>
      <c r="J201" s="233"/>
      <c r="K201" s="233"/>
      <c r="L201" s="238"/>
      <c r="M201" s="239"/>
      <c r="N201" s="240"/>
      <c r="O201" s="240"/>
      <c r="P201" s="240"/>
      <c r="Q201" s="240"/>
      <c r="R201" s="240"/>
      <c r="S201" s="240"/>
      <c r="T201" s="241"/>
      <c r="AT201" s="242" t="s">
        <v>176</v>
      </c>
      <c r="AU201" s="242" t="s">
        <v>76</v>
      </c>
      <c r="AV201" s="12" t="s">
        <v>76</v>
      </c>
      <c r="AW201" s="12" t="s">
        <v>30</v>
      </c>
      <c r="AX201" s="12" t="s">
        <v>67</v>
      </c>
      <c r="AY201" s="242" t="s">
        <v>163</v>
      </c>
    </row>
    <row r="202" s="14" customFormat="1">
      <c r="B202" s="253"/>
      <c r="C202" s="254"/>
      <c r="D202" s="228" t="s">
        <v>176</v>
      </c>
      <c r="E202" s="255" t="s">
        <v>1</v>
      </c>
      <c r="F202" s="256" t="s">
        <v>188</v>
      </c>
      <c r="G202" s="254"/>
      <c r="H202" s="257">
        <v>0.219</v>
      </c>
      <c r="I202" s="258"/>
      <c r="J202" s="254"/>
      <c r="K202" s="254"/>
      <c r="L202" s="259"/>
      <c r="M202" s="260"/>
      <c r="N202" s="261"/>
      <c r="O202" s="261"/>
      <c r="P202" s="261"/>
      <c r="Q202" s="261"/>
      <c r="R202" s="261"/>
      <c r="S202" s="261"/>
      <c r="T202" s="262"/>
      <c r="AT202" s="263" t="s">
        <v>176</v>
      </c>
      <c r="AU202" s="263" t="s">
        <v>76</v>
      </c>
      <c r="AV202" s="14" t="s">
        <v>170</v>
      </c>
      <c r="AW202" s="14" t="s">
        <v>30</v>
      </c>
      <c r="AX202" s="14" t="s">
        <v>74</v>
      </c>
      <c r="AY202" s="263" t="s">
        <v>163</v>
      </c>
    </row>
    <row r="203" s="1" customFormat="1" ht="16.5" customHeight="1">
      <c r="B203" s="38"/>
      <c r="C203" s="216" t="s">
        <v>320</v>
      </c>
      <c r="D203" s="216" t="s">
        <v>165</v>
      </c>
      <c r="E203" s="217" t="s">
        <v>768</v>
      </c>
      <c r="F203" s="218" t="s">
        <v>769</v>
      </c>
      <c r="G203" s="219" t="s">
        <v>168</v>
      </c>
      <c r="H203" s="220">
        <v>12</v>
      </c>
      <c r="I203" s="221"/>
      <c r="J203" s="222">
        <f>ROUND(I203*H203,2)</f>
        <v>0</v>
      </c>
      <c r="K203" s="218" t="s">
        <v>169</v>
      </c>
      <c r="L203" s="43"/>
      <c r="M203" s="223" t="s">
        <v>1</v>
      </c>
      <c r="N203" s="224" t="s">
        <v>38</v>
      </c>
      <c r="O203" s="79"/>
      <c r="P203" s="225">
        <f>O203*H203</f>
        <v>0</v>
      </c>
      <c r="Q203" s="225">
        <v>0.00662</v>
      </c>
      <c r="R203" s="225">
        <f>Q203*H203</f>
        <v>0.079439999999999997</v>
      </c>
      <c r="S203" s="225">
        <v>0</v>
      </c>
      <c r="T203" s="226">
        <f>S203*H203</f>
        <v>0</v>
      </c>
      <c r="AR203" s="17" t="s">
        <v>170</v>
      </c>
      <c r="AT203" s="17" t="s">
        <v>165</v>
      </c>
      <c r="AU203" s="17" t="s">
        <v>76</v>
      </c>
      <c r="AY203" s="17" t="s">
        <v>163</v>
      </c>
      <c r="BE203" s="227">
        <f>IF(N203="základní",J203,0)</f>
        <v>0</v>
      </c>
      <c r="BF203" s="227">
        <f>IF(N203="snížená",J203,0)</f>
        <v>0</v>
      </c>
      <c r="BG203" s="227">
        <f>IF(N203="zákl. přenesená",J203,0)</f>
        <v>0</v>
      </c>
      <c r="BH203" s="227">
        <f>IF(N203="sníž. přenesená",J203,0)</f>
        <v>0</v>
      </c>
      <c r="BI203" s="227">
        <f>IF(N203="nulová",J203,0)</f>
        <v>0</v>
      </c>
      <c r="BJ203" s="17" t="s">
        <v>74</v>
      </c>
      <c r="BK203" s="227">
        <f>ROUND(I203*H203,2)</f>
        <v>0</v>
      </c>
      <c r="BL203" s="17" t="s">
        <v>170</v>
      </c>
      <c r="BM203" s="17" t="s">
        <v>2285</v>
      </c>
    </row>
    <row r="204" s="1" customFormat="1">
      <c r="B204" s="38"/>
      <c r="C204" s="39"/>
      <c r="D204" s="228" t="s">
        <v>172</v>
      </c>
      <c r="E204" s="39"/>
      <c r="F204" s="229" t="s">
        <v>771</v>
      </c>
      <c r="G204" s="39"/>
      <c r="H204" s="39"/>
      <c r="I204" s="143"/>
      <c r="J204" s="39"/>
      <c r="K204" s="39"/>
      <c r="L204" s="43"/>
      <c r="M204" s="230"/>
      <c r="N204" s="79"/>
      <c r="O204" s="79"/>
      <c r="P204" s="79"/>
      <c r="Q204" s="79"/>
      <c r="R204" s="79"/>
      <c r="S204" s="79"/>
      <c r="T204" s="80"/>
      <c r="AT204" s="17" t="s">
        <v>172</v>
      </c>
      <c r="AU204" s="17" t="s">
        <v>76</v>
      </c>
    </row>
    <row r="205" s="1" customFormat="1">
      <c r="B205" s="38"/>
      <c r="C205" s="39"/>
      <c r="D205" s="228" t="s">
        <v>174</v>
      </c>
      <c r="E205" s="39"/>
      <c r="F205" s="231" t="s">
        <v>772</v>
      </c>
      <c r="G205" s="39"/>
      <c r="H205" s="39"/>
      <c r="I205" s="143"/>
      <c r="J205" s="39"/>
      <c r="K205" s="39"/>
      <c r="L205" s="43"/>
      <c r="M205" s="230"/>
      <c r="N205" s="79"/>
      <c r="O205" s="79"/>
      <c r="P205" s="79"/>
      <c r="Q205" s="79"/>
      <c r="R205" s="79"/>
      <c r="S205" s="79"/>
      <c r="T205" s="80"/>
      <c r="AT205" s="17" t="s">
        <v>174</v>
      </c>
      <c r="AU205" s="17" t="s">
        <v>76</v>
      </c>
    </row>
    <row r="206" s="12" customFormat="1">
      <c r="B206" s="232"/>
      <c r="C206" s="233"/>
      <c r="D206" s="228" t="s">
        <v>176</v>
      </c>
      <c r="E206" s="234" t="s">
        <v>1</v>
      </c>
      <c r="F206" s="235" t="s">
        <v>255</v>
      </c>
      <c r="G206" s="233"/>
      <c r="H206" s="236">
        <v>12</v>
      </c>
      <c r="I206" s="237"/>
      <c r="J206" s="233"/>
      <c r="K206" s="233"/>
      <c r="L206" s="238"/>
      <c r="M206" s="239"/>
      <c r="N206" s="240"/>
      <c r="O206" s="240"/>
      <c r="P206" s="240"/>
      <c r="Q206" s="240"/>
      <c r="R206" s="240"/>
      <c r="S206" s="240"/>
      <c r="T206" s="241"/>
      <c r="AT206" s="242" t="s">
        <v>176</v>
      </c>
      <c r="AU206" s="242" t="s">
        <v>76</v>
      </c>
      <c r="AV206" s="12" t="s">
        <v>76</v>
      </c>
      <c r="AW206" s="12" t="s">
        <v>30</v>
      </c>
      <c r="AX206" s="12" t="s">
        <v>74</v>
      </c>
      <c r="AY206" s="242" t="s">
        <v>163</v>
      </c>
    </row>
    <row r="207" s="11" customFormat="1" ht="22.8" customHeight="1">
      <c r="B207" s="200"/>
      <c r="C207" s="201"/>
      <c r="D207" s="202" t="s">
        <v>66</v>
      </c>
      <c r="E207" s="214" t="s">
        <v>170</v>
      </c>
      <c r="F207" s="214" t="s">
        <v>304</v>
      </c>
      <c r="G207" s="201"/>
      <c r="H207" s="201"/>
      <c r="I207" s="204"/>
      <c r="J207" s="215">
        <f>BK207</f>
        <v>0</v>
      </c>
      <c r="K207" s="201"/>
      <c r="L207" s="206"/>
      <c r="M207" s="207"/>
      <c r="N207" s="208"/>
      <c r="O207" s="208"/>
      <c r="P207" s="209">
        <f>SUM(P208:P230)</f>
        <v>0</v>
      </c>
      <c r="Q207" s="208"/>
      <c r="R207" s="209">
        <f>SUM(R208:R230)</f>
        <v>0.011393587199999999</v>
      </c>
      <c r="S207" s="208"/>
      <c r="T207" s="210">
        <f>SUM(T208:T230)</f>
        <v>0</v>
      </c>
      <c r="AR207" s="211" t="s">
        <v>74</v>
      </c>
      <c r="AT207" s="212" t="s">
        <v>66</v>
      </c>
      <c r="AU207" s="212" t="s">
        <v>74</v>
      </c>
      <c r="AY207" s="211" t="s">
        <v>163</v>
      </c>
      <c r="BK207" s="213">
        <f>SUM(BK208:BK230)</f>
        <v>0</v>
      </c>
    </row>
    <row r="208" s="1" customFormat="1" ht="16.5" customHeight="1">
      <c r="B208" s="38"/>
      <c r="C208" s="216" t="s">
        <v>326</v>
      </c>
      <c r="D208" s="216" t="s">
        <v>165</v>
      </c>
      <c r="E208" s="217" t="s">
        <v>313</v>
      </c>
      <c r="F208" s="218" t="s">
        <v>314</v>
      </c>
      <c r="G208" s="219" t="s">
        <v>197</v>
      </c>
      <c r="H208" s="220">
        <v>0.38400000000000001</v>
      </c>
      <c r="I208" s="221"/>
      <c r="J208" s="222">
        <f>ROUND(I208*H208,2)</f>
        <v>0</v>
      </c>
      <c r="K208" s="218" t="s">
        <v>169</v>
      </c>
      <c r="L208" s="43"/>
      <c r="M208" s="223" t="s">
        <v>1</v>
      </c>
      <c r="N208" s="224" t="s">
        <v>38</v>
      </c>
      <c r="O208" s="79"/>
      <c r="P208" s="225">
        <f>O208*H208</f>
        <v>0</v>
      </c>
      <c r="Q208" s="225">
        <v>0.0145328</v>
      </c>
      <c r="R208" s="225">
        <f>Q208*H208</f>
        <v>0.0055805951999999999</v>
      </c>
      <c r="S208" s="225">
        <v>0</v>
      </c>
      <c r="T208" s="226">
        <f>S208*H208</f>
        <v>0</v>
      </c>
      <c r="AR208" s="17" t="s">
        <v>170</v>
      </c>
      <c r="AT208" s="17" t="s">
        <v>165</v>
      </c>
      <c r="AU208" s="17" t="s">
        <v>76</v>
      </c>
      <c r="AY208" s="17" t="s">
        <v>163</v>
      </c>
      <c r="BE208" s="227">
        <f>IF(N208="základní",J208,0)</f>
        <v>0</v>
      </c>
      <c r="BF208" s="227">
        <f>IF(N208="snížená",J208,0)</f>
        <v>0</v>
      </c>
      <c r="BG208" s="227">
        <f>IF(N208="zákl. přenesená",J208,0)</f>
        <v>0</v>
      </c>
      <c r="BH208" s="227">
        <f>IF(N208="sníž. přenesená",J208,0)</f>
        <v>0</v>
      </c>
      <c r="BI208" s="227">
        <f>IF(N208="nulová",J208,0)</f>
        <v>0</v>
      </c>
      <c r="BJ208" s="17" t="s">
        <v>74</v>
      </c>
      <c r="BK208" s="227">
        <f>ROUND(I208*H208,2)</f>
        <v>0</v>
      </c>
      <c r="BL208" s="17" t="s">
        <v>170</v>
      </c>
      <c r="BM208" s="17" t="s">
        <v>2286</v>
      </c>
    </row>
    <row r="209" s="1" customFormat="1">
      <c r="B209" s="38"/>
      <c r="C209" s="39"/>
      <c r="D209" s="228" t="s">
        <v>172</v>
      </c>
      <c r="E209" s="39"/>
      <c r="F209" s="229" t="s">
        <v>316</v>
      </c>
      <c r="G209" s="39"/>
      <c r="H209" s="39"/>
      <c r="I209" s="143"/>
      <c r="J209" s="39"/>
      <c r="K209" s="39"/>
      <c r="L209" s="43"/>
      <c r="M209" s="230"/>
      <c r="N209" s="79"/>
      <c r="O209" s="79"/>
      <c r="P209" s="79"/>
      <c r="Q209" s="79"/>
      <c r="R209" s="79"/>
      <c r="S209" s="79"/>
      <c r="T209" s="80"/>
      <c r="AT209" s="17" t="s">
        <v>172</v>
      </c>
      <c r="AU209" s="17" t="s">
        <v>76</v>
      </c>
    </row>
    <row r="210" s="1" customFormat="1">
      <c r="B210" s="38"/>
      <c r="C210" s="39"/>
      <c r="D210" s="228" t="s">
        <v>174</v>
      </c>
      <c r="E210" s="39"/>
      <c r="F210" s="231" t="s">
        <v>317</v>
      </c>
      <c r="G210" s="39"/>
      <c r="H210" s="39"/>
      <c r="I210" s="143"/>
      <c r="J210" s="39"/>
      <c r="K210" s="39"/>
      <c r="L210" s="43"/>
      <c r="M210" s="230"/>
      <c r="N210" s="79"/>
      <c r="O210" s="79"/>
      <c r="P210" s="79"/>
      <c r="Q210" s="79"/>
      <c r="R210" s="79"/>
      <c r="S210" s="79"/>
      <c r="T210" s="80"/>
      <c r="AT210" s="17" t="s">
        <v>174</v>
      </c>
      <c r="AU210" s="17" t="s">
        <v>76</v>
      </c>
    </row>
    <row r="211" s="13" customFormat="1">
      <c r="B211" s="243"/>
      <c r="C211" s="244"/>
      <c r="D211" s="228" t="s">
        <v>176</v>
      </c>
      <c r="E211" s="245" t="s">
        <v>1</v>
      </c>
      <c r="F211" s="246" t="s">
        <v>318</v>
      </c>
      <c r="G211" s="244"/>
      <c r="H211" s="245" t="s">
        <v>1</v>
      </c>
      <c r="I211" s="247"/>
      <c r="J211" s="244"/>
      <c r="K211" s="244"/>
      <c r="L211" s="248"/>
      <c r="M211" s="249"/>
      <c r="N211" s="250"/>
      <c r="O211" s="250"/>
      <c r="P211" s="250"/>
      <c r="Q211" s="250"/>
      <c r="R211" s="250"/>
      <c r="S211" s="250"/>
      <c r="T211" s="251"/>
      <c r="AT211" s="252" t="s">
        <v>176</v>
      </c>
      <c r="AU211" s="252" t="s">
        <v>76</v>
      </c>
      <c r="AV211" s="13" t="s">
        <v>74</v>
      </c>
      <c r="AW211" s="13" t="s">
        <v>30</v>
      </c>
      <c r="AX211" s="13" t="s">
        <v>67</v>
      </c>
      <c r="AY211" s="252" t="s">
        <v>163</v>
      </c>
    </row>
    <row r="212" s="12" customFormat="1">
      <c r="B212" s="232"/>
      <c r="C212" s="233"/>
      <c r="D212" s="228" t="s">
        <v>176</v>
      </c>
      <c r="E212" s="234" t="s">
        <v>1</v>
      </c>
      <c r="F212" s="235" t="s">
        <v>2287</v>
      </c>
      <c r="G212" s="233"/>
      <c r="H212" s="236">
        <v>0.38400000000000001</v>
      </c>
      <c r="I212" s="237"/>
      <c r="J212" s="233"/>
      <c r="K212" s="233"/>
      <c r="L212" s="238"/>
      <c r="M212" s="239"/>
      <c r="N212" s="240"/>
      <c r="O212" s="240"/>
      <c r="P212" s="240"/>
      <c r="Q212" s="240"/>
      <c r="R212" s="240"/>
      <c r="S212" s="240"/>
      <c r="T212" s="241"/>
      <c r="AT212" s="242" t="s">
        <v>176</v>
      </c>
      <c r="AU212" s="242" t="s">
        <v>76</v>
      </c>
      <c r="AV212" s="12" t="s">
        <v>76</v>
      </c>
      <c r="AW212" s="12" t="s">
        <v>30</v>
      </c>
      <c r="AX212" s="12" t="s">
        <v>67</v>
      </c>
      <c r="AY212" s="242" t="s">
        <v>163</v>
      </c>
    </row>
    <row r="213" s="14" customFormat="1">
      <c r="B213" s="253"/>
      <c r="C213" s="254"/>
      <c r="D213" s="228" t="s">
        <v>176</v>
      </c>
      <c r="E213" s="255" t="s">
        <v>1</v>
      </c>
      <c r="F213" s="256" t="s">
        <v>188</v>
      </c>
      <c r="G213" s="254"/>
      <c r="H213" s="257">
        <v>0.38400000000000001</v>
      </c>
      <c r="I213" s="258"/>
      <c r="J213" s="254"/>
      <c r="K213" s="254"/>
      <c r="L213" s="259"/>
      <c r="M213" s="260"/>
      <c r="N213" s="261"/>
      <c r="O213" s="261"/>
      <c r="P213" s="261"/>
      <c r="Q213" s="261"/>
      <c r="R213" s="261"/>
      <c r="S213" s="261"/>
      <c r="T213" s="262"/>
      <c r="AT213" s="263" t="s">
        <v>176</v>
      </c>
      <c r="AU213" s="263" t="s">
        <v>76</v>
      </c>
      <c r="AV213" s="14" t="s">
        <v>170</v>
      </c>
      <c r="AW213" s="14" t="s">
        <v>30</v>
      </c>
      <c r="AX213" s="14" t="s">
        <v>74</v>
      </c>
      <c r="AY213" s="263" t="s">
        <v>163</v>
      </c>
    </row>
    <row r="214" s="1" customFormat="1" ht="16.5" customHeight="1">
      <c r="B214" s="38"/>
      <c r="C214" s="216" t="s">
        <v>7</v>
      </c>
      <c r="D214" s="216" t="s">
        <v>165</v>
      </c>
      <c r="E214" s="217" t="s">
        <v>321</v>
      </c>
      <c r="F214" s="218" t="s">
        <v>322</v>
      </c>
      <c r="G214" s="219" t="s">
        <v>197</v>
      </c>
      <c r="H214" s="220">
        <v>0.38400000000000001</v>
      </c>
      <c r="I214" s="221"/>
      <c r="J214" s="222">
        <f>ROUND(I214*H214,2)</f>
        <v>0</v>
      </c>
      <c r="K214" s="218" t="s">
        <v>169</v>
      </c>
      <c r="L214" s="43"/>
      <c r="M214" s="223" t="s">
        <v>1</v>
      </c>
      <c r="N214" s="224" t="s">
        <v>38</v>
      </c>
      <c r="O214" s="79"/>
      <c r="P214" s="225">
        <f>O214*H214</f>
        <v>0</v>
      </c>
      <c r="Q214" s="225">
        <v>0.015138</v>
      </c>
      <c r="R214" s="225">
        <f>Q214*H214</f>
        <v>0.0058129920000000003</v>
      </c>
      <c r="S214" s="225">
        <v>0</v>
      </c>
      <c r="T214" s="226">
        <f>S214*H214</f>
        <v>0</v>
      </c>
      <c r="AR214" s="17" t="s">
        <v>170</v>
      </c>
      <c r="AT214" s="17" t="s">
        <v>165</v>
      </c>
      <c r="AU214" s="17" t="s">
        <v>76</v>
      </c>
      <c r="AY214" s="17" t="s">
        <v>163</v>
      </c>
      <c r="BE214" s="227">
        <f>IF(N214="základní",J214,0)</f>
        <v>0</v>
      </c>
      <c r="BF214" s="227">
        <f>IF(N214="snížená",J214,0)</f>
        <v>0</v>
      </c>
      <c r="BG214" s="227">
        <f>IF(N214="zákl. přenesená",J214,0)</f>
        <v>0</v>
      </c>
      <c r="BH214" s="227">
        <f>IF(N214="sníž. přenesená",J214,0)</f>
        <v>0</v>
      </c>
      <c r="BI214" s="227">
        <f>IF(N214="nulová",J214,0)</f>
        <v>0</v>
      </c>
      <c r="BJ214" s="17" t="s">
        <v>74</v>
      </c>
      <c r="BK214" s="227">
        <f>ROUND(I214*H214,2)</f>
        <v>0</v>
      </c>
      <c r="BL214" s="17" t="s">
        <v>170</v>
      </c>
      <c r="BM214" s="17" t="s">
        <v>2288</v>
      </c>
    </row>
    <row r="215" s="1" customFormat="1">
      <c r="B215" s="38"/>
      <c r="C215" s="39"/>
      <c r="D215" s="228" t="s">
        <v>172</v>
      </c>
      <c r="E215" s="39"/>
      <c r="F215" s="229" t="s">
        <v>324</v>
      </c>
      <c r="G215" s="39"/>
      <c r="H215" s="39"/>
      <c r="I215" s="143"/>
      <c r="J215" s="39"/>
      <c r="K215" s="39"/>
      <c r="L215" s="43"/>
      <c r="M215" s="230"/>
      <c r="N215" s="79"/>
      <c r="O215" s="79"/>
      <c r="P215" s="79"/>
      <c r="Q215" s="79"/>
      <c r="R215" s="79"/>
      <c r="S215" s="79"/>
      <c r="T215" s="80"/>
      <c r="AT215" s="17" t="s">
        <v>172</v>
      </c>
      <c r="AU215" s="17" t="s">
        <v>76</v>
      </c>
    </row>
    <row r="216" s="1" customFormat="1">
      <c r="B216" s="38"/>
      <c r="C216" s="39"/>
      <c r="D216" s="228" t="s">
        <v>174</v>
      </c>
      <c r="E216" s="39"/>
      <c r="F216" s="231" t="s">
        <v>317</v>
      </c>
      <c r="G216" s="39"/>
      <c r="H216" s="39"/>
      <c r="I216" s="143"/>
      <c r="J216" s="39"/>
      <c r="K216" s="39"/>
      <c r="L216" s="43"/>
      <c r="M216" s="230"/>
      <c r="N216" s="79"/>
      <c r="O216" s="79"/>
      <c r="P216" s="79"/>
      <c r="Q216" s="79"/>
      <c r="R216" s="79"/>
      <c r="S216" s="79"/>
      <c r="T216" s="80"/>
      <c r="AT216" s="17" t="s">
        <v>174</v>
      </c>
      <c r="AU216" s="17" t="s">
        <v>76</v>
      </c>
    </row>
    <row r="217" s="13" customFormat="1">
      <c r="B217" s="243"/>
      <c r="C217" s="244"/>
      <c r="D217" s="228" t="s">
        <v>176</v>
      </c>
      <c r="E217" s="245" t="s">
        <v>1</v>
      </c>
      <c r="F217" s="246" t="s">
        <v>1558</v>
      </c>
      <c r="G217" s="244"/>
      <c r="H217" s="245" t="s">
        <v>1</v>
      </c>
      <c r="I217" s="247"/>
      <c r="J217" s="244"/>
      <c r="K217" s="244"/>
      <c r="L217" s="248"/>
      <c r="M217" s="249"/>
      <c r="N217" s="250"/>
      <c r="O217" s="250"/>
      <c r="P217" s="250"/>
      <c r="Q217" s="250"/>
      <c r="R217" s="250"/>
      <c r="S217" s="250"/>
      <c r="T217" s="251"/>
      <c r="AT217" s="252" t="s">
        <v>176</v>
      </c>
      <c r="AU217" s="252" t="s">
        <v>76</v>
      </c>
      <c r="AV217" s="13" t="s">
        <v>74</v>
      </c>
      <c r="AW217" s="13" t="s">
        <v>30</v>
      </c>
      <c r="AX217" s="13" t="s">
        <v>67</v>
      </c>
      <c r="AY217" s="252" t="s">
        <v>163</v>
      </c>
    </row>
    <row r="218" s="12" customFormat="1">
      <c r="B218" s="232"/>
      <c r="C218" s="233"/>
      <c r="D218" s="228" t="s">
        <v>176</v>
      </c>
      <c r="E218" s="234" t="s">
        <v>1</v>
      </c>
      <c r="F218" s="235" t="s">
        <v>2289</v>
      </c>
      <c r="G218" s="233"/>
      <c r="H218" s="236">
        <v>0.38400000000000001</v>
      </c>
      <c r="I218" s="237"/>
      <c r="J218" s="233"/>
      <c r="K218" s="233"/>
      <c r="L218" s="238"/>
      <c r="M218" s="239"/>
      <c r="N218" s="240"/>
      <c r="O218" s="240"/>
      <c r="P218" s="240"/>
      <c r="Q218" s="240"/>
      <c r="R218" s="240"/>
      <c r="S218" s="240"/>
      <c r="T218" s="241"/>
      <c r="AT218" s="242" t="s">
        <v>176</v>
      </c>
      <c r="AU218" s="242" t="s">
        <v>76</v>
      </c>
      <c r="AV218" s="12" t="s">
        <v>76</v>
      </c>
      <c r="AW218" s="12" t="s">
        <v>30</v>
      </c>
      <c r="AX218" s="12" t="s">
        <v>67</v>
      </c>
      <c r="AY218" s="242" t="s">
        <v>163</v>
      </c>
    </row>
    <row r="219" s="14" customFormat="1">
      <c r="B219" s="253"/>
      <c r="C219" s="254"/>
      <c r="D219" s="228" t="s">
        <v>176</v>
      </c>
      <c r="E219" s="255" t="s">
        <v>1</v>
      </c>
      <c r="F219" s="256" t="s">
        <v>188</v>
      </c>
      <c r="G219" s="254"/>
      <c r="H219" s="257">
        <v>0.38400000000000001</v>
      </c>
      <c r="I219" s="258"/>
      <c r="J219" s="254"/>
      <c r="K219" s="254"/>
      <c r="L219" s="259"/>
      <c r="M219" s="260"/>
      <c r="N219" s="261"/>
      <c r="O219" s="261"/>
      <c r="P219" s="261"/>
      <c r="Q219" s="261"/>
      <c r="R219" s="261"/>
      <c r="S219" s="261"/>
      <c r="T219" s="262"/>
      <c r="AT219" s="263" t="s">
        <v>176</v>
      </c>
      <c r="AU219" s="263" t="s">
        <v>76</v>
      </c>
      <c r="AV219" s="14" t="s">
        <v>170</v>
      </c>
      <c r="AW219" s="14" t="s">
        <v>30</v>
      </c>
      <c r="AX219" s="14" t="s">
        <v>74</v>
      </c>
      <c r="AY219" s="263" t="s">
        <v>163</v>
      </c>
    </row>
    <row r="220" s="1" customFormat="1" ht="16.5" customHeight="1">
      <c r="B220" s="38"/>
      <c r="C220" s="216" t="s">
        <v>346</v>
      </c>
      <c r="D220" s="216" t="s">
        <v>165</v>
      </c>
      <c r="E220" s="217" t="s">
        <v>790</v>
      </c>
      <c r="F220" s="218" t="s">
        <v>791</v>
      </c>
      <c r="G220" s="219" t="s">
        <v>180</v>
      </c>
      <c r="H220" s="220">
        <v>6.5999999999999996</v>
      </c>
      <c r="I220" s="221"/>
      <c r="J220" s="222">
        <f>ROUND(I220*H220,2)</f>
        <v>0</v>
      </c>
      <c r="K220" s="218" t="s">
        <v>169</v>
      </c>
      <c r="L220" s="43"/>
      <c r="M220" s="223" t="s">
        <v>1</v>
      </c>
      <c r="N220" s="224" t="s">
        <v>38</v>
      </c>
      <c r="O220" s="79"/>
      <c r="P220" s="225">
        <f>O220*H220</f>
        <v>0</v>
      </c>
      <c r="Q220" s="225">
        <v>0</v>
      </c>
      <c r="R220" s="225">
        <f>Q220*H220</f>
        <v>0</v>
      </c>
      <c r="S220" s="225">
        <v>0</v>
      </c>
      <c r="T220" s="226">
        <f>S220*H220</f>
        <v>0</v>
      </c>
      <c r="AR220" s="17" t="s">
        <v>170</v>
      </c>
      <c r="AT220" s="17" t="s">
        <v>165</v>
      </c>
      <c r="AU220" s="17" t="s">
        <v>76</v>
      </c>
      <c r="AY220" s="17" t="s">
        <v>163</v>
      </c>
      <c r="BE220" s="227">
        <f>IF(N220="základní",J220,0)</f>
        <v>0</v>
      </c>
      <c r="BF220" s="227">
        <f>IF(N220="snížená",J220,0)</f>
        <v>0</v>
      </c>
      <c r="BG220" s="227">
        <f>IF(N220="zákl. přenesená",J220,0)</f>
        <v>0</v>
      </c>
      <c r="BH220" s="227">
        <f>IF(N220="sníž. přenesená",J220,0)</f>
        <v>0</v>
      </c>
      <c r="BI220" s="227">
        <f>IF(N220="nulová",J220,0)</f>
        <v>0</v>
      </c>
      <c r="BJ220" s="17" t="s">
        <v>74</v>
      </c>
      <c r="BK220" s="227">
        <f>ROUND(I220*H220,2)</f>
        <v>0</v>
      </c>
      <c r="BL220" s="17" t="s">
        <v>170</v>
      </c>
      <c r="BM220" s="17" t="s">
        <v>2290</v>
      </c>
    </row>
    <row r="221" s="1" customFormat="1">
      <c r="B221" s="38"/>
      <c r="C221" s="39"/>
      <c r="D221" s="228" t="s">
        <v>172</v>
      </c>
      <c r="E221" s="39"/>
      <c r="F221" s="229" t="s">
        <v>793</v>
      </c>
      <c r="G221" s="39"/>
      <c r="H221" s="39"/>
      <c r="I221" s="143"/>
      <c r="J221" s="39"/>
      <c r="K221" s="39"/>
      <c r="L221" s="43"/>
      <c r="M221" s="230"/>
      <c r="N221" s="79"/>
      <c r="O221" s="79"/>
      <c r="P221" s="79"/>
      <c r="Q221" s="79"/>
      <c r="R221" s="79"/>
      <c r="S221" s="79"/>
      <c r="T221" s="80"/>
      <c r="AT221" s="17" t="s">
        <v>172</v>
      </c>
      <c r="AU221" s="17" t="s">
        <v>76</v>
      </c>
    </row>
    <row r="222" s="1" customFormat="1">
      <c r="B222" s="38"/>
      <c r="C222" s="39"/>
      <c r="D222" s="228" t="s">
        <v>174</v>
      </c>
      <c r="E222" s="39"/>
      <c r="F222" s="231" t="s">
        <v>794</v>
      </c>
      <c r="G222" s="39"/>
      <c r="H222" s="39"/>
      <c r="I222" s="143"/>
      <c r="J222" s="39"/>
      <c r="K222" s="39"/>
      <c r="L222" s="43"/>
      <c r="M222" s="230"/>
      <c r="N222" s="79"/>
      <c r="O222" s="79"/>
      <c r="P222" s="79"/>
      <c r="Q222" s="79"/>
      <c r="R222" s="79"/>
      <c r="S222" s="79"/>
      <c r="T222" s="80"/>
      <c r="AT222" s="17" t="s">
        <v>174</v>
      </c>
      <c r="AU222" s="17" t="s">
        <v>76</v>
      </c>
    </row>
    <row r="223" s="13" customFormat="1">
      <c r="B223" s="243"/>
      <c r="C223" s="244"/>
      <c r="D223" s="228" t="s">
        <v>176</v>
      </c>
      <c r="E223" s="245" t="s">
        <v>1</v>
      </c>
      <c r="F223" s="246" t="s">
        <v>2291</v>
      </c>
      <c r="G223" s="244"/>
      <c r="H223" s="245" t="s">
        <v>1</v>
      </c>
      <c r="I223" s="247"/>
      <c r="J223" s="244"/>
      <c r="K223" s="244"/>
      <c r="L223" s="248"/>
      <c r="M223" s="249"/>
      <c r="N223" s="250"/>
      <c r="O223" s="250"/>
      <c r="P223" s="250"/>
      <c r="Q223" s="250"/>
      <c r="R223" s="250"/>
      <c r="S223" s="250"/>
      <c r="T223" s="251"/>
      <c r="AT223" s="252" t="s">
        <v>176</v>
      </c>
      <c r="AU223" s="252" t="s">
        <v>76</v>
      </c>
      <c r="AV223" s="13" t="s">
        <v>74</v>
      </c>
      <c r="AW223" s="13" t="s">
        <v>30</v>
      </c>
      <c r="AX223" s="13" t="s">
        <v>67</v>
      </c>
      <c r="AY223" s="252" t="s">
        <v>163</v>
      </c>
    </row>
    <row r="224" s="12" customFormat="1">
      <c r="B224" s="232"/>
      <c r="C224" s="233"/>
      <c r="D224" s="228" t="s">
        <v>176</v>
      </c>
      <c r="E224" s="234" t="s">
        <v>1</v>
      </c>
      <c r="F224" s="235" t="s">
        <v>2292</v>
      </c>
      <c r="G224" s="233"/>
      <c r="H224" s="236">
        <v>6.5999999999999996</v>
      </c>
      <c r="I224" s="237"/>
      <c r="J224" s="233"/>
      <c r="K224" s="233"/>
      <c r="L224" s="238"/>
      <c r="M224" s="239"/>
      <c r="N224" s="240"/>
      <c r="O224" s="240"/>
      <c r="P224" s="240"/>
      <c r="Q224" s="240"/>
      <c r="R224" s="240"/>
      <c r="S224" s="240"/>
      <c r="T224" s="241"/>
      <c r="AT224" s="242" t="s">
        <v>176</v>
      </c>
      <c r="AU224" s="242" t="s">
        <v>76</v>
      </c>
      <c r="AV224" s="12" t="s">
        <v>76</v>
      </c>
      <c r="AW224" s="12" t="s">
        <v>30</v>
      </c>
      <c r="AX224" s="12" t="s">
        <v>67</v>
      </c>
      <c r="AY224" s="242" t="s">
        <v>163</v>
      </c>
    </row>
    <row r="225" s="14" customFormat="1">
      <c r="B225" s="253"/>
      <c r="C225" s="254"/>
      <c r="D225" s="228" t="s">
        <v>176</v>
      </c>
      <c r="E225" s="255" t="s">
        <v>1</v>
      </c>
      <c r="F225" s="256" t="s">
        <v>188</v>
      </c>
      <c r="G225" s="254"/>
      <c r="H225" s="257">
        <v>6.5999999999999996</v>
      </c>
      <c r="I225" s="258"/>
      <c r="J225" s="254"/>
      <c r="K225" s="254"/>
      <c r="L225" s="259"/>
      <c r="M225" s="260"/>
      <c r="N225" s="261"/>
      <c r="O225" s="261"/>
      <c r="P225" s="261"/>
      <c r="Q225" s="261"/>
      <c r="R225" s="261"/>
      <c r="S225" s="261"/>
      <c r="T225" s="262"/>
      <c r="AT225" s="263" t="s">
        <v>176</v>
      </c>
      <c r="AU225" s="263" t="s">
        <v>76</v>
      </c>
      <c r="AV225" s="14" t="s">
        <v>170</v>
      </c>
      <c r="AW225" s="14" t="s">
        <v>30</v>
      </c>
      <c r="AX225" s="14" t="s">
        <v>74</v>
      </c>
      <c r="AY225" s="263" t="s">
        <v>163</v>
      </c>
    </row>
    <row r="226" s="1" customFormat="1" ht="16.5" customHeight="1">
      <c r="B226" s="38"/>
      <c r="C226" s="216" t="s">
        <v>355</v>
      </c>
      <c r="D226" s="216" t="s">
        <v>165</v>
      </c>
      <c r="E226" s="217" t="s">
        <v>2293</v>
      </c>
      <c r="F226" s="218" t="s">
        <v>2294</v>
      </c>
      <c r="G226" s="219" t="s">
        <v>197</v>
      </c>
      <c r="H226" s="220">
        <v>157.47</v>
      </c>
      <c r="I226" s="221"/>
      <c r="J226" s="222">
        <f>ROUND(I226*H226,2)</f>
        <v>0</v>
      </c>
      <c r="K226" s="218" t="s">
        <v>169</v>
      </c>
      <c r="L226" s="43"/>
      <c r="M226" s="223" t="s">
        <v>1</v>
      </c>
      <c r="N226" s="224" t="s">
        <v>38</v>
      </c>
      <c r="O226" s="79"/>
      <c r="P226" s="225">
        <f>O226*H226</f>
        <v>0</v>
      </c>
      <c r="Q226" s="225">
        <v>0</v>
      </c>
      <c r="R226" s="225">
        <f>Q226*H226</f>
        <v>0</v>
      </c>
      <c r="S226" s="225">
        <v>0</v>
      </c>
      <c r="T226" s="226">
        <f>S226*H226</f>
        <v>0</v>
      </c>
      <c r="AR226" s="17" t="s">
        <v>170</v>
      </c>
      <c r="AT226" s="17" t="s">
        <v>165</v>
      </c>
      <c r="AU226" s="17" t="s">
        <v>76</v>
      </c>
      <c r="AY226" s="17" t="s">
        <v>163</v>
      </c>
      <c r="BE226" s="227">
        <f>IF(N226="základní",J226,0)</f>
        <v>0</v>
      </c>
      <c r="BF226" s="227">
        <f>IF(N226="snížená",J226,0)</f>
        <v>0</v>
      </c>
      <c r="BG226" s="227">
        <f>IF(N226="zákl. přenesená",J226,0)</f>
        <v>0</v>
      </c>
      <c r="BH226" s="227">
        <f>IF(N226="sníž. přenesená",J226,0)</f>
        <v>0</v>
      </c>
      <c r="BI226" s="227">
        <f>IF(N226="nulová",J226,0)</f>
        <v>0</v>
      </c>
      <c r="BJ226" s="17" t="s">
        <v>74</v>
      </c>
      <c r="BK226" s="227">
        <f>ROUND(I226*H226,2)</f>
        <v>0</v>
      </c>
      <c r="BL226" s="17" t="s">
        <v>170</v>
      </c>
      <c r="BM226" s="17" t="s">
        <v>2295</v>
      </c>
    </row>
    <row r="227" s="1" customFormat="1">
      <c r="B227" s="38"/>
      <c r="C227" s="39"/>
      <c r="D227" s="228" t="s">
        <v>172</v>
      </c>
      <c r="E227" s="39"/>
      <c r="F227" s="229" t="s">
        <v>2296</v>
      </c>
      <c r="G227" s="39"/>
      <c r="H227" s="39"/>
      <c r="I227" s="143"/>
      <c r="J227" s="39"/>
      <c r="K227" s="39"/>
      <c r="L227" s="43"/>
      <c r="M227" s="230"/>
      <c r="N227" s="79"/>
      <c r="O227" s="79"/>
      <c r="P227" s="79"/>
      <c r="Q227" s="79"/>
      <c r="R227" s="79"/>
      <c r="S227" s="79"/>
      <c r="T227" s="80"/>
      <c r="AT227" s="17" t="s">
        <v>172</v>
      </c>
      <c r="AU227" s="17" t="s">
        <v>76</v>
      </c>
    </row>
    <row r="228" s="1" customFormat="1">
      <c r="B228" s="38"/>
      <c r="C228" s="39"/>
      <c r="D228" s="228" t="s">
        <v>174</v>
      </c>
      <c r="E228" s="39"/>
      <c r="F228" s="231" t="s">
        <v>2297</v>
      </c>
      <c r="G228" s="39"/>
      <c r="H228" s="39"/>
      <c r="I228" s="143"/>
      <c r="J228" s="39"/>
      <c r="K228" s="39"/>
      <c r="L228" s="43"/>
      <c r="M228" s="230"/>
      <c r="N228" s="79"/>
      <c r="O228" s="79"/>
      <c r="P228" s="79"/>
      <c r="Q228" s="79"/>
      <c r="R228" s="79"/>
      <c r="S228" s="79"/>
      <c r="T228" s="80"/>
      <c r="AT228" s="17" t="s">
        <v>174</v>
      </c>
      <c r="AU228" s="17" t="s">
        <v>76</v>
      </c>
    </row>
    <row r="229" s="13" customFormat="1">
      <c r="B229" s="243"/>
      <c r="C229" s="244"/>
      <c r="D229" s="228" t="s">
        <v>176</v>
      </c>
      <c r="E229" s="245" t="s">
        <v>1</v>
      </c>
      <c r="F229" s="246" t="s">
        <v>2298</v>
      </c>
      <c r="G229" s="244"/>
      <c r="H229" s="245" t="s">
        <v>1</v>
      </c>
      <c r="I229" s="247"/>
      <c r="J229" s="244"/>
      <c r="K229" s="244"/>
      <c r="L229" s="248"/>
      <c r="M229" s="249"/>
      <c r="N229" s="250"/>
      <c r="O229" s="250"/>
      <c r="P229" s="250"/>
      <c r="Q229" s="250"/>
      <c r="R229" s="250"/>
      <c r="S229" s="250"/>
      <c r="T229" s="251"/>
      <c r="AT229" s="252" t="s">
        <v>176</v>
      </c>
      <c r="AU229" s="252" t="s">
        <v>76</v>
      </c>
      <c r="AV229" s="13" t="s">
        <v>74</v>
      </c>
      <c r="AW229" s="13" t="s">
        <v>30</v>
      </c>
      <c r="AX229" s="13" t="s">
        <v>67</v>
      </c>
      <c r="AY229" s="252" t="s">
        <v>163</v>
      </c>
    </row>
    <row r="230" s="12" customFormat="1">
      <c r="B230" s="232"/>
      <c r="C230" s="233"/>
      <c r="D230" s="228" t="s">
        <v>176</v>
      </c>
      <c r="E230" s="234" t="s">
        <v>1</v>
      </c>
      <c r="F230" s="235" t="s">
        <v>2299</v>
      </c>
      <c r="G230" s="233"/>
      <c r="H230" s="236">
        <v>157.47</v>
      </c>
      <c r="I230" s="237"/>
      <c r="J230" s="233"/>
      <c r="K230" s="233"/>
      <c r="L230" s="238"/>
      <c r="M230" s="239"/>
      <c r="N230" s="240"/>
      <c r="O230" s="240"/>
      <c r="P230" s="240"/>
      <c r="Q230" s="240"/>
      <c r="R230" s="240"/>
      <c r="S230" s="240"/>
      <c r="T230" s="241"/>
      <c r="AT230" s="242" t="s">
        <v>176</v>
      </c>
      <c r="AU230" s="242" t="s">
        <v>76</v>
      </c>
      <c r="AV230" s="12" t="s">
        <v>76</v>
      </c>
      <c r="AW230" s="12" t="s">
        <v>30</v>
      </c>
      <c r="AX230" s="12" t="s">
        <v>74</v>
      </c>
      <c r="AY230" s="242" t="s">
        <v>163</v>
      </c>
    </row>
    <row r="231" s="11" customFormat="1" ht="22.8" customHeight="1">
      <c r="B231" s="200"/>
      <c r="C231" s="201"/>
      <c r="D231" s="202" t="s">
        <v>66</v>
      </c>
      <c r="E231" s="214" t="s">
        <v>210</v>
      </c>
      <c r="F231" s="214" t="s">
        <v>336</v>
      </c>
      <c r="G231" s="201"/>
      <c r="H231" s="201"/>
      <c r="I231" s="204"/>
      <c r="J231" s="215">
        <f>BK231</f>
        <v>0</v>
      </c>
      <c r="K231" s="201"/>
      <c r="L231" s="206"/>
      <c r="M231" s="207"/>
      <c r="N231" s="208"/>
      <c r="O231" s="208"/>
      <c r="P231" s="209">
        <f>SUM(P232:P252)</f>
        <v>0</v>
      </c>
      <c r="Q231" s="208"/>
      <c r="R231" s="209">
        <f>SUM(R232:R252)</f>
        <v>0.74333625349999999</v>
      </c>
      <c r="S231" s="208"/>
      <c r="T231" s="210">
        <f>SUM(T232:T252)</f>
        <v>0.81412499999999999</v>
      </c>
      <c r="AR231" s="211" t="s">
        <v>74</v>
      </c>
      <c r="AT231" s="212" t="s">
        <v>66</v>
      </c>
      <c r="AU231" s="212" t="s">
        <v>74</v>
      </c>
      <c r="AY231" s="211" t="s">
        <v>163</v>
      </c>
      <c r="BK231" s="213">
        <f>SUM(BK232:BK252)</f>
        <v>0</v>
      </c>
    </row>
    <row r="232" s="1" customFormat="1" ht="16.5" customHeight="1">
      <c r="B232" s="38"/>
      <c r="C232" s="216" t="s">
        <v>367</v>
      </c>
      <c r="D232" s="216" t="s">
        <v>165</v>
      </c>
      <c r="E232" s="217" t="s">
        <v>337</v>
      </c>
      <c r="F232" s="218" t="s">
        <v>338</v>
      </c>
      <c r="G232" s="219" t="s">
        <v>197</v>
      </c>
      <c r="H232" s="220">
        <v>10.855</v>
      </c>
      <c r="I232" s="221"/>
      <c r="J232" s="222">
        <f>ROUND(I232*H232,2)</f>
        <v>0</v>
      </c>
      <c r="K232" s="218" t="s">
        <v>169</v>
      </c>
      <c r="L232" s="43"/>
      <c r="M232" s="223" t="s">
        <v>1</v>
      </c>
      <c r="N232" s="224" t="s">
        <v>38</v>
      </c>
      <c r="O232" s="79"/>
      <c r="P232" s="225">
        <f>O232*H232</f>
        <v>0</v>
      </c>
      <c r="Q232" s="225">
        <v>0.066961699999999999</v>
      </c>
      <c r="R232" s="225">
        <f>Q232*H232</f>
        <v>0.72686925349999998</v>
      </c>
      <c r="S232" s="225">
        <v>0.074999999999999997</v>
      </c>
      <c r="T232" s="226">
        <f>S232*H232</f>
        <v>0.81412499999999999</v>
      </c>
      <c r="AR232" s="17" t="s">
        <v>170</v>
      </c>
      <c r="AT232" s="17" t="s">
        <v>165</v>
      </c>
      <c r="AU232" s="17" t="s">
        <v>76</v>
      </c>
      <c r="AY232" s="17" t="s">
        <v>163</v>
      </c>
      <c r="BE232" s="227">
        <f>IF(N232="základní",J232,0)</f>
        <v>0</v>
      </c>
      <c r="BF232" s="227">
        <f>IF(N232="snížená",J232,0)</f>
        <v>0</v>
      </c>
      <c r="BG232" s="227">
        <f>IF(N232="zákl. přenesená",J232,0)</f>
        <v>0</v>
      </c>
      <c r="BH232" s="227">
        <f>IF(N232="sníž. přenesená",J232,0)</f>
        <v>0</v>
      </c>
      <c r="BI232" s="227">
        <f>IF(N232="nulová",J232,0)</f>
        <v>0</v>
      </c>
      <c r="BJ232" s="17" t="s">
        <v>74</v>
      </c>
      <c r="BK232" s="227">
        <f>ROUND(I232*H232,2)</f>
        <v>0</v>
      </c>
      <c r="BL232" s="17" t="s">
        <v>170</v>
      </c>
      <c r="BM232" s="17" t="s">
        <v>2300</v>
      </c>
    </row>
    <row r="233" s="1" customFormat="1">
      <c r="B233" s="38"/>
      <c r="C233" s="39"/>
      <c r="D233" s="228" t="s">
        <v>172</v>
      </c>
      <c r="E233" s="39"/>
      <c r="F233" s="229" t="s">
        <v>340</v>
      </c>
      <c r="G233" s="39"/>
      <c r="H233" s="39"/>
      <c r="I233" s="143"/>
      <c r="J233" s="39"/>
      <c r="K233" s="39"/>
      <c r="L233" s="43"/>
      <c r="M233" s="230"/>
      <c r="N233" s="79"/>
      <c r="O233" s="79"/>
      <c r="P233" s="79"/>
      <c r="Q233" s="79"/>
      <c r="R233" s="79"/>
      <c r="S233" s="79"/>
      <c r="T233" s="80"/>
      <c r="AT233" s="17" t="s">
        <v>172</v>
      </c>
      <c r="AU233" s="17" t="s">
        <v>76</v>
      </c>
    </row>
    <row r="234" s="1" customFormat="1">
      <c r="B234" s="38"/>
      <c r="C234" s="39"/>
      <c r="D234" s="228" t="s">
        <v>174</v>
      </c>
      <c r="E234" s="39"/>
      <c r="F234" s="231" t="s">
        <v>341</v>
      </c>
      <c r="G234" s="39"/>
      <c r="H234" s="39"/>
      <c r="I234" s="143"/>
      <c r="J234" s="39"/>
      <c r="K234" s="39"/>
      <c r="L234" s="43"/>
      <c r="M234" s="230"/>
      <c r="N234" s="79"/>
      <c r="O234" s="79"/>
      <c r="P234" s="79"/>
      <c r="Q234" s="79"/>
      <c r="R234" s="79"/>
      <c r="S234" s="79"/>
      <c r="T234" s="80"/>
      <c r="AT234" s="17" t="s">
        <v>174</v>
      </c>
      <c r="AU234" s="17" t="s">
        <v>76</v>
      </c>
    </row>
    <row r="235" s="1" customFormat="1">
      <c r="B235" s="38"/>
      <c r="C235" s="39"/>
      <c r="D235" s="228" t="s">
        <v>221</v>
      </c>
      <c r="E235" s="39"/>
      <c r="F235" s="231" t="s">
        <v>342</v>
      </c>
      <c r="G235" s="39"/>
      <c r="H235" s="39"/>
      <c r="I235" s="143"/>
      <c r="J235" s="39"/>
      <c r="K235" s="39"/>
      <c r="L235" s="43"/>
      <c r="M235" s="230"/>
      <c r="N235" s="79"/>
      <c r="O235" s="79"/>
      <c r="P235" s="79"/>
      <c r="Q235" s="79"/>
      <c r="R235" s="79"/>
      <c r="S235" s="79"/>
      <c r="T235" s="80"/>
      <c r="AT235" s="17" t="s">
        <v>221</v>
      </c>
      <c r="AU235" s="17" t="s">
        <v>76</v>
      </c>
    </row>
    <row r="236" s="13" customFormat="1">
      <c r="B236" s="243"/>
      <c r="C236" s="244"/>
      <c r="D236" s="228" t="s">
        <v>176</v>
      </c>
      <c r="E236" s="245" t="s">
        <v>1</v>
      </c>
      <c r="F236" s="246" t="s">
        <v>1582</v>
      </c>
      <c r="G236" s="244"/>
      <c r="H236" s="245" t="s">
        <v>1</v>
      </c>
      <c r="I236" s="247"/>
      <c r="J236" s="244"/>
      <c r="K236" s="244"/>
      <c r="L236" s="248"/>
      <c r="M236" s="249"/>
      <c r="N236" s="250"/>
      <c r="O236" s="250"/>
      <c r="P236" s="250"/>
      <c r="Q236" s="250"/>
      <c r="R236" s="250"/>
      <c r="S236" s="250"/>
      <c r="T236" s="251"/>
      <c r="AT236" s="252" t="s">
        <v>176</v>
      </c>
      <c r="AU236" s="252" t="s">
        <v>76</v>
      </c>
      <c r="AV236" s="13" t="s">
        <v>74</v>
      </c>
      <c r="AW236" s="13" t="s">
        <v>30</v>
      </c>
      <c r="AX236" s="13" t="s">
        <v>67</v>
      </c>
      <c r="AY236" s="252" t="s">
        <v>163</v>
      </c>
    </row>
    <row r="237" s="13" customFormat="1">
      <c r="B237" s="243"/>
      <c r="C237" s="244"/>
      <c r="D237" s="228" t="s">
        <v>176</v>
      </c>
      <c r="E237" s="245" t="s">
        <v>1</v>
      </c>
      <c r="F237" s="246" t="s">
        <v>1583</v>
      </c>
      <c r="G237" s="244"/>
      <c r="H237" s="245" t="s">
        <v>1</v>
      </c>
      <c r="I237" s="247"/>
      <c r="J237" s="244"/>
      <c r="K237" s="244"/>
      <c r="L237" s="248"/>
      <c r="M237" s="249"/>
      <c r="N237" s="250"/>
      <c r="O237" s="250"/>
      <c r="P237" s="250"/>
      <c r="Q237" s="250"/>
      <c r="R237" s="250"/>
      <c r="S237" s="250"/>
      <c r="T237" s="251"/>
      <c r="AT237" s="252" t="s">
        <v>176</v>
      </c>
      <c r="AU237" s="252" t="s">
        <v>76</v>
      </c>
      <c r="AV237" s="13" t="s">
        <v>74</v>
      </c>
      <c r="AW237" s="13" t="s">
        <v>30</v>
      </c>
      <c r="AX237" s="13" t="s">
        <v>67</v>
      </c>
      <c r="AY237" s="252" t="s">
        <v>163</v>
      </c>
    </row>
    <row r="238" s="13" customFormat="1">
      <c r="B238" s="243"/>
      <c r="C238" s="244"/>
      <c r="D238" s="228" t="s">
        <v>176</v>
      </c>
      <c r="E238" s="245" t="s">
        <v>1</v>
      </c>
      <c r="F238" s="246" t="s">
        <v>1584</v>
      </c>
      <c r="G238" s="244"/>
      <c r="H238" s="245" t="s">
        <v>1</v>
      </c>
      <c r="I238" s="247"/>
      <c r="J238" s="244"/>
      <c r="K238" s="244"/>
      <c r="L238" s="248"/>
      <c r="M238" s="249"/>
      <c r="N238" s="250"/>
      <c r="O238" s="250"/>
      <c r="P238" s="250"/>
      <c r="Q238" s="250"/>
      <c r="R238" s="250"/>
      <c r="S238" s="250"/>
      <c r="T238" s="251"/>
      <c r="AT238" s="252" t="s">
        <v>176</v>
      </c>
      <c r="AU238" s="252" t="s">
        <v>76</v>
      </c>
      <c r="AV238" s="13" t="s">
        <v>74</v>
      </c>
      <c r="AW238" s="13" t="s">
        <v>30</v>
      </c>
      <c r="AX238" s="13" t="s">
        <v>67</v>
      </c>
      <c r="AY238" s="252" t="s">
        <v>163</v>
      </c>
    </row>
    <row r="239" s="12" customFormat="1">
      <c r="B239" s="232"/>
      <c r="C239" s="233"/>
      <c r="D239" s="228" t="s">
        <v>176</v>
      </c>
      <c r="E239" s="234" t="s">
        <v>1</v>
      </c>
      <c r="F239" s="235" t="s">
        <v>2301</v>
      </c>
      <c r="G239" s="233"/>
      <c r="H239" s="236">
        <v>7.3490000000000002</v>
      </c>
      <c r="I239" s="237"/>
      <c r="J239" s="233"/>
      <c r="K239" s="233"/>
      <c r="L239" s="238"/>
      <c r="M239" s="239"/>
      <c r="N239" s="240"/>
      <c r="O239" s="240"/>
      <c r="P239" s="240"/>
      <c r="Q239" s="240"/>
      <c r="R239" s="240"/>
      <c r="S239" s="240"/>
      <c r="T239" s="241"/>
      <c r="AT239" s="242" t="s">
        <v>176</v>
      </c>
      <c r="AU239" s="242" t="s">
        <v>76</v>
      </c>
      <c r="AV239" s="12" t="s">
        <v>76</v>
      </c>
      <c r="AW239" s="12" t="s">
        <v>30</v>
      </c>
      <c r="AX239" s="12" t="s">
        <v>67</v>
      </c>
      <c r="AY239" s="242" t="s">
        <v>163</v>
      </c>
    </row>
    <row r="240" s="13" customFormat="1">
      <c r="B240" s="243"/>
      <c r="C240" s="244"/>
      <c r="D240" s="228" t="s">
        <v>176</v>
      </c>
      <c r="E240" s="245" t="s">
        <v>1</v>
      </c>
      <c r="F240" s="246" t="s">
        <v>1586</v>
      </c>
      <c r="G240" s="244"/>
      <c r="H240" s="245" t="s">
        <v>1</v>
      </c>
      <c r="I240" s="247"/>
      <c r="J240" s="244"/>
      <c r="K240" s="244"/>
      <c r="L240" s="248"/>
      <c r="M240" s="249"/>
      <c r="N240" s="250"/>
      <c r="O240" s="250"/>
      <c r="P240" s="250"/>
      <c r="Q240" s="250"/>
      <c r="R240" s="250"/>
      <c r="S240" s="250"/>
      <c r="T240" s="251"/>
      <c r="AT240" s="252" t="s">
        <v>176</v>
      </c>
      <c r="AU240" s="252" t="s">
        <v>76</v>
      </c>
      <c r="AV240" s="13" t="s">
        <v>74</v>
      </c>
      <c r="AW240" s="13" t="s">
        <v>30</v>
      </c>
      <c r="AX240" s="13" t="s">
        <v>67</v>
      </c>
      <c r="AY240" s="252" t="s">
        <v>163</v>
      </c>
    </row>
    <row r="241" s="12" customFormat="1">
      <c r="B241" s="232"/>
      <c r="C241" s="233"/>
      <c r="D241" s="228" t="s">
        <v>176</v>
      </c>
      <c r="E241" s="234" t="s">
        <v>1</v>
      </c>
      <c r="F241" s="235" t="s">
        <v>2302</v>
      </c>
      <c r="G241" s="233"/>
      <c r="H241" s="236">
        <v>2.738</v>
      </c>
      <c r="I241" s="237"/>
      <c r="J241" s="233"/>
      <c r="K241" s="233"/>
      <c r="L241" s="238"/>
      <c r="M241" s="239"/>
      <c r="N241" s="240"/>
      <c r="O241" s="240"/>
      <c r="P241" s="240"/>
      <c r="Q241" s="240"/>
      <c r="R241" s="240"/>
      <c r="S241" s="240"/>
      <c r="T241" s="241"/>
      <c r="AT241" s="242" t="s">
        <v>176</v>
      </c>
      <c r="AU241" s="242" t="s">
        <v>76</v>
      </c>
      <c r="AV241" s="12" t="s">
        <v>76</v>
      </c>
      <c r="AW241" s="12" t="s">
        <v>30</v>
      </c>
      <c r="AX241" s="12" t="s">
        <v>67</v>
      </c>
      <c r="AY241" s="242" t="s">
        <v>163</v>
      </c>
    </row>
    <row r="242" s="13" customFormat="1">
      <c r="B242" s="243"/>
      <c r="C242" s="244"/>
      <c r="D242" s="228" t="s">
        <v>176</v>
      </c>
      <c r="E242" s="245" t="s">
        <v>1</v>
      </c>
      <c r="F242" s="246" t="s">
        <v>1588</v>
      </c>
      <c r="G242" s="244"/>
      <c r="H242" s="245" t="s">
        <v>1</v>
      </c>
      <c r="I242" s="247"/>
      <c r="J242" s="244"/>
      <c r="K242" s="244"/>
      <c r="L242" s="248"/>
      <c r="M242" s="249"/>
      <c r="N242" s="250"/>
      <c r="O242" s="250"/>
      <c r="P242" s="250"/>
      <c r="Q242" s="250"/>
      <c r="R242" s="250"/>
      <c r="S242" s="250"/>
      <c r="T242" s="251"/>
      <c r="AT242" s="252" t="s">
        <v>176</v>
      </c>
      <c r="AU242" s="252" t="s">
        <v>76</v>
      </c>
      <c r="AV242" s="13" t="s">
        <v>74</v>
      </c>
      <c r="AW242" s="13" t="s">
        <v>30</v>
      </c>
      <c r="AX242" s="13" t="s">
        <v>67</v>
      </c>
      <c r="AY242" s="252" t="s">
        <v>163</v>
      </c>
    </row>
    <row r="243" s="12" customFormat="1">
      <c r="B243" s="232"/>
      <c r="C243" s="233"/>
      <c r="D243" s="228" t="s">
        <v>176</v>
      </c>
      <c r="E243" s="234" t="s">
        <v>1</v>
      </c>
      <c r="F243" s="235" t="s">
        <v>2303</v>
      </c>
      <c r="G243" s="233"/>
      <c r="H243" s="236">
        <v>0.76800000000000002</v>
      </c>
      <c r="I243" s="237"/>
      <c r="J243" s="233"/>
      <c r="K243" s="233"/>
      <c r="L243" s="238"/>
      <c r="M243" s="239"/>
      <c r="N243" s="240"/>
      <c r="O243" s="240"/>
      <c r="P243" s="240"/>
      <c r="Q243" s="240"/>
      <c r="R243" s="240"/>
      <c r="S243" s="240"/>
      <c r="T243" s="241"/>
      <c r="AT243" s="242" t="s">
        <v>176</v>
      </c>
      <c r="AU243" s="242" t="s">
        <v>76</v>
      </c>
      <c r="AV243" s="12" t="s">
        <v>76</v>
      </c>
      <c r="AW243" s="12" t="s">
        <v>30</v>
      </c>
      <c r="AX243" s="12" t="s">
        <v>67</v>
      </c>
      <c r="AY243" s="242" t="s">
        <v>163</v>
      </c>
    </row>
    <row r="244" s="14" customFormat="1">
      <c r="B244" s="253"/>
      <c r="C244" s="254"/>
      <c r="D244" s="228" t="s">
        <v>176</v>
      </c>
      <c r="E244" s="255" t="s">
        <v>1</v>
      </c>
      <c r="F244" s="256" t="s">
        <v>188</v>
      </c>
      <c r="G244" s="254"/>
      <c r="H244" s="257">
        <v>10.855</v>
      </c>
      <c r="I244" s="258"/>
      <c r="J244" s="254"/>
      <c r="K244" s="254"/>
      <c r="L244" s="259"/>
      <c r="M244" s="260"/>
      <c r="N244" s="261"/>
      <c r="O244" s="261"/>
      <c r="P244" s="261"/>
      <c r="Q244" s="261"/>
      <c r="R244" s="261"/>
      <c r="S244" s="261"/>
      <c r="T244" s="262"/>
      <c r="AT244" s="263" t="s">
        <v>176</v>
      </c>
      <c r="AU244" s="263" t="s">
        <v>76</v>
      </c>
      <c r="AV244" s="14" t="s">
        <v>170</v>
      </c>
      <c r="AW244" s="14" t="s">
        <v>30</v>
      </c>
      <c r="AX244" s="14" t="s">
        <v>74</v>
      </c>
      <c r="AY244" s="263" t="s">
        <v>163</v>
      </c>
    </row>
    <row r="245" s="1" customFormat="1" ht="16.5" customHeight="1">
      <c r="B245" s="38"/>
      <c r="C245" s="264" t="s">
        <v>372</v>
      </c>
      <c r="D245" s="264" t="s">
        <v>347</v>
      </c>
      <c r="E245" s="265" t="s">
        <v>1591</v>
      </c>
      <c r="F245" s="266" t="s">
        <v>1592</v>
      </c>
      <c r="G245" s="267" t="s">
        <v>350</v>
      </c>
      <c r="H245" s="268">
        <v>16.466999999999999</v>
      </c>
      <c r="I245" s="269"/>
      <c r="J245" s="270">
        <f>ROUND(I245*H245,2)</f>
        <v>0</v>
      </c>
      <c r="K245" s="266" t="s">
        <v>169</v>
      </c>
      <c r="L245" s="271"/>
      <c r="M245" s="272" t="s">
        <v>1</v>
      </c>
      <c r="N245" s="273" t="s">
        <v>38</v>
      </c>
      <c r="O245" s="79"/>
      <c r="P245" s="225">
        <f>O245*H245</f>
        <v>0</v>
      </c>
      <c r="Q245" s="225">
        <v>0.001</v>
      </c>
      <c r="R245" s="225">
        <f>Q245*H245</f>
        <v>0.016466999999999999</v>
      </c>
      <c r="S245" s="225">
        <v>0</v>
      </c>
      <c r="T245" s="226">
        <f>S245*H245</f>
        <v>0</v>
      </c>
      <c r="AR245" s="17" t="s">
        <v>224</v>
      </c>
      <c r="AT245" s="17" t="s">
        <v>347</v>
      </c>
      <c r="AU245" s="17" t="s">
        <v>76</v>
      </c>
      <c r="AY245" s="17" t="s">
        <v>163</v>
      </c>
      <c r="BE245" s="227">
        <f>IF(N245="základní",J245,0)</f>
        <v>0</v>
      </c>
      <c r="BF245" s="227">
        <f>IF(N245="snížená",J245,0)</f>
        <v>0</v>
      </c>
      <c r="BG245" s="227">
        <f>IF(N245="zákl. přenesená",J245,0)</f>
        <v>0</v>
      </c>
      <c r="BH245" s="227">
        <f>IF(N245="sníž. přenesená",J245,0)</f>
        <v>0</v>
      </c>
      <c r="BI245" s="227">
        <f>IF(N245="nulová",J245,0)</f>
        <v>0</v>
      </c>
      <c r="BJ245" s="17" t="s">
        <v>74</v>
      </c>
      <c r="BK245" s="227">
        <f>ROUND(I245*H245,2)</f>
        <v>0</v>
      </c>
      <c r="BL245" s="17" t="s">
        <v>170</v>
      </c>
      <c r="BM245" s="17" t="s">
        <v>2304</v>
      </c>
    </row>
    <row r="246" s="1" customFormat="1">
      <c r="B246" s="38"/>
      <c r="C246" s="39"/>
      <c r="D246" s="228" t="s">
        <v>172</v>
      </c>
      <c r="E246" s="39"/>
      <c r="F246" s="229" t="s">
        <v>1592</v>
      </c>
      <c r="G246" s="39"/>
      <c r="H246" s="39"/>
      <c r="I246" s="143"/>
      <c r="J246" s="39"/>
      <c r="K246" s="39"/>
      <c r="L246" s="43"/>
      <c r="M246" s="230"/>
      <c r="N246" s="79"/>
      <c r="O246" s="79"/>
      <c r="P246" s="79"/>
      <c r="Q246" s="79"/>
      <c r="R246" s="79"/>
      <c r="S246" s="79"/>
      <c r="T246" s="80"/>
      <c r="AT246" s="17" t="s">
        <v>172</v>
      </c>
      <c r="AU246" s="17" t="s">
        <v>76</v>
      </c>
    </row>
    <row r="247" s="13" customFormat="1">
      <c r="B247" s="243"/>
      <c r="C247" s="244"/>
      <c r="D247" s="228" t="s">
        <v>176</v>
      </c>
      <c r="E247" s="245" t="s">
        <v>1</v>
      </c>
      <c r="F247" s="246" t="s">
        <v>1594</v>
      </c>
      <c r="G247" s="244"/>
      <c r="H247" s="245" t="s">
        <v>1</v>
      </c>
      <c r="I247" s="247"/>
      <c r="J247" s="244"/>
      <c r="K247" s="244"/>
      <c r="L247" s="248"/>
      <c r="M247" s="249"/>
      <c r="N247" s="250"/>
      <c r="O247" s="250"/>
      <c r="P247" s="250"/>
      <c r="Q247" s="250"/>
      <c r="R247" s="250"/>
      <c r="S247" s="250"/>
      <c r="T247" s="251"/>
      <c r="AT247" s="252" t="s">
        <v>176</v>
      </c>
      <c r="AU247" s="252" t="s">
        <v>76</v>
      </c>
      <c r="AV247" s="13" t="s">
        <v>74</v>
      </c>
      <c r="AW247" s="13" t="s">
        <v>30</v>
      </c>
      <c r="AX247" s="13" t="s">
        <v>67</v>
      </c>
      <c r="AY247" s="252" t="s">
        <v>163</v>
      </c>
    </row>
    <row r="248" s="12" customFormat="1">
      <c r="B248" s="232"/>
      <c r="C248" s="233"/>
      <c r="D248" s="228" t="s">
        <v>176</v>
      </c>
      <c r="E248" s="234" t="s">
        <v>1</v>
      </c>
      <c r="F248" s="235" t="s">
        <v>2305</v>
      </c>
      <c r="G248" s="233"/>
      <c r="H248" s="236">
        <v>16.466999999999999</v>
      </c>
      <c r="I248" s="237"/>
      <c r="J248" s="233"/>
      <c r="K248" s="233"/>
      <c r="L248" s="238"/>
      <c r="M248" s="239"/>
      <c r="N248" s="240"/>
      <c r="O248" s="240"/>
      <c r="P248" s="240"/>
      <c r="Q248" s="240"/>
      <c r="R248" s="240"/>
      <c r="S248" s="240"/>
      <c r="T248" s="241"/>
      <c r="AT248" s="242" t="s">
        <v>176</v>
      </c>
      <c r="AU248" s="242" t="s">
        <v>76</v>
      </c>
      <c r="AV248" s="12" t="s">
        <v>76</v>
      </c>
      <c r="AW248" s="12" t="s">
        <v>30</v>
      </c>
      <c r="AX248" s="12" t="s">
        <v>74</v>
      </c>
      <c r="AY248" s="242" t="s">
        <v>163</v>
      </c>
    </row>
    <row r="249" s="1" customFormat="1" ht="16.5" customHeight="1">
      <c r="B249" s="38"/>
      <c r="C249" s="216" t="s">
        <v>381</v>
      </c>
      <c r="D249" s="216" t="s">
        <v>165</v>
      </c>
      <c r="E249" s="217" t="s">
        <v>1596</v>
      </c>
      <c r="F249" s="218" t="s">
        <v>1597</v>
      </c>
      <c r="G249" s="219" t="s">
        <v>180</v>
      </c>
      <c r="H249" s="220">
        <v>117.56</v>
      </c>
      <c r="I249" s="221"/>
      <c r="J249" s="222">
        <f>ROUND(I249*H249,2)</f>
        <v>0</v>
      </c>
      <c r="K249" s="218" t="s">
        <v>1</v>
      </c>
      <c r="L249" s="43"/>
      <c r="M249" s="223" t="s">
        <v>1</v>
      </c>
      <c r="N249" s="224" t="s">
        <v>38</v>
      </c>
      <c r="O249" s="79"/>
      <c r="P249" s="225">
        <f>O249*H249</f>
        <v>0</v>
      </c>
      <c r="Q249" s="225">
        <v>0</v>
      </c>
      <c r="R249" s="225">
        <f>Q249*H249</f>
        <v>0</v>
      </c>
      <c r="S249" s="225">
        <v>0</v>
      </c>
      <c r="T249" s="226">
        <f>S249*H249</f>
        <v>0</v>
      </c>
      <c r="AR249" s="17" t="s">
        <v>170</v>
      </c>
      <c r="AT249" s="17" t="s">
        <v>165</v>
      </c>
      <c r="AU249" s="17" t="s">
        <v>76</v>
      </c>
      <c r="AY249" s="17" t="s">
        <v>163</v>
      </c>
      <c r="BE249" s="227">
        <f>IF(N249="základní",J249,0)</f>
        <v>0</v>
      </c>
      <c r="BF249" s="227">
        <f>IF(N249="snížená",J249,0)</f>
        <v>0</v>
      </c>
      <c r="BG249" s="227">
        <f>IF(N249="zákl. přenesená",J249,0)</f>
        <v>0</v>
      </c>
      <c r="BH249" s="227">
        <f>IF(N249="sníž. přenesená",J249,0)</f>
        <v>0</v>
      </c>
      <c r="BI249" s="227">
        <f>IF(N249="nulová",J249,0)</f>
        <v>0</v>
      </c>
      <c r="BJ249" s="17" t="s">
        <v>74</v>
      </c>
      <c r="BK249" s="227">
        <f>ROUND(I249*H249,2)</f>
        <v>0</v>
      </c>
      <c r="BL249" s="17" t="s">
        <v>170</v>
      </c>
      <c r="BM249" s="17" t="s">
        <v>2306</v>
      </c>
    </row>
    <row r="250" s="1" customFormat="1">
      <c r="B250" s="38"/>
      <c r="C250" s="39"/>
      <c r="D250" s="228" t="s">
        <v>172</v>
      </c>
      <c r="E250" s="39"/>
      <c r="F250" s="229" t="s">
        <v>1597</v>
      </c>
      <c r="G250" s="39"/>
      <c r="H250" s="39"/>
      <c r="I250" s="143"/>
      <c r="J250" s="39"/>
      <c r="K250" s="39"/>
      <c r="L250" s="43"/>
      <c r="M250" s="230"/>
      <c r="N250" s="79"/>
      <c r="O250" s="79"/>
      <c r="P250" s="79"/>
      <c r="Q250" s="79"/>
      <c r="R250" s="79"/>
      <c r="S250" s="79"/>
      <c r="T250" s="80"/>
      <c r="AT250" s="17" t="s">
        <v>172</v>
      </c>
      <c r="AU250" s="17" t="s">
        <v>76</v>
      </c>
    </row>
    <row r="251" s="1" customFormat="1">
      <c r="B251" s="38"/>
      <c r="C251" s="39"/>
      <c r="D251" s="228" t="s">
        <v>221</v>
      </c>
      <c r="E251" s="39"/>
      <c r="F251" s="231" t="s">
        <v>1599</v>
      </c>
      <c r="G251" s="39"/>
      <c r="H251" s="39"/>
      <c r="I251" s="143"/>
      <c r="J251" s="39"/>
      <c r="K251" s="39"/>
      <c r="L251" s="43"/>
      <c r="M251" s="230"/>
      <c r="N251" s="79"/>
      <c r="O251" s="79"/>
      <c r="P251" s="79"/>
      <c r="Q251" s="79"/>
      <c r="R251" s="79"/>
      <c r="S251" s="79"/>
      <c r="T251" s="80"/>
      <c r="AT251" s="17" t="s">
        <v>221</v>
      </c>
      <c r="AU251" s="17" t="s">
        <v>76</v>
      </c>
    </row>
    <row r="252" s="12" customFormat="1">
      <c r="B252" s="232"/>
      <c r="C252" s="233"/>
      <c r="D252" s="228" t="s">
        <v>176</v>
      </c>
      <c r="E252" s="234" t="s">
        <v>1</v>
      </c>
      <c r="F252" s="235" t="s">
        <v>2307</v>
      </c>
      <c r="G252" s="233"/>
      <c r="H252" s="236">
        <v>117.56</v>
      </c>
      <c r="I252" s="237"/>
      <c r="J252" s="233"/>
      <c r="K252" s="233"/>
      <c r="L252" s="238"/>
      <c r="M252" s="239"/>
      <c r="N252" s="240"/>
      <c r="O252" s="240"/>
      <c r="P252" s="240"/>
      <c r="Q252" s="240"/>
      <c r="R252" s="240"/>
      <c r="S252" s="240"/>
      <c r="T252" s="241"/>
      <c r="AT252" s="242" t="s">
        <v>176</v>
      </c>
      <c r="AU252" s="242" t="s">
        <v>76</v>
      </c>
      <c r="AV252" s="12" t="s">
        <v>76</v>
      </c>
      <c r="AW252" s="12" t="s">
        <v>30</v>
      </c>
      <c r="AX252" s="12" t="s">
        <v>74</v>
      </c>
      <c r="AY252" s="242" t="s">
        <v>163</v>
      </c>
    </row>
    <row r="253" s="11" customFormat="1" ht="22.8" customHeight="1">
      <c r="B253" s="200"/>
      <c r="C253" s="201"/>
      <c r="D253" s="202" t="s">
        <v>66</v>
      </c>
      <c r="E253" s="214" t="s">
        <v>231</v>
      </c>
      <c r="F253" s="214" t="s">
        <v>354</v>
      </c>
      <c r="G253" s="201"/>
      <c r="H253" s="201"/>
      <c r="I253" s="204"/>
      <c r="J253" s="215">
        <f>BK253</f>
        <v>0</v>
      </c>
      <c r="K253" s="201"/>
      <c r="L253" s="206"/>
      <c r="M253" s="207"/>
      <c r="N253" s="208"/>
      <c r="O253" s="208"/>
      <c r="P253" s="209">
        <f>SUM(P254:P454)</f>
        <v>0</v>
      </c>
      <c r="Q253" s="208"/>
      <c r="R253" s="209">
        <f>SUM(R254:R454)</f>
        <v>13.404063383698</v>
      </c>
      <c r="S253" s="208"/>
      <c r="T253" s="210">
        <f>SUM(T254:T454)</f>
        <v>42.384197999999998</v>
      </c>
      <c r="AR253" s="211" t="s">
        <v>74</v>
      </c>
      <c r="AT253" s="212" t="s">
        <v>66</v>
      </c>
      <c r="AU253" s="212" t="s">
        <v>74</v>
      </c>
      <c r="AY253" s="211" t="s">
        <v>163</v>
      </c>
      <c r="BK253" s="213">
        <f>SUM(BK254:BK454)</f>
        <v>0</v>
      </c>
    </row>
    <row r="254" s="1" customFormat="1" ht="16.5" customHeight="1">
      <c r="B254" s="38"/>
      <c r="C254" s="216" t="s">
        <v>387</v>
      </c>
      <c r="D254" s="216" t="s">
        <v>165</v>
      </c>
      <c r="E254" s="217" t="s">
        <v>1601</v>
      </c>
      <c r="F254" s="218" t="s">
        <v>1602</v>
      </c>
      <c r="G254" s="219" t="s">
        <v>168</v>
      </c>
      <c r="H254" s="220">
        <v>2.8199999999999998</v>
      </c>
      <c r="I254" s="221"/>
      <c r="J254" s="222">
        <f>ROUND(I254*H254,2)</f>
        <v>0</v>
      </c>
      <c r="K254" s="218" t="s">
        <v>169</v>
      </c>
      <c r="L254" s="43"/>
      <c r="M254" s="223" t="s">
        <v>1</v>
      </c>
      <c r="N254" s="224" t="s">
        <v>38</v>
      </c>
      <c r="O254" s="79"/>
      <c r="P254" s="225">
        <f>O254*H254</f>
        <v>0</v>
      </c>
      <c r="Q254" s="225">
        <v>0.00019320000000000001</v>
      </c>
      <c r="R254" s="225">
        <f>Q254*H254</f>
        <v>0.00054482399999999996</v>
      </c>
      <c r="S254" s="225">
        <v>0</v>
      </c>
      <c r="T254" s="226">
        <f>S254*H254</f>
        <v>0</v>
      </c>
      <c r="AR254" s="17" t="s">
        <v>170</v>
      </c>
      <c r="AT254" s="17" t="s">
        <v>165</v>
      </c>
      <c r="AU254" s="17" t="s">
        <v>76</v>
      </c>
      <c r="AY254" s="17" t="s">
        <v>163</v>
      </c>
      <c r="BE254" s="227">
        <f>IF(N254="základní",J254,0)</f>
        <v>0</v>
      </c>
      <c r="BF254" s="227">
        <f>IF(N254="snížená",J254,0)</f>
        <v>0</v>
      </c>
      <c r="BG254" s="227">
        <f>IF(N254="zákl. přenesená",J254,0)</f>
        <v>0</v>
      </c>
      <c r="BH254" s="227">
        <f>IF(N254="sníž. přenesená",J254,0)</f>
        <v>0</v>
      </c>
      <c r="BI254" s="227">
        <f>IF(N254="nulová",J254,0)</f>
        <v>0</v>
      </c>
      <c r="BJ254" s="17" t="s">
        <v>74</v>
      </c>
      <c r="BK254" s="227">
        <f>ROUND(I254*H254,2)</f>
        <v>0</v>
      </c>
      <c r="BL254" s="17" t="s">
        <v>170</v>
      </c>
      <c r="BM254" s="17" t="s">
        <v>2308</v>
      </c>
    </row>
    <row r="255" s="1" customFormat="1">
      <c r="B255" s="38"/>
      <c r="C255" s="39"/>
      <c r="D255" s="228" t="s">
        <v>172</v>
      </c>
      <c r="E255" s="39"/>
      <c r="F255" s="229" t="s">
        <v>1604</v>
      </c>
      <c r="G255" s="39"/>
      <c r="H255" s="39"/>
      <c r="I255" s="143"/>
      <c r="J255" s="39"/>
      <c r="K255" s="39"/>
      <c r="L255" s="43"/>
      <c r="M255" s="230"/>
      <c r="N255" s="79"/>
      <c r="O255" s="79"/>
      <c r="P255" s="79"/>
      <c r="Q255" s="79"/>
      <c r="R255" s="79"/>
      <c r="S255" s="79"/>
      <c r="T255" s="80"/>
      <c r="AT255" s="17" t="s">
        <v>172</v>
      </c>
      <c r="AU255" s="17" t="s">
        <v>76</v>
      </c>
    </row>
    <row r="256" s="1" customFormat="1">
      <c r="B256" s="38"/>
      <c r="C256" s="39"/>
      <c r="D256" s="228" t="s">
        <v>174</v>
      </c>
      <c r="E256" s="39"/>
      <c r="F256" s="231" t="s">
        <v>1605</v>
      </c>
      <c r="G256" s="39"/>
      <c r="H256" s="39"/>
      <c r="I256" s="143"/>
      <c r="J256" s="39"/>
      <c r="K256" s="39"/>
      <c r="L256" s="43"/>
      <c r="M256" s="230"/>
      <c r="N256" s="79"/>
      <c r="O256" s="79"/>
      <c r="P256" s="79"/>
      <c r="Q256" s="79"/>
      <c r="R256" s="79"/>
      <c r="S256" s="79"/>
      <c r="T256" s="80"/>
      <c r="AT256" s="17" t="s">
        <v>174</v>
      </c>
      <c r="AU256" s="17" t="s">
        <v>76</v>
      </c>
    </row>
    <row r="257" s="13" customFormat="1">
      <c r="B257" s="243"/>
      <c r="C257" s="244"/>
      <c r="D257" s="228" t="s">
        <v>176</v>
      </c>
      <c r="E257" s="245" t="s">
        <v>1</v>
      </c>
      <c r="F257" s="246" t="s">
        <v>1606</v>
      </c>
      <c r="G257" s="244"/>
      <c r="H257" s="245" t="s">
        <v>1</v>
      </c>
      <c r="I257" s="247"/>
      <c r="J257" s="244"/>
      <c r="K257" s="244"/>
      <c r="L257" s="248"/>
      <c r="M257" s="249"/>
      <c r="N257" s="250"/>
      <c r="O257" s="250"/>
      <c r="P257" s="250"/>
      <c r="Q257" s="250"/>
      <c r="R257" s="250"/>
      <c r="S257" s="250"/>
      <c r="T257" s="251"/>
      <c r="AT257" s="252" t="s">
        <v>176</v>
      </c>
      <c r="AU257" s="252" t="s">
        <v>76</v>
      </c>
      <c r="AV257" s="13" t="s">
        <v>74</v>
      </c>
      <c r="AW257" s="13" t="s">
        <v>30</v>
      </c>
      <c r="AX257" s="13" t="s">
        <v>67</v>
      </c>
      <c r="AY257" s="252" t="s">
        <v>163</v>
      </c>
    </row>
    <row r="258" s="12" customFormat="1">
      <c r="B258" s="232"/>
      <c r="C258" s="233"/>
      <c r="D258" s="228" t="s">
        <v>176</v>
      </c>
      <c r="E258" s="234" t="s">
        <v>1</v>
      </c>
      <c r="F258" s="235" t="s">
        <v>2309</v>
      </c>
      <c r="G258" s="233"/>
      <c r="H258" s="236">
        <v>2.8199999999999998</v>
      </c>
      <c r="I258" s="237"/>
      <c r="J258" s="233"/>
      <c r="K258" s="233"/>
      <c r="L258" s="238"/>
      <c r="M258" s="239"/>
      <c r="N258" s="240"/>
      <c r="O258" s="240"/>
      <c r="P258" s="240"/>
      <c r="Q258" s="240"/>
      <c r="R258" s="240"/>
      <c r="S258" s="240"/>
      <c r="T258" s="241"/>
      <c r="AT258" s="242" t="s">
        <v>176</v>
      </c>
      <c r="AU258" s="242" t="s">
        <v>76</v>
      </c>
      <c r="AV258" s="12" t="s">
        <v>76</v>
      </c>
      <c r="AW258" s="12" t="s">
        <v>30</v>
      </c>
      <c r="AX258" s="12" t="s">
        <v>67</v>
      </c>
      <c r="AY258" s="242" t="s">
        <v>163</v>
      </c>
    </row>
    <row r="259" s="14" customFormat="1">
      <c r="B259" s="253"/>
      <c r="C259" s="254"/>
      <c r="D259" s="228" t="s">
        <v>176</v>
      </c>
      <c r="E259" s="255" t="s">
        <v>1</v>
      </c>
      <c r="F259" s="256" t="s">
        <v>188</v>
      </c>
      <c r="G259" s="254"/>
      <c r="H259" s="257">
        <v>2.8199999999999998</v>
      </c>
      <c r="I259" s="258"/>
      <c r="J259" s="254"/>
      <c r="K259" s="254"/>
      <c r="L259" s="259"/>
      <c r="M259" s="260"/>
      <c r="N259" s="261"/>
      <c r="O259" s="261"/>
      <c r="P259" s="261"/>
      <c r="Q259" s="261"/>
      <c r="R259" s="261"/>
      <c r="S259" s="261"/>
      <c r="T259" s="262"/>
      <c r="AT259" s="263" t="s">
        <v>176</v>
      </c>
      <c r="AU259" s="263" t="s">
        <v>76</v>
      </c>
      <c r="AV259" s="14" t="s">
        <v>170</v>
      </c>
      <c r="AW259" s="14" t="s">
        <v>30</v>
      </c>
      <c r="AX259" s="14" t="s">
        <v>74</v>
      </c>
      <c r="AY259" s="263" t="s">
        <v>163</v>
      </c>
    </row>
    <row r="260" s="1" customFormat="1" ht="16.5" customHeight="1">
      <c r="B260" s="38"/>
      <c r="C260" s="216" t="s">
        <v>395</v>
      </c>
      <c r="D260" s="216" t="s">
        <v>165</v>
      </c>
      <c r="E260" s="217" t="s">
        <v>356</v>
      </c>
      <c r="F260" s="218" t="s">
        <v>357</v>
      </c>
      <c r="G260" s="219" t="s">
        <v>168</v>
      </c>
      <c r="H260" s="220">
        <v>9</v>
      </c>
      <c r="I260" s="221"/>
      <c r="J260" s="222">
        <f>ROUND(I260*H260,2)</f>
        <v>0</v>
      </c>
      <c r="K260" s="218" t="s">
        <v>169</v>
      </c>
      <c r="L260" s="43"/>
      <c r="M260" s="223" t="s">
        <v>1</v>
      </c>
      <c r="N260" s="224" t="s">
        <v>38</v>
      </c>
      <c r="O260" s="79"/>
      <c r="P260" s="225">
        <f>O260*H260</f>
        <v>0</v>
      </c>
      <c r="Q260" s="225">
        <v>0.00117</v>
      </c>
      <c r="R260" s="225">
        <f>Q260*H260</f>
        <v>0.010530000000000001</v>
      </c>
      <c r="S260" s="225">
        <v>0</v>
      </c>
      <c r="T260" s="226">
        <f>S260*H260</f>
        <v>0</v>
      </c>
      <c r="AR260" s="17" t="s">
        <v>170</v>
      </c>
      <c r="AT260" s="17" t="s">
        <v>165</v>
      </c>
      <c r="AU260" s="17" t="s">
        <v>76</v>
      </c>
      <c r="AY260" s="17" t="s">
        <v>163</v>
      </c>
      <c r="BE260" s="227">
        <f>IF(N260="základní",J260,0)</f>
        <v>0</v>
      </c>
      <c r="BF260" s="227">
        <f>IF(N260="snížená",J260,0)</f>
        <v>0</v>
      </c>
      <c r="BG260" s="227">
        <f>IF(N260="zákl. přenesená",J260,0)</f>
        <v>0</v>
      </c>
      <c r="BH260" s="227">
        <f>IF(N260="sníž. přenesená",J260,0)</f>
        <v>0</v>
      </c>
      <c r="BI260" s="227">
        <f>IF(N260="nulová",J260,0)</f>
        <v>0</v>
      </c>
      <c r="BJ260" s="17" t="s">
        <v>74</v>
      </c>
      <c r="BK260" s="227">
        <f>ROUND(I260*H260,2)</f>
        <v>0</v>
      </c>
      <c r="BL260" s="17" t="s">
        <v>170</v>
      </c>
      <c r="BM260" s="17" t="s">
        <v>2310</v>
      </c>
    </row>
    <row r="261" s="1" customFormat="1">
      <c r="B261" s="38"/>
      <c r="C261" s="39"/>
      <c r="D261" s="228" t="s">
        <v>172</v>
      </c>
      <c r="E261" s="39"/>
      <c r="F261" s="229" t="s">
        <v>359</v>
      </c>
      <c r="G261" s="39"/>
      <c r="H261" s="39"/>
      <c r="I261" s="143"/>
      <c r="J261" s="39"/>
      <c r="K261" s="39"/>
      <c r="L261" s="43"/>
      <c r="M261" s="230"/>
      <c r="N261" s="79"/>
      <c r="O261" s="79"/>
      <c r="P261" s="79"/>
      <c r="Q261" s="79"/>
      <c r="R261" s="79"/>
      <c r="S261" s="79"/>
      <c r="T261" s="80"/>
      <c r="AT261" s="17" t="s">
        <v>172</v>
      </c>
      <c r="AU261" s="17" t="s">
        <v>76</v>
      </c>
    </row>
    <row r="262" s="1" customFormat="1">
      <c r="B262" s="38"/>
      <c r="C262" s="39"/>
      <c r="D262" s="228" t="s">
        <v>174</v>
      </c>
      <c r="E262" s="39"/>
      <c r="F262" s="231" t="s">
        <v>360</v>
      </c>
      <c r="G262" s="39"/>
      <c r="H262" s="39"/>
      <c r="I262" s="143"/>
      <c r="J262" s="39"/>
      <c r="K262" s="39"/>
      <c r="L262" s="43"/>
      <c r="M262" s="230"/>
      <c r="N262" s="79"/>
      <c r="O262" s="79"/>
      <c r="P262" s="79"/>
      <c r="Q262" s="79"/>
      <c r="R262" s="79"/>
      <c r="S262" s="79"/>
      <c r="T262" s="80"/>
      <c r="AT262" s="17" t="s">
        <v>174</v>
      </c>
      <c r="AU262" s="17" t="s">
        <v>76</v>
      </c>
    </row>
    <row r="263" s="13" customFormat="1">
      <c r="B263" s="243"/>
      <c r="C263" s="244"/>
      <c r="D263" s="228" t="s">
        <v>176</v>
      </c>
      <c r="E263" s="245" t="s">
        <v>1</v>
      </c>
      <c r="F263" s="246" t="s">
        <v>2311</v>
      </c>
      <c r="G263" s="244"/>
      <c r="H263" s="245" t="s">
        <v>1</v>
      </c>
      <c r="I263" s="247"/>
      <c r="J263" s="244"/>
      <c r="K263" s="244"/>
      <c r="L263" s="248"/>
      <c r="M263" s="249"/>
      <c r="N263" s="250"/>
      <c r="O263" s="250"/>
      <c r="P263" s="250"/>
      <c r="Q263" s="250"/>
      <c r="R263" s="250"/>
      <c r="S263" s="250"/>
      <c r="T263" s="251"/>
      <c r="AT263" s="252" t="s">
        <v>176</v>
      </c>
      <c r="AU263" s="252" t="s">
        <v>76</v>
      </c>
      <c r="AV263" s="13" t="s">
        <v>74</v>
      </c>
      <c r="AW263" s="13" t="s">
        <v>30</v>
      </c>
      <c r="AX263" s="13" t="s">
        <v>67</v>
      </c>
      <c r="AY263" s="252" t="s">
        <v>163</v>
      </c>
    </row>
    <row r="264" s="12" customFormat="1">
      <c r="B264" s="232"/>
      <c r="C264" s="233"/>
      <c r="D264" s="228" t="s">
        <v>176</v>
      </c>
      <c r="E264" s="234" t="s">
        <v>1</v>
      </c>
      <c r="F264" s="235" t="s">
        <v>231</v>
      </c>
      <c r="G264" s="233"/>
      <c r="H264" s="236">
        <v>9</v>
      </c>
      <c r="I264" s="237"/>
      <c r="J264" s="233"/>
      <c r="K264" s="233"/>
      <c r="L264" s="238"/>
      <c r="M264" s="239"/>
      <c r="N264" s="240"/>
      <c r="O264" s="240"/>
      <c r="P264" s="240"/>
      <c r="Q264" s="240"/>
      <c r="R264" s="240"/>
      <c r="S264" s="240"/>
      <c r="T264" s="241"/>
      <c r="AT264" s="242" t="s">
        <v>176</v>
      </c>
      <c r="AU264" s="242" t="s">
        <v>76</v>
      </c>
      <c r="AV264" s="12" t="s">
        <v>76</v>
      </c>
      <c r="AW264" s="12" t="s">
        <v>30</v>
      </c>
      <c r="AX264" s="12" t="s">
        <v>67</v>
      </c>
      <c r="AY264" s="242" t="s">
        <v>163</v>
      </c>
    </row>
    <row r="265" s="14" customFormat="1">
      <c r="B265" s="253"/>
      <c r="C265" s="254"/>
      <c r="D265" s="228" t="s">
        <v>176</v>
      </c>
      <c r="E265" s="255" t="s">
        <v>1</v>
      </c>
      <c r="F265" s="256" t="s">
        <v>188</v>
      </c>
      <c r="G265" s="254"/>
      <c r="H265" s="257">
        <v>9</v>
      </c>
      <c r="I265" s="258"/>
      <c r="J265" s="254"/>
      <c r="K265" s="254"/>
      <c r="L265" s="259"/>
      <c r="M265" s="260"/>
      <c r="N265" s="261"/>
      <c r="O265" s="261"/>
      <c r="P265" s="261"/>
      <c r="Q265" s="261"/>
      <c r="R265" s="261"/>
      <c r="S265" s="261"/>
      <c r="T265" s="262"/>
      <c r="AT265" s="263" t="s">
        <v>176</v>
      </c>
      <c r="AU265" s="263" t="s">
        <v>76</v>
      </c>
      <c r="AV265" s="14" t="s">
        <v>170</v>
      </c>
      <c r="AW265" s="14" t="s">
        <v>30</v>
      </c>
      <c r="AX265" s="14" t="s">
        <v>74</v>
      </c>
      <c r="AY265" s="263" t="s">
        <v>163</v>
      </c>
    </row>
    <row r="266" s="1" customFormat="1" ht="16.5" customHeight="1">
      <c r="B266" s="38"/>
      <c r="C266" s="216" t="s">
        <v>402</v>
      </c>
      <c r="D266" s="216" t="s">
        <v>165</v>
      </c>
      <c r="E266" s="217" t="s">
        <v>368</v>
      </c>
      <c r="F266" s="218" t="s">
        <v>369</v>
      </c>
      <c r="G266" s="219" t="s">
        <v>168</v>
      </c>
      <c r="H266" s="220">
        <v>9</v>
      </c>
      <c r="I266" s="221"/>
      <c r="J266" s="222">
        <f>ROUND(I266*H266,2)</f>
        <v>0</v>
      </c>
      <c r="K266" s="218" t="s">
        <v>169</v>
      </c>
      <c r="L266" s="43"/>
      <c r="M266" s="223" t="s">
        <v>1</v>
      </c>
      <c r="N266" s="224" t="s">
        <v>38</v>
      </c>
      <c r="O266" s="79"/>
      <c r="P266" s="225">
        <f>O266*H266</f>
        <v>0</v>
      </c>
      <c r="Q266" s="225">
        <v>0.00066399999999999999</v>
      </c>
      <c r="R266" s="225">
        <f>Q266*H266</f>
        <v>0.0059759999999999995</v>
      </c>
      <c r="S266" s="225">
        <v>0</v>
      </c>
      <c r="T266" s="226">
        <f>S266*H266</f>
        <v>0</v>
      </c>
      <c r="AR266" s="17" t="s">
        <v>170</v>
      </c>
      <c r="AT266" s="17" t="s">
        <v>165</v>
      </c>
      <c r="AU266" s="17" t="s">
        <v>76</v>
      </c>
      <c r="AY266" s="17" t="s">
        <v>163</v>
      </c>
      <c r="BE266" s="227">
        <f>IF(N266="základní",J266,0)</f>
        <v>0</v>
      </c>
      <c r="BF266" s="227">
        <f>IF(N266="snížená",J266,0)</f>
        <v>0</v>
      </c>
      <c r="BG266" s="227">
        <f>IF(N266="zákl. přenesená",J266,0)</f>
        <v>0</v>
      </c>
      <c r="BH266" s="227">
        <f>IF(N266="sníž. přenesená",J266,0)</f>
        <v>0</v>
      </c>
      <c r="BI266" s="227">
        <f>IF(N266="nulová",J266,0)</f>
        <v>0</v>
      </c>
      <c r="BJ266" s="17" t="s">
        <v>74</v>
      </c>
      <c r="BK266" s="227">
        <f>ROUND(I266*H266,2)</f>
        <v>0</v>
      </c>
      <c r="BL266" s="17" t="s">
        <v>170</v>
      </c>
      <c r="BM266" s="17" t="s">
        <v>2312</v>
      </c>
    </row>
    <row r="267" s="1" customFormat="1">
      <c r="B267" s="38"/>
      <c r="C267" s="39"/>
      <c r="D267" s="228" t="s">
        <v>172</v>
      </c>
      <c r="E267" s="39"/>
      <c r="F267" s="229" t="s">
        <v>371</v>
      </c>
      <c r="G267" s="39"/>
      <c r="H267" s="39"/>
      <c r="I267" s="143"/>
      <c r="J267" s="39"/>
      <c r="K267" s="39"/>
      <c r="L267" s="43"/>
      <c r="M267" s="230"/>
      <c r="N267" s="79"/>
      <c r="O267" s="79"/>
      <c r="P267" s="79"/>
      <c r="Q267" s="79"/>
      <c r="R267" s="79"/>
      <c r="S267" s="79"/>
      <c r="T267" s="80"/>
      <c r="AT267" s="17" t="s">
        <v>172</v>
      </c>
      <c r="AU267" s="17" t="s">
        <v>76</v>
      </c>
    </row>
    <row r="268" s="1" customFormat="1">
      <c r="B268" s="38"/>
      <c r="C268" s="39"/>
      <c r="D268" s="228" t="s">
        <v>174</v>
      </c>
      <c r="E268" s="39"/>
      <c r="F268" s="231" t="s">
        <v>360</v>
      </c>
      <c r="G268" s="39"/>
      <c r="H268" s="39"/>
      <c r="I268" s="143"/>
      <c r="J268" s="39"/>
      <c r="K268" s="39"/>
      <c r="L268" s="43"/>
      <c r="M268" s="230"/>
      <c r="N268" s="79"/>
      <c r="O268" s="79"/>
      <c r="P268" s="79"/>
      <c r="Q268" s="79"/>
      <c r="R268" s="79"/>
      <c r="S268" s="79"/>
      <c r="T268" s="80"/>
      <c r="AT268" s="17" t="s">
        <v>174</v>
      </c>
      <c r="AU268" s="17" t="s">
        <v>76</v>
      </c>
    </row>
    <row r="269" s="1" customFormat="1" ht="16.5" customHeight="1">
      <c r="B269" s="38"/>
      <c r="C269" s="264" t="s">
        <v>410</v>
      </c>
      <c r="D269" s="264" t="s">
        <v>347</v>
      </c>
      <c r="E269" s="265" t="s">
        <v>1616</v>
      </c>
      <c r="F269" s="266" t="s">
        <v>1617</v>
      </c>
      <c r="G269" s="267" t="s">
        <v>241</v>
      </c>
      <c r="H269" s="268">
        <v>0.072999999999999995</v>
      </c>
      <c r="I269" s="269"/>
      <c r="J269" s="270">
        <f>ROUND(I269*H269,2)</f>
        <v>0</v>
      </c>
      <c r="K269" s="266" t="s">
        <v>169</v>
      </c>
      <c r="L269" s="271"/>
      <c r="M269" s="272" t="s">
        <v>1</v>
      </c>
      <c r="N269" s="273" t="s">
        <v>38</v>
      </c>
      <c r="O269" s="79"/>
      <c r="P269" s="225">
        <f>O269*H269</f>
        <v>0</v>
      </c>
      <c r="Q269" s="225">
        <v>1</v>
      </c>
      <c r="R269" s="225">
        <f>Q269*H269</f>
        <v>0.072999999999999995</v>
      </c>
      <c r="S269" s="225">
        <v>0</v>
      </c>
      <c r="T269" s="226">
        <f>S269*H269</f>
        <v>0</v>
      </c>
      <c r="AR269" s="17" t="s">
        <v>224</v>
      </c>
      <c r="AT269" s="17" t="s">
        <v>347</v>
      </c>
      <c r="AU269" s="17" t="s">
        <v>76</v>
      </c>
      <c r="AY269" s="17" t="s">
        <v>163</v>
      </c>
      <c r="BE269" s="227">
        <f>IF(N269="základní",J269,0)</f>
        <v>0</v>
      </c>
      <c r="BF269" s="227">
        <f>IF(N269="snížená",J269,0)</f>
        <v>0</v>
      </c>
      <c r="BG269" s="227">
        <f>IF(N269="zákl. přenesená",J269,0)</f>
        <v>0</v>
      </c>
      <c r="BH269" s="227">
        <f>IF(N269="sníž. přenesená",J269,0)</f>
        <v>0</v>
      </c>
      <c r="BI269" s="227">
        <f>IF(N269="nulová",J269,0)</f>
        <v>0</v>
      </c>
      <c r="BJ269" s="17" t="s">
        <v>74</v>
      </c>
      <c r="BK269" s="227">
        <f>ROUND(I269*H269,2)</f>
        <v>0</v>
      </c>
      <c r="BL269" s="17" t="s">
        <v>170</v>
      </c>
      <c r="BM269" s="17" t="s">
        <v>2313</v>
      </c>
    </row>
    <row r="270" s="1" customFormat="1">
      <c r="B270" s="38"/>
      <c r="C270" s="39"/>
      <c r="D270" s="228" t="s">
        <v>172</v>
      </c>
      <c r="E270" s="39"/>
      <c r="F270" s="229" t="s">
        <v>1617</v>
      </c>
      <c r="G270" s="39"/>
      <c r="H270" s="39"/>
      <c r="I270" s="143"/>
      <c r="J270" s="39"/>
      <c r="K270" s="39"/>
      <c r="L270" s="43"/>
      <c r="M270" s="230"/>
      <c r="N270" s="79"/>
      <c r="O270" s="79"/>
      <c r="P270" s="79"/>
      <c r="Q270" s="79"/>
      <c r="R270" s="79"/>
      <c r="S270" s="79"/>
      <c r="T270" s="80"/>
      <c r="AT270" s="17" t="s">
        <v>172</v>
      </c>
      <c r="AU270" s="17" t="s">
        <v>76</v>
      </c>
    </row>
    <row r="271" s="1" customFormat="1">
      <c r="B271" s="38"/>
      <c r="C271" s="39"/>
      <c r="D271" s="228" t="s">
        <v>221</v>
      </c>
      <c r="E271" s="39"/>
      <c r="F271" s="231" t="s">
        <v>1619</v>
      </c>
      <c r="G271" s="39"/>
      <c r="H271" s="39"/>
      <c r="I271" s="143"/>
      <c r="J271" s="39"/>
      <c r="K271" s="39"/>
      <c r="L271" s="43"/>
      <c r="M271" s="230"/>
      <c r="N271" s="79"/>
      <c r="O271" s="79"/>
      <c r="P271" s="79"/>
      <c r="Q271" s="79"/>
      <c r="R271" s="79"/>
      <c r="S271" s="79"/>
      <c r="T271" s="80"/>
      <c r="AT271" s="17" t="s">
        <v>221</v>
      </c>
      <c r="AU271" s="17" t="s">
        <v>76</v>
      </c>
    </row>
    <row r="272" s="12" customFormat="1">
      <c r="B272" s="232"/>
      <c r="C272" s="233"/>
      <c r="D272" s="228" t="s">
        <v>176</v>
      </c>
      <c r="E272" s="234" t="s">
        <v>1</v>
      </c>
      <c r="F272" s="235" t="s">
        <v>2314</v>
      </c>
      <c r="G272" s="233"/>
      <c r="H272" s="236">
        <v>0.072999999999999995</v>
      </c>
      <c r="I272" s="237"/>
      <c r="J272" s="233"/>
      <c r="K272" s="233"/>
      <c r="L272" s="238"/>
      <c r="M272" s="239"/>
      <c r="N272" s="240"/>
      <c r="O272" s="240"/>
      <c r="P272" s="240"/>
      <c r="Q272" s="240"/>
      <c r="R272" s="240"/>
      <c r="S272" s="240"/>
      <c r="T272" s="241"/>
      <c r="AT272" s="242" t="s">
        <v>176</v>
      </c>
      <c r="AU272" s="242" t="s">
        <v>76</v>
      </c>
      <c r="AV272" s="12" t="s">
        <v>76</v>
      </c>
      <c r="AW272" s="12" t="s">
        <v>30</v>
      </c>
      <c r="AX272" s="12" t="s">
        <v>67</v>
      </c>
      <c r="AY272" s="242" t="s">
        <v>163</v>
      </c>
    </row>
    <row r="273" s="14" customFormat="1">
      <c r="B273" s="253"/>
      <c r="C273" s="254"/>
      <c r="D273" s="228" t="s">
        <v>176</v>
      </c>
      <c r="E273" s="255" t="s">
        <v>1</v>
      </c>
      <c r="F273" s="256" t="s">
        <v>188</v>
      </c>
      <c r="G273" s="254"/>
      <c r="H273" s="257">
        <v>0.072999999999999995</v>
      </c>
      <c r="I273" s="258"/>
      <c r="J273" s="254"/>
      <c r="K273" s="254"/>
      <c r="L273" s="259"/>
      <c r="M273" s="260"/>
      <c r="N273" s="261"/>
      <c r="O273" s="261"/>
      <c r="P273" s="261"/>
      <c r="Q273" s="261"/>
      <c r="R273" s="261"/>
      <c r="S273" s="261"/>
      <c r="T273" s="262"/>
      <c r="AT273" s="263" t="s">
        <v>176</v>
      </c>
      <c r="AU273" s="263" t="s">
        <v>76</v>
      </c>
      <c r="AV273" s="14" t="s">
        <v>170</v>
      </c>
      <c r="AW273" s="14" t="s">
        <v>30</v>
      </c>
      <c r="AX273" s="14" t="s">
        <v>74</v>
      </c>
      <c r="AY273" s="263" t="s">
        <v>163</v>
      </c>
    </row>
    <row r="274" s="1" customFormat="1" ht="16.5" customHeight="1">
      <c r="B274" s="38"/>
      <c r="C274" s="264" t="s">
        <v>418</v>
      </c>
      <c r="D274" s="264" t="s">
        <v>347</v>
      </c>
      <c r="E274" s="265" t="s">
        <v>373</v>
      </c>
      <c r="F274" s="266" t="s">
        <v>374</v>
      </c>
      <c r="G274" s="267" t="s">
        <v>241</v>
      </c>
      <c r="H274" s="268">
        <v>0.17199999999999999</v>
      </c>
      <c r="I274" s="269"/>
      <c r="J274" s="270">
        <f>ROUND(I274*H274,2)</f>
        <v>0</v>
      </c>
      <c r="K274" s="266" t="s">
        <v>169</v>
      </c>
      <c r="L274" s="271"/>
      <c r="M274" s="272" t="s">
        <v>1</v>
      </c>
      <c r="N274" s="273" t="s">
        <v>38</v>
      </c>
      <c r="O274" s="79"/>
      <c r="P274" s="225">
        <f>O274*H274</f>
        <v>0</v>
      </c>
      <c r="Q274" s="225">
        <v>1</v>
      </c>
      <c r="R274" s="225">
        <f>Q274*H274</f>
        <v>0.17199999999999999</v>
      </c>
      <c r="S274" s="225">
        <v>0</v>
      </c>
      <c r="T274" s="226">
        <f>S274*H274</f>
        <v>0</v>
      </c>
      <c r="AR274" s="17" t="s">
        <v>224</v>
      </c>
      <c r="AT274" s="17" t="s">
        <v>347</v>
      </c>
      <c r="AU274" s="17" t="s">
        <v>76</v>
      </c>
      <c r="AY274" s="17" t="s">
        <v>163</v>
      </c>
      <c r="BE274" s="227">
        <f>IF(N274="základní",J274,0)</f>
        <v>0</v>
      </c>
      <c r="BF274" s="227">
        <f>IF(N274="snížená",J274,0)</f>
        <v>0</v>
      </c>
      <c r="BG274" s="227">
        <f>IF(N274="zákl. přenesená",J274,0)</f>
        <v>0</v>
      </c>
      <c r="BH274" s="227">
        <f>IF(N274="sníž. přenesená",J274,0)</f>
        <v>0</v>
      </c>
      <c r="BI274" s="227">
        <f>IF(N274="nulová",J274,0)</f>
        <v>0</v>
      </c>
      <c r="BJ274" s="17" t="s">
        <v>74</v>
      </c>
      <c r="BK274" s="227">
        <f>ROUND(I274*H274,2)</f>
        <v>0</v>
      </c>
      <c r="BL274" s="17" t="s">
        <v>170</v>
      </c>
      <c r="BM274" s="17" t="s">
        <v>2315</v>
      </c>
    </row>
    <row r="275" s="1" customFormat="1">
      <c r="B275" s="38"/>
      <c r="C275" s="39"/>
      <c r="D275" s="228" t="s">
        <v>172</v>
      </c>
      <c r="E275" s="39"/>
      <c r="F275" s="229" t="s">
        <v>374</v>
      </c>
      <c r="G275" s="39"/>
      <c r="H275" s="39"/>
      <c r="I275" s="143"/>
      <c r="J275" s="39"/>
      <c r="K275" s="39"/>
      <c r="L275" s="43"/>
      <c r="M275" s="230"/>
      <c r="N275" s="79"/>
      <c r="O275" s="79"/>
      <c r="P275" s="79"/>
      <c r="Q275" s="79"/>
      <c r="R275" s="79"/>
      <c r="S275" s="79"/>
      <c r="T275" s="80"/>
      <c r="AT275" s="17" t="s">
        <v>172</v>
      </c>
      <c r="AU275" s="17" t="s">
        <v>76</v>
      </c>
    </row>
    <row r="276" s="1" customFormat="1">
      <c r="B276" s="38"/>
      <c r="C276" s="39"/>
      <c r="D276" s="228" t="s">
        <v>221</v>
      </c>
      <c r="E276" s="39"/>
      <c r="F276" s="231" t="s">
        <v>376</v>
      </c>
      <c r="G276" s="39"/>
      <c r="H276" s="39"/>
      <c r="I276" s="143"/>
      <c r="J276" s="39"/>
      <c r="K276" s="39"/>
      <c r="L276" s="43"/>
      <c r="M276" s="230"/>
      <c r="N276" s="79"/>
      <c r="O276" s="79"/>
      <c r="P276" s="79"/>
      <c r="Q276" s="79"/>
      <c r="R276" s="79"/>
      <c r="S276" s="79"/>
      <c r="T276" s="80"/>
      <c r="AT276" s="17" t="s">
        <v>221</v>
      </c>
      <c r="AU276" s="17" t="s">
        <v>76</v>
      </c>
    </row>
    <row r="277" s="12" customFormat="1">
      <c r="B277" s="232"/>
      <c r="C277" s="233"/>
      <c r="D277" s="228" t="s">
        <v>176</v>
      </c>
      <c r="E277" s="234" t="s">
        <v>1</v>
      </c>
      <c r="F277" s="235" t="s">
        <v>2316</v>
      </c>
      <c r="G277" s="233"/>
      <c r="H277" s="236">
        <v>0.17199999999999999</v>
      </c>
      <c r="I277" s="237"/>
      <c r="J277" s="233"/>
      <c r="K277" s="233"/>
      <c r="L277" s="238"/>
      <c r="M277" s="239"/>
      <c r="N277" s="240"/>
      <c r="O277" s="240"/>
      <c r="P277" s="240"/>
      <c r="Q277" s="240"/>
      <c r="R277" s="240"/>
      <c r="S277" s="240"/>
      <c r="T277" s="241"/>
      <c r="AT277" s="242" t="s">
        <v>176</v>
      </c>
      <c r="AU277" s="242" t="s">
        <v>76</v>
      </c>
      <c r="AV277" s="12" t="s">
        <v>76</v>
      </c>
      <c r="AW277" s="12" t="s">
        <v>30</v>
      </c>
      <c r="AX277" s="12" t="s">
        <v>74</v>
      </c>
      <c r="AY277" s="242" t="s">
        <v>163</v>
      </c>
    </row>
    <row r="278" s="1" customFormat="1" ht="16.5" customHeight="1">
      <c r="B278" s="38"/>
      <c r="C278" s="264" t="s">
        <v>429</v>
      </c>
      <c r="D278" s="264" t="s">
        <v>347</v>
      </c>
      <c r="E278" s="265" t="s">
        <v>388</v>
      </c>
      <c r="F278" s="266" t="s">
        <v>1623</v>
      </c>
      <c r="G278" s="267" t="s">
        <v>241</v>
      </c>
      <c r="H278" s="268">
        <v>0.048000000000000001</v>
      </c>
      <c r="I278" s="269"/>
      <c r="J278" s="270">
        <f>ROUND(I278*H278,2)</f>
        <v>0</v>
      </c>
      <c r="K278" s="266" t="s">
        <v>1</v>
      </c>
      <c r="L278" s="271"/>
      <c r="M278" s="272" t="s">
        <v>1</v>
      </c>
      <c r="N278" s="273" t="s">
        <v>38</v>
      </c>
      <c r="O278" s="79"/>
      <c r="P278" s="225">
        <f>O278*H278</f>
        <v>0</v>
      </c>
      <c r="Q278" s="225">
        <v>1</v>
      </c>
      <c r="R278" s="225">
        <f>Q278*H278</f>
        <v>0.048000000000000001</v>
      </c>
      <c r="S278" s="225">
        <v>0</v>
      </c>
      <c r="T278" s="226">
        <f>S278*H278</f>
        <v>0</v>
      </c>
      <c r="AR278" s="17" t="s">
        <v>224</v>
      </c>
      <c r="AT278" s="17" t="s">
        <v>347</v>
      </c>
      <c r="AU278" s="17" t="s">
        <v>76</v>
      </c>
      <c r="AY278" s="17" t="s">
        <v>163</v>
      </c>
      <c r="BE278" s="227">
        <f>IF(N278="základní",J278,0)</f>
        <v>0</v>
      </c>
      <c r="BF278" s="227">
        <f>IF(N278="snížená",J278,0)</f>
        <v>0</v>
      </c>
      <c r="BG278" s="227">
        <f>IF(N278="zákl. přenesená",J278,0)</f>
        <v>0</v>
      </c>
      <c r="BH278" s="227">
        <f>IF(N278="sníž. přenesená",J278,0)</f>
        <v>0</v>
      </c>
      <c r="BI278" s="227">
        <f>IF(N278="nulová",J278,0)</f>
        <v>0</v>
      </c>
      <c r="BJ278" s="17" t="s">
        <v>74</v>
      </c>
      <c r="BK278" s="227">
        <f>ROUND(I278*H278,2)</f>
        <v>0</v>
      </c>
      <c r="BL278" s="17" t="s">
        <v>170</v>
      </c>
      <c r="BM278" s="17" t="s">
        <v>2317</v>
      </c>
    </row>
    <row r="279" s="1" customFormat="1">
      <c r="B279" s="38"/>
      <c r="C279" s="39"/>
      <c r="D279" s="228" t="s">
        <v>172</v>
      </c>
      <c r="E279" s="39"/>
      <c r="F279" s="229" t="s">
        <v>1625</v>
      </c>
      <c r="G279" s="39"/>
      <c r="H279" s="39"/>
      <c r="I279" s="143"/>
      <c r="J279" s="39"/>
      <c r="K279" s="39"/>
      <c r="L279" s="43"/>
      <c r="M279" s="230"/>
      <c r="N279" s="79"/>
      <c r="O279" s="79"/>
      <c r="P279" s="79"/>
      <c r="Q279" s="79"/>
      <c r="R279" s="79"/>
      <c r="S279" s="79"/>
      <c r="T279" s="80"/>
      <c r="AT279" s="17" t="s">
        <v>172</v>
      </c>
      <c r="AU279" s="17" t="s">
        <v>76</v>
      </c>
    </row>
    <row r="280" s="12" customFormat="1">
      <c r="B280" s="232"/>
      <c r="C280" s="233"/>
      <c r="D280" s="228" t="s">
        <v>176</v>
      </c>
      <c r="E280" s="234" t="s">
        <v>1</v>
      </c>
      <c r="F280" s="235" t="s">
        <v>2318</v>
      </c>
      <c r="G280" s="233"/>
      <c r="H280" s="236">
        <v>0.048000000000000001</v>
      </c>
      <c r="I280" s="237"/>
      <c r="J280" s="233"/>
      <c r="K280" s="233"/>
      <c r="L280" s="238"/>
      <c r="M280" s="239"/>
      <c r="N280" s="240"/>
      <c r="O280" s="240"/>
      <c r="P280" s="240"/>
      <c r="Q280" s="240"/>
      <c r="R280" s="240"/>
      <c r="S280" s="240"/>
      <c r="T280" s="241"/>
      <c r="AT280" s="242" t="s">
        <v>176</v>
      </c>
      <c r="AU280" s="242" t="s">
        <v>76</v>
      </c>
      <c r="AV280" s="12" t="s">
        <v>76</v>
      </c>
      <c r="AW280" s="12" t="s">
        <v>30</v>
      </c>
      <c r="AX280" s="12" t="s">
        <v>67</v>
      </c>
      <c r="AY280" s="242" t="s">
        <v>163</v>
      </c>
    </row>
    <row r="281" s="14" customFormat="1">
      <c r="B281" s="253"/>
      <c r="C281" s="254"/>
      <c r="D281" s="228" t="s">
        <v>176</v>
      </c>
      <c r="E281" s="255" t="s">
        <v>1</v>
      </c>
      <c r="F281" s="256" t="s">
        <v>188</v>
      </c>
      <c r="G281" s="254"/>
      <c r="H281" s="257">
        <v>0.048000000000000001</v>
      </c>
      <c r="I281" s="258"/>
      <c r="J281" s="254"/>
      <c r="K281" s="254"/>
      <c r="L281" s="259"/>
      <c r="M281" s="260"/>
      <c r="N281" s="261"/>
      <c r="O281" s="261"/>
      <c r="P281" s="261"/>
      <c r="Q281" s="261"/>
      <c r="R281" s="261"/>
      <c r="S281" s="261"/>
      <c r="T281" s="262"/>
      <c r="AT281" s="263" t="s">
        <v>176</v>
      </c>
      <c r="AU281" s="263" t="s">
        <v>76</v>
      </c>
      <c r="AV281" s="14" t="s">
        <v>170</v>
      </c>
      <c r="AW281" s="14" t="s">
        <v>30</v>
      </c>
      <c r="AX281" s="14" t="s">
        <v>74</v>
      </c>
      <c r="AY281" s="263" t="s">
        <v>163</v>
      </c>
    </row>
    <row r="282" s="1" customFormat="1" ht="16.5" customHeight="1">
      <c r="B282" s="38"/>
      <c r="C282" s="216" t="s">
        <v>436</v>
      </c>
      <c r="D282" s="216" t="s">
        <v>165</v>
      </c>
      <c r="E282" s="217" t="s">
        <v>1627</v>
      </c>
      <c r="F282" s="218" t="s">
        <v>1628</v>
      </c>
      <c r="G282" s="219" t="s">
        <v>197</v>
      </c>
      <c r="H282" s="220">
        <v>0.44</v>
      </c>
      <c r="I282" s="221"/>
      <c r="J282" s="222">
        <f>ROUND(I282*H282,2)</f>
        <v>0</v>
      </c>
      <c r="K282" s="218" t="s">
        <v>169</v>
      </c>
      <c r="L282" s="43"/>
      <c r="M282" s="223" t="s">
        <v>1</v>
      </c>
      <c r="N282" s="224" t="s">
        <v>38</v>
      </c>
      <c r="O282" s="79"/>
      <c r="P282" s="225">
        <f>O282*H282</f>
        <v>0</v>
      </c>
      <c r="Q282" s="225">
        <v>0.00063000000000000003</v>
      </c>
      <c r="R282" s="225">
        <f>Q282*H282</f>
        <v>0.00027720000000000002</v>
      </c>
      <c r="S282" s="225">
        <v>0</v>
      </c>
      <c r="T282" s="226">
        <f>S282*H282</f>
        <v>0</v>
      </c>
      <c r="AR282" s="17" t="s">
        <v>170</v>
      </c>
      <c r="AT282" s="17" t="s">
        <v>165</v>
      </c>
      <c r="AU282" s="17" t="s">
        <v>76</v>
      </c>
      <c r="AY282" s="17" t="s">
        <v>163</v>
      </c>
      <c r="BE282" s="227">
        <f>IF(N282="základní",J282,0)</f>
        <v>0</v>
      </c>
      <c r="BF282" s="227">
        <f>IF(N282="snížená",J282,0)</f>
        <v>0</v>
      </c>
      <c r="BG282" s="227">
        <f>IF(N282="zákl. přenesená",J282,0)</f>
        <v>0</v>
      </c>
      <c r="BH282" s="227">
        <f>IF(N282="sníž. přenesená",J282,0)</f>
        <v>0</v>
      </c>
      <c r="BI282" s="227">
        <f>IF(N282="nulová",J282,0)</f>
        <v>0</v>
      </c>
      <c r="BJ282" s="17" t="s">
        <v>74</v>
      </c>
      <c r="BK282" s="227">
        <f>ROUND(I282*H282,2)</f>
        <v>0</v>
      </c>
      <c r="BL282" s="17" t="s">
        <v>170</v>
      </c>
      <c r="BM282" s="17" t="s">
        <v>2319</v>
      </c>
    </row>
    <row r="283" s="1" customFormat="1">
      <c r="B283" s="38"/>
      <c r="C283" s="39"/>
      <c r="D283" s="228" t="s">
        <v>172</v>
      </c>
      <c r="E283" s="39"/>
      <c r="F283" s="229" t="s">
        <v>1630</v>
      </c>
      <c r="G283" s="39"/>
      <c r="H283" s="39"/>
      <c r="I283" s="143"/>
      <c r="J283" s="39"/>
      <c r="K283" s="39"/>
      <c r="L283" s="43"/>
      <c r="M283" s="230"/>
      <c r="N283" s="79"/>
      <c r="O283" s="79"/>
      <c r="P283" s="79"/>
      <c r="Q283" s="79"/>
      <c r="R283" s="79"/>
      <c r="S283" s="79"/>
      <c r="T283" s="80"/>
      <c r="AT283" s="17" t="s">
        <v>172</v>
      </c>
      <c r="AU283" s="17" t="s">
        <v>76</v>
      </c>
    </row>
    <row r="284" s="1" customFormat="1">
      <c r="B284" s="38"/>
      <c r="C284" s="39"/>
      <c r="D284" s="228" t="s">
        <v>174</v>
      </c>
      <c r="E284" s="39"/>
      <c r="F284" s="231" t="s">
        <v>1631</v>
      </c>
      <c r="G284" s="39"/>
      <c r="H284" s="39"/>
      <c r="I284" s="143"/>
      <c r="J284" s="39"/>
      <c r="K284" s="39"/>
      <c r="L284" s="43"/>
      <c r="M284" s="230"/>
      <c r="N284" s="79"/>
      <c r="O284" s="79"/>
      <c r="P284" s="79"/>
      <c r="Q284" s="79"/>
      <c r="R284" s="79"/>
      <c r="S284" s="79"/>
      <c r="T284" s="80"/>
      <c r="AT284" s="17" t="s">
        <v>174</v>
      </c>
      <c r="AU284" s="17" t="s">
        <v>76</v>
      </c>
    </row>
    <row r="285" s="12" customFormat="1">
      <c r="B285" s="232"/>
      <c r="C285" s="233"/>
      <c r="D285" s="228" t="s">
        <v>176</v>
      </c>
      <c r="E285" s="234" t="s">
        <v>1</v>
      </c>
      <c r="F285" s="235" t="s">
        <v>2320</v>
      </c>
      <c r="G285" s="233"/>
      <c r="H285" s="236">
        <v>0.44</v>
      </c>
      <c r="I285" s="237"/>
      <c r="J285" s="233"/>
      <c r="K285" s="233"/>
      <c r="L285" s="238"/>
      <c r="M285" s="239"/>
      <c r="N285" s="240"/>
      <c r="O285" s="240"/>
      <c r="P285" s="240"/>
      <c r="Q285" s="240"/>
      <c r="R285" s="240"/>
      <c r="S285" s="240"/>
      <c r="T285" s="241"/>
      <c r="AT285" s="242" t="s">
        <v>176</v>
      </c>
      <c r="AU285" s="242" t="s">
        <v>76</v>
      </c>
      <c r="AV285" s="12" t="s">
        <v>76</v>
      </c>
      <c r="AW285" s="12" t="s">
        <v>30</v>
      </c>
      <c r="AX285" s="12" t="s">
        <v>67</v>
      </c>
      <c r="AY285" s="242" t="s">
        <v>163</v>
      </c>
    </row>
    <row r="286" s="14" customFormat="1">
      <c r="B286" s="253"/>
      <c r="C286" s="254"/>
      <c r="D286" s="228" t="s">
        <v>176</v>
      </c>
      <c r="E286" s="255" t="s">
        <v>1</v>
      </c>
      <c r="F286" s="256" t="s">
        <v>188</v>
      </c>
      <c r="G286" s="254"/>
      <c r="H286" s="257">
        <v>0.44</v>
      </c>
      <c r="I286" s="258"/>
      <c r="J286" s="254"/>
      <c r="K286" s="254"/>
      <c r="L286" s="259"/>
      <c r="M286" s="260"/>
      <c r="N286" s="261"/>
      <c r="O286" s="261"/>
      <c r="P286" s="261"/>
      <c r="Q286" s="261"/>
      <c r="R286" s="261"/>
      <c r="S286" s="261"/>
      <c r="T286" s="262"/>
      <c r="AT286" s="263" t="s">
        <v>176</v>
      </c>
      <c r="AU286" s="263" t="s">
        <v>76</v>
      </c>
      <c r="AV286" s="14" t="s">
        <v>170</v>
      </c>
      <c r="AW286" s="14" t="s">
        <v>30</v>
      </c>
      <c r="AX286" s="14" t="s">
        <v>74</v>
      </c>
      <c r="AY286" s="263" t="s">
        <v>163</v>
      </c>
    </row>
    <row r="287" s="1" customFormat="1" ht="16.5" customHeight="1">
      <c r="B287" s="38"/>
      <c r="C287" s="216" t="s">
        <v>446</v>
      </c>
      <c r="D287" s="216" t="s">
        <v>165</v>
      </c>
      <c r="E287" s="217" t="s">
        <v>396</v>
      </c>
      <c r="F287" s="218" t="s">
        <v>397</v>
      </c>
      <c r="G287" s="219" t="s">
        <v>398</v>
      </c>
      <c r="H287" s="220">
        <v>1</v>
      </c>
      <c r="I287" s="221"/>
      <c r="J287" s="222">
        <f>ROUND(I287*H287,2)</f>
        <v>0</v>
      </c>
      <c r="K287" s="218" t="s">
        <v>169</v>
      </c>
      <c r="L287" s="43"/>
      <c r="M287" s="223" t="s">
        <v>1</v>
      </c>
      <c r="N287" s="224" t="s">
        <v>38</v>
      </c>
      <c r="O287" s="79"/>
      <c r="P287" s="225">
        <f>O287*H287</f>
        <v>0</v>
      </c>
      <c r="Q287" s="225">
        <v>0.0064850000000000003</v>
      </c>
      <c r="R287" s="225">
        <f>Q287*H287</f>
        <v>0.0064850000000000003</v>
      </c>
      <c r="S287" s="225">
        <v>0</v>
      </c>
      <c r="T287" s="226">
        <f>S287*H287</f>
        <v>0</v>
      </c>
      <c r="AR287" s="17" t="s">
        <v>170</v>
      </c>
      <c r="AT287" s="17" t="s">
        <v>165</v>
      </c>
      <c r="AU287" s="17" t="s">
        <v>76</v>
      </c>
      <c r="AY287" s="17" t="s">
        <v>163</v>
      </c>
      <c r="BE287" s="227">
        <f>IF(N287="základní",J287,0)</f>
        <v>0</v>
      </c>
      <c r="BF287" s="227">
        <f>IF(N287="snížená",J287,0)</f>
        <v>0</v>
      </c>
      <c r="BG287" s="227">
        <f>IF(N287="zákl. přenesená",J287,0)</f>
        <v>0</v>
      </c>
      <c r="BH287" s="227">
        <f>IF(N287="sníž. přenesená",J287,0)</f>
        <v>0</v>
      </c>
      <c r="BI287" s="227">
        <f>IF(N287="nulová",J287,0)</f>
        <v>0</v>
      </c>
      <c r="BJ287" s="17" t="s">
        <v>74</v>
      </c>
      <c r="BK287" s="227">
        <f>ROUND(I287*H287,2)</f>
        <v>0</v>
      </c>
      <c r="BL287" s="17" t="s">
        <v>170</v>
      </c>
      <c r="BM287" s="17" t="s">
        <v>2321</v>
      </c>
    </row>
    <row r="288" s="1" customFormat="1">
      <c r="B288" s="38"/>
      <c r="C288" s="39"/>
      <c r="D288" s="228" t="s">
        <v>172</v>
      </c>
      <c r="E288" s="39"/>
      <c r="F288" s="229" t="s">
        <v>400</v>
      </c>
      <c r="G288" s="39"/>
      <c r="H288" s="39"/>
      <c r="I288" s="143"/>
      <c r="J288" s="39"/>
      <c r="K288" s="39"/>
      <c r="L288" s="43"/>
      <c r="M288" s="230"/>
      <c r="N288" s="79"/>
      <c r="O288" s="79"/>
      <c r="P288" s="79"/>
      <c r="Q288" s="79"/>
      <c r="R288" s="79"/>
      <c r="S288" s="79"/>
      <c r="T288" s="80"/>
      <c r="AT288" s="17" t="s">
        <v>172</v>
      </c>
      <c r="AU288" s="17" t="s">
        <v>76</v>
      </c>
    </row>
    <row r="289" s="1" customFormat="1">
      <c r="B289" s="38"/>
      <c r="C289" s="39"/>
      <c r="D289" s="228" t="s">
        <v>221</v>
      </c>
      <c r="E289" s="39"/>
      <c r="F289" s="231" t="s">
        <v>401</v>
      </c>
      <c r="G289" s="39"/>
      <c r="H289" s="39"/>
      <c r="I289" s="143"/>
      <c r="J289" s="39"/>
      <c r="K289" s="39"/>
      <c r="L289" s="43"/>
      <c r="M289" s="230"/>
      <c r="N289" s="79"/>
      <c r="O289" s="79"/>
      <c r="P289" s="79"/>
      <c r="Q289" s="79"/>
      <c r="R289" s="79"/>
      <c r="S289" s="79"/>
      <c r="T289" s="80"/>
      <c r="AT289" s="17" t="s">
        <v>221</v>
      </c>
      <c r="AU289" s="17" t="s">
        <v>76</v>
      </c>
    </row>
    <row r="290" s="13" customFormat="1">
      <c r="B290" s="243"/>
      <c r="C290" s="244"/>
      <c r="D290" s="228" t="s">
        <v>176</v>
      </c>
      <c r="E290" s="245" t="s">
        <v>1</v>
      </c>
      <c r="F290" s="246" t="s">
        <v>2322</v>
      </c>
      <c r="G290" s="244"/>
      <c r="H290" s="245" t="s">
        <v>1</v>
      </c>
      <c r="I290" s="247"/>
      <c r="J290" s="244"/>
      <c r="K290" s="244"/>
      <c r="L290" s="248"/>
      <c r="M290" s="249"/>
      <c r="N290" s="250"/>
      <c r="O290" s="250"/>
      <c r="P290" s="250"/>
      <c r="Q290" s="250"/>
      <c r="R290" s="250"/>
      <c r="S290" s="250"/>
      <c r="T290" s="251"/>
      <c r="AT290" s="252" t="s">
        <v>176</v>
      </c>
      <c r="AU290" s="252" t="s">
        <v>76</v>
      </c>
      <c r="AV290" s="13" t="s">
        <v>74</v>
      </c>
      <c r="AW290" s="13" t="s">
        <v>30</v>
      </c>
      <c r="AX290" s="13" t="s">
        <v>67</v>
      </c>
      <c r="AY290" s="252" t="s">
        <v>163</v>
      </c>
    </row>
    <row r="291" s="12" customFormat="1">
      <c r="B291" s="232"/>
      <c r="C291" s="233"/>
      <c r="D291" s="228" t="s">
        <v>176</v>
      </c>
      <c r="E291" s="234" t="s">
        <v>1</v>
      </c>
      <c r="F291" s="235" t="s">
        <v>74</v>
      </c>
      <c r="G291" s="233"/>
      <c r="H291" s="236">
        <v>1</v>
      </c>
      <c r="I291" s="237"/>
      <c r="J291" s="233"/>
      <c r="K291" s="233"/>
      <c r="L291" s="238"/>
      <c r="M291" s="239"/>
      <c r="N291" s="240"/>
      <c r="O291" s="240"/>
      <c r="P291" s="240"/>
      <c r="Q291" s="240"/>
      <c r="R291" s="240"/>
      <c r="S291" s="240"/>
      <c r="T291" s="241"/>
      <c r="AT291" s="242" t="s">
        <v>176</v>
      </c>
      <c r="AU291" s="242" t="s">
        <v>76</v>
      </c>
      <c r="AV291" s="12" t="s">
        <v>76</v>
      </c>
      <c r="AW291" s="12" t="s">
        <v>30</v>
      </c>
      <c r="AX291" s="12" t="s">
        <v>74</v>
      </c>
      <c r="AY291" s="242" t="s">
        <v>163</v>
      </c>
    </row>
    <row r="292" s="1" customFormat="1" ht="16.5" customHeight="1">
      <c r="B292" s="38"/>
      <c r="C292" s="216" t="s">
        <v>452</v>
      </c>
      <c r="D292" s="216" t="s">
        <v>165</v>
      </c>
      <c r="E292" s="217" t="s">
        <v>2125</v>
      </c>
      <c r="F292" s="218" t="s">
        <v>2126</v>
      </c>
      <c r="G292" s="219" t="s">
        <v>180</v>
      </c>
      <c r="H292" s="220">
        <v>16.065999999999999</v>
      </c>
      <c r="I292" s="221"/>
      <c r="J292" s="222">
        <f>ROUND(I292*H292,2)</f>
        <v>0</v>
      </c>
      <c r="K292" s="218" t="s">
        <v>169</v>
      </c>
      <c r="L292" s="43"/>
      <c r="M292" s="223" t="s">
        <v>1</v>
      </c>
      <c r="N292" s="224" t="s">
        <v>38</v>
      </c>
      <c r="O292" s="79"/>
      <c r="P292" s="225">
        <f>O292*H292</f>
        <v>0</v>
      </c>
      <c r="Q292" s="225">
        <v>0</v>
      </c>
      <c r="R292" s="225">
        <f>Q292*H292</f>
        <v>0</v>
      </c>
      <c r="S292" s="225">
        <v>0.001</v>
      </c>
      <c r="T292" s="226">
        <f>S292*H292</f>
        <v>0.016066</v>
      </c>
      <c r="AR292" s="17" t="s">
        <v>170</v>
      </c>
      <c r="AT292" s="17" t="s">
        <v>165</v>
      </c>
      <c r="AU292" s="17" t="s">
        <v>76</v>
      </c>
      <c r="AY292" s="17" t="s">
        <v>163</v>
      </c>
      <c r="BE292" s="227">
        <f>IF(N292="základní",J292,0)</f>
        <v>0</v>
      </c>
      <c r="BF292" s="227">
        <f>IF(N292="snížená",J292,0)</f>
        <v>0</v>
      </c>
      <c r="BG292" s="227">
        <f>IF(N292="zákl. přenesená",J292,0)</f>
        <v>0</v>
      </c>
      <c r="BH292" s="227">
        <f>IF(N292="sníž. přenesená",J292,0)</f>
        <v>0</v>
      </c>
      <c r="BI292" s="227">
        <f>IF(N292="nulová",J292,0)</f>
        <v>0</v>
      </c>
      <c r="BJ292" s="17" t="s">
        <v>74</v>
      </c>
      <c r="BK292" s="227">
        <f>ROUND(I292*H292,2)</f>
        <v>0</v>
      </c>
      <c r="BL292" s="17" t="s">
        <v>170</v>
      </c>
      <c r="BM292" s="17" t="s">
        <v>2323</v>
      </c>
    </row>
    <row r="293" s="1" customFormat="1">
      <c r="B293" s="38"/>
      <c r="C293" s="39"/>
      <c r="D293" s="228" t="s">
        <v>172</v>
      </c>
      <c r="E293" s="39"/>
      <c r="F293" s="229" t="s">
        <v>2128</v>
      </c>
      <c r="G293" s="39"/>
      <c r="H293" s="39"/>
      <c r="I293" s="143"/>
      <c r="J293" s="39"/>
      <c r="K293" s="39"/>
      <c r="L293" s="43"/>
      <c r="M293" s="230"/>
      <c r="N293" s="79"/>
      <c r="O293" s="79"/>
      <c r="P293" s="79"/>
      <c r="Q293" s="79"/>
      <c r="R293" s="79"/>
      <c r="S293" s="79"/>
      <c r="T293" s="80"/>
      <c r="AT293" s="17" t="s">
        <v>172</v>
      </c>
      <c r="AU293" s="17" t="s">
        <v>76</v>
      </c>
    </row>
    <row r="294" s="1" customFormat="1">
      <c r="B294" s="38"/>
      <c r="C294" s="39"/>
      <c r="D294" s="228" t="s">
        <v>174</v>
      </c>
      <c r="E294" s="39"/>
      <c r="F294" s="231" t="s">
        <v>1653</v>
      </c>
      <c r="G294" s="39"/>
      <c r="H294" s="39"/>
      <c r="I294" s="143"/>
      <c r="J294" s="39"/>
      <c r="K294" s="39"/>
      <c r="L294" s="43"/>
      <c r="M294" s="230"/>
      <c r="N294" s="79"/>
      <c r="O294" s="79"/>
      <c r="P294" s="79"/>
      <c r="Q294" s="79"/>
      <c r="R294" s="79"/>
      <c r="S294" s="79"/>
      <c r="T294" s="80"/>
      <c r="AT294" s="17" t="s">
        <v>174</v>
      </c>
      <c r="AU294" s="17" t="s">
        <v>76</v>
      </c>
    </row>
    <row r="295" s="13" customFormat="1">
      <c r="B295" s="243"/>
      <c r="C295" s="244"/>
      <c r="D295" s="228" t="s">
        <v>176</v>
      </c>
      <c r="E295" s="245" t="s">
        <v>1</v>
      </c>
      <c r="F295" s="246" t="s">
        <v>1647</v>
      </c>
      <c r="G295" s="244"/>
      <c r="H295" s="245" t="s">
        <v>1</v>
      </c>
      <c r="I295" s="247"/>
      <c r="J295" s="244"/>
      <c r="K295" s="244"/>
      <c r="L295" s="248"/>
      <c r="M295" s="249"/>
      <c r="N295" s="250"/>
      <c r="O295" s="250"/>
      <c r="P295" s="250"/>
      <c r="Q295" s="250"/>
      <c r="R295" s="250"/>
      <c r="S295" s="250"/>
      <c r="T295" s="251"/>
      <c r="AT295" s="252" t="s">
        <v>176</v>
      </c>
      <c r="AU295" s="252" t="s">
        <v>76</v>
      </c>
      <c r="AV295" s="13" t="s">
        <v>74</v>
      </c>
      <c r="AW295" s="13" t="s">
        <v>30</v>
      </c>
      <c r="AX295" s="13" t="s">
        <v>67</v>
      </c>
      <c r="AY295" s="252" t="s">
        <v>163</v>
      </c>
    </row>
    <row r="296" s="12" customFormat="1">
      <c r="B296" s="232"/>
      <c r="C296" s="233"/>
      <c r="D296" s="228" t="s">
        <v>176</v>
      </c>
      <c r="E296" s="234" t="s">
        <v>1</v>
      </c>
      <c r="F296" s="235" t="s">
        <v>2324</v>
      </c>
      <c r="G296" s="233"/>
      <c r="H296" s="236">
        <v>16.065999999999999</v>
      </c>
      <c r="I296" s="237"/>
      <c r="J296" s="233"/>
      <c r="K296" s="233"/>
      <c r="L296" s="238"/>
      <c r="M296" s="239"/>
      <c r="N296" s="240"/>
      <c r="O296" s="240"/>
      <c r="P296" s="240"/>
      <c r="Q296" s="240"/>
      <c r="R296" s="240"/>
      <c r="S296" s="240"/>
      <c r="T296" s="241"/>
      <c r="AT296" s="242" t="s">
        <v>176</v>
      </c>
      <c r="AU296" s="242" t="s">
        <v>76</v>
      </c>
      <c r="AV296" s="12" t="s">
        <v>76</v>
      </c>
      <c r="AW296" s="12" t="s">
        <v>30</v>
      </c>
      <c r="AX296" s="12" t="s">
        <v>74</v>
      </c>
      <c r="AY296" s="242" t="s">
        <v>163</v>
      </c>
    </row>
    <row r="297" s="1" customFormat="1" ht="16.5" customHeight="1">
      <c r="B297" s="38"/>
      <c r="C297" s="216" t="s">
        <v>462</v>
      </c>
      <c r="D297" s="216" t="s">
        <v>165</v>
      </c>
      <c r="E297" s="217" t="s">
        <v>2136</v>
      </c>
      <c r="F297" s="218" t="s">
        <v>2137</v>
      </c>
      <c r="G297" s="219" t="s">
        <v>180</v>
      </c>
      <c r="H297" s="220">
        <v>5.9180000000000001</v>
      </c>
      <c r="I297" s="221"/>
      <c r="J297" s="222">
        <f>ROUND(I297*H297,2)</f>
        <v>0</v>
      </c>
      <c r="K297" s="218" t="s">
        <v>169</v>
      </c>
      <c r="L297" s="43"/>
      <c r="M297" s="223" t="s">
        <v>1</v>
      </c>
      <c r="N297" s="224" t="s">
        <v>38</v>
      </c>
      <c r="O297" s="79"/>
      <c r="P297" s="225">
        <f>O297*H297</f>
        <v>0</v>
      </c>
      <c r="Q297" s="225">
        <v>0</v>
      </c>
      <c r="R297" s="225">
        <f>Q297*H297</f>
        <v>0</v>
      </c>
      <c r="S297" s="225">
        <v>0.001</v>
      </c>
      <c r="T297" s="226">
        <f>S297*H297</f>
        <v>0.0059180000000000005</v>
      </c>
      <c r="AR297" s="17" t="s">
        <v>170</v>
      </c>
      <c r="AT297" s="17" t="s">
        <v>165</v>
      </c>
      <c r="AU297" s="17" t="s">
        <v>76</v>
      </c>
      <c r="AY297" s="17" t="s">
        <v>163</v>
      </c>
      <c r="BE297" s="227">
        <f>IF(N297="základní",J297,0)</f>
        <v>0</v>
      </c>
      <c r="BF297" s="227">
        <f>IF(N297="snížená",J297,0)</f>
        <v>0</v>
      </c>
      <c r="BG297" s="227">
        <f>IF(N297="zákl. přenesená",J297,0)</f>
        <v>0</v>
      </c>
      <c r="BH297" s="227">
        <f>IF(N297="sníž. přenesená",J297,0)</f>
        <v>0</v>
      </c>
      <c r="BI297" s="227">
        <f>IF(N297="nulová",J297,0)</f>
        <v>0</v>
      </c>
      <c r="BJ297" s="17" t="s">
        <v>74</v>
      </c>
      <c r="BK297" s="227">
        <f>ROUND(I297*H297,2)</f>
        <v>0</v>
      </c>
      <c r="BL297" s="17" t="s">
        <v>170</v>
      </c>
      <c r="BM297" s="17" t="s">
        <v>2325</v>
      </c>
    </row>
    <row r="298" s="1" customFormat="1">
      <c r="B298" s="38"/>
      <c r="C298" s="39"/>
      <c r="D298" s="228" t="s">
        <v>172</v>
      </c>
      <c r="E298" s="39"/>
      <c r="F298" s="229" t="s">
        <v>2139</v>
      </c>
      <c r="G298" s="39"/>
      <c r="H298" s="39"/>
      <c r="I298" s="143"/>
      <c r="J298" s="39"/>
      <c r="K298" s="39"/>
      <c r="L298" s="43"/>
      <c r="M298" s="230"/>
      <c r="N298" s="79"/>
      <c r="O298" s="79"/>
      <c r="P298" s="79"/>
      <c r="Q298" s="79"/>
      <c r="R298" s="79"/>
      <c r="S298" s="79"/>
      <c r="T298" s="80"/>
      <c r="AT298" s="17" t="s">
        <v>172</v>
      </c>
      <c r="AU298" s="17" t="s">
        <v>76</v>
      </c>
    </row>
    <row r="299" s="1" customFormat="1">
      <c r="B299" s="38"/>
      <c r="C299" s="39"/>
      <c r="D299" s="228" t="s">
        <v>174</v>
      </c>
      <c r="E299" s="39"/>
      <c r="F299" s="231" t="s">
        <v>1653</v>
      </c>
      <c r="G299" s="39"/>
      <c r="H299" s="39"/>
      <c r="I299" s="143"/>
      <c r="J299" s="39"/>
      <c r="K299" s="39"/>
      <c r="L299" s="43"/>
      <c r="M299" s="230"/>
      <c r="N299" s="79"/>
      <c r="O299" s="79"/>
      <c r="P299" s="79"/>
      <c r="Q299" s="79"/>
      <c r="R299" s="79"/>
      <c r="S299" s="79"/>
      <c r="T299" s="80"/>
      <c r="AT299" s="17" t="s">
        <v>174</v>
      </c>
      <c r="AU299" s="17" t="s">
        <v>76</v>
      </c>
    </row>
    <row r="300" s="13" customFormat="1">
      <c r="B300" s="243"/>
      <c r="C300" s="244"/>
      <c r="D300" s="228" t="s">
        <v>176</v>
      </c>
      <c r="E300" s="245" t="s">
        <v>1</v>
      </c>
      <c r="F300" s="246" t="s">
        <v>1958</v>
      </c>
      <c r="G300" s="244"/>
      <c r="H300" s="245" t="s">
        <v>1</v>
      </c>
      <c r="I300" s="247"/>
      <c r="J300" s="244"/>
      <c r="K300" s="244"/>
      <c r="L300" s="248"/>
      <c r="M300" s="249"/>
      <c r="N300" s="250"/>
      <c r="O300" s="250"/>
      <c r="P300" s="250"/>
      <c r="Q300" s="250"/>
      <c r="R300" s="250"/>
      <c r="S300" s="250"/>
      <c r="T300" s="251"/>
      <c r="AT300" s="252" t="s">
        <v>176</v>
      </c>
      <c r="AU300" s="252" t="s">
        <v>76</v>
      </c>
      <c r="AV300" s="13" t="s">
        <v>74</v>
      </c>
      <c r="AW300" s="13" t="s">
        <v>30</v>
      </c>
      <c r="AX300" s="13" t="s">
        <v>67</v>
      </c>
      <c r="AY300" s="252" t="s">
        <v>163</v>
      </c>
    </row>
    <row r="301" s="12" customFormat="1">
      <c r="B301" s="232"/>
      <c r="C301" s="233"/>
      <c r="D301" s="228" t="s">
        <v>176</v>
      </c>
      <c r="E301" s="234" t="s">
        <v>1</v>
      </c>
      <c r="F301" s="235" t="s">
        <v>2326</v>
      </c>
      <c r="G301" s="233"/>
      <c r="H301" s="236">
        <v>5.9180000000000001</v>
      </c>
      <c r="I301" s="237"/>
      <c r="J301" s="233"/>
      <c r="K301" s="233"/>
      <c r="L301" s="238"/>
      <c r="M301" s="239"/>
      <c r="N301" s="240"/>
      <c r="O301" s="240"/>
      <c r="P301" s="240"/>
      <c r="Q301" s="240"/>
      <c r="R301" s="240"/>
      <c r="S301" s="240"/>
      <c r="T301" s="241"/>
      <c r="AT301" s="242" t="s">
        <v>176</v>
      </c>
      <c r="AU301" s="242" t="s">
        <v>76</v>
      </c>
      <c r="AV301" s="12" t="s">
        <v>76</v>
      </c>
      <c r="AW301" s="12" t="s">
        <v>30</v>
      </c>
      <c r="AX301" s="12" t="s">
        <v>74</v>
      </c>
      <c r="AY301" s="242" t="s">
        <v>163</v>
      </c>
    </row>
    <row r="302" s="1" customFormat="1" ht="16.5" customHeight="1">
      <c r="B302" s="38"/>
      <c r="C302" s="216" t="s">
        <v>468</v>
      </c>
      <c r="D302" s="216" t="s">
        <v>165</v>
      </c>
      <c r="E302" s="217" t="s">
        <v>403</v>
      </c>
      <c r="F302" s="218" t="s">
        <v>404</v>
      </c>
      <c r="G302" s="219" t="s">
        <v>398</v>
      </c>
      <c r="H302" s="220">
        <v>32</v>
      </c>
      <c r="I302" s="221"/>
      <c r="J302" s="222">
        <f>ROUND(I302*H302,2)</f>
        <v>0</v>
      </c>
      <c r="K302" s="218" t="s">
        <v>169</v>
      </c>
      <c r="L302" s="43"/>
      <c r="M302" s="223" t="s">
        <v>1</v>
      </c>
      <c r="N302" s="224" t="s">
        <v>38</v>
      </c>
      <c r="O302" s="79"/>
      <c r="P302" s="225">
        <f>O302*H302</f>
        <v>0</v>
      </c>
      <c r="Q302" s="225">
        <v>0.00029</v>
      </c>
      <c r="R302" s="225">
        <f>Q302*H302</f>
        <v>0.0092800000000000001</v>
      </c>
      <c r="S302" s="225">
        <v>0</v>
      </c>
      <c r="T302" s="226">
        <f>S302*H302</f>
        <v>0</v>
      </c>
      <c r="AR302" s="17" t="s">
        <v>170</v>
      </c>
      <c r="AT302" s="17" t="s">
        <v>165</v>
      </c>
      <c r="AU302" s="17" t="s">
        <v>76</v>
      </c>
      <c r="AY302" s="17" t="s">
        <v>163</v>
      </c>
      <c r="BE302" s="227">
        <f>IF(N302="základní",J302,0)</f>
        <v>0</v>
      </c>
      <c r="BF302" s="227">
        <f>IF(N302="snížená",J302,0)</f>
        <v>0</v>
      </c>
      <c r="BG302" s="227">
        <f>IF(N302="zákl. přenesená",J302,0)</f>
        <v>0</v>
      </c>
      <c r="BH302" s="227">
        <f>IF(N302="sníž. přenesená",J302,0)</f>
        <v>0</v>
      </c>
      <c r="BI302" s="227">
        <f>IF(N302="nulová",J302,0)</f>
        <v>0</v>
      </c>
      <c r="BJ302" s="17" t="s">
        <v>74</v>
      </c>
      <c r="BK302" s="227">
        <f>ROUND(I302*H302,2)</f>
        <v>0</v>
      </c>
      <c r="BL302" s="17" t="s">
        <v>170</v>
      </c>
      <c r="BM302" s="17" t="s">
        <v>2327</v>
      </c>
    </row>
    <row r="303" s="1" customFormat="1">
      <c r="B303" s="38"/>
      <c r="C303" s="39"/>
      <c r="D303" s="228" t="s">
        <v>172</v>
      </c>
      <c r="E303" s="39"/>
      <c r="F303" s="229" t="s">
        <v>406</v>
      </c>
      <c r="G303" s="39"/>
      <c r="H303" s="39"/>
      <c r="I303" s="143"/>
      <c r="J303" s="39"/>
      <c r="K303" s="39"/>
      <c r="L303" s="43"/>
      <c r="M303" s="230"/>
      <c r="N303" s="79"/>
      <c r="O303" s="79"/>
      <c r="P303" s="79"/>
      <c r="Q303" s="79"/>
      <c r="R303" s="79"/>
      <c r="S303" s="79"/>
      <c r="T303" s="80"/>
      <c r="AT303" s="17" t="s">
        <v>172</v>
      </c>
      <c r="AU303" s="17" t="s">
        <v>76</v>
      </c>
    </row>
    <row r="304" s="1" customFormat="1">
      <c r="B304" s="38"/>
      <c r="C304" s="39"/>
      <c r="D304" s="228" t="s">
        <v>174</v>
      </c>
      <c r="E304" s="39"/>
      <c r="F304" s="231" t="s">
        <v>407</v>
      </c>
      <c r="G304" s="39"/>
      <c r="H304" s="39"/>
      <c r="I304" s="143"/>
      <c r="J304" s="39"/>
      <c r="K304" s="39"/>
      <c r="L304" s="43"/>
      <c r="M304" s="230"/>
      <c r="N304" s="79"/>
      <c r="O304" s="79"/>
      <c r="P304" s="79"/>
      <c r="Q304" s="79"/>
      <c r="R304" s="79"/>
      <c r="S304" s="79"/>
      <c r="T304" s="80"/>
      <c r="AT304" s="17" t="s">
        <v>174</v>
      </c>
      <c r="AU304" s="17" t="s">
        <v>76</v>
      </c>
    </row>
    <row r="305" s="13" customFormat="1">
      <c r="B305" s="243"/>
      <c r="C305" s="244"/>
      <c r="D305" s="228" t="s">
        <v>176</v>
      </c>
      <c r="E305" s="245" t="s">
        <v>1</v>
      </c>
      <c r="F305" s="246" t="s">
        <v>1656</v>
      </c>
      <c r="G305" s="244"/>
      <c r="H305" s="245" t="s">
        <v>1</v>
      </c>
      <c r="I305" s="247"/>
      <c r="J305" s="244"/>
      <c r="K305" s="244"/>
      <c r="L305" s="248"/>
      <c r="M305" s="249"/>
      <c r="N305" s="250"/>
      <c r="O305" s="250"/>
      <c r="P305" s="250"/>
      <c r="Q305" s="250"/>
      <c r="R305" s="250"/>
      <c r="S305" s="250"/>
      <c r="T305" s="251"/>
      <c r="AT305" s="252" t="s">
        <v>176</v>
      </c>
      <c r="AU305" s="252" t="s">
        <v>76</v>
      </c>
      <c r="AV305" s="13" t="s">
        <v>74</v>
      </c>
      <c r="AW305" s="13" t="s">
        <v>30</v>
      </c>
      <c r="AX305" s="13" t="s">
        <v>67</v>
      </c>
      <c r="AY305" s="252" t="s">
        <v>163</v>
      </c>
    </row>
    <row r="306" s="12" customFormat="1">
      <c r="B306" s="232"/>
      <c r="C306" s="233"/>
      <c r="D306" s="228" t="s">
        <v>176</v>
      </c>
      <c r="E306" s="234" t="s">
        <v>1</v>
      </c>
      <c r="F306" s="235" t="s">
        <v>2328</v>
      </c>
      <c r="G306" s="233"/>
      <c r="H306" s="236">
        <v>32</v>
      </c>
      <c r="I306" s="237"/>
      <c r="J306" s="233"/>
      <c r="K306" s="233"/>
      <c r="L306" s="238"/>
      <c r="M306" s="239"/>
      <c r="N306" s="240"/>
      <c r="O306" s="240"/>
      <c r="P306" s="240"/>
      <c r="Q306" s="240"/>
      <c r="R306" s="240"/>
      <c r="S306" s="240"/>
      <c r="T306" s="241"/>
      <c r="AT306" s="242" t="s">
        <v>176</v>
      </c>
      <c r="AU306" s="242" t="s">
        <v>76</v>
      </c>
      <c r="AV306" s="12" t="s">
        <v>76</v>
      </c>
      <c r="AW306" s="12" t="s">
        <v>30</v>
      </c>
      <c r="AX306" s="12" t="s">
        <v>74</v>
      </c>
      <c r="AY306" s="242" t="s">
        <v>163</v>
      </c>
    </row>
    <row r="307" s="1" customFormat="1" ht="16.5" customHeight="1">
      <c r="B307" s="38"/>
      <c r="C307" s="216" t="s">
        <v>473</v>
      </c>
      <c r="D307" s="216" t="s">
        <v>165</v>
      </c>
      <c r="E307" s="217" t="s">
        <v>1658</v>
      </c>
      <c r="F307" s="218" t="s">
        <v>1659</v>
      </c>
      <c r="G307" s="219" t="s">
        <v>180</v>
      </c>
      <c r="H307" s="220">
        <v>1.8839999999999999</v>
      </c>
      <c r="I307" s="221"/>
      <c r="J307" s="222">
        <f>ROUND(I307*H307,2)</f>
        <v>0</v>
      </c>
      <c r="K307" s="218" t="s">
        <v>169</v>
      </c>
      <c r="L307" s="43"/>
      <c r="M307" s="223" t="s">
        <v>1</v>
      </c>
      <c r="N307" s="224" t="s">
        <v>38</v>
      </c>
      <c r="O307" s="79"/>
      <c r="P307" s="225">
        <f>O307*H307</f>
        <v>0</v>
      </c>
      <c r="Q307" s="225">
        <v>0.121711072</v>
      </c>
      <c r="R307" s="225">
        <f>Q307*H307</f>
        <v>0.22930365964800001</v>
      </c>
      <c r="S307" s="225">
        <v>2.3999999999999999</v>
      </c>
      <c r="T307" s="226">
        <f>S307*H307</f>
        <v>4.5215999999999994</v>
      </c>
      <c r="AR307" s="17" t="s">
        <v>170</v>
      </c>
      <c r="AT307" s="17" t="s">
        <v>165</v>
      </c>
      <c r="AU307" s="17" t="s">
        <v>76</v>
      </c>
      <c r="AY307" s="17" t="s">
        <v>163</v>
      </c>
      <c r="BE307" s="227">
        <f>IF(N307="základní",J307,0)</f>
        <v>0</v>
      </c>
      <c r="BF307" s="227">
        <f>IF(N307="snížená",J307,0)</f>
        <v>0</v>
      </c>
      <c r="BG307" s="227">
        <f>IF(N307="zákl. přenesená",J307,0)</f>
        <v>0</v>
      </c>
      <c r="BH307" s="227">
        <f>IF(N307="sníž. přenesená",J307,0)</f>
        <v>0</v>
      </c>
      <c r="BI307" s="227">
        <f>IF(N307="nulová",J307,0)</f>
        <v>0</v>
      </c>
      <c r="BJ307" s="17" t="s">
        <v>74</v>
      </c>
      <c r="BK307" s="227">
        <f>ROUND(I307*H307,2)</f>
        <v>0</v>
      </c>
      <c r="BL307" s="17" t="s">
        <v>170</v>
      </c>
      <c r="BM307" s="17" t="s">
        <v>2329</v>
      </c>
    </row>
    <row r="308" s="1" customFormat="1">
      <c r="B308" s="38"/>
      <c r="C308" s="39"/>
      <c r="D308" s="228" t="s">
        <v>172</v>
      </c>
      <c r="E308" s="39"/>
      <c r="F308" s="229" t="s">
        <v>1661</v>
      </c>
      <c r="G308" s="39"/>
      <c r="H308" s="39"/>
      <c r="I308" s="143"/>
      <c r="J308" s="39"/>
      <c r="K308" s="39"/>
      <c r="L308" s="43"/>
      <c r="M308" s="230"/>
      <c r="N308" s="79"/>
      <c r="O308" s="79"/>
      <c r="P308" s="79"/>
      <c r="Q308" s="79"/>
      <c r="R308" s="79"/>
      <c r="S308" s="79"/>
      <c r="T308" s="80"/>
      <c r="AT308" s="17" t="s">
        <v>172</v>
      </c>
      <c r="AU308" s="17" t="s">
        <v>76</v>
      </c>
    </row>
    <row r="309" s="1" customFormat="1">
      <c r="B309" s="38"/>
      <c r="C309" s="39"/>
      <c r="D309" s="228" t="s">
        <v>174</v>
      </c>
      <c r="E309" s="39"/>
      <c r="F309" s="231" t="s">
        <v>415</v>
      </c>
      <c r="G309" s="39"/>
      <c r="H309" s="39"/>
      <c r="I309" s="143"/>
      <c r="J309" s="39"/>
      <c r="K309" s="39"/>
      <c r="L309" s="43"/>
      <c r="M309" s="230"/>
      <c r="N309" s="79"/>
      <c r="O309" s="79"/>
      <c r="P309" s="79"/>
      <c r="Q309" s="79"/>
      <c r="R309" s="79"/>
      <c r="S309" s="79"/>
      <c r="T309" s="80"/>
      <c r="AT309" s="17" t="s">
        <v>174</v>
      </c>
      <c r="AU309" s="17" t="s">
        <v>76</v>
      </c>
    </row>
    <row r="310" s="13" customFormat="1">
      <c r="B310" s="243"/>
      <c r="C310" s="244"/>
      <c r="D310" s="228" t="s">
        <v>176</v>
      </c>
      <c r="E310" s="245" t="s">
        <v>1</v>
      </c>
      <c r="F310" s="246" t="s">
        <v>1662</v>
      </c>
      <c r="G310" s="244"/>
      <c r="H310" s="245" t="s">
        <v>1</v>
      </c>
      <c r="I310" s="247"/>
      <c r="J310" s="244"/>
      <c r="K310" s="244"/>
      <c r="L310" s="248"/>
      <c r="M310" s="249"/>
      <c r="N310" s="250"/>
      <c r="O310" s="250"/>
      <c r="P310" s="250"/>
      <c r="Q310" s="250"/>
      <c r="R310" s="250"/>
      <c r="S310" s="250"/>
      <c r="T310" s="251"/>
      <c r="AT310" s="252" t="s">
        <v>176</v>
      </c>
      <c r="AU310" s="252" t="s">
        <v>76</v>
      </c>
      <c r="AV310" s="13" t="s">
        <v>74</v>
      </c>
      <c r="AW310" s="13" t="s">
        <v>30</v>
      </c>
      <c r="AX310" s="13" t="s">
        <v>67</v>
      </c>
      <c r="AY310" s="252" t="s">
        <v>163</v>
      </c>
    </row>
    <row r="311" s="12" customFormat="1">
      <c r="B311" s="232"/>
      <c r="C311" s="233"/>
      <c r="D311" s="228" t="s">
        <v>176</v>
      </c>
      <c r="E311" s="234" t="s">
        <v>1</v>
      </c>
      <c r="F311" s="235" t="s">
        <v>2330</v>
      </c>
      <c r="G311" s="233"/>
      <c r="H311" s="236">
        <v>1.8839999999999999</v>
      </c>
      <c r="I311" s="237"/>
      <c r="J311" s="233"/>
      <c r="K311" s="233"/>
      <c r="L311" s="238"/>
      <c r="M311" s="239"/>
      <c r="N311" s="240"/>
      <c r="O311" s="240"/>
      <c r="P311" s="240"/>
      <c r="Q311" s="240"/>
      <c r="R311" s="240"/>
      <c r="S311" s="240"/>
      <c r="T311" s="241"/>
      <c r="AT311" s="242" t="s">
        <v>176</v>
      </c>
      <c r="AU311" s="242" t="s">
        <v>76</v>
      </c>
      <c r="AV311" s="12" t="s">
        <v>76</v>
      </c>
      <c r="AW311" s="12" t="s">
        <v>30</v>
      </c>
      <c r="AX311" s="12" t="s">
        <v>74</v>
      </c>
      <c r="AY311" s="242" t="s">
        <v>163</v>
      </c>
    </row>
    <row r="312" s="1" customFormat="1" ht="16.5" customHeight="1">
      <c r="B312" s="38"/>
      <c r="C312" s="216" t="s">
        <v>481</v>
      </c>
      <c r="D312" s="216" t="s">
        <v>165</v>
      </c>
      <c r="E312" s="217" t="s">
        <v>1669</v>
      </c>
      <c r="F312" s="218" t="s">
        <v>1670</v>
      </c>
      <c r="G312" s="219" t="s">
        <v>180</v>
      </c>
      <c r="H312" s="220">
        <v>6.1900000000000004</v>
      </c>
      <c r="I312" s="221"/>
      <c r="J312" s="222">
        <f>ROUND(I312*H312,2)</f>
        <v>0</v>
      </c>
      <c r="K312" s="218" t="s">
        <v>169</v>
      </c>
      <c r="L312" s="43"/>
      <c r="M312" s="223" t="s">
        <v>1</v>
      </c>
      <c r="N312" s="224" t="s">
        <v>38</v>
      </c>
      <c r="O312" s="79"/>
      <c r="P312" s="225">
        <f>O312*H312</f>
        <v>0</v>
      </c>
      <c r="Q312" s="225">
        <v>0</v>
      </c>
      <c r="R312" s="225">
        <f>Q312*H312</f>
        <v>0</v>
      </c>
      <c r="S312" s="225">
        <v>2.2000000000000002</v>
      </c>
      <c r="T312" s="226">
        <f>S312*H312</f>
        <v>13.618000000000002</v>
      </c>
      <c r="AR312" s="17" t="s">
        <v>170</v>
      </c>
      <c r="AT312" s="17" t="s">
        <v>165</v>
      </c>
      <c r="AU312" s="17" t="s">
        <v>76</v>
      </c>
      <c r="AY312" s="17" t="s">
        <v>163</v>
      </c>
      <c r="BE312" s="227">
        <f>IF(N312="základní",J312,0)</f>
        <v>0</v>
      </c>
      <c r="BF312" s="227">
        <f>IF(N312="snížená",J312,0)</f>
        <v>0</v>
      </c>
      <c r="BG312" s="227">
        <f>IF(N312="zákl. přenesená",J312,0)</f>
        <v>0</v>
      </c>
      <c r="BH312" s="227">
        <f>IF(N312="sníž. přenesená",J312,0)</f>
        <v>0</v>
      </c>
      <c r="BI312" s="227">
        <f>IF(N312="nulová",J312,0)</f>
        <v>0</v>
      </c>
      <c r="BJ312" s="17" t="s">
        <v>74</v>
      </c>
      <c r="BK312" s="227">
        <f>ROUND(I312*H312,2)</f>
        <v>0</v>
      </c>
      <c r="BL312" s="17" t="s">
        <v>170</v>
      </c>
      <c r="BM312" s="17" t="s">
        <v>2331</v>
      </c>
    </row>
    <row r="313" s="1" customFormat="1">
      <c r="B313" s="38"/>
      <c r="C313" s="39"/>
      <c r="D313" s="228" t="s">
        <v>172</v>
      </c>
      <c r="E313" s="39"/>
      <c r="F313" s="229" t="s">
        <v>1672</v>
      </c>
      <c r="G313" s="39"/>
      <c r="H313" s="39"/>
      <c r="I313" s="143"/>
      <c r="J313" s="39"/>
      <c r="K313" s="39"/>
      <c r="L313" s="43"/>
      <c r="M313" s="230"/>
      <c r="N313" s="79"/>
      <c r="O313" s="79"/>
      <c r="P313" s="79"/>
      <c r="Q313" s="79"/>
      <c r="R313" s="79"/>
      <c r="S313" s="79"/>
      <c r="T313" s="80"/>
      <c r="AT313" s="17" t="s">
        <v>172</v>
      </c>
      <c r="AU313" s="17" t="s">
        <v>76</v>
      </c>
    </row>
    <row r="314" s="13" customFormat="1">
      <c r="B314" s="243"/>
      <c r="C314" s="244"/>
      <c r="D314" s="228" t="s">
        <v>176</v>
      </c>
      <c r="E314" s="245" t="s">
        <v>1</v>
      </c>
      <c r="F314" s="246" t="s">
        <v>2332</v>
      </c>
      <c r="G314" s="244"/>
      <c r="H314" s="245" t="s">
        <v>1</v>
      </c>
      <c r="I314" s="247"/>
      <c r="J314" s="244"/>
      <c r="K314" s="244"/>
      <c r="L314" s="248"/>
      <c r="M314" s="249"/>
      <c r="N314" s="250"/>
      <c r="O314" s="250"/>
      <c r="P314" s="250"/>
      <c r="Q314" s="250"/>
      <c r="R314" s="250"/>
      <c r="S314" s="250"/>
      <c r="T314" s="251"/>
      <c r="AT314" s="252" t="s">
        <v>176</v>
      </c>
      <c r="AU314" s="252" t="s">
        <v>76</v>
      </c>
      <c r="AV314" s="13" t="s">
        <v>74</v>
      </c>
      <c r="AW314" s="13" t="s">
        <v>30</v>
      </c>
      <c r="AX314" s="13" t="s">
        <v>67</v>
      </c>
      <c r="AY314" s="252" t="s">
        <v>163</v>
      </c>
    </row>
    <row r="315" s="12" customFormat="1">
      <c r="B315" s="232"/>
      <c r="C315" s="233"/>
      <c r="D315" s="228" t="s">
        <v>176</v>
      </c>
      <c r="E315" s="234" t="s">
        <v>1</v>
      </c>
      <c r="F315" s="235" t="s">
        <v>2333</v>
      </c>
      <c r="G315" s="233"/>
      <c r="H315" s="236">
        <v>6.1900000000000004</v>
      </c>
      <c r="I315" s="237"/>
      <c r="J315" s="233"/>
      <c r="K315" s="233"/>
      <c r="L315" s="238"/>
      <c r="M315" s="239"/>
      <c r="N315" s="240"/>
      <c r="O315" s="240"/>
      <c r="P315" s="240"/>
      <c r="Q315" s="240"/>
      <c r="R315" s="240"/>
      <c r="S315" s="240"/>
      <c r="T315" s="241"/>
      <c r="AT315" s="242" t="s">
        <v>176</v>
      </c>
      <c r="AU315" s="242" t="s">
        <v>76</v>
      </c>
      <c r="AV315" s="12" t="s">
        <v>76</v>
      </c>
      <c r="AW315" s="12" t="s">
        <v>30</v>
      </c>
      <c r="AX315" s="12" t="s">
        <v>67</v>
      </c>
      <c r="AY315" s="242" t="s">
        <v>163</v>
      </c>
    </row>
    <row r="316" s="14" customFormat="1">
      <c r="B316" s="253"/>
      <c r="C316" s="254"/>
      <c r="D316" s="228" t="s">
        <v>176</v>
      </c>
      <c r="E316" s="255" t="s">
        <v>1</v>
      </c>
      <c r="F316" s="256" t="s">
        <v>188</v>
      </c>
      <c r="G316" s="254"/>
      <c r="H316" s="257">
        <v>6.1900000000000004</v>
      </c>
      <c r="I316" s="258"/>
      <c r="J316" s="254"/>
      <c r="K316" s="254"/>
      <c r="L316" s="259"/>
      <c r="M316" s="260"/>
      <c r="N316" s="261"/>
      <c r="O316" s="261"/>
      <c r="P316" s="261"/>
      <c r="Q316" s="261"/>
      <c r="R316" s="261"/>
      <c r="S316" s="261"/>
      <c r="T316" s="262"/>
      <c r="AT316" s="263" t="s">
        <v>176</v>
      </c>
      <c r="AU316" s="263" t="s">
        <v>76</v>
      </c>
      <c r="AV316" s="14" t="s">
        <v>170</v>
      </c>
      <c r="AW316" s="14" t="s">
        <v>30</v>
      </c>
      <c r="AX316" s="14" t="s">
        <v>74</v>
      </c>
      <c r="AY316" s="263" t="s">
        <v>163</v>
      </c>
    </row>
    <row r="317" s="1" customFormat="1" ht="16.5" customHeight="1">
      <c r="B317" s="38"/>
      <c r="C317" s="216" t="s">
        <v>492</v>
      </c>
      <c r="D317" s="216" t="s">
        <v>165</v>
      </c>
      <c r="E317" s="217" t="s">
        <v>1675</v>
      </c>
      <c r="F317" s="218" t="s">
        <v>1676</v>
      </c>
      <c r="G317" s="219" t="s">
        <v>180</v>
      </c>
      <c r="H317" s="220">
        <v>6.1900000000000004</v>
      </c>
      <c r="I317" s="221"/>
      <c r="J317" s="222">
        <f>ROUND(I317*H317,2)</f>
        <v>0</v>
      </c>
      <c r="K317" s="218" t="s">
        <v>169</v>
      </c>
      <c r="L317" s="43"/>
      <c r="M317" s="223" t="s">
        <v>1</v>
      </c>
      <c r="N317" s="224" t="s">
        <v>38</v>
      </c>
      <c r="O317" s="79"/>
      <c r="P317" s="225">
        <f>O317*H317</f>
        <v>0</v>
      </c>
      <c r="Q317" s="225">
        <v>0</v>
      </c>
      <c r="R317" s="225">
        <f>Q317*H317</f>
        <v>0</v>
      </c>
      <c r="S317" s="225">
        <v>0.043999999999999997</v>
      </c>
      <c r="T317" s="226">
        <f>S317*H317</f>
        <v>0.27235999999999999</v>
      </c>
      <c r="AR317" s="17" t="s">
        <v>170</v>
      </c>
      <c r="AT317" s="17" t="s">
        <v>165</v>
      </c>
      <c r="AU317" s="17" t="s">
        <v>76</v>
      </c>
      <c r="AY317" s="17" t="s">
        <v>163</v>
      </c>
      <c r="BE317" s="227">
        <f>IF(N317="základní",J317,0)</f>
        <v>0</v>
      </c>
      <c r="BF317" s="227">
        <f>IF(N317="snížená",J317,0)</f>
        <v>0</v>
      </c>
      <c r="BG317" s="227">
        <f>IF(N317="zákl. přenesená",J317,0)</f>
        <v>0</v>
      </c>
      <c r="BH317" s="227">
        <f>IF(N317="sníž. přenesená",J317,0)</f>
        <v>0</v>
      </c>
      <c r="BI317" s="227">
        <f>IF(N317="nulová",J317,0)</f>
        <v>0</v>
      </c>
      <c r="BJ317" s="17" t="s">
        <v>74</v>
      </c>
      <c r="BK317" s="227">
        <f>ROUND(I317*H317,2)</f>
        <v>0</v>
      </c>
      <c r="BL317" s="17" t="s">
        <v>170</v>
      </c>
      <c r="BM317" s="17" t="s">
        <v>2334</v>
      </c>
    </row>
    <row r="318" s="1" customFormat="1">
      <c r="B318" s="38"/>
      <c r="C318" s="39"/>
      <c r="D318" s="228" t="s">
        <v>172</v>
      </c>
      <c r="E318" s="39"/>
      <c r="F318" s="229" t="s">
        <v>1678</v>
      </c>
      <c r="G318" s="39"/>
      <c r="H318" s="39"/>
      <c r="I318" s="143"/>
      <c r="J318" s="39"/>
      <c r="K318" s="39"/>
      <c r="L318" s="43"/>
      <c r="M318" s="230"/>
      <c r="N318" s="79"/>
      <c r="O318" s="79"/>
      <c r="P318" s="79"/>
      <c r="Q318" s="79"/>
      <c r="R318" s="79"/>
      <c r="S318" s="79"/>
      <c r="T318" s="80"/>
      <c r="AT318" s="17" t="s">
        <v>172</v>
      </c>
      <c r="AU318" s="17" t="s">
        <v>76</v>
      </c>
    </row>
    <row r="319" s="1" customFormat="1" ht="16.5" customHeight="1">
      <c r="B319" s="38"/>
      <c r="C319" s="216" t="s">
        <v>503</v>
      </c>
      <c r="D319" s="216" t="s">
        <v>165</v>
      </c>
      <c r="E319" s="217" t="s">
        <v>430</v>
      </c>
      <c r="F319" s="218" t="s">
        <v>431</v>
      </c>
      <c r="G319" s="219" t="s">
        <v>168</v>
      </c>
      <c r="H319" s="220">
        <v>9</v>
      </c>
      <c r="I319" s="221"/>
      <c r="J319" s="222">
        <f>ROUND(I319*H319,2)</f>
        <v>0</v>
      </c>
      <c r="K319" s="218" t="s">
        <v>169</v>
      </c>
      <c r="L319" s="43"/>
      <c r="M319" s="223" t="s">
        <v>1</v>
      </c>
      <c r="N319" s="224" t="s">
        <v>38</v>
      </c>
      <c r="O319" s="79"/>
      <c r="P319" s="225">
        <f>O319*H319</f>
        <v>0</v>
      </c>
      <c r="Q319" s="225">
        <v>8.3599999999999999E-05</v>
      </c>
      <c r="R319" s="225">
        <f>Q319*H319</f>
        <v>0.00075239999999999997</v>
      </c>
      <c r="S319" s="225">
        <v>0.017999999999999999</v>
      </c>
      <c r="T319" s="226">
        <f>S319*H319</f>
        <v>0.16199999999999998</v>
      </c>
      <c r="AR319" s="17" t="s">
        <v>170</v>
      </c>
      <c r="AT319" s="17" t="s">
        <v>165</v>
      </c>
      <c r="AU319" s="17" t="s">
        <v>76</v>
      </c>
      <c r="AY319" s="17" t="s">
        <v>163</v>
      </c>
      <c r="BE319" s="227">
        <f>IF(N319="základní",J319,0)</f>
        <v>0</v>
      </c>
      <c r="BF319" s="227">
        <f>IF(N319="snížená",J319,0)</f>
        <v>0</v>
      </c>
      <c r="BG319" s="227">
        <f>IF(N319="zákl. přenesená",J319,0)</f>
        <v>0</v>
      </c>
      <c r="BH319" s="227">
        <f>IF(N319="sníž. přenesená",J319,0)</f>
        <v>0</v>
      </c>
      <c r="BI319" s="227">
        <f>IF(N319="nulová",J319,0)</f>
        <v>0</v>
      </c>
      <c r="BJ319" s="17" t="s">
        <v>74</v>
      </c>
      <c r="BK319" s="227">
        <f>ROUND(I319*H319,2)</f>
        <v>0</v>
      </c>
      <c r="BL319" s="17" t="s">
        <v>170</v>
      </c>
      <c r="BM319" s="17" t="s">
        <v>2335</v>
      </c>
    </row>
    <row r="320" s="1" customFormat="1">
      <c r="B320" s="38"/>
      <c r="C320" s="39"/>
      <c r="D320" s="228" t="s">
        <v>172</v>
      </c>
      <c r="E320" s="39"/>
      <c r="F320" s="229" t="s">
        <v>433</v>
      </c>
      <c r="G320" s="39"/>
      <c r="H320" s="39"/>
      <c r="I320" s="143"/>
      <c r="J320" s="39"/>
      <c r="K320" s="39"/>
      <c r="L320" s="43"/>
      <c r="M320" s="230"/>
      <c r="N320" s="79"/>
      <c r="O320" s="79"/>
      <c r="P320" s="79"/>
      <c r="Q320" s="79"/>
      <c r="R320" s="79"/>
      <c r="S320" s="79"/>
      <c r="T320" s="80"/>
      <c r="AT320" s="17" t="s">
        <v>172</v>
      </c>
      <c r="AU320" s="17" t="s">
        <v>76</v>
      </c>
    </row>
    <row r="321" s="1" customFormat="1">
      <c r="B321" s="38"/>
      <c r="C321" s="39"/>
      <c r="D321" s="228" t="s">
        <v>221</v>
      </c>
      <c r="E321" s="39"/>
      <c r="F321" s="231" t="s">
        <v>434</v>
      </c>
      <c r="G321" s="39"/>
      <c r="H321" s="39"/>
      <c r="I321" s="143"/>
      <c r="J321" s="39"/>
      <c r="K321" s="39"/>
      <c r="L321" s="43"/>
      <c r="M321" s="230"/>
      <c r="N321" s="79"/>
      <c r="O321" s="79"/>
      <c r="P321" s="79"/>
      <c r="Q321" s="79"/>
      <c r="R321" s="79"/>
      <c r="S321" s="79"/>
      <c r="T321" s="80"/>
      <c r="AT321" s="17" t="s">
        <v>221</v>
      </c>
      <c r="AU321" s="17" t="s">
        <v>76</v>
      </c>
    </row>
    <row r="322" s="12" customFormat="1">
      <c r="B322" s="232"/>
      <c r="C322" s="233"/>
      <c r="D322" s="228" t="s">
        <v>176</v>
      </c>
      <c r="E322" s="234" t="s">
        <v>1</v>
      </c>
      <c r="F322" s="235" t="s">
        <v>2336</v>
      </c>
      <c r="G322" s="233"/>
      <c r="H322" s="236">
        <v>9</v>
      </c>
      <c r="I322" s="237"/>
      <c r="J322" s="233"/>
      <c r="K322" s="233"/>
      <c r="L322" s="238"/>
      <c r="M322" s="239"/>
      <c r="N322" s="240"/>
      <c r="O322" s="240"/>
      <c r="P322" s="240"/>
      <c r="Q322" s="240"/>
      <c r="R322" s="240"/>
      <c r="S322" s="240"/>
      <c r="T322" s="241"/>
      <c r="AT322" s="242" t="s">
        <v>176</v>
      </c>
      <c r="AU322" s="242" t="s">
        <v>76</v>
      </c>
      <c r="AV322" s="12" t="s">
        <v>76</v>
      </c>
      <c r="AW322" s="12" t="s">
        <v>30</v>
      </c>
      <c r="AX322" s="12" t="s">
        <v>67</v>
      </c>
      <c r="AY322" s="242" t="s">
        <v>163</v>
      </c>
    </row>
    <row r="323" s="14" customFormat="1">
      <c r="B323" s="253"/>
      <c r="C323" s="254"/>
      <c r="D323" s="228" t="s">
        <v>176</v>
      </c>
      <c r="E323" s="255" t="s">
        <v>1</v>
      </c>
      <c r="F323" s="256" t="s">
        <v>188</v>
      </c>
      <c r="G323" s="254"/>
      <c r="H323" s="257">
        <v>9</v>
      </c>
      <c r="I323" s="258"/>
      <c r="J323" s="254"/>
      <c r="K323" s="254"/>
      <c r="L323" s="259"/>
      <c r="M323" s="260"/>
      <c r="N323" s="261"/>
      <c r="O323" s="261"/>
      <c r="P323" s="261"/>
      <c r="Q323" s="261"/>
      <c r="R323" s="261"/>
      <c r="S323" s="261"/>
      <c r="T323" s="262"/>
      <c r="AT323" s="263" t="s">
        <v>176</v>
      </c>
      <c r="AU323" s="263" t="s">
        <v>76</v>
      </c>
      <c r="AV323" s="14" t="s">
        <v>170</v>
      </c>
      <c r="AW323" s="14" t="s">
        <v>30</v>
      </c>
      <c r="AX323" s="14" t="s">
        <v>74</v>
      </c>
      <c r="AY323" s="263" t="s">
        <v>163</v>
      </c>
    </row>
    <row r="324" s="1" customFormat="1" ht="16.5" customHeight="1">
      <c r="B324" s="38"/>
      <c r="C324" s="216" t="s">
        <v>509</v>
      </c>
      <c r="D324" s="216" t="s">
        <v>165</v>
      </c>
      <c r="E324" s="217" t="s">
        <v>2337</v>
      </c>
      <c r="F324" s="218" t="s">
        <v>2338</v>
      </c>
      <c r="G324" s="219" t="s">
        <v>168</v>
      </c>
      <c r="H324" s="220">
        <v>2</v>
      </c>
      <c r="I324" s="221"/>
      <c r="J324" s="222">
        <f>ROUND(I324*H324,2)</f>
        <v>0</v>
      </c>
      <c r="K324" s="218" t="s">
        <v>169</v>
      </c>
      <c r="L324" s="43"/>
      <c r="M324" s="223" t="s">
        <v>1</v>
      </c>
      <c r="N324" s="224" t="s">
        <v>38</v>
      </c>
      <c r="O324" s="79"/>
      <c r="P324" s="225">
        <f>O324*H324</f>
        <v>0</v>
      </c>
      <c r="Q324" s="225">
        <v>0.0012210000000000001</v>
      </c>
      <c r="R324" s="225">
        <f>Q324*H324</f>
        <v>0.0024420000000000002</v>
      </c>
      <c r="S324" s="225">
        <v>0.070000000000000007</v>
      </c>
      <c r="T324" s="226">
        <f>S324*H324</f>
        <v>0.14000000000000001</v>
      </c>
      <c r="AR324" s="17" t="s">
        <v>170</v>
      </c>
      <c r="AT324" s="17" t="s">
        <v>165</v>
      </c>
      <c r="AU324" s="17" t="s">
        <v>76</v>
      </c>
      <c r="AY324" s="17" t="s">
        <v>163</v>
      </c>
      <c r="BE324" s="227">
        <f>IF(N324="základní",J324,0)</f>
        <v>0</v>
      </c>
      <c r="BF324" s="227">
        <f>IF(N324="snížená",J324,0)</f>
        <v>0</v>
      </c>
      <c r="BG324" s="227">
        <f>IF(N324="zákl. přenesená",J324,0)</f>
        <v>0</v>
      </c>
      <c r="BH324" s="227">
        <f>IF(N324="sníž. přenesená",J324,0)</f>
        <v>0</v>
      </c>
      <c r="BI324" s="227">
        <f>IF(N324="nulová",J324,0)</f>
        <v>0</v>
      </c>
      <c r="BJ324" s="17" t="s">
        <v>74</v>
      </c>
      <c r="BK324" s="227">
        <f>ROUND(I324*H324,2)</f>
        <v>0</v>
      </c>
      <c r="BL324" s="17" t="s">
        <v>170</v>
      </c>
      <c r="BM324" s="17" t="s">
        <v>2339</v>
      </c>
    </row>
    <row r="325" s="1" customFormat="1">
      <c r="B325" s="38"/>
      <c r="C325" s="39"/>
      <c r="D325" s="228" t="s">
        <v>172</v>
      </c>
      <c r="E325" s="39"/>
      <c r="F325" s="229" t="s">
        <v>2340</v>
      </c>
      <c r="G325" s="39"/>
      <c r="H325" s="39"/>
      <c r="I325" s="143"/>
      <c r="J325" s="39"/>
      <c r="K325" s="39"/>
      <c r="L325" s="43"/>
      <c r="M325" s="230"/>
      <c r="N325" s="79"/>
      <c r="O325" s="79"/>
      <c r="P325" s="79"/>
      <c r="Q325" s="79"/>
      <c r="R325" s="79"/>
      <c r="S325" s="79"/>
      <c r="T325" s="80"/>
      <c r="AT325" s="17" t="s">
        <v>172</v>
      </c>
      <c r="AU325" s="17" t="s">
        <v>76</v>
      </c>
    </row>
    <row r="326" s="1" customFormat="1">
      <c r="B326" s="38"/>
      <c r="C326" s="39"/>
      <c r="D326" s="228" t="s">
        <v>174</v>
      </c>
      <c r="E326" s="39"/>
      <c r="F326" s="231" t="s">
        <v>2341</v>
      </c>
      <c r="G326" s="39"/>
      <c r="H326" s="39"/>
      <c r="I326" s="143"/>
      <c r="J326" s="39"/>
      <c r="K326" s="39"/>
      <c r="L326" s="43"/>
      <c r="M326" s="230"/>
      <c r="N326" s="79"/>
      <c r="O326" s="79"/>
      <c r="P326" s="79"/>
      <c r="Q326" s="79"/>
      <c r="R326" s="79"/>
      <c r="S326" s="79"/>
      <c r="T326" s="80"/>
      <c r="AT326" s="17" t="s">
        <v>174</v>
      </c>
      <c r="AU326" s="17" t="s">
        <v>76</v>
      </c>
    </row>
    <row r="327" s="13" customFormat="1">
      <c r="B327" s="243"/>
      <c r="C327" s="244"/>
      <c r="D327" s="228" t="s">
        <v>176</v>
      </c>
      <c r="E327" s="245" t="s">
        <v>1</v>
      </c>
      <c r="F327" s="246" t="s">
        <v>2342</v>
      </c>
      <c r="G327" s="244"/>
      <c r="H327" s="245" t="s">
        <v>1</v>
      </c>
      <c r="I327" s="247"/>
      <c r="J327" s="244"/>
      <c r="K327" s="244"/>
      <c r="L327" s="248"/>
      <c r="M327" s="249"/>
      <c r="N327" s="250"/>
      <c r="O327" s="250"/>
      <c r="P327" s="250"/>
      <c r="Q327" s="250"/>
      <c r="R327" s="250"/>
      <c r="S327" s="250"/>
      <c r="T327" s="251"/>
      <c r="AT327" s="252" t="s">
        <v>176</v>
      </c>
      <c r="AU327" s="252" t="s">
        <v>76</v>
      </c>
      <c r="AV327" s="13" t="s">
        <v>74</v>
      </c>
      <c r="AW327" s="13" t="s">
        <v>30</v>
      </c>
      <c r="AX327" s="13" t="s">
        <v>67</v>
      </c>
      <c r="AY327" s="252" t="s">
        <v>163</v>
      </c>
    </row>
    <row r="328" s="12" customFormat="1">
      <c r="B328" s="232"/>
      <c r="C328" s="233"/>
      <c r="D328" s="228" t="s">
        <v>176</v>
      </c>
      <c r="E328" s="234" t="s">
        <v>1</v>
      </c>
      <c r="F328" s="235" t="s">
        <v>2343</v>
      </c>
      <c r="G328" s="233"/>
      <c r="H328" s="236">
        <v>2</v>
      </c>
      <c r="I328" s="237"/>
      <c r="J328" s="233"/>
      <c r="K328" s="233"/>
      <c r="L328" s="238"/>
      <c r="M328" s="239"/>
      <c r="N328" s="240"/>
      <c r="O328" s="240"/>
      <c r="P328" s="240"/>
      <c r="Q328" s="240"/>
      <c r="R328" s="240"/>
      <c r="S328" s="240"/>
      <c r="T328" s="241"/>
      <c r="AT328" s="242" t="s">
        <v>176</v>
      </c>
      <c r="AU328" s="242" t="s">
        <v>76</v>
      </c>
      <c r="AV328" s="12" t="s">
        <v>76</v>
      </c>
      <c r="AW328" s="12" t="s">
        <v>30</v>
      </c>
      <c r="AX328" s="12" t="s">
        <v>67</v>
      </c>
      <c r="AY328" s="242" t="s">
        <v>163</v>
      </c>
    </row>
    <row r="329" s="14" customFormat="1">
      <c r="B329" s="253"/>
      <c r="C329" s="254"/>
      <c r="D329" s="228" t="s">
        <v>176</v>
      </c>
      <c r="E329" s="255" t="s">
        <v>1</v>
      </c>
      <c r="F329" s="256" t="s">
        <v>188</v>
      </c>
      <c r="G329" s="254"/>
      <c r="H329" s="257">
        <v>2</v>
      </c>
      <c r="I329" s="258"/>
      <c r="J329" s="254"/>
      <c r="K329" s="254"/>
      <c r="L329" s="259"/>
      <c r="M329" s="260"/>
      <c r="N329" s="261"/>
      <c r="O329" s="261"/>
      <c r="P329" s="261"/>
      <c r="Q329" s="261"/>
      <c r="R329" s="261"/>
      <c r="S329" s="261"/>
      <c r="T329" s="262"/>
      <c r="AT329" s="263" t="s">
        <v>176</v>
      </c>
      <c r="AU329" s="263" t="s">
        <v>76</v>
      </c>
      <c r="AV329" s="14" t="s">
        <v>170</v>
      </c>
      <c r="AW329" s="14" t="s">
        <v>30</v>
      </c>
      <c r="AX329" s="14" t="s">
        <v>74</v>
      </c>
      <c r="AY329" s="263" t="s">
        <v>163</v>
      </c>
    </row>
    <row r="330" s="1" customFormat="1" ht="16.5" customHeight="1">
      <c r="B330" s="38"/>
      <c r="C330" s="216" t="s">
        <v>516</v>
      </c>
      <c r="D330" s="216" t="s">
        <v>165</v>
      </c>
      <c r="E330" s="217" t="s">
        <v>2344</v>
      </c>
      <c r="F330" s="218" t="s">
        <v>2345</v>
      </c>
      <c r="G330" s="219" t="s">
        <v>168</v>
      </c>
      <c r="H330" s="220">
        <v>2</v>
      </c>
      <c r="I330" s="221"/>
      <c r="J330" s="222">
        <f>ROUND(I330*H330,2)</f>
        <v>0</v>
      </c>
      <c r="K330" s="218" t="s">
        <v>169</v>
      </c>
      <c r="L330" s="43"/>
      <c r="M330" s="223" t="s">
        <v>1</v>
      </c>
      <c r="N330" s="224" t="s">
        <v>38</v>
      </c>
      <c r="O330" s="79"/>
      <c r="P330" s="225">
        <f>O330*H330</f>
        <v>0</v>
      </c>
      <c r="Q330" s="225">
        <v>0</v>
      </c>
      <c r="R330" s="225">
        <f>Q330*H330</f>
        <v>0</v>
      </c>
      <c r="S330" s="225">
        <v>0</v>
      </c>
      <c r="T330" s="226">
        <f>S330*H330</f>
        <v>0</v>
      </c>
      <c r="AR330" s="17" t="s">
        <v>170</v>
      </c>
      <c r="AT330" s="17" t="s">
        <v>165</v>
      </c>
      <c r="AU330" s="17" t="s">
        <v>76</v>
      </c>
      <c r="AY330" s="17" t="s">
        <v>163</v>
      </c>
      <c r="BE330" s="227">
        <f>IF(N330="základní",J330,0)</f>
        <v>0</v>
      </c>
      <c r="BF330" s="227">
        <f>IF(N330="snížená",J330,0)</f>
        <v>0</v>
      </c>
      <c r="BG330" s="227">
        <f>IF(N330="zákl. přenesená",J330,0)</f>
        <v>0</v>
      </c>
      <c r="BH330" s="227">
        <f>IF(N330="sníž. přenesená",J330,0)</f>
        <v>0</v>
      </c>
      <c r="BI330" s="227">
        <f>IF(N330="nulová",J330,0)</f>
        <v>0</v>
      </c>
      <c r="BJ330" s="17" t="s">
        <v>74</v>
      </c>
      <c r="BK330" s="227">
        <f>ROUND(I330*H330,2)</f>
        <v>0</v>
      </c>
      <c r="BL330" s="17" t="s">
        <v>170</v>
      </c>
      <c r="BM330" s="17" t="s">
        <v>2346</v>
      </c>
    </row>
    <row r="331" s="1" customFormat="1">
      <c r="B331" s="38"/>
      <c r="C331" s="39"/>
      <c r="D331" s="228" t="s">
        <v>172</v>
      </c>
      <c r="E331" s="39"/>
      <c r="F331" s="229" t="s">
        <v>2347</v>
      </c>
      <c r="G331" s="39"/>
      <c r="H331" s="39"/>
      <c r="I331" s="143"/>
      <c r="J331" s="39"/>
      <c r="K331" s="39"/>
      <c r="L331" s="43"/>
      <c r="M331" s="230"/>
      <c r="N331" s="79"/>
      <c r="O331" s="79"/>
      <c r="P331" s="79"/>
      <c r="Q331" s="79"/>
      <c r="R331" s="79"/>
      <c r="S331" s="79"/>
      <c r="T331" s="80"/>
      <c r="AT331" s="17" t="s">
        <v>172</v>
      </c>
      <c r="AU331" s="17" t="s">
        <v>76</v>
      </c>
    </row>
    <row r="332" s="1" customFormat="1">
      <c r="B332" s="38"/>
      <c r="C332" s="39"/>
      <c r="D332" s="228" t="s">
        <v>174</v>
      </c>
      <c r="E332" s="39"/>
      <c r="F332" s="231" t="s">
        <v>2341</v>
      </c>
      <c r="G332" s="39"/>
      <c r="H332" s="39"/>
      <c r="I332" s="143"/>
      <c r="J332" s="39"/>
      <c r="K332" s="39"/>
      <c r="L332" s="43"/>
      <c r="M332" s="230"/>
      <c r="N332" s="79"/>
      <c r="O332" s="79"/>
      <c r="P332" s="79"/>
      <c r="Q332" s="79"/>
      <c r="R332" s="79"/>
      <c r="S332" s="79"/>
      <c r="T332" s="80"/>
      <c r="AT332" s="17" t="s">
        <v>174</v>
      </c>
      <c r="AU332" s="17" t="s">
        <v>76</v>
      </c>
    </row>
    <row r="333" s="1" customFormat="1" ht="16.5" customHeight="1">
      <c r="B333" s="38"/>
      <c r="C333" s="216" t="s">
        <v>522</v>
      </c>
      <c r="D333" s="216" t="s">
        <v>165</v>
      </c>
      <c r="E333" s="217" t="s">
        <v>1686</v>
      </c>
      <c r="F333" s="218" t="s">
        <v>1687</v>
      </c>
      <c r="G333" s="219" t="s">
        <v>197</v>
      </c>
      <c r="H333" s="220">
        <v>10.615</v>
      </c>
      <c r="I333" s="221"/>
      <c r="J333" s="222">
        <f>ROUND(I333*H333,2)</f>
        <v>0</v>
      </c>
      <c r="K333" s="218" t="s">
        <v>169</v>
      </c>
      <c r="L333" s="43"/>
      <c r="M333" s="223" t="s">
        <v>1</v>
      </c>
      <c r="N333" s="224" t="s">
        <v>38</v>
      </c>
      <c r="O333" s="79"/>
      <c r="P333" s="225">
        <f>O333*H333</f>
        <v>0</v>
      </c>
      <c r="Q333" s="225">
        <v>0</v>
      </c>
      <c r="R333" s="225">
        <f>Q333*H333</f>
        <v>0</v>
      </c>
      <c r="S333" s="225">
        <v>0.021999999999999999</v>
      </c>
      <c r="T333" s="226">
        <f>S333*H333</f>
        <v>0.23352999999999999</v>
      </c>
      <c r="AR333" s="17" t="s">
        <v>170</v>
      </c>
      <c r="AT333" s="17" t="s">
        <v>165</v>
      </c>
      <c r="AU333" s="17" t="s">
        <v>76</v>
      </c>
      <c r="AY333" s="17" t="s">
        <v>163</v>
      </c>
      <c r="BE333" s="227">
        <f>IF(N333="základní",J333,0)</f>
        <v>0</v>
      </c>
      <c r="BF333" s="227">
        <f>IF(N333="snížená",J333,0)</f>
        <v>0</v>
      </c>
      <c r="BG333" s="227">
        <f>IF(N333="zákl. přenesená",J333,0)</f>
        <v>0</v>
      </c>
      <c r="BH333" s="227">
        <f>IF(N333="sníž. přenesená",J333,0)</f>
        <v>0</v>
      </c>
      <c r="BI333" s="227">
        <f>IF(N333="nulová",J333,0)</f>
        <v>0</v>
      </c>
      <c r="BJ333" s="17" t="s">
        <v>74</v>
      </c>
      <c r="BK333" s="227">
        <f>ROUND(I333*H333,2)</f>
        <v>0</v>
      </c>
      <c r="BL333" s="17" t="s">
        <v>170</v>
      </c>
      <c r="BM333" s="17" t="s">
        <v>2348</v>
      </c>
    </row>
    <row r="334" s="1" customFormat="1">
      <c r="B334" s="38"/>
      <c r="C334" s="39"/>
      <c r="D334" s="228" t="s">
        <v>172</v>
      </c>
      <c r="E334" s="39"/>
      <c r="F334" s="229" t="s">
        <v>1689</v>
      </c>
      <c r="G334" s="39"/>
      <c r="H334" s="39"/>
      <c r="I334" s="143"/>
      <c r="J334" s="39"/>
      <c r="K334" s="39"/>
      <c r="L334" s="43"/>
      <c r="M334" s="230"/>
      <c r="N334" s="79"/>
      <c r="O334" s="79"/>
      <c r="P334" s="79"/>
      <c r="Q334" s="79"/>
      <c r="R334" s="79"/>
      <c r="S334" s="79"/>
      <c r="T334" s="80"/>
      <c r="AT334" s="17" t="s">
        <v>172</v>
      </c>
      <c r="AU334" s="17" t="s">
        <v>76</v>
      </c>
    </row>
    <row r="335" s="1" customFormat="1">
      <c r="B335" s="38"/>
      <c r="C335" s="39"/>
      <c r="D335" s="228" t="s">
        <v>174</v>
      </c>
      <c r="E335" s="39"/>
      <c r="F335" s="231" t="s">
        <v>1690</v>
      </c>
      <c r="G335" s="39"/>
      <c r="H335" s="39"/>
      <c r="I335" s="143"/>
      <c r="J335" s="39"/>
      <c r="K335" s="39"/>
      <c r="L335" s="43"/>
      <c r="M335" s="230"/>
      <c r="N335" s="79"/>
      <c r="O335" s="79"/>
      <c r="P335" s="79"/>
      <c r="Q335" s="79"/>
      <c r="R335" s="79"/>
      <c r="S335" s="79"/>
      <c r="T335" s="80"/>
      <c r="AT335" s="17" t="s">
        <v>174</v>
      </c>
      <c r="AU335" s="17" t="s">
        <v>76</v>
      </c>
    </row>
    <row r="336" s="13" customFormat="1">
      <c r="B336" s="243"/>
      <c r="C336" s="244"/>
      <c r="D336" s="228" t="s">
        <v>176</v>
      </c>
      <c r="E336" s="245" t="s">
        <v>1</v>
      </c>
      <c r="F336" s="246" t="s">
        <v>2349</v>
      </c>
      <c r="G336" s="244"/>
      <c r="H336" s="245" t="s">
        <v>1</v>
      </c>
      <c r="I336" s="247"/>
      <c r="J336" s="244"/>
      <c r="K336" s="244"/>
      <c r="L336" s="248"/>
      <c r="M336" s="249"/>
      <c r="N336" s="250"/>
      <c r="O336" s="250"/>
      <c r="P336" s="250"/>
      <c r="Q336" s="250"/>
      <c r="R336" s="250"/>
      <c r="S336" s="250"/>
      <c r="T336" s="251"/>
      <c r="AT336" s="252" t="s">
        <v>176</v>
      </c>
      <c r="AU336" s="252" t="s">
        <v>76</v>
      </c>
      <c r="AV336" s="13" t="s">
        <v>74</v>
      </c>
      <c r="AW336" s="13" t="s">
        <v>30</v>
      </c>
      <c r="AX336" s="13" t="s">
        <v>67</v>
      </c>
      <c r="AY336" s="252" t="s">
        <v>163</v>
      </c>
    </row>
    <row r="337" s="13" customFormat="1">
      <c r="B337" s="243"/>
      <c r="C337" s="244"/>
      <c r="D337" s="228" t="s">
        <v>176</v>
      </c>
      <c r="E337" s="245" t="s">
        <v>1</v>
      </c>
      <c r="F337" s="246" t="s">
        <v>1703</v>
      </c>
      <c r="G337" s="244"/>
      <c r="H337" s="245" t="s">
        <v>1</v>
      </c>
      <c r="I337" s="247"/>
      <c r="J337" s="244"/>
      <c r="K337" s="244"/>
      <c r="L337" s="248"/>
      <c r="M337" s="249"/>
      <c r="N337" s="250"/>
      <c r="O337" s="250"/>
      <c r="P337" s="250"/>
      <c r="Q337" s="250"/>
      <c r="R337" s="250"/>
      <c r="S337" s="250"/>
      <c r="T337" s="251"/>
      <c r="AT337" s="252" t="s">
        <v>176</v>
      </c>
      <c r="AU337" s="252" t="s">
        <v>76</v>
      </c>
      <c r="AV337" s="13" t="s">
        <v>74</v>
      </c>
      <c r="AW337" s="13" t="s">
        <v>30</v>
      </c>
      <c r="AX337" s="13" t="s">
        <v>67</v>
      </c>
      <c r="AY337" s="252" t="s">
        <v>163</v>
      </c>
    </row>
    <row r="338" s="12" customFormat="1">
      <c r="B338" s="232"/>
      <c r="C338" s="233"/>
      <c r="D338" s="228" t="s">
        <v>176</v>
      </c>
      <c r="E338" s="234" t="s">
        <v>1</v>
      </c>
      <c r="F338" s="235" t="s">
        <v>2350</v>
      </c>
      <c r="G338" s="233"/>
      <c r="H338" s="236">
        <v>10.615</v>
      </c>
      <c r="I338" s="237"/>
      <c r="J338" s="233"/>
      <c r="K338" s="233"/>
      <c r="L338" s="238"/>
      <c r="M338" s="239"/>
      <c r="N338" s="240"/>
      <c r="O338" s="240"/>
      <c r="P338" s="240"/>
      <c r="Q338" s="240"/>
      <c r="R338" s="240"/>
      <c r="S338" s="240"/>
      <c r="T338" s="241"/>
      <c r="AT338" s="242" t="s">
        <v>176</v>
      </c>
      <c r="AU338" s="242" t="s">
        <v>76</v>
      </c>
      <c r="AV338" s="12" t="s">
        <v>76</v>
      </c>
      <c r="AW338" s="12" t="s">
        <v>30</v>
      </c>
      <c r="AX338" s="12" t="s">
        <v>74</v>
      </c>
      <c r="AY338" s="242" t="s">
        <v>163</v>
      </c>
    </row>
    <row r="339" s="1" customFormat="1" ht="16.5" customHeight="1">
      <c r="B339" s="38"/>
      <c r="C339" s="216" t="s">
        <v>840</v>
      </c>
      <c r="D339" s="216" t="s">
        <v>165</v>
      </c>
      <c r="E339" s="217" t="s">
        <v>1693</v>
      </c>
      <c r="F339" s="218" t="s">
        <v>1694</v>
      </c>
      <c r="G339" s="219" t="s">
        <v>197</v>
      </c>
      <c r="H339" s="220">
        <v>22.643999999999998</v>
      </c>
      <c r="I339" s="221"/>
      <c r="J339" s="222">
        <f>ROUND(I339*H339,2)</f>
        <v>0</v>
      </c>
      <c r="K339" s="218" t="s">
        <v>169</v>
      </c>
      <c r="L339" s="43"/>
      <c r="M339" s="223" t="s">
        <v>1</v>
      </c>
      <c r="N339" s="224" t="s">
        <v>38</v>
      </c>
      <c r="O339" s="79"/>
      <c r="P339" s="225">
        <f>O339*H339</f>
        <v>0</v>
      </c>
      <c r="Q339" s="225">
        <v>0</v>
      </c>
      <c r="R339" s="225">
        <f>Q339*H339</f>
        <v>0</v>
      </c>
      <c r="S339" s="225">
        <v>0.066000000000000003</v>
      </c>
      <c r="T339" s="226">
        <f>S339*H339</f>
        <v>1.4945040000000001</v>
      </c>
      <c r="AR339" s="17" t="s">
        <v>170</v>
      </c>
      <c r="AT339" s="17" t="s">
        <v>165</v>
      </c>
      <c r="AU339" s="17" t="s">
        <v>76</v>
      </c>
      <c r="AY339" s="17" t="s">
        <v>163</v>
      </c>
      <c r="BE339" s="227">
        <f>IF(N339="základní",J339,0)</f>
        <v>0</v>
      </c>
      <c r="BF339" s="227">
        <f>IF(N339="snížená",J339,0)</f>
        <v>0</v>
      </c>
      <c r="BG339" s="227">
        <f>IF(N339="zákl. přenesená",J339,0)</f>
        <v>0</v>
      </c>
      <c r="BH339" s="227">
        <f>IF(N339="sníž. přenesená",J339,0)</f>
        <v>0</v>
      </c>
      <c r="BI339" s="227">
        <f>IF(N339="nulová",J339,0)</f>
        <v>0</v>
      </c>
      <c r="BJ339" s="17" t="s">
        <v>74</v>
      </c>
      <c r="BK339" s="227">
        <f>ROUND(I339*H339,2)</f>
        <v>0</v>
      </c>
      <c r="BL339" s="17" t="s">
        <v>170</v>
      </c>
      <c r="BM339" s="17" t="s">
        <v>2351</v>
      </c>
    </row>
    <row r="340" s="1" customFormat="1">
      <c r="B340" s="38"/>
      <c r="C340" s="39"/>
      <c r="D340" s="228" t="s">
        <v>172</v>
      </c>
      <c r="E340" s="39"/>
      <c r="F340" s="229" t="s">
        <v>1696</v>
      </c>
      <c r="G340" s="39"/>
      <c r="H340" s="39"/>
      <c r="I340" s="143"/>
      <c r="J340" s="39"/>
      <c r="K340" s="39"/>
      <c r="L340" s="43"/>
      <c r="M340" s="230"/>
      <c r="N340" s="79"/>
      <c r="O340" s="79"/>
      <c r="P340" s="79"/>
      <c r="Q340" s="79"/>
      <c r="R340" s="79"/>
      <c r="S340" s="79"/>
      <c r="T340" s="80"/>
      <c r="AT340" s="17" t="s">
        <v>172</v>
      </c>
      <c r="AU340" s="17" t="s">
        <v>76</v>
      </c>
    </row>
    <row r="341" s="1" customFormat="1">
      <c r="B341" s="38"/>
      <c r="C341" s="39"/>
      <c r="D341" s="228" t="s">
        <v>174</v>
      </c>
      <c r="E341" s="39"/>
      <c r="F341" s="231" t="s">
        <v>1690</v>
      </c>
      <c r="G341" s="39"/>
      <c r="H341" s="39"/>
      <c r="I341" s="143"/>
      <c r="J341" s="39"/>
      <c r="K341" s="39"/>
      <c r="L341" s="43"/>
      <c r="M341" s="230"/>
      <c r="N341" s="79"/>
      <c r="O341" s="79"/>
      <c r="P341" s="79"/>
      <c r="Q341" s="79"/>
      <c r="R341" s="79"/>
      <c r="S341" s="79"/>
      <c r="T341" s="80"/>
      <c r="AT341" s="17" t="s">
        <v>174</v>
      </c>
      <c r="AU341" s="17" t="s">
        <v>76</v>
      </c>
    </row>
    <row r="342" s="13" customFormat="1">
      <c r="B342" s="243"/>
      <c r="C342" s="244"/>
      <c r="D342" s="228" t="s">
        <v>176</v>
      </c>
      <c r="E342" s="245" t="s">
        <v>1</v>
      </c>
      <c r="F342" s="246" t="s">
        <v>1697</v>
      </c>
      <c r="G342" s="244"/>
      <c r="H342" s="245" t="s">
        <v>1</v>
      </c>
      <c r="I342" s="247"/>
      <c r="J342" s="244"/>
      <c r="K342" s="244"/>
      <c r="L342" s="248"/>
      <c r="M342" s="249"/>
      <c r="N342" s="250"/>
      <c r="O342" s="250"/>
      <c r="P342" s="250"/>
      <c r="Q342" s="250"/>
      <c r="R342" s="250"/>
      <c r="S342" s="250"/>
      <c r="T342" s="251"/>
      <c r="AT342" s="252" t="s">
        <v>176</v>
      </c>
      <c r="AU342" s="252" t="s">
        <v>76</v>
      </c>
      <c r="AV342" s="13" t="s">
        <v>74</v>
      </c>
      <c r="AW342" s="13" t="s">
        <v>30</v>
      </c>
      <c r="AX342" s="13" t="s">
        <v>67</v>
      </c>
      <c r="AY342" s="252" t="s">
        <v>163</v>
      </c>
    </row>
    <row r="343" s="12" customFormat="1">
      <c r="B343" s="232"/>
      <c r="C343" s="233"/>
      <c r="D343" s="228" t="s">
        <v>176</v>
      </c>
      <c r="E343" s="234" t="s">
        <v>1</v>
      </c>
      <c r="F343" s="235" t="s">
        <v>2352</v>
      </c>
      <c r="G343" s="233"/>
      <c r="H343" s="236">
        <v>22.643999999999998</v>
      </c>
      <c r="I343" s="237"/>
      <c r="J343" s="233"/>
      <c r="K343" s="233"/>
      <c r="L343" s="238"/>
      <c r="M343" s="239"/>
      <c r="N343" s="240"/>
      <c r="O343" s="240"/>
      <c r="P343" s="240"/>
      <c r="Q343" s="240"/>
      <c r="R343" s="240"/>
      <c r="S343" s="240"/>
      <c r="T343" s="241"/>
      <c r="AT343" s="242" t="s">
        <v>176</v>
      </c>
      <c r="AU343" s="242" t="s">
        <v>76</v>
      </c>
      <c r="AV343" s="12" t="s">
        <v>76</v>
      </c>
      <c r="AW343" s="12" t="s">
        <v>30</v>
      </c>
      <c r="AX343" s="12" t="s">
        <v>67</v>
      </c>
      <c r="AY343" s="242" t="s">
        <v>163</v>
      </c>
    </row>
    <row r="344" s="14" customFormat="1">
      <c r="B344" s="253"/>
      <c r="C344" s="254"/>
      <c r="D344" s="228" t="s">
        <v>176</v>
      </c>
      <c r="E344" s="255" t="s">
        <v>1</v>
      </c>
      <c r="F344" s="256" t="s">
        <v>188</v>
      </c>
      <c r="G344" s="254"/>
      <c r="H344" s="257">
        <v>22.643999999999998</v>
      </c>
      <c r="I344" s="258"/>
      <c r="J344" s="254"/>
      <c r="K344" s="254"/>
      <c r="L344" s="259"/>
      <c r="M344" s="260"/>
      <c r="N344" s="261"/>
      <c r="O344" s="261"/>
      <c r="P344" s="261"/>
      <c r="Q344" s="261"/>
      <c r="R344" s="261"/>
      <c r="S344" s="261"/>
      <c r="T344" s="262"/>
      <c r="AT344" s="263" t="s">
        <v>176</v>
      </c>
      <c r="AU344" s="263" t="s">
        <v>76</v>
      </c>
      <c r="AV344" s="14" t="s">
        <v>170</v>
      </c>
      <c r="AW344" s="14" t="s">
        <v>30</v>
      </c>
      <c r="AX344" s="14" t="s">
        <v>74</v>
      </c>
      <c r="AY344" s="263" t="s">
        <v>163</v>
      </c>
    </row>
    <row r="345" s="1" customFormat="1" ht="16.5" customHeight="1">
      <c r="B345" s="38"/>
      <c r="C345" s="216" t="s">
        <v>847</v>
      </c>
      <c r="D345" s="216" t="s">
        <v>165</v>
      </c>
      <c r="E345" s="217" t="s">
        <v>2353</v>
      </c>
      <c r="F345" s="218" t="s">
        <v>2354</v>
      </c>
      <c r="G345" s="219" t="s">
        <v>197</v>
      </c>
      <c r="H345" s="220">
        <v>33.597999999999999</v>
      </c>
      <c r="I345" s="221"/>
      <c r="J345" s="222">
        <f>ROUND(I345*H345,2)</f>
        <v>0</v>
      </c>
      <c r="K345" s="218" t="s">
        <v>169</v>
      </c>
      <c r="L345" s="43"/>
      <c r="M345" s="223" t="s">
        <v>1</v>
      </c>
      <c r="N345" s="224" t="s">
        <v>38</v>
      </c>
      <c r="O345" s="79"/>
      <c r="P345" s="225">
        <f>O345*H345</f>
        <v>0</v>
      </c>
      <c r="Q345" s="225">
        <v>0</v>
      </c>
      <c r="R345" s="225">
        <f>Q345*H345</f>
        <v>0</v>
      </c>
      <c r="S345" s="225">
        <v>0</v>
      </c>
      <c r="T345" s="226">
        <f>S345*H345</f>
        <v>0</v>
      </c>
      <c r="AR345" s="17" t="s">
        <v>170</v>
      </c>
      <c r="AT345" s="17" t="s">
        <v>165</v>
      </c>
      <c r="AU345" s="17" t="s">
        <v>76</v>
      </c>
      <c r="AY345" s="17" t="s">
        <v>163</v>
      </c>
      <c r="BE345" s="227">
        <f>IF(N345="základní",J345,0)</f>
        <v>0</v>
      </c>
      <c r="BF345" s="227">
        <f>IF(N345="snížená",J345,0)</f>
        <v>0</v>
      </c>
      <c r="BG345" s="227">
        <f>IF(N345="zákl. přenesená",J345,0)</f>
        <v>0</v>
      </c>
      <c r="BH345" s="227">
        <f>IF(N345="sníž. přenesená",J345,0)</f>
        <v>0</v>
      </c>
      <c r="BI345" s="227">
        <f>IF(N345="nulová",J345,0)</f>
        <v>0</v>
      </c>
      <c r="BJ345" s="17" t="s">
        <v>74</v>
      </c>
      <c r="BK345" s="227">
        <f>ROUND(I345*H345,2)</f>
        <v>0</v>
      </c>
      <c r="BL345" s="17" t="s">
        <v>170</v>
      </c>
      <c r="BM345" s="17" t="s">
        <v>2355</v>
      </c>
    </row>
    <row r="346" s="1" customFormat="1">
      <c r="B346" s="38"/>
      <c r="C346" s="39"/>
      <c r="D346" s="228" t="s">
        <v>172</v>
      </c>
      <c r="E346" s="39"/>
      <c r="F346" s="229" t="s">
        <v>2356</v>
      </c>
      <c r="G346" s="39"/>
      <c r="H346" s="39"/>
      <c r="I346" s="143"/>
      <c r="J346" s="39"/>
      <c r="K346" s="39"/>
      <c r="L346" s="43"/>
      <c r="M346" s="230"/>
      <c r="N346" s="79"/>
      <c r="O346" s="79"/>
      <c r="P346" s="79"/>
      <c r="Q346" s="79"/>
      <c r="R346" s="79"/>
      <c r="S346" s="79"/>
      <c r="T346" s="80"/>
      <c r="AT346" s="17" t="s">
        <v>172</v>
      </c>
      <c r="AU346" s="17" t="s">
        <v>76</v>
      </c>
    </row>
    <row r="347" s="1" customFormat="1">
      <c r="B347" s="38"/>
      <c r="C347" s="39"/>
      <c r="D347" s="228" t="s">
        <v>174</v>
      </c>
      <c r="E347" s="39"/>
      <c r="F347" s="231" t="s">
        <v>1690</v>
      </c>
      <c r="G347" s="39"/>
      <c r="H347" s="39"/>
      <c r="I347" s="143"/>
      <c r="J347" s="39"/>
      <c r="K347" s="39"/>
      <c r="L347" s="43"/>
      <c r="M347" s="230"/>
      <c r="N347" s="79"/>
      <c r="O347" s="79"/>
      <c r="P347" s="79"/>
      <c r="Q347" s="79"/>
      <c r="R347" s="79"/>
      <c r="S347" s="79"/>
      <c r="T347" s="80"/>
      <c r="AT347" s="17" t="s">
        <v>174</v>
      </c>
      <c r="AU347" s="17" t="s">
        <v>76</v>
      </c>
    </row>
    <row r="348" s="12" customFormat="1">
      <c r="B348" s="232"/>
      <c r="C348" s="233"/>
      <c r="D348" s="228" t="s">
        <v>176</v>
      </c>
      <c r="E348" s="234" t="s">
        <v>1</v>
      </c>
      <c r="F348" s="235" t="s">
        <v>2357</v>
      </c>
      <c r="G348" s="233"/>
      <c r="H348" s="236">
        <v>33.597999999999999</v>
      </c>
      <c r="I348" s="237"/>
      <c r="J348" s="233"/>
      <c r="K348" s="233"/>
      <c r="L348" s="238"/>
      <c r="M348" s="239"/>
      <c r="N348" s="240"/>
      <c r="O348" s="240"/>
      <c r="P348" s="240"/>
      <c r="Q348" s="240"/>
      <c r="R348" s="240"/>
      <c r="S348" s="240"/>
      <c r="T348" s="241"/>
      <c r="AT348" s="242" t="s">
        <v>176</v>
      </c>
      <c r="AU348" s="242" t="s">
        <v>76</v>
      </c>
      <c r="AV348" s="12" t="s">
        <v>76</v>
      </c>
      <c r="AW348" s="12" t="s">
        <v>30</v>
      </c>
      <c r="AX348" s="12" t="s">
        <v>74</v>
      </c>
      <c r="AY348" s="242" t="s">
        <v>163</v>
      </c>
    </row>
    <row r="349" s="1" customFormat="1" ht="16.5" customHeight="1">
      <c r="B349" s="38"/>
      <c r="C349" s="216" t="s">
        <v>852</v>
      </c>
      <c r="D349" s="216" t="s">
        <v>165</v>
      </c>
      <c r="E349" s="217" t="s">
        <v>1699</v>
      </c>
      <c r="F349" s="218" t="s">
        <v>1700</v>
      </c>
      <c r="G349" s="219" t="s">
        <v>197</v>
      </c>
      <c r="H349" s="220">
        <v>199.92400000000001</v>
      </c>
      <c r="I349" s="221"/>
      <c r="J349" s="222">
        <f>ROUND(I349*H349,2)</f>
        <v>0</v>
      </c>
      <c r="K349" s="218" t="s">
        <v>169</v>
      </c>
      <c r="L349" s="43"/>
      <c r="M349" s="223" t="s">
        <v>1</v>
      </c>
      <c r="N349" s="224" t="s">
        <v>38</v>
      </c>
      <c r="O349" s="79"/>
      <c r="P349" s="225">
        <f>O349*H349</f>
        <v>0</v>
      </c>
      <c r="Q349" s="225">
        <v>0</v>
      </c>
      <c r="R349" s="225">
        <f>Q349*H349</f>
        <v>0</v>
      </c>
      <c r="S349" s="225">
        <v>0.070000000000000007</v>
      </c>
      <c r="T349" s="226">
        <f>S349*H349</f>
        <v>13.994680000000003</v>
      </c>
      <c r="AR349" s="17" t="s">
        <v>170</v>
      </c>
      <c r="AT349" s="17" t="s">
        <v>165</v>
      </c>
      <c r="AU349" s="17" t="s">
        <v>76</v>
      </c>
      <c r="AY349" s="17" t="s">
        <v>163</v>
      </c>
      <c r="BE349" s="227">
        <f>IF(N349="základní",J349,0)</f>
        <v>0</v>
      </c>
      <c r="BF349" s="227">
        <f>IF(N349="snížená",J349,0)</f>
        <v>0</v>
      </c>
      <c r="BG349" s="227">
        <f>IF(N349="zákl. přenesená",J349,0)</f>
        <v>0</v>
      </c>
      <c r="BH349" s="227">
        <f>IF(N349="sníž. přenesená",J349,0)</f>
        <v>0</v>
      </c>
      <c r="BI349" s="227">
        <f>IF(N349="nulová",J349,0)</f>
        <v>0</v>
      </c>
      <c r="BJ349" s="17" t="s">
        <v>74</v>
      </c>
      <c r="BK349" s="227">
        <f>ROUND(I349*H349,2)</f>
        <v>0</v>
      </c>
      <c r="BL349" s="17" t="s">
        <v>170</v>
      </c>
      <c r="BM349" s="17" t="s">
        <v>2358</v>
      </c>
    </row>
    <row r="350" s="1" customFormat="1">
      <c r="B350" s="38"/>
      <c r="C350" s="39"/>
      <c r="D350" s="228" t="s">
        <v>172</v>
      </c>
      <c r="E350" s="39"/>
      <c r="F350" s="229" t="s">
        <v>1702</v>
      </c>
      <c r="G350" s="39"/>
      <c r="H350" s="39"/>
      <c r="I350" s="143"/>
      <c r="J350" s="39"/>
      <c r="K350" s="39"/>
      <c r="L350" s="43"/>
      <c r="M350" s="230"/>
      <c r="N350" s="79"/>
      <c r="O350" s="79"/>
      <c r="P350" s="79"/>
      <c r="Q350" s="79"/>
      <c r="R350" s="79"/>
      <c r="S350" s="79"/>
      <c r="T350" s="80"/>
      <c r="AT350" s="17" t="s">
        <v>172</v>
      </c>
      <c r="AU350" s="17" t="s">
        <v>76</v>
      </c>
    </row>
    <row r="351" s="1" customFormat="1">
      <c r="B351" s="38"/>
      <c r="C351" s="39"/>
      <c r="D351" s="228" t="s">
        <v>174</v>
      </c>
      <c r="E351" s="39"/>
      <c r="F351" s="231" t="s">
        <v>907</v>
      </c>
      <c r="G351" s="39"/>
      <c r="H351" s="39"/>
      <c r="I351" s="143"/>
      <c r="J351" s="39"/>
      <c r="K351" s="39"/>
      <c r="L351" s="43"/>
      <c r="M351" s="230"/>
      <c r="N351" s="79"/>
      <c r="O351" s="79"/>
      <c r="P351" s="79"/>
      <c r="Q351" s="79"/>
      <c r="R351" s="79"/>
      <c r="S351" s="79"/>
      <c r="T351" s="80"/>
      <c r="AT351" s="17" t="s">
        <v>174</v>
      </c>
      <c r="AU351" s="17" t="s">
        <v>76</v>
      </c>
    </row>
    <row r="352" s="13" customFormat="1">
      <c r="B352" s="243"/>
      <c r="C352" s="244"/>
      <c r="D352" s="228" t="s">
        <v>176</v>
      </c>
      <c r="E352" s="245" t="s">
        <v>1</v>
      </c>
      <c r="F352" s="246" t="s">
        <v>1703</v>
      </c>
      <c r="G352" s="244"/>
      <c r="H352" s="245" t="s">
        <v>1</v>
      </c>
      <c r="I352" s="247"/>
      <c r="J352" s="244"/>
      <c r="K352" s="244"/>
      <c r="L352" s="248"/>
      <c r="M352" s="249"/>
      <c r="N352" s="250"/>
      <c r="O352" s="250"/>
      <c r="P352" s="250"/>
      <c r="Q352" s="250"/>
      <c r="R352" s="250"/>
      <c r="S352" s="250"/>
      <c r="T352" s="251"/>
      <c r="AT352" s="252" t="s">
        <v>176</v>
      </c>
      <c r="AU352" s="252" t="s">
        <v>76</v>
      </c>
      <c r="AV352" s="13" t="s">
        <v>74</v>
      </c>
      <c r="AW352" s="13" t="s">
        <v>30</v>
      </c>
      <c r="AX352" s="13" t="s">
        <v>67</v>
      </c>
      <c r="AY352" s="252" t="s">
        <v>163</v>
      </c>
    </row>
    <row r="353" s="12" customFormat="1">
      <c r="B353" s="232"/>
      <c r="C353" s="233"/>
      <c r="D353" s="228" t="s">
        <v>176</v>
      </c>
      <c r="E353" s="234" t="s">
        <v>1</v>
      </c>
      <c r="F353" s="235" t="s">
        <v>2359</v>
      </c>
      <c r="G353" s="233"/>
      <c r="H353" s="236">
        <v>53.075000000000003</v>
      </c>
      <c r="I353" s="237"/>
      <c r="J353" s="233"/>
      <c r="K353" s="233"/>
      <c r="L353" s="238"/>
      <c r="M353" s="239"/>
      <c r="N353" s="240"/>
      <c r="O353" s="240"/>
      <c r="P353" s="240"/>
      <c r="Q353" s="240"/>
      <c r="R353" s="240"/>
      <c r="S353" s="240"/>
      <c r="T353" s="241"/>
      <c r="AT353" s="242" t="s">
        <v>176</v>
      </c>
      <c r="AU353" s="242" t="s">
        <v>76</v>
      </c>
      <c r="AV353" s="12" t="s">
        <v>76</v>
      </c>
      <c r="AW353" s="12" t="s">
        <v>30</v>
      </c>
      <c r="AX353" s="12" t="s">
        <v>67</v>
      </c>
      <c r="AY353" s="242" t="s">
        <v>163</v>
      </c>
    </row>
    <row r="354" s="13" customFormat="1">
      <c r="B354" s="243"/>
      <c r="C354" s="244"/>
      <c r="D354" s="228" t="s">
        <v>176</v>
      </c>
      <c r="E354" s="245" t="s">
        <v>1</v>
      </c>
      <c r="F354" s="246" t="s">
        <v>1711</v>
      </c>
      <c r="G354" s="244"/>
      <c r="H354" s="245" t="s">
        <v>1</v>
      </c>
      <c r="I354" s="247"/>
      <c r="J354" s="244"/>
      <c r="K354" s="244"/>
      <c r="L354" s="248"/>
      <c r="M354" s="249"/>
      <c r="N354" s="250"/>
      <c r="O354" s="250"/>
      <c r="P354" s="250"/>
      <c r="Q354" s="250"/>
      <c r="R354" s="250"/>
      <c r="S354" s="250"/>
      <c r="T354" s="251"/>
      <c r="AT354" s="252" t="s">
        <v>176</v>
      </c>
      <c r="AU354" s="252" t="s">
        <v>76</v>
      </c>
      <c r="AV354" s="13" t="s">
        <v>74</v>
      </c>
      <c r="AW354" s="13" t="s">
        <v>30</v>
      </c>
      <c r="AX354" s="13" t="s">
        <v>67</v>
      </c>
      <c r="AY354" s="252" t="s">
        <v>163</v>
      </c>
    </row>
    <row r="355" s="12" customFormat="1">
      <c r="B355" s="232"/>
      <c r="C355" s="233"/>
      <c r="D355" s="228" t="s">
        <v>176</v>
      </c>
      <c r="E355" s="234" t="s">
        <v>1</v>
      </c>
      <c r="F355" s="235" t="s">
        <v>2360</v>
      </c>
      <c r="G355" s="233"/>
      <c r="H355" s="236">
        <v>1.6970000000000001</v>
      </c>
      <c r="I355" s="237"/>
      <c r="J355" s="233"/>
      <c r="K355" s="233"/>
      <c r="L355" s="238"/>
      <c r="M355" s="239"/>
      <c r="N355" s="240"/>
      <c r="O355" s="240"/>
      <c r="P355" s="240"/>
      <c r="Q355" s="240"/>
      <c r="R355" s="240"/>
      <c r="S355" s="240"/>
      <c r="T355" s="241"/>
      <c r="AT355" s="242" t="s">
        <v>176</v>
      </c>
      <c r="AU355" s="242" t="s">
        <v>76</v>
      </c>
      <c r="AV355" s="12" t="s">
        <v>76</v>
      </c>
      <c r="AW355" s="12" t="s">
        <v>30</v>
      </c>
      <c r="AX355" s="12" t="s">
        <v>67</v>
      </c>
      <c r="AY355" s="242" t="s">
        <v>163</v>
      </c>
    </row>
    <row r="356" s="15" customFormat="1">
      <c r="B356" s="281"/>
      <c r="C356" s="282"/>
      <c r="D356" s="228" t="s">
        <v>176</v>
      </c>
      <c r="E356" s="283" t="s">
        <v>1</v>
      </c>
      <c r="F356" s="284" t="s">
        <v>1713</v>
      </c>
      <c r="G356" s="282"/>
      <c r="H356" s="285">
        <v>54.771999999999998</v>
      </c>
      <c r="I356" s="286"/>
      <c r="J356" s="282"/>
      <c r="K356" s="282"/>
      <c r="L356" s="287"/>
      <c r="M356" s="288"/>
      <c r="N356" s="289"/>
      <c r="O356" s="289"/>
      <c r="P356" s="289"/>
      <c r="Q356" s="289"/>
      <c r="R356" s="289"/>
      <c r="S356" s="289"/>
      <c r="T356" s="290"/>
      <c r="AT356" s="291" t="s">
        <v>176</v>
      </c>
      <c r="AU356" s="291" t="s">
        <v>76</v>
      </c>
      <c r="AV356" s="15" t="s">
        <v>189</v>
      </c>
      <c r="AW356" s="15" t="s">
        <v>30</v>
      </c>
      <c r="AX356" s="15" t="s">
        <v>67</v>
      </c>
      <c r="AY356" s="291" t="s">
        <v>163</v>
      </c>
    </row>
    <row r="357" s="13" customFormat="1">
      <c r="B357" s="243"/>
      <c r="C357" s="244"/>
      <c r="D357" s="228" t="s">
        <v>176</v>
      </c>
      <c r="E357" s="245" t="s">
        <v>1</v>
      </c>
      <c r="F357" s="246" t="s">
        <v>2361</v>
      </c>
      <c r="G357" s="244"/>
      <c r="H357" s="245" t="s">
        <v>1</v>
      </c>
      <c r="I357" s="247"/>
      <c r="J357" s="244"/>
      <c r="K357" s="244"/>
      <c r="L357" s="248"/>
      <c r="M357" s="249"/>
      <c r="N357" s="250"/>
      <c r="O357" s="250"/>
      <c r="P357" s="250"/>
      <c r="Q357" s="250"/>
      <c r="R357" s="250"/>
      <c r="S357" s="250"/>
      <c r="T357" s="251"/>
      <c r="AT357" s="252" t="s">
        <v>176</v>
      </c>
      <c r="AU357" s="252" t="s">
        <v>76</v>
      </c>
      <c r="AV357" s="13" t="s">
        <v>74</v>
      </c>
      <c r="AW357" s="13" t="s">
        <v>30</v>
      </c>
      <c r="AX357" s="13" t="s">
        <v>67</v>
      </c>
      <c r="AY357" s="252" t="s">
        <v>163</v>
      </c>
    </row>
    <row r="358" s="12" customFormat="1">
      <c r="B358" s="232"/>
      <c r="C358" s="233"/>
      <c r="D358" s="228" t="s">
        <v>176</v>
      </c>
      <c r="E358" s="234" t="s">
        <v>1</v>
      </c>
      <c r="F358" s="235" t="s">
        <v>2362</v>
      </c>
      <c r="G358" s="233"/>
      <c r="H358" s="236">
        <v>145.15199999999999</v>
      </c>
      <c r="I358" s="237"/>
      <c r="J358" s="233"/>
      <c r="K358" s="233"/>
      <c r="L358" s="238"/>
      <c r="M358" s="239"/>
      <c r="N358" s="240"/>
      <c r="O358" s="240"/>
      <c r="P358" s="240"/>
      <c r="Q358" s="240"/>
      <c r="R358" s="240"/>
      <c r="S358" s="240"/>
      <c r="T358" s="241"/>
      <c r="AT358" s="242" t="s">
        <v>176</v>
      </c>
      <c r="AU358" s="242" t="s">
        <v>76</v>
      </c>
      <c r="AV358" s="12" t="s">
        <v>76</v>
      </c>
      <c r="AW358" s="12" t="s">
        <v>30</v>
      </c>
      <c r="AX358" s="12" t="s">
        <v>67</v>
      </c>
      <c r="AY358" s="242" t="s">
        <v>163</v>
      </c>
    </row>
    <row r="359" s="15" customFormat="1">
      <c r="B359" s="281"/>
      <c r="C359" s="282"/>
      <c r="D359" s="228" t="s">
        <v>176</v>
      </c>
      <c r="E359" s="283" t="s">
        <v>1</v>
      </c>
      <c r="F359" s="284" t="s">
        <v>1713</v>
      </c>
      <c r="G359" s="282"/>
      <c r="H359" s="285">
        <v>145.15199999999999</v>
      </c>
      <c r="I359" s="286"/>
      <c r="J359" s="282"/>
      <c r="K359" s="282"/>
      <c r="L359" s="287"/>
      <c r="M359" s="288"/>
      <c r="N359" s="289"/>
      <c r="O359" s="289"/>
      <c r="P359" s="289"/>
      <c r="Q359" s="289"/>
      <c r="R359" s="289"/>
      <c r="S359" s="289"/>
      <c r="T359" s="290"/>
      <c r="AT359" s="291" t="s">
        <v>176</v>
      </c>
      <c r="AU359" s="291" t="s">
        <v>76</v>
      </c>
      <c r="AV359" s="15" t="s">
        <v>189</v>
      </c>
      <c r="AW359" s="15" t="s">
        <v>30</v>
      </c>
      <c r="AX359" s="15" t="s">
        <v>67</v>
      </c>
      <c r="AY359" s="291" t="s">
        <v>163</v>
      </c>
    </row>
    <row r="360" s="14" customFormat="1">
      <c r="B360" s="253"/>
      <c r="C360" s="254"/>
      <c r="D360" s="228" t="s">
        <v>176</v>
      </c>
      <c r="E360" s="255" t="s">
        <v>1</v>
      </c>
      <c r="F360" s="256" t="s">
        <v>188</v>
      </c>
      <c r="G360" s="254"/>
      <c r="H360" s="257">
        <v>199.92400000000001</v>
      </c>
      <c r="I360" s="258"/>
      <c r="J360" s="254"/>
      <c r="K360" s="254"/>
      <c r="L360" s="259"/>
      <c r="M360" s="260"/>
      <c r="N360" s="261"/>
      <c r="O360" s="261"/>
      <c r="P360" s="261"/>
      <c r="Q360" s="261"/>
      <c r="R360" s="261"/>
      <c r="S360" s="261"/>
      <c r="T360" s="262"/>
      <c r="AT360" s="263" t="s">
        <v>176</v>
      </c>
      <c r="AU360" s="263" t="s">
        <v>76</v>
      </c>
      <c r="AV360" s="14" t="s">
        <v>170</v>
      </c>
      <c r="AW360" s="14" t="s">
        <v>30</v>
      </c>
      <c r="AX360" s="14" t="s">
        <v>74</v>
      </c>
      <c r="AY360" s="263" t="s">
        <v>163</v>
      </c>
    </row>
    <row r="361" s="1" customFormat="1" ht="16.5" customHeight="1">
      <c r="B361" s="38"/>
      <c r="C361" s="216" t="s">
        <v>859</v>
      </c>
      <c r="D361" s="216" t="s">
        <v>165</v>
      </c>
      <c r="E361" s="217" t="s">
        <v>1720</v>
      </c>
      <c r="F361" s="218" t="s">
        <v>1721</v>
      </c>
      <c r="G361" s="219" t="s">
        <v>197</v>
      </c>
      <c r="H361" s="220">
        <v>113.22199999999999</v>
      </c>
      <c r="I361" s="221"/>
      <c r="J361" s="222">
        <f>ROUND(I361*H361,2)</f>
        <v>0</v>
      </c>
      <c r="K361" s="218" t="s">
        <v>169</v>
      </c>
      <c r="L361" s="43"/>
      <c r="M361" s="223" t="s">
        <v>1</v>
      </c>
      <c r="N361" s="224" t="s">
        <v>38</v>
      </c>
      <c r="O361" s="79"/>
      <c r="P361" s="225">
        <f>O361*H361</f>
        <v>0</v>
      </c>
      <c r="Q361" s="225">
        <v>0</v>
      </c>
      <c r="R361" s="225">
        <f>Q361*H361</f>
        <v>0</v>
      </c>
      <c r="S361" s="225">
        <v>0.070000000000000007</v>
      </c>
      <c r="T361" s="226">
        <f>S361*H361</f>
        <v>7.9255400000000007</v>
      </c>
      <c r="AR361" s="17" t="s">
        <v>170</v>
      </c>
      <c r="AT361" s="17" t="s">
        <v>165</v>
      </c>
      <c r="AU361" s="17" t="s">
        <v>76</v>
      </c>
      <c r="AY361" s="17" t="s">
        <v>163</v>
      </c>
      <c r="BE361" s="227">
        <f>IF(N361="základní",J361,0)</f>
        <v>0</v>
      </c>
      <c r="BF361" s="227">
        <f>IF(N361="snížená",J361,0)</f>
        <v>0</v>
      </c>
      <c r="BG361" s="227">
        <f>IF(N361="zákl. přenesená",J361,0)</f>
        <v>0</v>
      </c>
      <c r="BH361" s="227">
        <f>IF(N361="sníž. přenesená",J361,0)</f>
        <v>0</v>
      </c>
      <c r="BI361" s="227">
        <f>IF(N361="nulová",J361,0)</f>
        <v>0</v>
      </c>
      <c r="BJ361" s="17" t="s">
        <v>74</v>
      </c>
      <c r="BK361" s="227">
        <f>ROUND(I361*H361,2)</f>
        <v>0</v>
      </c>
      <c r="BL361" s="17" t="s">
        <v>170</v>
      </c>
      <c r="BM361" s="17" t="s">
        <v>2363</v>
      </c>
    </row>
    <row r="362" s="1" customFormat="1">
      <c r="B362" s="38"/>
      <c r="C362" s="39"/>
      <c r="D362" s="228" t="s">
        <v>172</v>
      </c>
      <c r="E362" s="39"/>
      <c r="F362" s="229" t="s">
        <v>1723</v>
      </c>
      <c r="G362" s="39"/>
      <c r="H362" s="39"/>
      <c r="I362" s="143"/>
      <c r="J362" s="39"/>
      <c r="K362" s="39"/>
      <c r="L362" s="43"/>
      <c r="M362" s="230"/>
      <c r="N362" s="79"/>
      <c r="O362" s="79"/>
      <c r="P362" s="79"/>
      <c r="Q362" s="79"/>
      <c r="R362" s="79"/>
      <c r="S362" s="79"/>
      <c r="T362" s="80"/>
      <c r="AT362" s="17" t="s">
        <v>172</v>
      </c>
      <c r="AU362" s="17" t="s">
        <v>76</v>
      </c>
    </row>
    <row r="363" s="1" customFormat="1">
      <c r="B363" s="38"/>
      <c r="C363" s="39"/>
      <c r="D363" s="228" t="s">
        <v>174</v>
      </c>
      <c r="E363" s="39"/>
      <c r="F363" s="231" t="s">
        <v>907</v>
      </c>
      <c r="G363" s="39"/>
      <c r="H363" s="39"/>
      <c r="I363" s="143"/>
      <c r="J363" s="39"/>
      <c r="K363" s="39"/>
      <c r="L363" s="43"/>
      <c r="M363" s="230"/>
      <c r="N363" s="79"/>
      <c r="O363" s="79"/>
      <c r="P363" s="79"/>
      <c r="Q363" s="79"/>
      <c r="R363" s="79"/>
      <c r="S363" s="79"/>
      <c r="T363" s="80"/>
      <c r="AT363" s="17" t="s">
        <v>174</v>
      </c>
      <c r="AU363" s="17" t="s">
        <v>76</v>
      </c>
    </row>
    <row r="364" s="13" customFormat="1">
      <c r="B364" s="243"/>
      <c r="C364" s="244"/>
      <c r="D364" s="228" t="s">
        <v>176</v>
      </c>
      <c r="E364" s="245" t="s">
        <v>1</v>
      </c>
      <c r="F364" s="246" t="s">
        <v>1724</v>
      </c>
      <c r="G364" s="244"/>
      <c r="H364" s="245" t="s">
        <v>1</v>
      </c>
      <c r="I364" s="247"/>
      <c r="J364" s="244"/>
      <c r="K364" s="244"/>
      <c r="L364" s="248"/>
      <c r="M364" s="249"/>
      <c r="N364" s="250"/>
      <c r="O364" s="250"/>
      <c r="P364" s="250"/>
      <c r="Q364" s="250"/>
      <c r="R364" s="250"/>
      <c r="S364" s="250"/>
      <c r="T364" s="251"/>
      <c r="AT364" s="252" t="s">
        <v>176</v>
      </c>
      <c r="AU364" s="252" t="s">
        <v>76</v>
      </c>
      <c r="AV364" s="13" t="s">
        <v>74</v>
      </c>
      <c r="AW364" s="13" t="s">
        <v>30</v>
      </c>
      <c r="AX364" s="13" t="s">
        <v>67</v>
      </c>
      <c r="AY364" s="252" t="s">
        <v>163</v>
      </c>
    </row>
    <row r="365" s="12" customFormat="1">
      <c r="B365" s="232"/>
      <c r="C365" s="233"/>
      <c r="D365" s="228" t="s">
        <v>176</v>
      </c>
      <c r="E365" s="234" t="s">
        <v>1</v>
      </c>
      <c r="F365" s="235" t="s">
        <v>2364</v>
      </c>
      <c r="G365" s="233"/>
      <c r="H365" s="236">
        <v>113.22199999999999</v>
      </c>
      <c r="I365" s="237"/>
      <c r="J365" s="233"/>
      <c r="K365" s="233"/>
      <c r="L365" s="238"/>
      <c r="M365" s="239"/>
      <c r="N365" s="240"/>
      <c r="O365" s="240"/>
      <c r="P365" s="240"/>
      <c r="Q365" s="240"/>
      <c r="R365" s="240"/>
      <c r="S365" s="240"/>
      <c r="T365" s="241"/>
      <c r="AT365" s="242" t="s">
        <v>176</v>
      </c>
      <c r="AU365" s="242" t="s">
        <v>76</v>
      </c>
      <c r="AV365" s="12" t="s">
        <v>76</v>
      </c>
      <c r="AW365" s="12" t="s">
        <v>30</v>
      </c>
      <c r="AX365" s="12" t="s">
        <v>67</v>
      </c>
      <c r="AY365" s="242" t="s">
        <v>163</v>
      </c>
    </row>
    <row r="366" s="14" customFormat="1">
      <c r="B366" s="253"/>
      <c r="C366" s="254"/>
      <c r="D366" s="228" t="s">
        <v>176</v>
      </c>
      <c r="E366" s="255" t="s">
        <v>1</v>
      </c>
      <c r="F366" s="256" t="s">
        <v>188</v>
      </c>
      <c r="G366" s="254"/>
      <c r="H366" s="257">
        <v>113.22199999999999</v>
      </c>
      <c r="I366" s="258"/>
      <c r="J366" s="254"/>
      <c r="K366" s="254"/>
      <c r="L366" s="259"/>
      <c r="M366" s="260"/>
      <c r="N366" s="261"/>
      <c r="O366" s="261"/>
      <c r="P366" s="261"/>
      <c r="Q366" s="261"/>
      <c r="R366" s="261"/>
      <c r="S366" s="261"/>
      <c r="T366" s="262"/>
      <c r="AT366" s="263" t="s">
        <v>176</v>
      </c>
      <c r="AU366" s="263" t="s">
        <v>76</v>
      </c>
      <c r="AV366" s="14" t="s">
        <v>170</v>
      </c>
      <c r="AW366" s="14" t="s">
        <v>30</v>
      </c>
      <c r="AX366" s="14" t="s">
        <v>74</v>
      </c>
      <c r="AY366" s="263" t="s">
        <v>163</v>
      </c>
    </row>
    <row r="367" s="1" customFormat="1" ht="16.5" customHeight="1">
      <c r="B367" s="38"/>
      <c r="C367" s="216" t="s">
        <v>865</v>
      </c>
      <c r="D367" s="216" t="s">
        <v>165</v>
      </c>
      <c r="E367" s="217" t="s">
        <v>1725</v>
      </c>
      <c r="F367" s="218" t="s">
        <v>1726</v>
      </c>
      <c r="G367" s="219" t="s">
        <v>197</v>
      </c>
      <c r="H367" s="220">
        <v>313.14600000000002</v>
      </c>
      <c r="I367" s="221"/>
      <c r="J367" s="222">
        <f>ROUND(I367*H367,2)</f>
        <v>0</v>
      </c>
      <c r="K367" s="218" t="s">
        <v>169</v>
      </c>
      <c r="L367" s="43"/>
      <c r="M367" s="223" t="s">
        <v>1</v>
      </c>
      <c r="N367" s="224" t="s">
        <v>38</v>
      </c>
      <c r="O367" s="79"/>
      <c r="P367" s="225">
        <f>O367*H367</f>
        <v>0</v>
      </c>
      <c r="Q367" s="225">
        <v>0</v>
      </c>
      <c r="R367" s="225">
        <f>Q367*H367</f>
        <v>0</v>
      </c>
      <c r="S367" s="225">
        <v>0</v>
      </c>
      <c r="T367" s="226">
        <f>S367*H367</f>
        <v>0</v>
      </c>
      <c r="AR367" s="17" t="s">
        <v>170</v>
      </c>
      <c r="AT367" s="17" t="s">
        <v>165</v>
      </c>
      <c r="AU367" s="17" t="s">
        <v>76</v>
      </c>
      <c r="AY367" s="17" t="s">
        <v>163</v>
      </c>
      <c r="BE367" s="227">
        <f>IF(N367="základní",J367,0)</f>
        <v>0</v>
      </c>
      <c r="BF367" s="227">
        <f>IF(N367="snížená",J367,0)</f>
        <v>0</v>
      </c>
      <c r="BG367" s="227">
        <f>IF(N367="zákl. přenesená",J367,0)</f>
        <v>0</v>
      </c>
      <c r="BH367" s="227">
        <f>IF(N367="sníž. přenesená",J367,0)</f>
        <v>0</v>
      </c>
      <c r="BI367" s="227">
        <f>IF(N367="nulová",J367,0)</f>
        <v>0</v>
      </c>
      <c r="BJ367" s="17" t="s">
        <v>74</v>
      </c>
      <c r="BK367" s="227">
        <f>ROUND(I367*H367,2)</f>
        <v>0</v>
      </c>
      <c r="BL367" s="17" t="s">
        <v>170</v>
      </c>
      <c r="BM367" s="17" t="s">
        <v>2365</v>
      </c>
    </row>
    <row r="368" s="1" customFormat="1">
      <c r="B368" s="38"/>
      <c r="C368" s="39"/>
      <c r="D368" s="228" t="s">
        <v>172</v>
      </c>
      <c r="E368" s="39"/>
      <c r="F368" s="229" t="s">
        <v>1728</v>
      </c>
      <c r="G368" s="39"/>
      <c r="H368" s="39"/>
      <c r="I368" s="143"/>
      <c r="J368" s="39"/>
      <c r="K368" s="39"/>
      <c r="L368" s="43"/>
      <c r="M368" s="230"/>
      <c r="N368" s="79"/>
      <c r="O368" s="79"/>
      <c r="P368" s="79"/>
      <c r="Q368" s="79"/>
      <c r="R368" s="79"/>
      <c r="S368" s="79"/>
      <c r="T368" s="80"/>
      <c r="AT368" s="17" t="s">
        <v>172</v>
      </c>
      <c r="AU368" s="17" t="s">
        <v>76</v>
      </c>
    </row>
    <row r="369" s="1" customFormat="1">
      <c r="B369" s="38"/>
      <c r="C369" s="39"/>
      <c r="D369" s="228" t="s">
        <v>174</v>
      </c>
      <c r="E369" s="39"/>
      <c r="F369" s="231" t="s">
        <v>907</v>
      </c>
      <c r="G369" s="39"/>
      <c r="H369" s="39"/>
      <c r="I369" s="143"/>
      <c r="J369" s="39"/>
      <c r="K369" s="39"/>
      <c r="L369" s="43"/>
      <c r="M369" s="230"/>
      <c r="N369" s="79"/>
      <c r="O369" s="79"/>
      <c r="P369" s="79"/>
      <c r="Q369" s="79"/>
      <c r="R369" s="79"/>
      <c r="S369" s="79"/>
      <c r="T369" s="80"/>
      <c r="AT369" s="17" t="s">
        <v>174</v>
      </c>
      <c r="AU369" s="17" t="s">
        <v>76</v>
      </c>
    </row>
    <row r="370" s="12" customFormat="1">
      <c r="B370" s="232"/>
      <c r="C370" s="233"/>
      <c r="D370" s="228" t="s">
        <v>176</v>
      </c>
      <c r="E370" s="234" t="s">
        <v>1</v>
      </c>
      <c r="F370" s="235" t="s">
        <v>2366</v>
      </c>
      <c r="G370" s="233"/>
      <c r="H370" s="236">
        <v>313.14600000000002</v>
      </c>
      <c r="I370" s="237"/>
      <c r="J370" s="233"/>
      <c r="K370" s="233"/>
      <c r="L370" s="238"/>
      <c r="M370" s="239"/>
      <c r="N370" s="240"/>
      <c r="O370" s="240"/>
      <c r="P370" s="240"/>
      <c r="Q370" s="240"/>
      <c r="R370" s="240"/>
      <c r="S370" s="240"/>
      <c r="T370" s="241"/>
      <c r="AT370" s="242" t="s">
        <v>176</v>
      </c>
      <c r="AU370" s="242" t="s">
        <v>76</v>
      </c>
      <c r="AV370" s="12" t="s">
        <v>76</v>
      </c>
      <c r="AW370" s="12" t="s">
        <v>30</v>
      </c>
      <c r="AX370" s="12" t="s">
        <v>67</v>
      </c>
      <c r="AY370" s="242" t="s">
        <v>163</v>
      </c>
    </row>
    <row r="371" s="14" customFormat="1">
      <c r="B371" s="253"/>
      <c r="C371" s="254"/>
      <c r="D371" s="228" t="s">
        <v>176</v>
      </c>
      <c r="E371" s="255" t="s">
        <v>1</v>
      </c>
      <c r="F371" s="256" t="s">
        <v>188</v>
      </c>
      <c r="G371" s="254"/>
      <c r="H371" s="257">
        <v>313.14600000000002</v>
      </c>
      <c r="I371" s="258"/>
      <c r="J371" s="254"/>
      <c r="K371" s="254"/>
      <c r="L371" s="259"/>
      <c r="M371" s="260"/>
      <c r="N371" s="261"/>
      <c r="O371" s="261"/>
      <c r="P371" s="261"/>
      <c r="Q371" s="261"/>
      <c r="R371" s="261"/>
      <c r="S371" s="261"/>
      <c r="T371" s="262"/>
      <c r="AT371" s="263" t="s">
        <v>176</v>
      </c>
      <c r="AU371" s="263" t="s">
        <v>76</v>
      </c>
      <c r="AV371" s="14" t="s">
        <v>170</v>
      </c>
      <c r="AW371" s="14" t="s">
        <v>30</v>
      </c>
      <c r="AX371" s="14" t="s">
        <v>74</v>
      </c>
      <c r="AY371" s="263" t="s">
        <v>163</v>
      </c>
    </row>
    <row r="372" s="1" customFormat="1" ht="16.5" customHeight="1">
      <c r="B372" s="38"/>
      <c r="C372" s="216" t="s">
        <v>871</v>
      </c>
      <c r="D372" s="216" t="s">
        <v>165</v>
      </c>
      <c r="E372" s="217" t="s">
        <v>981</v>
      </c>
      <c r="F372" s="218" t="s">
        <v>982</v>
      </c>
      <c r="G372" s="219" t="s">
        <v>197</v>
      </c>
      <c r="H372" s="220">
        <v>27.387</v>
      </c>
      <c r="I372" s="221"/>
      <c r="J372" s="222">
        <f>ROUND(I372*H372,2)</f>
        <v>0</v>
      </c>
      <c r="K372" s="218" t="s">
        <v>169</v>
      </c>
      <c r="L372" s="43"/>
      <c r="M372" s="223" t="s">
        <v>1</v>
      </c>
      <c r="N372" s="224" t="s">
        <v>38</v>
      </c>
      <c r="O372" s="79"/>
      <c r="P372" s="225">
        <f>O372*H372</f>
        <v>0</v>
      </c>
      <c r="Q372" s="225">
        <v>0.019425000000000001</v>
      </c>
      <c r="R372" s="225">
        <f>Q372*H372</f>
        <v>0.53199247500000002</v>
      </c>
      <c r="S372" s="225">
        <v>0</v>
      </c>
      <c r="T372" s="226">
        <f>S372*H372</f>
        <v>0</v>
      </c>
      <c r="AR372" s="17" t="s">
        <v>170</v>
      </c>
      <c r="AT372" s="17" t="s">
        <v>165</v>
      </c>
      <c r="AU372" s="17" t="s">
        <v>76</v>
      </c>
      <c r="AY372" s="17" t="s">
        <v>163</v>
      </c>
      <c r="BE372" s="227">
        <f>IF(N372="základní",J372,0)</f>
        <v>0</v>
      </c>
      <c r="BF372" s="227">
        <f>IF(N372="snížená",J372,0)</f>
        <v>0</v>
      </c>
      <c r="BG372" s="227">
        <f>IF(N372="zákl. přenesená",J372,0)</f>
        <v>0</v>
      </c>
      <c r="BH372" s="227">
        <f>IF(N372="sníž. přenesená",J372,0)</f>
        <v>0</v>
      </c>
      <c r="BI372" s="227">
        <f>IF(N372="nulová",J372,0)</f>
        <v>0</v>
      </c>
      <c r="BJ372" s="17" t="s">
        <v>74</v>
      </c>
      <c r="BK372" s="227">
        <f>ROUND(I372*H372,2)</f>
        <v>0</v>
      </c>
      <c r="BL372" s="17" t="s">
        <v>170</v>
      </c>
      <c r="BM372" s="17" t="s">
        <v>2367</v>
      </c>
    </row>
    <row r="373" s="1" customFormat="1">
      <c r="B373" s="38"/>
      <c r="C373" s="39"/>
      <c r="D373" s="228" t="s">
        <v>172</v>
      </c>
      <c r="E373" s="39"/>
      <c r="F373" s="229" t="s">
        <v>984</v>
      </c>
      <c r="G373" s="39"/>
      <c r="H373" s="39"/>
      <c r="I373" s="143"/>
      <c r="J373" s="39"/>
      <c r="K373" s="39"/>
      <c r="L373" s="43"/>
      <c r="M373" s="230"/>
      <c r="N373" s="79"/>
      <c r="O373" s="79"/>
      <c r="P373" s="79"/>
      <c r="Q373" s="79"/>
      <c r="R373" s="79"/>
      <c r="S373" s="79"/>
      <c r="T373" s="80"/>
      <c r="AT373" s="17" t="s">
        <v>172</v>
      </c>
      <c r="AU373" s="17" t="s">
        <v>76</v>
      </c>
    </row>
    <row r="374" s="1" customFormat="1">
      <c r="B374" s="38"/>
      <c r="C374" s="39"/>
      <c r="D374" s="228" t="s">
        <v>174</v>
      </c>
      <c r="E374" s="39"/>
      <c r="F374" s="231" t="s">
        <v>985</v>
      </c>
      <c r="G374" s="39"/>
      <c r="H374" s="39"/>
      <c r="I374" s="143"/>
      <c r="J374" s="39"/>
      <c r="K374" s="39"/>
      <c r="L374" s="43"/>
      <c r="M374" s="230"/>
      <c r="N374" s="79"/>
      <c r="O374" s="79"/>
      <c r="P374" s="79"/>
      <c r="Q374" s="79"/>
      <c r="R374" s="79"/>
      <c r="S374" s="79"/>
      <c r="T374" s="80"/>
      <c r="AT374" s="17" t="s">
        <v>174</v>
      </c>
      <c r="AU374" s="17" t="s">
        <v>76</v>
      </c>
    </row>
    <row r="375" s="13" customFormat="1">
      <c r="B375" s="243"/>
      <c r="C375" s="244"/>
      <c r="D375" s="228" t="s">
        <v>176</v>
      </c>
      <c r="E375" s="245" t="s">
        <v>1</v>
      </c>
      <c r="F375" s="246" t="s">
        <v>2368</v>
      </c>
      <c r="G375" s="244"/>
      <c r="H375" s="245" t="s">
        <v>1</v>
      </c>
      <c r="I375" s="247"/>
      <c r="J375" s="244"/>
      <c r="K375" s="244"/>
      <c r="L375" s="248"/>
      <c r="M375" s="249"/>
      <c r="N375" s="250"/>
      <c r="O375" s="250"/>
      <c r="P375" s="250"/>
      <c r="Q375" s="250"/>
      <c r="R375" s="250"/>
      <c r="S375" s="250"/>
      <c r="T375" s="251"/>
      <c r="AT375" s="252" t="s">
        <v>176</v>
      </c>
      <c r="AU375" s="252" t="s">
        <v>76</v>
      </c>
      <c r="AV375" s="13" t="s">
        <v>74</v>
      </c>
      <c r="AW375" s="13" t="s">
        <v>30</v>
      </c>
      <c r="AX375" s="13" t="s">
        <v>67</v>
      </c>
      <c r="AY375" s="252" t="s">
        <v>163</v>
      </c>
    </row>
    <row r="376" s="13" customFormat="1">
      <c r="B376" s="243"/>
      <c r="C376" s="244"/>
      <c r="D376" s="228" t="s">
        <v>176</v>
      </c>
      <c r="E376" s="245" t="s">
        <v>1</v>
      </c>
      <c r="F376" s="246" t="s">
        <v>1703</v>
      </c>
      <c r="G376" s="244"/>
      <c r="H376" s="245" t="s">
        <v>1</v>
      </c>
      <c r="I376" s="247"/>
      <c r="J376" s="244"/>
      <c r="K376" s="244"/>
      <c r="L376" s="248"/>
      <c r="M376" s="249"/>
      <c r="N376" s="250"/>
      <c r="O376" s="250"/>
      <c r="P376" s="250"/>
      <c r="Q376" s="250"/>
      <c r="R376" s="250"/>
      <c r="S376" s="250"/>
      <c r="T376" s="251"/>
      <c r="AT376" s="252" t="s">
        <v>176</v>
      </c>
      <c r="AU376" s="252" t="s">
        <v>76</v>
      </c>
      <c r="AV376" s="13" t="s">
        <v>74</v>
      </c>
      <c r="AW376" s="13" t="s">
        <v>30</v>
      </c>
      <c r="AX376" s="13" t="s">
        <v>67</v>
      </c>
      <c r="AY376" s="252" t="s">
        <v>163</v>
      </c>
    </row>
    <row r="377" s="12" customFormat="1">
      <c r="B377" s="232"/>
      <c r="C377" s="233"/>
      <c r="D377" s="228" t="s">
        <v>176</v>
      </c>
      <c r="E377" s="234" t="s">
        <v>1</v>
      </c>
      <c r="F377" s="235" t="s">
        <v>2369</v>
      </c>
      <c r="G377" s="233"/>
      <c r="H377" s="236">
        <v>26.538</v>
      </c>
      <c r="I377" s="237"/>
      <c r="J377" s="233"/>
      <c r="K377" s="233"/>
      <c r="L377" s="238"/>
      <c r="M377" s="239"/>
      <c r="N377" s="240"/>
      <c r="O377" s="240"/>
      <c r="P377" s="240"/>
      <c r="Q377" s="240"/>
      <c r="R377" s="240"/>
      <c r="S377" s="240"/>
      <c r="T377" s="241"/>
      <c r="AT377" s="242" t="s">
        <v>176</v>
      </c>
      <c r="AU377" s="242" t="s">
        <v>76</v>
      </c>
      <c r="AV377" s="12" t="s">
        <v>76</v>
      </c>
      <c r="AW377" s="12" t="s">
        <v>30</v>
      </c>
      <c r="AX377" s="12" t="s">
        <v>67</v>
      </c>
      <c r="AY377" s="242" t="s">
        <v>163</v>
      </c>
    </row>
    <row r="378" s="13" customFormat="1">
      <c r="B378" s="243"/>
      <c r="C378" s="244"/>
      <c r="D378" s="228" t="s">
        <v>176</v>
      </c>
      <c r="E378" s="245" t="s">
        <v>1</v>
      </c>
      <c r="F378" s="246" t="s">
        <v>1711</v>
      </c>
      <c r="G378" s="244"/>
      <c r="H378" s="245" t="s">
        <v>1</v>
      </c>
      <c r="I378" s="247"/>
      <c r="J378" s="244"/>
      <c r="K378" s="244"/>
      <c r="L378" s="248"/>
      <c r="M378" s="249"/>
      <c r="N378" s="250"/>
      <c r="O378" s="250"/>
      <c r="P378" s="250"/>
      <c r="Q378" s="250"/>
      <c r="R378" s="250"/>
      <c r="S378" s="250"/>
      <c r="T378" s="251"/>
      <c r="AT378" s="252" t="s">
        <v>176</v>
      </c>
      <c r="AU378" s="252" t="s">
        <v>76</v>
      </c>
      <c r="AV378" s="13" t="s">
        <v>74</v>
      </c>
      <c r="AW378" s="13" t="s">
        <v>30</v>
      </c>
      <c r="AX378" s="13" t="s">
        <v>67</v>
      </c>
      <c r="AY378" s="252" t="s">
        <v>163</v>
      </c>
    </row>
    <row r="379" s="12" customFormat="1">
      <c r="B379" s="232"/>
      <c r="C379" s="233"/>
      <c r="D379" s="228" t="s">
        <v>176</v>
      </c>
      <c r="E379" s="234" t="s">
        <v>1</v>
      </c>
      <c r="F379" s="235" t="s">
        <v>2370</v>
      </c>
      <c r="G379" s="233"/>
      <c r="H379" s="236">
        <v>0.84899999999999998</v>
      </c>
      <c r="I379" s="237"/>
      <c r="J379" s="233"/>
      <c r="K379" s="233"/>
      <c r="L379" s="238"/>
      <c r="M379" s="239"/>
      <c r="N379" s="240"/>
      <c r="O379" s="240"/>
      <c r="P379" s="240"/>
      <c r="Q379" s="240"/>
      <c r="R379" s="240"/>
      <c r="S379" s="240"/>
      <c r="T379" s="241"/>
      <c r="AT379" s="242" t="s">
        <v>176</v>
      </c>
      <c r="AU379" s="242" t="s">
        <v>76</v>
      </c>
      <c r="AV379" s="12" t="s">
        <v>76</v>
      </c>
      <c r="AW379" s="12" t="s">
        <v>30</v>
      </c>
      <c r="AX379" s="12" t="s">
        <v>67</v>
      </c>
      <c r="AY379" s="242" t="s">
        <v>163</v>
      </c>
    </row>
    <row r="380" s="15" customFormat="1">
      <c r="B380" s="281"/>
      <c r="C380" s="282"/>
      <c r="D380" s="228" t="s">
        <v>176</v>
      </c>
      <c r="E380" s="283" t="s">
        <v>1</v>
      </c>
      <c r="F380" s="284" t="s">
        <v>1713</v>
      </c>
      <c r="G380" s="282"/>
      <c r="H380" s="285">
        <v>27.387</v>
      </c>
      <c r="I380" s="286"/>
      <c r="J380" s="282"/>
      <c r="K380" s="282"/>
      <c r="L380" s="287"/>
      <c r="M380" s="288"/>
      <c r="N380" s="289"/>
      <c r="O380" s="289"/>
      <c r="P380" s="289"/>
      <c r="Q380" s="289"/>
      <c r="R380" s="289"/>
      <c r="S380" s="289"/>
      <c r="T380" s="290"/>
      <c r="AT380" s="291" t="s">
        <v>176</v>
      </c>
      <c r="AU380" s="291" t="s">
        <v>76</v>
      </c>
      <c r="AV380" s="15" t="s">
        <v>189</v>
      </c>
      <c r="AW380" s="15" t="s">
        <v>30</v>
      </c>
      <c r="AX380" s="15" t="s">
        <v>67</v>
      </c>
      <c r="AY380" s="291" t="s">
        <v>163</v>
      </c>
    </row>
    <row r="381" s="14" customFormat="1">
      <c r="B381" s="253"/>
      <c r="C381" s="254"/>
      <c r="D381" s="228" t="s">
        <v>176</v>
      </c>
      <c r="E381" s="255" t="s">
        <v>1</v>
      </c>
      <c r="F381" s="256" t="s">
        <v>188</v>
      </c>
      <c r="G381" s="254"/>
      <c r="H381" s="257">
        <v>27.387</v>
      </c>
      <c r="I381" s="258"/>
      <c r="J381" s="254"/>
      <c r="K381" s="254"/>
      <c r="L381" s="259"/>
      <c r="M381" s="260"/>
      <c r="N381" s="261"/>
      <c r="O381" s="261"/>
      <c r="P381" s="261"/>
      <c r="Q381" s="261"/>
      <c r="R381" s="261"/>
      <c r="S381" s="261"/>
      <c r="T381" s="262"/>
      <c r="AT381" s="263" t="s">
        <v>176</v>
      </c>
      <c r="AU381" s="263" t="s">
        <v>76</v>
      </c>
      <c r="AV381" s="14" t="s">
        <v>170</v>
      </c>
      <c r="AW381" s="14" t="s">
        <v>30</v>
      </c>
      <c r="AX381" s="14" t="s">
        <v>74</v>
      </c>
      <c r="AY381" s="263" t="s">
        <v>163</v>
      </c>
    </row>
    <row r="382" s="1" customFormat="1" ht="16.5" customHeight="1">
      <c r="B382" s="38"/>
      <c r="C382" s="216" t="s">
        <v>878</v>
      </c>
      <c r="D382" s="216" t="s">
        <v>165</v>
      </c>
      <c r="E382" s="217" t="s">
        <v>990</v>
      </c>
      <c r="F382" s="218" t="s">
        <v>991</v>
      </c>
      <c r="G382" s="219" t="s">
        <v>197</v>
      </c>
      <c r="H382" s="220">
        <v>27.387</v>
      </c>
      <c r="I382" s="221"/>
      <c r="J382" s="222">
        <f>ROUND(I382*H382,2)</f>
        <v>0</v>
      </c>
      <c r="K382" s="218" t="s">
        <v>169</v>
      </c>
      <c r="L382" s="43"/>
      <c r="M382" s="223" t="s">
        <v>1</v>
      </c>
      <c r="N382" s="224" t="s">
        <v>38</v>
      </c>
      <c r="O382" s="79"/>
      <c r="P382" s="225">
        <f>O382*H382</f>
        <v>0</v>
      </c>
      <c r="Q382" s="225">
        <v>0.058275</v>
      </c>
      <c r="R382" s="225">
        <f>Q382*H382</f>
        <v>1.5959774250000001</v>
      </c>
      <c r="S382" s="225">
        <v>0</v>
      </c>
      <c r="T382" s="226">
        <f>S382*H382</f>
        <v>0</v>
      </c>
      <c r="AR382" s="17" t="s">
        <v>170</v>
      </c>
      <c r="AT382" s="17" t="s">
        <v>165</v>
      </c>
      <c r="AU382" s="17" t="s">
        <v>76</v>
      </c>
      <c r="AY382" s="17" t="s">
        <v>163</v>
      </c>
      <c r="BE382" s="227">
        <f>IF(N382="základní",J382,0)</f>
        <v>0</v>
      </c>
      <c r="BF382" s="227">
        <f>IF(N382="snížená",J382,0)</f>
        <v>0</v>
      </c>
      <c r="BG382" s="227">
        <f>IF(N382="zákl. přenesená",J382,0)</f>
        <v>0</v>
      </c>
      <c r="BH382" s="227">
        <f>IF(N382="sníž. přenesená",J382,0)</f>
        <v>0</v>
      </c>
      <c r="BI382" s="227">
        <f>IF(N382="nulová",J382,0)</f>
        <v>0</v>
      </c>
      <c r="BJ382" s="17" t="s">
        <v>74</v>
      </c>
      <c r="BK382" s="227">
        <f>ROUND(I382*H382,2)</f>
        <v>0</v>
      </c>
      <c r="BL382" s="17" t="s">
        <v>170</v>
      </c>
      <c r="BM382" s="17" t="s">
        <v>2371</v>
      </c>
    </row>
    <row r="383" s="1" customFormat="1">
      <c r="B383" s="38"/>
      <c r="C383" s="39"/>
      <c r="D383" s="228" t="s">
        <v>172</v>
      </c>
      <c r="E383" s="39"/>
      <c r="F383" s="229" t="s">
        <v>993</v>
      </c>
      <c r="G383" s="39"/>
      <c r="H383" s="39"/>
      <c r="I383" s="143"/>
      <c r="J383" s="39"/>
      <c r="K383" s="39"/>
      <c r="L383" s="43"/>
      <c r="M383" s="230"/>
      <c r="N383" s="79"/>
      <c r="O383" s="79"/>
      <c r="P383" s="79"/>
      <c r="Q383" s="79"/>
      <c r="R383" s="79"/>
      <c r="S383" s="79"/>
      <c r="T383" s="80"/>
      <c r="AT383" s="17" t="s">
        <v>172</v>
      </c>
      <c r="AU383" s="17" t="s">
        <v>76</v>
      </c>
    </row>
    <row r="384" s="1" customFormat="1">
      <c r="B384" s="38"/>
      <c r="C384" s="39"/>
      <c r="D384" s="228" t="s">
        <v>174</v>
      </c>
      <c r="E384" s="39"/>
      <c r="F384" s="231" t="s">
        <v>985</v>
      </c>
      <c r="G384" s="39"/>
      <c r="H384" s="39"/>
      <c r="I384" s="143"/>
      <c r="J384" s="39"/>
      <c r="K384" s="39"/>
      <c r="L384" s="43"/>
      <c r="M384" s="230"/>
      <c r="N384" s="79"/>
      <c r="O384" s="79"/>
      <c r="P384" s="79"/>
      <c r="Q384" s="79"/>
      <c r="R384" s="79"/>
      <c r="S384" s="79"/>
      <c r="T384" s="80"/>
      <c r="AT384" s="17" t="s">
        <v>174</v>
      </c>
      <c r="AU384" s="17" t="s">
        <v>76</v>
      </c>
    </row>
    <row r="385" s="13" customFormat="1">
      <c r="B385" s="243"/>
      <c r="C385" s="244"/>
      <c r="D385" s="228" t="s">
        <v>176</v>
      </c>
      <c r="E385" s="245" t="s">
        <v>1</v>
      </c>
      <c r="F385" s="246" t="s">
        <v>2372</v>
      </c>
      <c r="G385" s="244"/>
      <c r="H385" s="245" t="s">
        <v>1</v>
      </c>
      <c r="I385" s="247"/>
      <c r="J385" s="244"/>
      <c r="K385" s="244"/>
      <c r="L385" s="248"/>
      <c r="M385" s="249"/>
      <c r="N385" s="250"/>
      <c r="O385" s="250"/>
      <c r="P385" s="250"/>
      <c r="Q385" s="250"/>
      <c r="R385" s="250"/>
      <c r="S385" s="250"/>
      <c r="T385" s="251"/>
      <c r="AT385" s="252" t="s">
        <v>176</v>
      </c>
      <c r="AU385" s="252" t="s">
        <v>76</v>
      </c>
      <c r="AV385" s="13" t="s">
        <v>74</v>
      </c>
      <c r="AW385" s="13" t="s">
        <v>30</v>
      </c>
      <c r="AX385" s="13" t="s">
        <v>67</v>
      </c>
      <c r="AY385" s="252" t="s">
        <v>163</v>
      </c>
    </row>
    <row r="386" s="13" customFormat="1">
      <c r="B386" s="243"/>
      <c r="C386" s="244"/>
      <c r="D386" s="228" t="s">
        <v>176</v>
      </c>
      <c r="E386" s="245" t="s">
        <v>1</v>
      </c>
      <c r="F386" s="246" t="s">
        <v>1703</v>
      </c>
      <c r="G386" s="244"/>
      <c r="H386" s="245" t="s">
        <v>1</v>
      </c>
      <c r="I386" s="247"/>
      <c r="J386" s="244"/>
      <c r="K386" s="244"/>
      <c r="L386" s="248"/>
      <c r="M386" s="249"/>
      <c r="N386" s="250"/>
      <c r="O386" s="250"/>
      <c r="P386" s="250"/>
      <c r="Q386" s="250"/>
      <c r="R386" s="250"/>
      <c r="S386" s="250"/>
      <c r="T386" s="251"/>
      <c r="AT386" s="252" t="s">
        <v>176</v>
      </c>
      <c r="AU386" s="252" t="s">
        <v>76</v>
      </c>
      <c r="AV386" s="13" t="s">
        <v>74</v>
      </c>
      <c r="AW386" s="13" t="s">
        <v>30</v>
      </c>
      <c r="AX386" s="13" t="s">
        <v>67</v>
      </c>
      <c r="AY386" s="252" t="s">
        <v>163</v>
      </c>
    </row>
    <row r="387" s="12" customFormat="1">
      <c r="B387" s="232"/>
      <c r="C387" s="233"/>
      <c r="D387" s="228" t="s">
        <v>176</v>
      </c>
      <c r="E387" s="234" t="s">
        <v>1</v>
      </c>
      <c r="F387" s="235" t="s">
        <v>2369</v>
      </c>
      <c r="G387" s="233"/>
      <c r="H387" s="236">
        <v>26.538</v>
      </c>
      <c r="I387" s="237"/>
      <c r="J387" s="233"/>
      <c r="K387" s="233"/>
      <c r="L387" s="238"/>
      <c r="M387" s="239"/>
      <c r="N387" s="240"/>
      <c r="O387" s="240"/>
      <c r="P387" s="240"/>
      <c r="Q387" s="240"/>
      <c r="R387" s="240"/>
      <c r="S387" s="240"/>
      <c r="T387" s="241"/>
      <c r="AT387" s="242" t="s">
        <v>176</v>
      </c>
      <c r="AU387" s="242" t="s">
        <v>76</v>
      </c>
      <c r="AV387" s="12" t="s">
        <v>76</v>
      </c>
      <c r="AW387" s="12" t="s">
        <v>30</v>
      </c>
      <c r="AX387" s="12" t="s">
        <v>67</v>
      </c>
      <c r="AY387" s="242" t="s">
        <v>163</v>
      </c>
    </row>
    <row r="388" s="13" customFormat="1">
      <c r="B388" s="243"/>
      <c r="C388" s="244"/>
      <c r="D388" s="228" t="s">
        <v>176</v>
      </c>
      <c r="E388" s="245" t="s">
        <v>1</v>
      </c>
      <c r="F388" s="246" t="s">
        <v>1711</v>
      </c>
      <c r="G388" s="244"/>
      <c r="H388" s="245" t="s">
        <v>1</v>
      </c>
      <c r="I388" s="247"/>
      <c r="J388" s="244"/>
      <c r="K388" s="244"/>
      <c r="L388" s="248"/>
      <c r="M388" s="249"/>
      <c r="N388" s="250"/>
      <c r="O388" s="250"/>
      <c r="P388" s="250"/>
      <c r="Q388" s="250"/>
      <c r="R388" s="250"/>
      <c r="S388" s="250"/>
      <c r="T388" s="251"/>
      <c r="AT388" s="252" t="s">
        <v>176</v>
      </c>
      <c r="AU388" s="252" t="s">
        <v>76</v>
      </c>
      <c r="AV388" s="13" t="s">
        <v>74</v>
      </c>
      <c r="AW388" s="13" t="s">
        <v>30</v>
      </c>
      <c r="AX388" s="13" t="s">
        <v>67</v>
      </c>
      <c r="AY388" s="252" t="s">
        <v>163</v>
      </c>
    </row>
    <row r="389" s="12" customFormat="1">
      <c r="B389" s="232"/>
      <c r="C389" s="233"/>
      <c r="D389" s="228" t="s">
        <v>176</v>
      </c>
      <c r="E389" s="234" t="s">
        <v>1</v>
      </c>
      <c r="F389" s="235" t="s">
        <v>2370</v>
      </c>
      <c r="G389" s="233"/>
      <c r="H389" s="236">
        <v>0.84899999999999998</v>
      </c>
      <c r="I389" s="237"/>
      <c r="J389" s="233"/>
      <c r="K389" s="233"/>
      <c r="L389" s="238"/>
      <c r="M389" s="239"/>
      <c r="N389" s="240"/>
      <c r="O389" s="240"/>
      <c r="P389" s="240"/>
      <c r="Q389" s="240"/>
      <c r="R389" s="240"/>
      <c r="S389" s="240"/>
      <c r="T389" s="241"/>
      <c r="AT389" s="242" t="s">
        <v>176</v>
      </c>
      <c r="AU389" s="242" t="s">
        <v>76</v>
      </c>
      <c r="AV389" s="12" t="s">
        <v>76</v>
      </c>
      <c r="AW389" s="12" t="s">
        <v>30</v>
      </c>
      <c r="AX389" s="12" t="s">
        <v>67</v>
      </c>
      <c r="AY389" s="242" t="s">
        <v>163</v>
      </c>
    </row>
    <row r="390" s="15" customFormat="1">
      <c r="B390" s="281"/>
      <c r="C390" s="282"/>
      <c r="D390" s="228" t="s">
        <v>176</v>
      </c>
      <c r="E390" s="283" t="s">
        <v>1</v>
      </c>
      <c r="F390" s="284" t="s">
        <v>1713</v>
      </c>
      <c r="G390" s="282"/>
      <c r="H390" s="285">
        <v>27.387</v>
      </c>
      <c r="I390" s="286"/>
      <c r="J390" s="282"/>
      <c r="K390" s="282"/>
      <c r="L390" s="287"/>
      <c r="M390" s="288"/>
      <c r="N390" s="289"/>
      <c r="O390" s="289"/>
      <c r="P390" s="289"/>
      <c r="Q390" s="289"/>
      <c r="R390" s="289"/>
      <c r="S390" s="289"/>
      <c r="T390" s="290"/>
      <c r="AT390" s="291" t="s">
        <v>176</v>
      </c>
      <c r="AU390" s="291" t="s">
        <v>76</v>
      </c>
      <c r="AV390" s="15" t="s">
        <v>189</v>
      </c>
      <c r="AW390" s="15" t="s">
        <v>30</v>
      </c>
      <c r="AX390" s="15" t="s">
        <v>67</v>
      </c>
      <c r="AY390" s="291" t="s">
        <v>163</v>
      </c>
    </row>
    <row r="391" s="14" customFormat="1">
      <c r="B391" s="253"/>
      <c r="C391" s="254"/>
      <c r="D391" s="228" t="s">
        <v>176</v>
      </c>
      <c r="E391" s="255" t="s">
        <v>1</v>
      </c>
      <c r="F391" s="256" t="s">
        <v>188</v>
      </c>
      <c r="G391" s="254"/>
      <c r="H391" s="257">
        <v>27.387</v>
      </c>
      <c r="I391" s="258"/>
      <c r="J391" s="254"/>
      <c r="K391" s="254"/>
      <c r="L391" s="259"/>
      <c r="M391" s="260"/>
      <c r="N391" s="261"/>
      <c r="O391" s="261"/>
      <c r="P391" s="261"/>
      <c r="Q391" s="261"/>
      <c r="R391" s="261"/>
      <c r="S391" s="261"/>
      <c r="T391" s="262"/>
      <c r="AT391" s="263" t="s">
        <v>176</v>
      </c>
      <c r="AU391" s="263" t="s">
        <v>76</v>
      </c>
      <c r="AV391" s="14" t="s">
        <v>170</v>
      </c>
      <c r="AW391" s="14" t="s">
        <v>30</v>
      </c>
      <c r="AX391" s="14" t="s">
        <v>74</v>
      </c>
      <c r="AY391" s="263" t="s">
        <v>163</v>
      </c>
    </row>
    <row r="392" s="1" customFormat="1" ht="16.5" customHeight="1">
      <c r="B392" s="38"/>
      <c r="C392" s="216" t="s">
        <v>884</v>
      </c>
      <c r="D392" s="216" t="s">
        <v>165</v>
      </c>
      <c r="E392" s="217" t="s">
        <v>998</v>
      </c>
      <c r="F392" s="218" t="s">
        <v>999</v>
      </c>
      <c r="G392" s="219" t="s">
        <v>197</v>
      </c>
      <c r="H392" s="220">
        <v>56.610999999999997</v>
      </c>
      <c r="I392" s="221"/>
      <c r="J392" s="222">
        <f>ROUND(I392*H392,2)</f>
        <v>0</v>
      </c>
      <c r="K392" s="218" t="s">
        <v>169</v>
      </c>
      <c r="L392" s="43"/>
      <c r="M392" s="223" t="s">
        <v>1</v>
      </c>
      <c r="N392" s="224" t="s">
        <v>38</v>
      </c>
      <c r="O392" s="79"/>
      <c r="P392" s="225">
        <f>O392*H392</f>
        <v>0</v>
      </c>
      <c r="Q392" s="225">
        <v>0.019425000000000001</v>
      </c>
      <c r="R392" s="225">
        <f>Q392*H392</f>
        <v>1.099668675</v>
      </c>
      <c r="S392" s="225">
        <v>0</v>
      </c>
      <c r="T392" s="226">
        <f>S392*H392</f>
        <v>0</v>
      </c>
      <c r="AR392" s="17" t="s">
        <v>170</v>
      </c>
      <c r="AT392" s="17" t="s">
        <v>165</v>
      </c>
      <c r="AU392" s="17" t="s">
        <v>76</v>
      </c>
      <c r="AY392" s="17" t="s">
        <v>163</v>
      </c>
      <c r="BE392" s="227">
        <f>IF(N392="základní",J392,0)</f>
        <v>0</v>
      </c>
      <c r="BF392" s="227">
        <f>IF(N392="snížená",J392,0)</f>
        <v>0</v>
      </c>
      <c r="BG392" s="227">
        <f>IF(N392="zákl. přenesená",J392,0)</f>
        <v>0</v>
      </c>
      <c r="BH392" s="227">
        <f>IF(N392="sníž. přenesená",J392,0)</f>
        <v>0</v>
      </c>
      <c r="BI392" s="227">
        <f>IF(N392="nulová",J392,0)</f>
        <v>0</v>
      </c>
      <c r="BJ392" s="17" t="s">
        <v>74</v>
      </c>
      <c r="BK392" s="227">
        <f>ROUND(I392*H392,2)</f>
        <v>0</v>
      </c>
      <c r="BL392" s="17" t="s">
        <v>170</v>
      </c>
      <c r="BM392" s="17" t="s">
        <v>2373</v>
      </c>
    </row>
    <row r="393" s="1" customFormat="1">
      <c r="B393" s="38"/>
      <c r="C393" s="39"/>
      <c r="D393" s="228" t="s">
        <v>172</v>
      </c>
      <c r="E393" s="39"/>
      <c r="F393" s="229" t="s">
        <v>1001</v>
      </c>
      <c r="G393" s="39"/>
      <c r="H393" s="39"/>
      <c r="I393" s="143"/>
      <c r="J393" s="39"/>
      <c r="K393" s="39"/>
      <c r="L393" s="43"/>
      <c r="M393" s="230"/>
      <c r="N393" s="79"/>
      <c r="O393" s="79"/>
      <c r="P393" s="79"/>
      <c r="Q393" s="79"/>
      <c r="R393" s="79"/>
      <c r="S393" s="79"/>
      <c r="T393" s="80"/>
      <c r="AT393" s="17" t="s">
        <v>172</v>
      </c>
      <c r="AU393" s="17" t="s">
        <v>76</v>
      </c>
    </row>
    <row r="394" s="1" customFormat="1">
      <c r="B394" s="38"/>
      <c r="C394" s="39"/>
      <c r="D394" s="228" t="s">
        <v>174</v>
      </c>
      <c r="E394" s="39"/>
      <c r="F394" s="231" t="s">
        <v>985</v>
      </c>
      <c r="G394" s="39"/>
      <c r="H394" s="39"/>
      <c r="I394" s="143"/>
      <c r="J394" s="39"/>
      <c r="K394" s="39"/>
      <c r="L394" s="43"/>
      <c r="M394" s="230"/>
      <c r="N394" s="79"/>
      <c r="O394" s="79"/>
      <c r="P394" s="79"/>
      <c r="Q394" s="79"/>
      <c r="R394" s="79"/>
      <c r="S394" s="79"/>
      <c r="T394" s="80"/>
      <c r="AT394" s="17" t="s">
        <v>174</v>
      </c>
      <c r="AU394" s="17" t="s">
        <v>76</v>
      </c>
    </row>
    <row r="395" s="13" customFormat="1">
      <c r="B395" s="243"/>
      <c r="C395" s="244"/>
      <c r="D395" s="228" t="s">
        <v>176</v>
      </c>
      <c r="E395" s="245" t="s">
        <v>1</v>
      </c>
      <c r="F395" s="246" t="s">
        <v>2374</v>
      </c>
      <c r="G395" s="244"/>
      <c r="H395" s="245" t="s">
        <v>1</v>
      </c>
      <c r="I395" s="247"/>
      <c r="J395" s="244"/>
      <c r="K395" s="244"/>
      <c r="L395" s="248"/>
      <c r="M395" s="249"/>
      <c r="N395" s="250"/>
      <c r="O395" s="250"/>
      <c r="P395" s="250"/>
      <c r="Q395" s="250"/>
      <c r="R395" s="250"/>
      <c r="S395" s="250"/>
      <c r="T395" s="251"/>
      <c r="AT395" s="252" t="s">
        <v>176</v>
      </c>
      <c r="AU395" s="252" t="s">
        <v>76</v>
      </c>
      <c r="AV395" s="13" t="s">
        <v>74</v>
      </c>
      <c r="AW395" s="13" t="s">
        <v>30</v>
      </c>
      <c r="AX395" s="13" t="s">
        <v>67</v>
      </c>
      <c r="AY395" s="252" t="s">
        <v>163</v>
      </c>
    </row>
    <row r="396" s="12" customFormat="1">
      <c r="B396" s="232"/>
      <c r="C396" s="233"/>
      <c r="D396" s="228" t="s">
        <v>176</v>
      </c>
      <c r="E396" s="234" t="s">
        <v>1</v>
      </c>
      <c r="F396" s="235" t="s">
        <v>2375</v>
      </c>
      <c r="G396" s="233"/>
      <c r="H396" s="236">
        <v>56.610999999999997</v>
      </c>
      <c r="I396" s="237"/>
      <c r="J396" s="233"/>
      <c r="K396" s="233"/>
      <c r="L396" s="238"/>
      <c r="M396" s="239"/>
      <c r="N396" s="240"/>
      <c r="O396" s="240"/>
      <c r="P396" s="240"/>
      <c r="Q396" s="240"/>
      <c r="R396" s="240"/>
      <c r="S396" s="240"/>
      <c r="T396" s="241"/>
      <c r="AT396" s="242" t="s">
        <v>176</v>
      </c>
      <c r="AU396" s="242" t="s">
        <v>76</v>
      </c>
      <c r="AV396" s="12" t="s">
        <v>76</v>
      </c>
      <c r="AW396" s="12" t="s">
        <v>30</v>
      </c>
      <c r="AX396" s="12" t="s">
        <v>67</v>
      </c>
      <c r="AY396" s="242" t="s">
        <v>163</v>
      </c>
    </row>
    <row r="397" s="14" customFormat="1">
      <c r="B397" s="253"/>
      <c r="C397" s="254"/>
      <c r="D397" s="228" t="s">
        <v>176</v>
      </c>
      <c r="E397" s="255" t="s">
        <v>1</v>
      </c>
      <c r="F397" s="256" t="s">
        <v>188</v>
      </c>
      <c r="G397" s="254"/>
      <c r="H397" s="257">
        <v>56.610999999999997</v>
      </c>
      <c r="I397" s="258"/>
      <c r="J397" s="254"/>
      <c r="K397" s="254"/>
      <c r="L397" s="259"/>
      <c r="M397" s="260"/>
      <c r="N397" s="261"/>
      <c r="O397" s="261"/>
      <c r="P397" s="261"/>
      <c r="Q397" s="261"/>
      <c r="R397" s="261"/>
      <c r="S397" s="261"/>
      <c r="T397" s="262"/>
      <c r="AT397" s="263" t="s">
        <v>176</v>
      </c>
      <c r="AU397" s="263" t="s">
        <v>76</v>
      </c>
      <c r="AV397" s="14" t="s">
        <v>170</v>
      </c>
      <c r="AW397" s="14" t="s">
        <v>30</v>
      </c>
      <c r="AX397" s="14" t="s">
        <v>74</v>
      </c>
      <c r="AY397" s="263" t="s">
        <v>163</v>
      </c>
    </row>
    <row r="398" s="1" customFormat="1" ht="16.5" customHeight="1">
      <c r="B398" s="38"/>
      <c r="C398" s="216" t="s">
        <v>890</v>
      </c>
      <c r="D398" s="216" t="s">
        <v>165</v>
      </c>
      <c r="E398" s="217" t="s">
        <v>1740</v>
      </c>
      <c r="F398" s="218" t="s">
        <v>1741</v>
      </c>
      <c r="G398" s="219" t="s">
        <v>197</v>
      </c>
      <c r="H398" s="220">
        <v>56.610999999999997</v>
      </c>
      <c r="I398" s="221"/>
      <c r="J398" s="222">
        <f>ROUND(I398*H398,2)</f>
        <v>0</v>
      </c>
      <c r="K398" s="218" t="s">
        <v>169</v>
      </c>
      <c r="L398" s="43"/>
      <c r="M398" s="223" t="s">
        <v>1</v>
      </c>
      <c r="N398" s="224" t="s">
        <v>38</v>
      </c>
      <c r="O398" s="79"/>
      <c r="P398" s="225">
        <f>O398*H398</f>
        <v>0</v>
      </c>
      <c r="Q398" s="225">
        <v>0.099750000000000005</v>
      </c>
      <c r="R398" s="225">
        <f>Q398*H398</f>
        <v>5.6469472500000002</v>
      </c>
      <c r="S398" s="225">
        <v>0</v>
      </c>
      <c r="T398" s="226">
        <f>S398*H398</f>
        <v>0</v>
      </c>
      <c r="AR398" s="17" t="s">
        <v>170</v>
      </c>
      <c r="AT398" s="17" t="s">
        <v>165</v>
      </c>
      <c r="AU398" s="17" t="s">
        <v>76</v>
      </c>
      <c r="AY398" s="17" t="s">
        <v>163</v>
      </c>
      <c r="BE398" s="227">
        <f>IF(N398="základní",J398,0)</f>
        <v>0</v>
      </c>
      <c r="BF398" s="227">
        <f>IF(N398="snížená",J398,0)</f>
        <v>0</v>
      </c>
      <c r="BG398" s="227">
        <f>IF(N398="zákl. přenesená",J398,0)</f>
        <v>0</v>
      </c>
      <c r="BH398" s="227">
        <f>IF(N398="sníž. přenesená",J398,0)</f>
        <v>0</v>
      </c>
      <c r="BI398" s="227">
        <f>IF(N398="nulová",J398,0)</f>
        <v>0</v>
      </c>
      <c r="BJ398" s="17" t="s">
        <v>74</v>
      </c>
      <c r="BK398" s="227">
        <f>ROUND(I398*H398,2)</f>
        <v>0</v>
      </c>
      <c r="BL398" s="17" t="s">
        <v>170</v>
      </c>
      <c r="BM398" s="17" t="s">
        <v>2376</v>
      </c>
    </row>
    <row r="399" s="1" customFormat="1">
      <c r="B399" s="38"/>
      <c r="C399" s="39"/>
      <c r="D399" s="228" t="s">
        <v>172</v>
      </c>
      <c r="E399" s="39"/>
      <c r="F399" s="229" t="s">
        <v>1743</v>
      </c>
      <c r="G399" s="39"/>
      <c r="H399" s="39"/>
      <c r="I399" s="143"/>
      <c r="J399" s="39"/>
      <c r="K399" s="39"/>
      <c r="L399" s="43"/>
      <c r="M399" s="230"/>
      <c r="N399" s="79"/>
      <c r="O399" s="79"/>
      <c r="P399" s="79"/>
      <c r="Q399" s="79"/>
      <c r="R399" s="79"/>
      <c r="S399" s="79"/>
      <c r="T399" s="80"/>
      <c r="AT399" s="17" t="s">
        <v>172</v>
      </c>
      <c r="AU399" s="17" t="s">
        <v>76</v>
      </c>
    </row>
    <row r="400" s="1" customFormat="1">
      <c r="B400" s="38"/>
      <c r="C400" s="39"/>
      <c r="D400" s="228" t="s">
        <v>174</v>
      </c>
      <c r="E400" s="39"/>
      <c r="F400" s="231" t="s">
        <v>985</v>
      </c>
      <c r="G400" s="39"/>
      <c r="H400" s="39"/>
      <c r="I400" s="143"/>
      <c r="J400" s="39"/>
      <c r="K400" s="39"/>
      <c r="L400" s="43"/>
      <c r="M400" s="230"/>
      <c r="N400" s="79"/>
      <c r="O400" s="79"/>
      <c r="P400" s="79"/>
      <c r="Q400" s="79"/>
      <c r="R400" s="79"/>
      <c r="S400" s="79"/>
      <c r="T400" s="80"/>
      <c r="AT400" s="17" t="s">
        <v>174</v>
      </c>
      <c r="AU400" s="17" t="s">
        <v>76</v>
      </c>
    </row>
    <row r="401" s="13" customFormat="1">
      <c r="B401" s="243"/>
      <c r="C401" s="244"/>
      <c r="D401" s="228" t="s">
        <v>176</v>
      </c>
      <c r="E401" s="245" t="s">
        <v>1</v>
      </c>
      <c r="F401" s="246" t="s">
        <v>2374</v>
      </c>
      <c r="G401" s="244"/>
      <c r="H401" s="245" t="s">
        <v>1</v>
      </c>
      <c r="I401" s="247"/>
      <c r="J401" s="244"/>
      <c r="K401" s="244"/>
      <c r="L401" s="248"/>
      <c r="M401" s="249"/>
      <c r="N401" s="250"/>
      <c r="O401" s="250"/>
      <c r="P401" s="250"/>
      <c r="Q401" s="250"/>
      <c r="R401" s="250"/>
      <c r="S401" s="250"/>
      <c r="T401" s="251"/>
      <c r="AT401" s="252" t="s">
        <v>176</v>
      </c>
      <c r="AU401" s="252" t="s">
        <v>76</v>
      </c>
      <c r="AV401" s="13" t="s">
        <v>74</v>
      </c>
      <c r="AW401" s="13" t="s">
        <v>30</v>
      </c>
      <c r="AX401" s="13" t="s">
        <v>67</v>
      </c>
      <c r="AY401" s="252" t="s">
        <v>163</v>
      </c>
    </row>
    <row r="402" s="12" customFormat="1">
      <c r="B402" s="232"/>
      <c r="C402" s="233"/>
      <c r="D402" s="228" t="s">
        <v>176</v>
      </c>
      <c r="E402" s="234" t="s">
        <v>1</v>
      </c>
      <c r="F402" s="235" t="s">
        <v>2375</v>
      </c>
      <c r="G402" s="233"/>
      <c r="H402" s="236">
        <v>56.610999999999997</v>
      </c>
      <c r="I402" s="237"/>
      <c r="J402" s="233"/>
      <c r="K402" s="233"/>
      <c r="L402" s="238"/>
      <c r="M402" s="239"/>
      <c r="N402" s="240"/>
      <c r="O402" s="240"/>
      <c r="P402" s="240"/>
      <c r="Q402" s="240"/>
      <c r="R402" s="240"/>
      <c r="S402" s="240"/>
      <c r="T402" s="241"/>
      <c r="AT402" s="242" t="s">
        <v>176</v>
      </c>
      <c r="AU402" s="242" t="s">
        <v>76</v>
      </c>
      <c r="AV402" s="12" t="s">
        <v>76</v>
      </c>
      <c r="AW402" s="12" t="s">
        <v>30</v>
      </c>
      <c r="AX402" s="12" t="s">
        <v>67</v>
      </c>
      <c r="AY402" s="242" t="s">
        <v>163</v>
      </c>
    </row>
    <row r="403" s="14" customFormat="1">
      <c r="B403" s="253"/>
      <c r="C403" s="254"/>
      <c r="D403" s="228" t="s">
        <v>176</v>
      </c>
      <c r="E403" s="255" t="s">
        <v>1</v>
      </c>
      <c r="F403" s="256" t="s">
        <v>188</v>
      </c>
      <c r="G403" s="254"/>
      <c r="H403" s="257">
        <v>56.610999999999997</v>
      </c>
      <c r="I403" s="258"/>
      <c r="J403" s="254"/>
      <c r="K403" s="254"/>
      <c r="L403" s="259"/>
      <c r="M403" s="260"/>
      <c r="N403" s="261"/>
      <c r="O403" s="261"/>
      <c r="P403" s="261"/>
      <c r="Q403" s="261"/>
      <c r="R403" s="261"/>
      <c r="S403" s="261"/>
      <c r="T403" s="262"/>
      <c r="AT403" s="263" t="s">
        <v>176</v>
      </c>
      <c r="AU403" s="263" t="s">
        <v>76</v>
      </c>
      <c r="AV403" s="14" t="s">
        <v>170</v>
      </c>
      <c r="AW403" s="14" t="s">
        <v>30</v>
      </c>
      <c r="AX403" s="14" t="s">
        <v>74</v>
      </c>
      <c r="AY403" s="263" t="s">
        <v>163</v>
      </c>
    </row>
    <row r="404" s="1" customFormat="1" ht="16.5" customHeight="1">
      <c r="B404" s="38"/>
      <c r="C404" s="216" t="s">
        <v>894</v>
      </c>
      <c r="D404" s="216" t="s">
        <v>165</v>
      </c>
      <c r="E404" s="217" t="s">
        <v>1307</v>
      </c>
      <c r="F404" s="218" t="s">
        <v>1308</v>
      </c>
      <c r="G404" s="219" t="s">
        <v>197</v>
      </c>
      <c r="H404" s="220">
        <v>145.15199999999999</v>
      </c>
      <c r="I404" s="221"/>
      <c r="J404" s="222">
        <f>ROUND(I404*H404,2)</f>
        <v>0</v>
      </c>
      <c r="K404" s="218" t="s">
        <v>169</v>
      </c>
      <c r="L404" s="43"/>
      <c r="M404" s="223" t="s">
        <v>1</v>
      </c>
      <c r="N404" s="224" t="s">
        <v>38</v>
      </c>
      <c r="O404" s="79"/>
      <c r="P404" s="225">
        <f>O404*H404</f>
        <v>0</v>
      </c>
      <c r="Q404" s="225">
        <v>0.019949999999999999</v>
      </c>
      <c r="R404" s="225">
        <f>Q404*H404</f>
        <v>2.8957823999999994</v>
      </c>
      <c r="S404" s="225">
        <v>0</v>
      </c>
      <c r="T404" s="226">
        <f>S404*H404</f>
        <v>0</v>
      </c>
      <c r="AR404" s="17" t="s">
        <v>170</v>
      </c>
      <c r="AT404" s="17" t="s">
        <v>165</v>
      </c>
      <c r="AU404" s="17" t="s">
        <v>76</v>
      </c>
      <c r="AY404" s="17" t="s">
        <v>163</v>
      </c>
      <c r="BE404" s="227">
        <f>IF(N404="základní",J404,0)</f>
        <v>0</v>
      </c>
      <c r="BF404" s="227">
        <f>IF(N404="snížená",J404,0)</f>
        <v>0</v>
      </c>
      <c r="BG404" s="227">
        <f>IF(N404="zákl. přenesená",J404,0)</f>
        <v>0</v>
      </c>
      <c r="BH404" s="227">
        <f>IF(N404="sníž. přenesená",J404,0)</f>
        <v>0</v>
      </c>
      <c r="BI404" s="227">
        <f>IF(N404="nulová",J404,0)</f>
        <v>0</v>
      </c>
      <c r="BJ404" s="17" t="s">
        <v>74</v>
      </c>
      <c r="BK404" s="227">
        <f>ROUND(I404*H404,2)</f>
        <v>0</v>
      </c>
      <c r="BL404" s="17" t="s">
        <v>170</v>
      </c>
      <c r="BM404" s="17" t="s">
        <v>2377</v>
      </c>
    </row>
    <row r="405" s="1" customFormat="1">
      <c r="B405" s="38"/>
      <c r="C405" s="39"/>
      <c r="D405" s="228" t="s">
        <v>172</v>
      </c>
      <c r="E405" s="39"/>
      <c r="F405" s="229" t="s">
        <v>1310</v>
      </c>
      <c r="G405" s="39"/>
      <c r="H405" s="39"/>
      <c r="I405" s="143"/>
      <c r="J405" s="39"/>
      <c r="K405" s="39"/>
      <c r="L405" s="43"/>
      <c r="M405" s="230"/>
      <c r="N405" s="79"/>
      <c r="O405" s="79"/>
      <c r="P405" s="79"/>
      <c r="Q405" s="79"/>
      <c r="R405" s="79"/>
      <c r="S405" s="79"/>
      <c r="T405" s="80"/>
      <c r="AT405" s="17" t="s">
        <v>172</v>
      </c>
      <c r="AU405" s="17" t="s">
        <v>76</v>
      </c>
    </row>
    <row r="406" s="1" customFormat="1">
      <c r="B406" s="38"/>
      <c r="C406" s="39"/>
      <c r="D406" s="228" t="s">
        <v>174</v>
      </c>
      <c r="E406" s="39"/>
      <c r="F406" s="231" t="s">
        <v>985</v>
      </c>
      <c r="G406" s="39"/>
      <c r="H406" s="39"/>
      <c r="I406" s="143"/>
      <c r="J406" s="39"/>
      <c r="K406" s="39"/>
      <c r="L406" s="43"/>
      <c r="M406" s="230"/>
      <c r="N406" s="79"/>
      <c r="O406" s="79"/>
      <c r="P406" s="79"/>
      <c r="Q406" s="79"/>
      <c r="R406" s="79"/>
      <c r="S406" s="79"/>
      <c r="T406" s="80"/>
      <c r="AT406" s="17" t="s">
        <v>174</v>
      </c>
      <c r="AU406" s="17" t="s">
        <v>76</v>
      </c>
    </row>
    <row r="407" s="13" customFormat="1">
      <c r="B407" s="243"/>
      <c r="C407" s="244"/>
      <c r="D407" s="228" t="s">
        <v>176</v>
      </c>
      <c r="E407" s="245" t="s">
        <v>1</v>
      </c>
      <c r="F407" s="246" t="s">
        <v>2361</v>
      </c>
      <c r="G407" s="244"/>
      <c r="H407" s="245" t="s">
        <v>1</v>
      </c>
      <c r="I407" s="247"/>
      <c r="J407" s="244"/>
      <c r="K407" s="244"/>
      <c r="L407" s="248"/>
      <c r="M407" s="249"/>
      <c r="N407" s="250"/>
      <c r="O407" s="250"/>
      <c r="P407" s="250"/>
      <c r="Q407" s="250"/>
      <c r="R407" s="250"/>
      <c r="S407" s="250"/>
      <c r="T407" s="251"/>
      <c r="AT407" s="252" t="s">
        <v>176</v>
      </c>
      <c r="AU407" s="252" t="s">
        <v>76</v>
      </c>
      <c r="AV407" s="13" t="s">
        <v>74</v>
      </c>
      <c r="AW407" s="13" t="s">
        <v>30</v>
      </c>
      <c r="AX407" s="13" t="s">
        <v>67</v>
      </c>
      <c r="AY407" s="252" t="s">
        <v>163</v>
      </c>
    </row>
    <row r="408" s="12" customFormat="1">
      <c r="B408" s="232"/>
      <c r="C408" s="233"/>
      <c r="D408" s="228" t="s">
        <v>176</v>
      </c>
      <c r="E408" s="234" t="s">
        <v>1</v>
      </c>
      <c r="F408" s="235" t="s">
        <v>2362</v>
      </c>
      <c r="G408" s="233"/>
      <c r="H408" s="236">
        <v>145.15199999999999</v>
      </c>
      <c r="I408" s="237"/>
      <c r="J408" s="233"/>
      <c r="K408" s="233"/>
      <c r="L408" s="238"/>
      <c r="M408" s="239"/>
      <c r="N408" s="240"/>
      <c r="O408" s="240"/>
      <c r="P408" s="240"/>
      <c r="Q408" s="240"/>
      <c r="R408" s="240"/>
      <c r="S408" s="240"/>
      <c r="T408" s="241"/>
      <c r="AT408" s="242" t="s">
        <v>176</v>
      </c>
      <c r="AU408" s="242" t="s">
        <v>76</v>
      </c>
      <c r="AV408" s="12" t="s">
        <v>76</v>
      </c>
      <c r="AW408" s="12" t="s">
        <v>30</v>
      </c>
      <c r="AX408" s="12" t="s">
        <v>67</v>
      </c>
      <c r="AY408" s="242" t="s">
        <v>163</v>
      </c>
    </row>
    <row r="409" s="14" customFormat="1">
      <c r="B409" s="253"/>
      <c r="C409" s="254"/>
      <c r="D409" s="228" t="s">
        <v>176</v>
      </c>
      <c r="E409" s="255" t="s">
        <v>1</v>
      </c>
      <c r="F409" s="256" t="s">
        <v>188</v>
      </c>
      <c r="G409" s="254"/>
      <c r="H409" s="257">
        <v>145.15199999999999</v>
      </c>
      <c r="I409" s="258"/>
      <c r="J409" s="254"/>
      <c r="K409" s="254"/>
      <c r="L409" s="259"/>
      <c r="M409" s="260"/>
      <c r="N409" s="261"/>
      <c r="O409" s="261"/>
      <c r="P409" s="261"/>
      <c r="Q409" s="261"/>
      <c r="R409" s="261"/>
      <c r="S409" s="261"/>
      <c r="T409" s="262"/>
      <c r="AT409" s="263" t="s">
        <v>176</v>
      </c>
      <c r="AU409" s="263" t="s">
        <v>76</v>
      </c>
      <c r="AV409" s="14" t="s">
        <v>170</v>
      </c>
      <c r="AW409" s="14" t="s">
        <v>30</v>
      </c>
      <c r="AX409" s="14" t="s">
        <v>74</v>
      </c>
      <c r="AY409" s="263" t="s">
        <v>163</v>
      </c>
    </row>
    <row r="410" s="1" customFormat="1" ht="16.5" customHeight="1">
      <c r="B410" s="38"/>
      <c r="C410" s="216" t="s">
        <v>902</v>
      </c>
      <c r="D410" s="216" t="s">
        <v>165</v>
      </c>
      <c r="E410" s="217" t="s">
        <v>1745</v>
      </c>
      <c r="F410" s="218" t="s">
        <v>1746</v>
      </c>
      <c r="G410" s="219" t="s">
        <v>197</v>
      </c>
      <c r="H410" s="220">
        <v>166.297</v>
      </c>
      <c r="I410" s="221"/>
      <c r="J410" s="222">
        <f>ROUND(I410*H410,2)</f>
        <v>0</v>
      </c>
      <c r="K410" s="218" t="s">
        <v>169</v>
      </c>
      <c r="L410" s="43"/>
      <c r="M410" s="223" t="s">
        <v>1</v>
      </c>
      <c r="N410" s="224" t="s">
        <v>38</v>
      </c>
      <c r="O410" s="79"/>
      <c r="P410" s="225">
        <f>O410*H410</f>
        <v>0</v>
      </c>
      <c r="Q410" s="225">
        <v>0</v>
      </c>
      <c r="R410" s="225">
        <f>Q410*H410</f>
        <v>0</v>
      </c>
      <c r="S410" s="225">
        <v>0</v>
      </c>
      <c r="T410" s="226">
        <f>S410*H410</f>
        <v>0</v>
      </c>
      <c r="AR410" s="17" t="s">
        <v>170</v>
      </c>
      <c r="AT410" s="17" t="s">
        <v>165</v>
      </c>
      <c r="AU410" s="17" t="s">
        <v>76</v>
      </c>
      <c r="AY410" s="17" t="s">
        <v>163</v>
      </c>
      <c r="BE410" s="227">
        <f>IF(N410="základní",J410,0)</f>
        <v>0</v>
      </c>
      <c r="BF410" s="227">
        <f>IF(N410="snížená",J410,0)</f>
        <v>0</v>
      </c>
      <c r="BG410" s="227">
        <f>IF(N410="zákl. přenesená",J410,0)</f>
        <v>0</v>
      </c>
      <c r="BH410" s="227">
        <f>IF(N410="sníž. přenesená",J410,0)</f>
        <v>0</v>
      </c>
      <c r="BI410" s="227">
        <f>IF(N410="nulová",J410,0)</f>
        <v>0</v>
      </c>
      <c r="BJ410" s="17" t="s">
        <v>74</v>
      </c>
      <c r="BK410" s="227">
        <f>ROUND(I410*H410,2)</f>
        <v>0</v>
      </c>
      <c r="BL410" s="17" t="s">
        <v>170</v>
      </c>
      <c r="BM410" s="17" t="s">
        <v>2378</v>
      </c>
    </row>
    <row r="411" s="1" customFormat="1">
      <c r="B411" s="38"/>
      <c r="C411" s="39"/>
      <c r="D411" s="228" t="s">
        <v>172</v>
      </c>
      <c r="E411" s="39"/>
      <c r="F411" s="229" t="s">
        <v>1748</v>
      </c>
      <c r="G411" s="39"/>
      <c r="H411" s="39"/>
      <c r="I411" s="143"/>
      <c r="J411" s="39"/>
      <c r="K411" s="39"/>
      <c r="L411" s="43"/>
      <c r="M411" s="230"/>
      <c r="N411" s="79"/>
      <c r="O411" s="79"/>
      <c r="P411" s="79"/>
      <c r="Q411" s="79"/>
      <c r="R411" s="79"/>
      <c r="S411" s="79"/>
      <c r="T411" s="80"/>
      <c r="AT411" s="17" t="s">
        <v>172</v>
      </c>
      <c r="AU411" s="17" t="s">
        <v>76</v>
      </c>
    </row>
    <row r="412" s="1" customFormat="1">
      <c r="B412" s="38"/>
      <c r="C412" s="39"/>
      <c r="D412" s="228" t="s">
        <v>174</v>
      </c>
      <c r="E412" s="39"/>
      <c r="F412" s="231" t="s">
        <v>985</v>
      </c>
      <c r="G412" s="39"/>
      <c r="H412" s="39"/>
      <c r="I412" s="143"/>
      <c r="J412" s="39"/>
      <c r="K412" s="39"/>
      <c r="L412" s="43"/>
      <c r="M412" s="230"/>
      <c r="N412" s="79"/>
      <c r="O412" s="79"/>
      <c r="P412" s="79"/>
      <c r="Q412" s="79"/>
      <c r="R412" s="79"/>
      <c r="S412" s="79"/>
      <c r="T412" s="80"/>
      <c r="AT412" s="17" t="s">
        <v>174</v>
      </c>
      <c r="AU412" s="17" t="s">
        <v>76</v>
      </c>
    </row>
    <row r="413" s="13" customFormat="1">
      <c r="B413" s="243"/>
      <c r="C413" s="244"/>
      <c r="D413" s="228" t="s">
        <v>176</v>
      </c>
      <c r="E413" s="245" t="s">
        <v>1</v>
      </c>
      <c r="F413" s="246" t="s">
        <v>1703</v>
      </c>
      <c r="G413" s="244"/>
      <c r="H413" s="245" t="s">
        <v>1</v>
      </c>
      <c r="I413" s="247"/>
      <c r="J413" s="244"/>
      <c r="K413" s="244"/>
      <c r="L413" s="248"/>
      <c r="M413" s="249"/>
      <c r="N413" s="250"/>
      <c r="O413" s="250"/>
      <c r="P413" s="250"/>
      <c r="Q413" s="250"/>
      <c r="R413" s="250"/>
      <c r="S413" s="250"/>
      <c r="T413" s="251"/>
      <c r="AT413" s="252" t="s">
        <v>176</v>
      </c>
      <c r="AU413" s="252" t="s">
        <v>76</v>
      </c>
      <c r="AV413" s="13" t="s">
        <v>74</v>
      </c>
      <c r="AW413" s="13" t="s">
        <v>30</v>
      </c>
      <c r="AX413" s="13" t="s">
        <v>67</v>
      </c>
      <c r="AY413" s="252" t="s">
        <v>163</v>
      </c>
    </row>
    <row r="414" s="12" customFormat="1">
      <c r="B414" s="232"/>
      <c r="C414" s="233"/>
      <c r="D414" s="228" t="s">
        <v>176</v>
      </c>
      <c r="E414" s="234" t="s">
        <v>1</v>
      </c>
      <c r="F414" s="235" t="s">
        <v>2359</v>
      </c>
      <c r="G414" s="233"/>
      <c r="H414" s="236">
        <v>53.075000000000003</v>
      </c>
      <c r="I414" s="237"/>
      <c r="J414" s="233"/>
      <c r="K414" s="233"/>
      <c r="L414" s="238"/>
      <c r="M414" s="239"/>
      <c r="N414" s="240"/>
      <c r="O414" s="240"/>
      <c r="P414" s="240"/>
      <c r="Q414" s="240"/>
      <c r="R414" s="240"/>
      <c r="S414" s="240"/>
      <c r="T414" s="241"/>
      <c r="AT414" s="242" t="s">
        <v>176</v>
      </c>
      <c r="AU414" s="242" t="s">
        <v>76</v>
      </c>
      <c r="AV414" s="12" t="s">
        <v>76</v>
      </c>
      <c r="AW414" s="12" t="s">
        <v>30</v>
      </c>
      <c r="AX414" s="12" t="s">
        <v>67</v>
      </c>
      <c r="AY414" s="242" t="s">
        <v>163</v>
      </c>
    </row>
    <row r="415" s="13" customFormat="1">
      <c r="B415" s="243"/>
      <c r="C415" s="244"/>
      <c r="D415" s="228" t="s">
        <v>176</v>
      </c>
      <c r="E415" s="245" t="s">
        <v>1</v>
      </c>
      <c r="F415" s="246" t="s">
        <v>1724</v>
      </c>
      <c r="G415" s="244"/>
      <c r="H415" s="245" t="s">
        <v>1</v>
      </c>
      <c r="I415" s="247"/>
      <c r="J415" s="244"/>
      <c r="K415" s="244"/>
      <c r="L415" s="248"/>
      <c r="M415" s="249"/>
      <c r="N415" s="250"/>
      <c r="O415" s="250"/>
      <c r="P415" s="250"/>
      <c r="Q415" s="250"/>
      <c r="R415" s="250"/>
      <c r="S415" s="250"/>
      <c r="T415" s="251"/>
      <c r="AT415" s="252" t="s">
        <v>176</v>
      </c>
      <c r="AU415" s="252" t="s">
        <v>76</v>
      </c>
      <c r="AV415" s="13" t="s">
        <v>74</v>
      </c>
      <c r="AW415" s="13" t="s">
        <v>30</v>
      </c>
      <c r="AX415" s="13" t="s">
        <v>67</v>
      </c>
      <c r="AY415" s="252" t="s">
        <v>163</v>
      </c>
    </row>
    <row r="416" s="12" customFormat="1">
      <c r="B416" s="232"/>
      <c r="C416" s="233"/>
      <c r="D416" s="228" t="s">
        <v>176</v>
      </c>
      <c r="E416" s="234" t="s">
        <v>1</v>
      </c>
      <c r="F416" s="235" t="s">
        <v>2364</v>
      </c>
      <c r="G416" s="233"/>
      <c r="H416" s="236">
        <v>113.22199999999999</v>
      </c>
      <c r="I416" s="237"/>
      <c r="J416" s="233"/>
      <c r="K416" s="233"/>
      <c r="L416" s="238"/>
      <c r="M416" s="239"/>
      <c r="N416" s="240"/>
      <c r="O416" s="240"/>
      <c r="P416" s="240"/>
      <c r="Q416" s="240"/>
      <c r="R416" s="240"/>
      <c r="S416" s="240"/>
      <c r="T416" s="241"/>
      <c r="AT416" s="242" t="s">
        <v>176</v>
      </c>
      <c r="AU416" s="242" t="s">
        <v>76</v>
      </c>
      <c r="AV416" s="12" t="s">
        <v>76</v>
      </c>
      <c r="AW416" s="12" t="s">
        <v>30</v>
      </c>
      <c r="AX416" s="12" t="s">
        <v>67</v>
      </c>
      <c r="AY416" s="242" t="s">
        <v>163</v>
      </c>
    </row>
    <row r="417" s="14" customFormat="1">
      <c r="B417" s="253"/>
      <c r="C417" s="254"/>
      <c r="D417" s="228" t="s">
        <v>176</v>
      </c>
      <c r="E417" s="255" t="s">
        <v>1</v>
      </c>
      <c r="F417" s="256" t="s">
        <v>188</v>
      </c>
      <c r="G417" s="254"/>
      <c r="H417" s="257">
        <v>166.297</v>
      </c>
      <c r="I417" s="258"/>
      <c r="J417" s="254"/>
      <c r="K417" s="254"/>
      <c r="L417" s="259"/>
      <c r="M417" s="260"/>
      <c r="N417" s="261"/>
      <c r="O417" s="261"/>
      <c r="P417" s="261"/>
      <c r="Q417" s="261"/>
      <c r="R417" s="261"/>
      <c r="S417" s="261"/>
      <c r="T417" s="262"/>
      <c r="AT417" s="263" t="s">
        <v>176</v>
      </c>
      <c r="AU417" s="263" t="s">
        <v>76</v>
      </c>
      <c r="AV417" s="14" t="s">
        <v>170</v>
      </c>
      <c r="AW417" s="14" t="s">
        <v>30</v>
      </c>
      <c r="AX417" s="14" t="s">
        <v>74</v>
      </c>
      <c r="AY417" s="263" t="s">
        <v>163</v>
      </c>
    </row>
    <row r="418" s="1" customFormat="1" ht="16.5" customHeight="1">
      <c r="B418" s="38"/>
      <c r="C418" s="216" t="s">
        <v>917</v>
      </c>
      <c r="D418" s="216" t="s">
        <v>165</v>
      </c>
      <c r="E418" s="217" t="s">
        <v>1018</v>
      </c>
      <c r="F418" s="218" t="s">
        <v>1019</v>
      </c>
      <c r="G418" s="219" t="s">
        <v>197</v>
      </c>
      <c r="H418" s="220">
        <v>50.398000000000003</v>
      </c>
      <c r="I418" s="221"/>
      <c r="J418" s="222">
        <f>ROUND(I418*H418,2)</f>
        <v>0</v>
      </c>
      <c r="K418" s="218" t="s">
        <v>169</v>
      </c>
      <c r="L418" s="43"/>
      <c r="M418" s="223" t="s">
        <v>1</v>
      </c>
      <c r="N418" s="224" t="s">
        <v>38</v>
      </c>
      <c r="O418" s="79"/>
      <c r="P418" s="225">
        <f>O418*H418</f>
        <v>0</v>
      </c>
      <c r="Q418" s="225">
        <v>0.00098999999999999999</v>
      </c>
      <c r="R418" s="225">
        <f>Q418*H418</f>
        <v>0.049894020000000004</v>
      </c>
      <c r="S418" s="225">
        <v>0</v>
      </c>
      <c r="T418" s="226">
        <f>S418*H418</f>
        <v>0</v>
      </c>
      <c r="AR418" s="17" t="s">
        <v>170</v>
      </c>
      <c r="AT418" s="17" t="s">
        <v>165</v>
      </c>
      <c r="AU418" s="17" t="s">
        <v>76</v>
      </c>
      <c r="AY418" s="17" t="s">
        <v>163</v>
      </c>
      <c r="BE418" s="227">
        <f>IF(N418="základní",J418,0)</f>
        <v>0</v>
      </c>
      <c r="BF418" s="227">
        <f>IF(N418="snížená",J418,0)</f>
        <v>0</v>
      </c>
      <c r="BG418" s="227">
        <f>IF(N418="zákl. přenesená",J418,0)</f>
        <v>0</v>
      </c>
      <c r="BH418" s="227">
        <f>IF(N418="sníž. přenesená",J418,0)</f>
        <v>0</v>
      </c>
      <c r="BI418" s="227">
        <f>IF(N418="nulová",J418,0)</f>
        <v>0</v>
      </c>
      <c r="BJ418" s="17" t="s">
        <v>74</v>
      </c>
      <c r="BK418" s="227">
        <f>ROUND(I418*H418,2)</f>
        <v>0</v>
      </c>
      <c r="BL418" s="17" t="s">
        <v>170</v>
      </c>
      <c r="BM418" s="17" t="s">
        <v>2379</v>
      </c>
    </row>
    <row r="419" s="1" customFormat="1">
      <c r="B419" s="38"/>
      <c r="C419" s="39"/>
      <c r="D419" s="228" t="s">
        <v>172</v>
      </c>
      <c r="E419" s="39"/>
      <c r="F419" s="229" t="s">
        <v>1021</v>
      </c>
      <c r="G419" s="39"/>
      <c r="H419" s="39"/>
      <c r="I419" s="143"/>
      <c r="J419" s="39"/>
      <c r="K419" s="39"/>
      <c r="L419" s="43"/>
      <c r="M419" s="230"/>
      <c r="N419" s="79"/>
      <c r="O419" s="79"/>
      <c r="P419" s="79"/>
      <c r="Q419" s="79"/>
      <c r="R419" s="79"/>
      <c r="S419" s="79"/>
      <c r="T419" s="80"/>
      <c r="AT419" s="17" t="s">
        <v>172</v>
      </c>
      <c r="AU419" s="17" t="s">
        <v>76</v>
      </c>
    </row>
    <row r="420" s="1" customFormat="1">
      <c r="B420" s="38"/>
      <c r="C420" s="39"/>
      <c r="D420" s="228" t="s">
        <v>174</v>
      </c>
      <c r="E420" s="39"/>
      <c r="F420" s="231" t="s">
        <v>1022</v>
      </c>
      <c r="G420" s="39"/>
      <c r="H420" s="39"/>
      <c r="I420" s="143"/>
      <c r="J420" s="39"/>
      <c r="K420" s="39"/>
      <c r="L420" s="43"/>
      <c r="M420" s="230"/>
      <c r="N420" s="79"/>
      <c r="O420" s="79"/>
      <c r="P420" s="79"/>
      <c r="Q420" s="79"/>
      <c r="R420" s="79"/>
      <c r="S420" s="79"/>
      <c r="T420" s="80"/>
      <c r="AT420" s="17" t="s">
        <v>174</v>
      </c>
      <c r="AU420" s="17" t="s">
        <v>76</v>
      </c>
    </row>
    <row r="421" s="13" customFormat="1">
      <c r="B421" s="243"/>
      <c r="C421" s="244"/>
      <c r="D421" s="228" t="s">
        <v>176</v>
      </c>
      <c r="E421" s="245" t="s">
        <v>1</v>
      </c>
      <c r="F421" s="246" t="s">
        <v>2380</v>
      </c>
      <c r="G421" s="244"/>
      <c r="H421" s="245" t="s">
        <v>1</v>
      </c>
      <c r="I421" s="247"/>
      <c r="J421" s="244"/>
      <c r="K421" s="244"/>
      <c r="L421" s="248"/>
      <c r="M421" s="249"/>
      <c r="N421" s="250"/>
      <c r="O421" s="250"/>
      <c r="P421" s="250"/>
      <c r="Q421" s="250"/>
      <c r="R421" s="250"/>
      <c r="S421" s="250"/>
      <c r="T421" s="251"/>
      <c r="AT421" s="252" t="s">
        <v>176</v>
      </c>
      <c r="AU421" s="252" t="s">
        <v>76</v>
      </c>
      <c r="AV421" s="13" t="s">
        <v>74</v>
      </c>
      <c r="AW421" s="13" t="s">
        <v>30</v>
      </c>
      <c r="AX421" s="13" t="s">
        <v>67</v>
      </c>
      <c r="AY421" s="252" t="s">
        <v>163</v>
      </c>
    </row>
    <row r="422" s="13" customFormat="1">
      <c r="B422" s="243"/>
      <c r="C422" s="244"/>
      <c r="D422" s="228" t="s">
        <v>176</v>
      </c>
      <c r="E422" s="245" t="s">
        <v>1</v>
      </c>
      <c r="F422" s="246" t="s">
        <v>1703</v>
      </c>
      <c r="G422" s="244"/>
      <c r="H422" s="245" t="s">
        <v>1</v>
      </c>
      <c r="I422" s="247"/>
      <c r="J422" s="244"/>
      <c r="K422" s="244"/>
      <c r="L422" s="248"/>
      <c r="M422" s="249"/>
      <c r="N422" s="250"/>
      <c r="O422" s="250"/>
      <c r="P422" s="250"/>
      <c r="Q422" s="250"/>
      <c r="R422" s="250"/>
      <c r="S422" s="250"/>
      <c r="T422" s="251"/>
      <c r="AT422" s="252" t="s">
        <v>176</v>
      </c>
      <c r="AU422" s="252" t="s">
        <v>76</v>
      </c>
      <c r="AV422" s="13" t="s">
        <v>74</v>
      </c>
      <c r="AW422" s="13" t="s">
        <v>30</v>
      </c>
      <c r="AX422" s="13" t="s">
        <v>67</v>
      </c>
      <c r="AY422" s="252" t="s">
        <v>163</v>
      </c>
    </row>
    <row r="423" s="12" customFormat="1">
      <c r="B423" s="232"/>
      <c r="C423" s="233"/>
      <c r="D423" s="228" t="s">
        <v>176</v>
      </c>
      <c r="E423" s="234" t="s">
        <v>1</v>
      </c>
      <c r="F423" s="235" t="s">
        <v>2381</v>
      </c>
      <c r="G423" s="233"/>
      <c r="H423" s="236">
        <v>15.923</v>
      </c>
      <c r="I423" s="237"/>
      <c r="J423" s="233"/>
      <c r="K423" s="233"/>
      <c r="L423" s="238"/>
      <c r="M423" s="239"/>
      <c r="N423" s="240"/>
      <c r="O423" s="240"/>
      <c r="P423" s="240"/>
      <c r="Q423" s="240"/>
      <c r="R423" s="240"/>
      <c r="S423" s="240"/>
      <c r="T423" s="241"/>
      <c r="AT423" s="242" t="s">
        <v>176</v>
      </c>
      <c r="AU423" s="242" t="s">
        <v>76</v>
      </c>
      <c r="AV423" s="12" t="s">
        <v>76</v>
      </c>
      <c r="AW423" s="12" t="s">
        <v>30</v>
      </c>
      <c r="AX423" s="12" t="s">
        <v>67</v>
      </c>
      <c r="AY423" s="242" t="s">
        <v>163</v>
      </c>
    </row>
    <row r="424" s="13" customFormat="1">
      <c r="B424" s="243"/>
      <c r="C424" s="244"/>
      <c r="D424" s="228" t="s">
        <v>176</v>
      </c>
      <c r="E424" s="245" t="s">
        <v>1</v>
      </c>
      <c r="F424" s="246" t="s">
        <v>1711</v>
      </c>
      <c r="G424" s="244"/>
      <c r="H424" s="245" t="s">
        <v>1</v>
      </c>
      <c r="I424" s="247"/>
      <c r="J424" s="244"/>
      <c r="K424" s="244"/>
      <c r="L424" s="248"/>
      <c r="M424" s="249"/>
      <c r="N424" s="250"/>
      <c r="O424" s="250"/>
      <c r="P424" s="250"/>
      <c r="Q424" s="250"/>
      <c r="R424" s="250"/>
      <c r="S424" s="250"/>
      <c r="T424" s="251"/>
      <c r="AT424" s="252" t="s">
        <v>176</v>
      </c>
      <c r="AU424" s="252" t="s">
        <v>76</v>
      </c>
      <c r="AV424" s="13" t="s">
        <v>74</v>
      </c>
      <c r="AW424" s="13" t="s">
        <v>30</v>
      </c>
      <c r="AX424" s="13" t="s">
        <v>67</v>
      </c>
      <c r="AY424" s="252" t="s">
        <v>163</v>
      </c>
    </row>
    <row r="425" s="12" customFormat="1">
      <c r="B425" s="232"/>
      <c r="C425" s="233"/>
      <c r="D425" s="228" t="s">
        <v>176</v>
      </c>
      <c r="E425" s="234" t="s">
        <v>1</v>
      </c>
      <c r="F425" s="235" t="s">
        <v>2382</v>
      </c>
      <c r="G425" s="233"/>
      <c r="H425" s="236">
        <v>0.50900000000000001</v>
      </c>
      <c r="I425" s="237"/>
      <c r="J425" s="233"/>
      <c r="K425" s="233"/>
      <c r="L425" s="238"/>
      <c r="M425" s="239"/>
      <c r="N425" s="240"/>
      <c r="O425" s="240"/>
      <c r="P425" s="240"/>
      <c r="Q425" s="240"/>
      <c r="R425" s="240"/>
      <c r="S425" s="240"/>
      <c r="T425" s="241"/>
      <c r="AT425" s="242" t="s">
        <v>176</v>
      </c>
      <c r="AU425" s="242" t="s">
        <v>76</v>
      </c>
      <c r="AV425" s="12" t="s">
        <v>76</v>
      </c>
      <c r="AW425" s="12" t="s">
        <v>30</v>
      </c>
      <c r="AX425" s="12" t="s">
        <v>67</v>
      </c>
      <c r="AY425" s="242" t="s">
        <v>163</v>
      </c>
    </row>
    <row r="426" s="13" customFormat="1">
      <c r="B426" s="243"/>
      <c r="C426" s="244"/>
      <c r="D426" s="228" t="s">
        <v>176</v>
      </c>
      <c r="E426" s="245" t="s">
        <v>1</v>
      </c>
      <c r="F426" s="246" t="s">
        <v>2383</v>
      </c>
      <c r="G426" s="244"/>
      <c r="H426" s="245" t="s">
        <v>1</v>
      </c>
      <c r="I426" s="247"/>
      <c r="J426" s="244"/>
      <c r="K426" s="244"/>
      <c r="L426" s="248"/>
      <c r="M426" s="249"/>
      <c r="N426" s="250"/>
      <c r="O426" s="250"/>
      <c r="P426" s="250"/>
      <c r="Q426" s="250"/>
      <c r="R426" s="250"/>
      <c r="S426" s="250"/>
      <c r="T426" s="251"/>
      <c r="AT426" s="252" t="s">
        <v>176</v>
      </c>
      <c r="AU426" s="252" t="s">
        <v>76</v>
      </c>
      <c r="AV426" s="13" t="s">
        <v>74</v>
      </c>
      <c r="AW426" s="13" t="s">
        <v>30</v>
      </c>
      <c r="AX426" s="13" t="s">
        <v>67</v>
      </c>
      <c r="AY426" s="252" t="s">
        <v>163</v>
      </c>
    </row>
    <row r="427" s="12" customFormat="1">
      <c r="B427" s="232"/>
      <c r="C427" s="233"/>
      <c r="D427" s="228" t="s">
        <v>176</v>
      </c>
      <c r="E427" s="234" t="s">
        <v>1</v>
      </c>
      <c r="F427" s="235" t="s">
        <v>2384</v>
      </c>
      <c r="G427" s="233"/>
      <c r="H427" s="236">
        <v>33.966000000000001</v>
      </c>
      <c r="I427" s="237"/>
      <c r="J427" s="233"/>
      <c r="K427" s="233"/>
      <c r="L427" s="238"/>
      <c r="M427" s="239"/>
      <c r="N427" s="240"/>
      <c r="O427" s="240"/>
      <c r="P427" s="240"/>
      <c r="Q427" s="240"/>
      <c r="R427" s="240"/>
      <c r="S427" s="240"/>
      <c r="T427" s="241"/>
      <c r="AT427" s="242" t="s">
        <v>176</v>
      </c>
      <c r="AU427" s="242" t="s">
        <v>76</v>
      </c>
      <c r="AV427" s="12" t="s">
        <v>76</v>
      </c>
      <c r="AW427" s="12" t="s">
        <v>30</v>
      </c>
      <c r="AX427" s="12" t="s">
        <v>67</v>
      </c>
      <c r="AY427" s="242" t="s">
        <v>163</v>
      </c>
    </row>
    <row r="428" s="14" customFormat="1">
      <c r="B428" s="253"/>
      <c r="C428" s="254"/>
      <c r="D428" s="228" t="s">
        <v>176</v>
      </c>
      <c r="E428" s="255" t="s">
        <v>1</v>
      </c>
      <c r="F428" s="256" t="s">
        <v>188</v>
      </c>
      <c r="G428" s="254"/>
      <c r="H428" s="257">
        <v>50.398000000000003</v>
      </c>
      <c r="I428" s="258"/>
      <c r="J428" s="254"/>
      <c r="K428" s="254"/>
      <c r="L428" s="259"/>
      <c r="M428" s="260"/>
      <c r="N428" s="261"/>
      <c r="O428" s="261"/>
      <c r="P428" s="261"/>
      <c r="Q428" s="261"/>
      <c r="R428" s="261"/>
      <c r="S428" s="261"/>
      <c r="T428" s="262"/>
      <c r="AT428" s="263" t="s">
        <v>176</v>
      </c>
      <c r="AU428" s="263" t="s">
        <v>76</v>
      </c>
      <c r="AV428" s="14" t="s">
        <v>170</v>
      </c>
      <c r="AW428" s="14" t="s">
        <v>30</v>
      </c>
      <c r="AX428" s="14" t="s">
        <v>74</v>
      </c>
      <c r="AY428" s="263" t="s">
        <v>163</v>
      </c>
    </row>
    <row r="429" s="1" customFormat="1" ht="16.5" customHeight="1">
      <c r="B429" s="38"/>
      <c r="C429" s="216" t="s">
        <v>927</v>
      </c>
      <c r="D429" s="216" t="s">
        <v>165</v>
      </c>
      <c r="E429" s="217" t="s">
        <v>1031</v>
      </c>
      <c r="F429" s="218" t="s">
        <v>1032</v>
      </c>
      <c r="G429" s="219" t="s">
        <v>197</v>
      </c>
      <c r="H429" s="220">
        <v>258.37400000000002</v>
      </c>
      <c r="I429" s="221"/>
      <c r="J429" s="222">
        <f>ROUND(I429*H429,2)</f>
        <v>0</v>
      </c>
      <c r="K429" s="218" t="s">
        <v>169</v>
      </c>
      <c r="L429" s="43"/>
      <c r="M429" s="223" t="s">
        <v>1</v>
      </c>
      <c r="N429" s="224" t="s">
        <v>38</v>
      </c>
      <c r="O429" s="79"/>
      <c r="P429" s="225">
        <f>O429*H429</f>
        <v>0</v>
      </c>
      <c r="Q429" s="225">
        <v>0.00158</v>
      </c>
      <c r="R429" s="225">
        <f>Q429*H429</f>
        <v>0.40823092000000005</v>
      </c>
      <c r="S429" s="225">
        <v>0</v>
      </c>
      <c r="T429" s="226">
        <f>S429*H429</f>
        <v>0</v>
      </c>
      <c r="AR429" s="17" t="s">
        <v>170</v>
      </c>
      <c r="AT429" s="17" t="s">
        <v>165</v>
      </c>
      <c r="AU429" s="17" t="s">
        <v>76</v>
      </c>
      <c r="AY429" s="17" t="s">
        <v>163</v>
      </c>
      <c r="BE429" s="227">
        <f>IF(N429="základní",J429,0)</f>
        <v>0</v>
      </c>
      <c r="BF429" s="227">
        <f>IF(N429="snížená",J429,0)</f>
        <v>0</v>
      </c>
      <c r="BG429" s="227">
        <f>IF(N429="zákl. přenesená",J429,0)</f>
        <v>0</v>
      </c>
      <c r="BH429" s="227">
        <f>IF(N429="sníž. přenesená",J429,0)</f>
        <v>0</v>
      </c>
      <c r="BI429" s="227">
        <f>IF(N429="nulová",J429,0)</f>
        <v>0</v>
      </c>
      <c r="BJ429" s="17" t="s">
        <v>74</v>
      </c>
      <c r="BK429" s="227">
        <f>ROUND(I429*H429,2)</f>
        <v>0</v>
      </c>
      <c r="BL429" s="17" t="s">
        <v>170</v>
      </c>
      <c r="BM429" s="17" t="s">
        <v>2385</v>
      </c>
    </row>
    <row r="430" s="1" customFormat="1">
      <c r="B430" s="38"/>
      <c r="C430" s="39"/>
      <c r="D430" s="228" t="s">
        <v>172</v>
      </c>
      <c r="E430" s="39"/>
      <c r="F430" s="229" t="s">
        <v>1034</v>
      </c>
      <c r="G430" s="39"/>
      <c r="H430" s="39"/>
      <c r="I430" s="143"/>
      <c r="J430" s="39"/>
      <c r="K430" s="39"/>
      <c r="L430" s="43"/>
      <c r="M430" s="230"/>
      <c r="N430" s="79"/>
      <c r="O430" s="79"/>
      <c r="P430" s="79"/>
      <c r="Q430" s="79"/>
      <c r="R430" s="79"/>
      <c r="S430" s="79"/>
      <c r="T430" s="80"/>
      <c r="AT430" s="17" t="s">
        <v>172</v>
      </c>
      <c r="AU430" s="17" t="s">
        <v>76</v>
      </c>
    </row>
    <row r="431" s="13" customFormat="1">
      <c r="B431" s="243"/>
      <c r="C431" s="244"/>
      <c r="D431" s="228" t="s">
        <v>176</v>
      </c>
      <c r="E431" s="245" t="s">
        <v>1</v>
      </c>
      <c r="F431" s="246" t="s">
        <v>2386</v>
      </c>
      <c r="G431" s="244"/>
      <c r="H431" s="245" t="s">
        <v>1</v>
      </c>
      <c r="I431" s="247"/>
      <c r="J431" s="244"/>
      <c r="K431" s="244"/>
      <c r="L431" s="248"/>
      <c r="M431" s="249"/>
      <c r="N431" s="250"/>
      <c r="O431" s="250"/>
      <c r="P431" s="250"/>
      <c r="Q431" s="250"/>
      <c r="R431" s="250"/>
      <c r="S431" s="250"/>
      <c r="T431" s="251"/>
      <c r="AT431" s="252" t="s">
        <v>176</v>
      </c>
      <c r="AU431" s="252" t="s">
        <v>76</v>
      </c>
      <c r="AV431" s="13" t="s">
        <v>74</v>
      </c>
      <c r="AW431" s="13" t="s">
        <v>30</v>
      </c>
      <c r="AX431" s="13" t="s">
        <v>67</v>
      </c>
      <c r="AY431" s="252" t="s">
        <v>163</v>
      </c>
    </row>
    <row r="432" s="12" customFormat="1">
      <c r="B432" s="232"/>
      <c r="C432" s="233"/>
      <c r="D432" s="228" t="s">
        <v>176</v>
      </c>
      <c r="E432" s="234" t="s">
        <v>1</v>
      </c>
      <c r="F432" s="235" t="s">
        <v>2362</v>
      </c>
      <c r="G432" s="233"/>
      <c r="H432" s="236">
        <v>145.15199999999999</v>
      </c>
      <c r="I432" s="237"/>
      <c r="J432" s="233"/>
      <c r="K432" s="233"/>
      <c r="L432" s="238"/>
      <c r="M432" s="239"/>
      <c r="N432" s="240"/>
      <c r="O432" s="240"/>
      <c r="P432" s="240"/>
      <c r="Q432" s="240"/>
      <c r="R432" s="240"/>
      <c r="S432" s="240"/>
      <c r="T432" s="241"/>
      <c r="AT432" s="242" t="s">
        <v>176</v>
      </c>
      <c r="AU432" s="242" t="s">
        <v>76</v>
      </c>
      <c r="AV432" s="12" t="s">
        <v>76</v>
      </c>
      <c r="AW432" s="12" t="s">
        <v>30</v>
      </c>
      <c r="AX432" s="12" t="s">
        <v>67</v>
      </c>
      <c r="AY432" s="242" t="s">
        <v>163</v>
      </c>
    </row>
    <row r="433" s="13" customFormat="1">
      <c r="B433" s="243"/>
      <c r="C433" s="244"/>
      <c r="D433" s="228" t="s">
        <v>176</v>
      </c>
      <c r="E433" s="245" t="s">
        <v>1</v>
      </c>
      <c r="F433" s="246" t="s">
        <v>2374</v>
      </c>
      <c r="G433" s="244"/>
      <c r="H433" s="245" t="s">
        <v>1</v>
      </c>
      <c r="I433" s="247"/>
      <c r="J433" s="244"/>
      <c r="K433" s="244"/>
      <c r="L433" s="248"/>
      <c r="M433" s="249"/>
      <c r="N433" s="250"/>
      <c r="O433" s="250"/>
      <c r="P433" s="250"/>
      <c r="Q433" s="250"/>
      <c r="R433" s="250"/>
      <c r="S433" s="250"/>
      <c r="T433" s="251"/>
      <c r="AT433" s="252" t="s">
        <v>176</v>
      </c>
      <c r="AU433" s="252" t="s">
        <v>76</v>
      </c>
      <c r="AV433" s="13" t="s">
        <v>74</v>
      </c>
      <c r="AW433" s="13" t="s">
        <v>30</v>
      </c>
      <c r="AX433" s="13" t="s">
        <v>67</v>
      </c>
      <c r="AY433" s="252" t="s">
        <v>163</v>
      </c>
    </row>
    <row r="434" s="12" customFormat="1">
      <c r="B434" s="232"/>
      <c r="C434" s="233"/>
      <c r="D434" s="228" t="s">
        <v>176</v>
      </c>
      <c r="E434" s="234" t="s">
        <v>1</v>
      </c>
      <c r="F434" s="235" t="s">
        <v>2364</v>
      </c>
      <c r="G434" s="233"/>
      <c r="H434" s="236">
        <v>113.22199999999999</v>
      </c>
      <c r="I434" s="237"/>
      <c r="J434" s="233"/>
      <c r="K434" s="233"/>
      <c r="L434" s="238"/>
      <c r="M434" s="239"/>
      <c r="N434" s="240"/>
      <c r="O434" s="240"/>
      <c r="P434" s="240"/>
      <c r="Q434" s="240"/>
      <c r="R434" s="240"/>
      <c r="S434" s="240"/>
      <c r="T434" s="241"/>
      <c r="AT434" s="242" t="s">
        <v>176</v>
      </c>
      <c r="AU434" s="242" t="s">
        <v>76</v>
      </c>
      <c r="AV434" s="12" t="s">
        <v>76</v>
      </c>
      <c r="AW434" s="12" t="s">
        <v>30</v>
      </c>
      <c r="AX434" s="12" t="s">
        <v>67</v>
      </c>
      <c r="AY434" s="242" t="s">
        <v>163</v>
      </c>
    </row>
    <row r="435" s="14" customFormat="1">
      <c r="B435" s="253"/>
      <c r="C435" s="254"/>
      <c r="D435" s="228" t="s">
        <v>176</v>
      </c>
      <c r="E435" s="255" t="s">
        <v>1</v>
      </c>
      <c r="F435" s="256" t="s">
        <v>188</v>
      </c>
      <c r="G435" s="254"/>
      <c r="H435" s="257">
        <v>258.37400000000002</v>
      </c>
      <c r="I435" s="258"/>
      <c r="J435" s="254"/>
      <c r="K435" s="254"/>
      <c r="L435" s="259"/>
      <c r="M435" s="260"/>
      <c r="N435" s="261"/>
      <c r="O435" s="261"/>
      <c r="P435" s="261"/>
      <c r="Q435" s="261"/>
      <c r="R435" s="261"/>
      <c r="S435" s="261"/>
      <c r="T435" s="262"/>
      <c r="AT435" s="263" t="s">
        <v>176</v>
      </c>
      <c r="AU435" s="263" t="s">
        <v>76</v>
      </c>
      <c r="AV435" s="14" t="s">
        <v>170</v>
      </c>
      <c r="AW435" s="14" t="s">
        <v>30</v>
      </c>
      <c r="AX435" s="14" t="s">
        <v>74</v>
      </c>
      <c r="AY435" s="263" t="s">
        <v>163</v>
      </c>
    </row>
    <row r="436" s="1" customFormat="1" ht="16.5" customHeight="1">
      <c r="B436" s="38"/>
      <c r="C436" s="216" t="s">
        <v>932</v>
      </c>
      <c r="D436" s="216" t="s">
        <v>165</v>
      </c>
      <c r="E436" s="217" t="s">
        <v>1761</v>
      </c>
      <c r="F436" s="218" t="s">
        <v>1762</v>
      </c>
      <c r="G436" s="219" t="s">
        <v>197</v>
      </c>
      <c r="H436" s="220">
        <v>140.60900000000001</v>
      </c>
      <c r="I436" s="221"/>
      <c r="J436" s="222">
        <f>ROUND(I436*H436,2)</f>
        <v>0</v>
      </c>
      <c r="K436" s="218" t="s">
        <v>169</v>
      </c>
      <c r="L436" s="43"/>
      <c r="M436" s="223" t="s">
        <v>1</v>
      </c>
      <c r="N436" s="224" t="s">
        <v>38</v>
      </c>
      <c r="O436" s="79"/>
      <c r="P436" s="225">
        <f>O436*H436</f>
        <v>0</v>
      </c>
      <c r="Q436" s="225">
        <v>0.0030294499999999999</v>
      </c>
      <c r="R436" s="225">
        <f>Q436*H436</f>
        <v>0.42596793505000002</v>
      </c>
      <c r="S436" s="225">
        <v>0</v>
      </c>
      <c r="T436" s="226">
        <f>S436*H436</f>
        <v>0</v>
      </c>
      <c r="AR436" s="17" t="s">
        <v>170</v>
      </c>
      <c r="AT436" s="17" t="s">
        <v>165</v>
      </c>
      <c r="AU436" s="17" t="s">
        <v>76</v>
      </c>
      <c r="AY436" s="17" t="s">
        <v>163</v>
      </c>
      <c r="BE436" s="227">
        <f>IF(N436="základní",J436,0)</f>
        <v>0</v>
      </c>
      <c r="BF436" s="227">
        <f>IF(N436="snížená",J436,0)</f>
        <v>0</v>
      </c>
      <c r="BG436" s="227">
        <f>IF(N436="zákl. přenesená",J436,0)</f>
        <v>0</v>
      </c>
      <c r="BH436" s="227">
        <f>IF(N436="sníž. přenesená",J436,0)</f>
        <v>0</v>
      </c>
      <c r="BI436" s="227">
        <f>IF(N436="nulová",J436,0)</f>
        <v>0</v>
      </c>
      <c r="BJ436" s="17" t="s">
        <v>74</v>
      </c>
      <c r="BK436" s="227">
        <f>ROUND(I436*H436,2)</f>
        <v>0</v>
      </c>
      <c r="BL436" s="17" t="s">
        <v>170</v>
      </c>
      <c r="BM436" s="17" t="s">
        <v>2387</v>
      </c>
    </row>
    <row r="437" s="1" customFormat="1">
      <c r="B437" s="38"/>
      <c r="C437" s="39"/>
      <c r="D437" s="228" t="s">
        <v>172</v>
      </c>
      <c r="E437" s="39"/>
      <c r="F437" s="229" t="s">
        <v>1764</v>
      </c>
      <c r="G437" s="39"/>
      <c r="H437" s="39"/>
      <c r="I437" s="143"/>
      <c r="J437" s="39"/>
      <c r="K437" s="39"/>
      <c r="L437" s="43"/>
      <c r="M437" s="230"/>
      <c r="N437" s="79"/>
      <c r="O437" s="79"/>
      <c r="P437" s="79"/>
      <c r="Q437" s="79"/>
      <c r="R437" s="79"/>
      <c r="S437" s="79"/>
      <c r="T437" s="80"/>
      <c r="AT437" s="17" t="s">
        <v>172</v>
      </c>
      <c r="AU437" s="17" t="s">
        <v>76</v>
      </c>
    </row>
    <row r="438" s="13" customFormat="1">
      <c r="B438" s="243"/>
      <c r="C438" s="244"/>
      <c r="D438" s="228" t="s">
        <v>176</v>
      </c>
      <c r="E438" s="245" t="s">
        <v>1</v>
      </c>
      <c r="F438" s="246" t="s">
        <v>1703</v>
      </c>
      <c r="G438" s="244"/>
      <c r="H438" s="245" t="s">
        <v>1</v>
      </c>
      <c r="I438" s="247"/>
      <c r="J438" s="244"/>
      <c r="K438" s="244"/>
      <c r="L438" s="248"/>
      <c r="M438" s="249"/>
      <c r="N438" s="250"/>
      <c r="O438" s="250"/>
      <c r="P438" s="250"/>
      <c r="Q438" s="250"/>
      <c r="R438" s="250"/>
      <c r="S438" s="250"/>
      <c r="T438" s="251"/>
      <c r="AT438" s="252" t="s">
        <v>176</v>
      </c>
      <c r="AU438" s="252" t="s">
        <v>76</v>
      </c>
      <c r="AV438" s="13" t="s">
        <v>74</v>
      </c>
      <c r="AW438" s="13" t="s">
        <v>30</v>
      </c>
      <c r="AX438" s="13" t="s">
        <v>67</v>
      </c>
      <c r="AY438" s="252" t="s">
        <v>163</v>
      </c>
    </row>
    <row r="439" s="12" customFormat="1">
      <c r="B439" s="232"/>
      <c r="C439" s="233"/>
      <c r="D439" s="228" t="s">
        <v>176</v>
      </c>
      <c r="E439" s="234" t="s">
        <v>1</v>
      </c>
      <c r="F439" s="235" t="s">
        <v>2369</v>
      </c>
      <c r="G439" s="233"/>
      <c r="H439" s="236">
        <v>26.538</v>
      </c>
      <c r="I439" s="237"/>
      <c r="J439" s="233"/>
      <c r="K439" s="233"/>
      <c r="L439" s="238"/>
      <c r="M439" s="239"/>
      <c r="N439" s="240"/>
      <c r="O439" s="240"/>
      <c r="P439" s="240"/>
      <c r="Q439" s="240"/>
      <c r="R439" s="240"/>
      <c r="S439" s="240"/>
      <c r="T439" s="241"/>
      <c r="AT439" s="242" t="s">
        <v>176</v>
      </c>
      <c r="AU439" s="242" t="s">
        <v>76</v>
      </c>
      <c r="AV439" s="12" t="s">
        <v>76</v>
      </c>
      <c r="AW439" s="12" t="s">
        <v>30</v>
      </c>
      <c r="AX439" s="12" t="s">
        <v>67</v>
      </c>
      <c r="AY439" s="242" t="s">
        <v>163</v>
      </c>
    </row>
    <row r="440" s="13" customFormat="1">
      <c r="B440" s="243"/>
      <c r="C440" s="244"/>
      <c r="D440" s="228" t="s">
        <v>176</v>
      </c>
      <c r="E440" s="245" t="s">
        <v>1</v>
      </c>
      <c r="F440" s="246" t="s">
        <v>1711</v>
      </c>
      <c r="G440" s="244"/>
      <c r="H440" s="245" t="s">
        <v>1</v>
      </c>
      <c r="I440" s="247"/>
      <c r="J440" s="244"/>
      <c r="K440" s="244"/>
      <c r="L440" s="248"/>
      <c r="M440" s="249"/>
      <c r="N440" s="250"/>
      <c r="O440" s="250"/>
      <c r="P440" s="250"/>
      <c r="Q440" s="250"/>
      <c r="R440" s="250"/>
      <c r="S440" s="250"/>
      <c r="T440" s="251"/>
      <c r="AT440" s="252" t="s">
        <v>176</v>
      </c>
      <c r="AU440" s="252" t="s">
        <v>76</v>
      </c>
      <c r="AV440" s="13" t="s">
        <v>74</v>
      </c>
      <c r="AW440" s="13" t="s">
        <v>30</v>
      </c>
      <c r="AX440" s="13" t="s">
        <v>67</v>
      </c>
      <c r="AY440" s="252" t="s">
        <v>163</v>
      </c>
    </row>
    <row r="441" s="12" customFormat="1">
      <c r="B441" s="232"/>
      <c r="C441" s="233"/>
      <c r="D441" s="228" t="s">
        <v>176</v>
      </c>
      <c r="E441" s="234" t="s">
        <v>1</v>
      </c>
      <c r="F441" s="235" t="s">
        <v>2370</v>
      </c>
      <c r="G441" s="233"/>
      <c r="H441" s="236">
        <v>0.84899999999999998</v>
      </c>
      <c r="I441" s="237"/>
      <c r="J441" s="233"/>
      <c r="K441" s="233"/>
      <c r="L441" s="238"/>
      <c r="M441" s="239"/>
      <c r="N441" s="240"/>
      <c r="O441" s="240"/>
      <c r="P441" s="240"/>
      <c r="Q441" s="240"/>
      <c r="R441" s="240"/>
      <c r="S441" s="240"/>
      <c r="T441" s="241"/>
      <c r="AT441" s="242" t="s">
        <v>176</v>
      </c>
      <c r="AU441" s="242" t="s">
        <v>76</v>
      </c>
      <c r="AV441" s="12" t="s">
        <v>76</v>
      </c>
      <c r="AW441" s="12" t="s">
        <v>30</v>
      </c>
      <c r="AX441" s="12" t="s">
        <v>67</v>
      </c>
      <c r="AY441" s="242" t="s">
        <v>163</v>
      </c>
    </row>
    <row r="442" s="15" customFormat="1">
      <c r="B442" s="281"/>
      <c r="C442" s="282"/>
      <c r="D442" s="228" t="s">
        <v>176</v>
      </c>
      <c r="E442" s="283" t="s">
        <v>1</v>
      </c>
      <c r="F442" s="284" t="s">
        <v>1713</v>
      </c>
      <c r="G442" s="282"/>
      <c r="H442" s="285">
        <v>27.387</v>
      </c>
      <c r="I442" s="286"/>
      <c r="J442" s="282"/>
      <c r="K442" s="282"/>
      <c r="L442" s="287"/>
      <c r="M442" s="288"/>
      <c r="N442" s="289"/>
      <c r="O442" s="289"/>
      <c r="P442" s="289"/>
      <c r="Q442" s="289"/>
      <c r="R442" s="289"/>
      <c r="S442" s="289"/>
      <c r="T442" s="290"/>
      <c r="AT442" s="291" t="s">
        <v>176</v>
      </c>
      <c r="AU442" s="291" t="s">
        <v>76</v>
      </c>
      <c r="AV442" s="15" t="s">
        <v>189</v>
      </c>
      <c r="AW442" s="15" t="s">
        <v>30</v>
      </c>
      <c r="AX442" s="15" t="s">
        <v>67</v>
      </c>
      <c r="AY442" s="291" t="s">
        <v>163</v>
      </c>
    </row>
    <row r="443" s="13" customFormat="1">
      <c r="B443" s="243"/>
      <c r="C443" s="244"/>
      <c r="D443" s="228" t="s">
        <v>176</v>
      </c>
      <c r="E443" s="245" t="s">
        <v>1</v>
      </c>
      <c r="F443" s="246" t="s">
        <v>2388</v>
      </c>
      <c r="G443" s="244"/>
      <c r="H443" s="245" t="s">
        <v>1</v>
      </c>
      <c r="I443" s="247"/>
      <c r="J443" s="244"/>
      <c r="K443" s="244"/>
      <c r="L443" s="248"/>
      <c r="M443" s="249"/>
      <c r="N443" s="250"/>
      <c r="O443" s="250"/>
      <c r="P443" s="250"/>
      <c r="Q443" s="250"/>
      <c r="R443" s="250"/>
      <c r="S443" s="250"/>
      <c r="T443" s="251"/>
      <c r="AT443" s="252" t="s">
        <v>176</v>
      </c>
      <c r="AU443" s="252" t="s">
        <v>76</v>
      </c>
      <c r="AV443" s="13" t="s">
        <v>74</v>
      </c>
      <c r="AW443" s="13" t="s">
        <v>30</v>
      </c>
      <c r="AX443" s="13" t="s">
        <v>67</v>
      </c>
      <c r="AY443" s="252" t="s">
        <v>163</v>
      </c>
    </row>
    <row r="444" s="12" customFormat="1">
      <c r="B444" s="232"/>
      <c r="C444" s="233"/>
      <c r="D444" s="228" t="s">
        <v>176</v>
      </c>
      <c r="E444" s="234" t="s">
        <v>1</v>
      </c>
      <c r="F444" s="235" t="s">
        <v>2364</v>
      </c>
      <c r="G444" s="233"/>
      <c r="H444" s="236">
        <v>113.22199999999999</v>
      </c>
      <c r="I444" s="237"/>
      <c r="J444" s="233"/>
      <c r="K444" s="233"/>
      <c r="L444" s="238"/>
      <c r="M444" s="239"/>
      <c r="N444" s="240"/>
      <c r="O444" s="240"/>
      <c r="P444" s="240"/>
      <c r="Q444" s="240"/>
      <c r="R444" s="240"/>
      <c r="S444" s="240"/>
      <c r="T444" s="241"/>
      <c r="AT444" s="242" t="s">
        <v>176</v>
      </c>
      <c r="AU444" s="242" t="s">
        <v>76</v>
      </c>
      <c r="AV444" s="12" t="s">
        <v>76</v>
      </c>
      <c r="AW444" s="12" t="s">
        <v>30</v>
      </c>
      <c r="AX444" s="12" t="s">
        <v>67</v>
      </c>
      <c r="AY444" s="242" t="s">
        <v>163</v>
      </c>
    </row>
    <row r="445" s="14" customFormat="1">
      <c r="B445" s="253"/>
      <c r="C445" s="254"/>
      <c r="D445" s="228" t="s">
        <v>176</v>
      </c>
      <c r="E445" s="255" t="s">
        <v>1</v>
      </c>
      <c r="F445" s="256" t="s">
        <v>188</v>
      </c>
      <c r="G445" s="254"/>
      <c r="H445" s="257">
        <v>140.60900000000001</v>
      </c>
      <c r="I445" s="258"/>
      <c r="J445" s="254"/>
      <c r="K445" s="254"/>
      <c r="L445" s="259"/>
      <c r="M445" s="260"/>
      <c r="N445" s="261"/>
      <c r="O445" s="261"/>
      <c r="P445" s="261"/>
      <c r="Q445" s="261"/>
      <c r="R445" s="261"/>
      <c r="S445" s="261"/>
      <c r="T445" s="262"/>
      <c r="AT445" s="263" t="s">
        <v>176</v>
      </c>
      <c r="AU445" s="263" t="s">
        <v>76</v>
      </c>
      <c r="AV445" s="14" t="s">
        <v>170</v>
      </c>
      <c r="AW445" s="14" t="s">
        <v>30</v>
      </c>
      <c r="AX445" s="14" t="s">
        <v>74</v>
      </c>
      <c r="AY445" s="263" t="s">
        <v>163</v>
      </c>
    </row>
    <row r="446" s="1" customFormat="1" ht="16.5" customHeight="1">
      <c r="B446" s="38"/>
      <c r="C446" s="216" t="s">
        <v>936</v>
      </c>
      <c r="D446" s="216" t="s">
        <v>165</v>
      </c>
      <c r="E446" s="217" t="s">
        <v>1775</v>
      </c>
      <c r="F446" s="218" t="s">
        <v>1776</v>
      </c>
      <c r="G446" s="219" t="s">
        <v>168</v>
      </c>
      <c r="H446" s="220">
        <v>397.94</v>
      </c>
      <c r="I446" s="221"/>
      <c r="J446" s="222">
        <f>ROUND(I446*H446,2)</f>
        <v>0</v>
      </c>
      <c r="K446" s="218" t="s">
        <v>169</v>
      </c>
      <c r="L446" s="43"/>
      <c r="M446" s="223" t="s">
        <v>1</v>
      </c>
      <c r="N446" s="224" t="s">
        <v>38</v>
      </c>
      <c r="O446" s="79"/>
      <c r="P446" s="225">
        <f>O446*H446</f>
        <v>0</v>
      </c>
      <c r="Q446" s="225">
        <v>0.00048000000000000001</v>
      </c>
      <c r="R446" s="225">
        <f>Q446*H446</f>
        <v>0.19101119999999999</v>
      </c>
      <c r="S446" s="225">
        <v>0</v>
      </c>
      <c r="T446" s="226">
        <f>S446*H446</f>
        <v>0</v>
      </c>
      <c r="AR446" s="17" t="s">
        <v>170</v>
      </c>
      <c r="AT446" s="17" t="s">
        <v>165</v>
      </c>
      <c r="AU446" s="17" t="s">
        <v>76</v>
      </c>
      <c r="AY446" s="17" t="s">
        <v>163</v>
      </c>
      <c r="BE446" s="227">
        <f>IF(N446="základní",J446,0)</f>
        <v>0</v>
      </c>
      <c r="BF446" s="227">
        <f>IF(N446="snížená",J446,0)</f>
        <v>0</v>
      </c>
      <c r="BG446" s="227">
        <f>IF(N446="zákl. přenesená",J446,0)</f>
        <v>0</v>
      </c>
      <c r="BH446" s="227">
        <f>IF(N446="sníž. přenesená",J446,0)</f>
        <v>0</v>
      </c>
      <c r="BI446" s="227">
        <f>IF(N446="nulová",J446,0)</f>
        <v>0</v>
      </c>
      <c r="BJ446" s="17" t="s">
        <v>74</v>
      </c>
      <c r="BK446" s="227">
        <f>ROUND(I446*H446,2)</f>
        <v>0</v>
      </c>
      <c r="BL446" s="17" t="s">
        <v>170</v>
      </c>
      <c r="BM446" s="17" t="s">
        <v>2389</v>
      </c>
    </row>
    <row r="447" s="1" customFormat="1">
      <c r="B447" s="38"/>
      <c r="C447" s="39"/>
      <c r="D447" s="228" t="s">
        <v>172</v>
      </c>
      <c r="E447" s="39"/>
      <c r="F447" s="229" t="s">
        <v>1778</v>
      </c>
      <c r="G447" s="39"/>
      <c r="H447" s="39"/>
      <c r="I447" s="143"/>
      <c r="J447" s="39"/>
      <c r="K447" s="39"/>
      <c r="L447" s="43"/>
      <c r="M447" s="230"/>
      <c r="N447" s="79"/>
      <c r="O447" s="79"/>
      <c r="P447" s="79"/>
      <c r="Q447" s="79"/>
      <c r="R447" s="79"/>
      <c r="S447" s="79"/>
      <c r="T447" s="80"/>
      <c r="AT447" s="17" t="s">
        <v>172</v>
      </c>
      <c r="AU447" s="17" t="s">
        <v>76</v>
      </c>
    </row>
    <row r="448" s="1" customFormat="1">
      <c r="B448" s="38"/>
      <c r="C448" s="39"/>
      <c r="D448" s="228" t="s">
        <v>174</v>
      </c>
      <c r="E448" s="39"/>
      <c r="F448" s="231" t="s">
        <v>1779</v>
      </c>
      <c r="G448" s="39"/>
      <c r="H448" s="39"/>
      <c r="I448" s="143"/>
      <c r="J448" s="39"/>
      <c r="K448" s="39"/>
      <c r="L448" s="43"/>
      <c r="M448" s="230"/>
      <c r="N448" s="79"/>
      <c r="O448" s="79"/>
      <c r="P448" s="79"/>
      <c r="Q448" s="79"/>
      <c r="R448" s="79"/>
      <c r="S448" s="79"/>
      <c r="T448" s="80"/>
      <c r="AT448" s="17" t="s">
        <v>174</v>
      </c>
      <c r="AU448" s="17" t="s">
        <v>76</v>
      </c>
    </row>
    <row r="449" s="13" customFormat="1">
      <c r="B449" s="243"/>
      <c r="C449" s="244"/>
      <c r="D449" s="228" t="s">
        <v>176</v>
      </c>
      <c r="E449" s="245" t="s">
        <v>1</v>
      </c>
      <c r="F449" s="246" t="s">
        <v>2390</v>
      </c>
      <c r="G449" s="244"/>
      <c r="H449" s="245" t="s">
        <v>1</v>
      </c>
      <c r="I449" s="247"/>
      <c r="J449" s="244"/>
      <c r="K449" s="244"/>
      <c r="L449" s="248"/>
      <c r="M449" s="249"/>
      <c r="N449" s="250"/>
      <c r="O449" s="250"/>
      <c r="P449" s="250"/>
      <c r="Q449" s="250"/>
      <c r="R449" s="250"/>
      <c r="S449" s="250"/>
      <c r="T449" s="251"/>
      <c r="AT449" s="252" t="s">
        <v>176</v>
      </c>
      <c r="AU449" s="252" t="s">
        <v>76</v>
      </c>
      <c r="AV449" s="13" t="s">
        <v>74</v>
      </c>
      <c r="AW449" s="13" t="s">
        <v>30</v>
      </c>
      <c r="AX449" s="13" t="s">
        <v>67</v>
      </c>
      <c r="AY449" s="252" t="s">
        <v>163</v>
      </c>
    </row>
    <row r="450" s="12" customFormat="1">
      <c r="B450" s="232"/>
      <c r="C450" s="233"/>
      <c r="D450" s="228" t="s">
        <v>176</v>
      </c>
      <c r="E450" s="234" t="s">
        <v>1</v>
      </c>
      <c r="F450" s="235" t="s">
        <v>2391</v>
      </c>
      <c r="G450" s="233"/>
      <c r="H450" s="236">
        <v>397.94</v>
      </c>
      <c r="I450" s="237"/>
      <c r="J450" s="233"/>
      <c r="K450" s="233"/>
      <c r="L450" s="238"/>
      <c r="M450" s="239"/>
      <c r="N450" s="240"/>
      <c r="O450" s="240"/>
      <c r="P450" s="240"/>
      <c r="Q450" s="240"/>
      <c r="R450" s="240"/>
      <c r="S450" s="240"/>
      <c r="T450" s="241"/>
      <c r="AT450" s="242" t="s">
        <v>176</v>
      </c>
      <c r="AU450" s="242" t="s">
        <v>76</v>
      </c>
      <c r="AV450" s="12" t="s">
        <v>76</v>
      </c>
      <c r="AW450" s="12" t="s">
        <v>30</v>
      </c>
      <c r="AX450" s="12" t="s">
        <v>74</v>
      </c>
      <c r="AY450" s="242" t="s">
        <v>163</v>
      </c>
    </row>
    <row r="451" s="1" customFormat="1" ht="16.5" customHeight="1">
      <c r="B451" s="38"/>
      <c r="C451" s="216" t="s">
        <v>946</v>
      </c>
      <c r="D451" s="216" t="s">
        <v>165</v>
      </c>
      <c r="E451" s="217" t="s">
        <v>2392</v>
      </c>
      <c r="F451" s="218" t="s">
        <v>2393</v>
      </c>
      <c r="G451" s="219" t="s">
        <v>168</v>
      </c>
      <c r="H451" s="220">
        <v>27.149999999999999</v>
      </c>
      <c r="I451" s="221"/>
      <c r="J451" s="222">
        <f>ROUND(I451*H451,2)</f>
        <v>0</v>
      </c>
      <c r="K451" s="218" t="s">
        <v>1</v>
      </c>
      <c r="L451" s="43"/>
      <c r="M451" s="223" t="s">
        <v>1</v>
      </c>
      <c r="N451" s="224" t="s">
        <v>38</v>
      </c>
      <c r="O451" s="79"/>
      <c r="P451" s="225">
        <f>O451*H451</f>
        <v>0</v>
      </c>
      <c r="Q451" s="225">
        <v>0</v>
      </c>
      <c r="R451" s="225">
        <f>Q451*H451</f>
        <v>0</v>
      </c>
      <c r="S451" s="225">
        <v>0</v>
      </c>
      <c r="T451" s="226">
        <f>S451*H451</f>
        <v>0</v>
      </c>
      <c r="AR451" s="17" t="s">
        <v>170</v>
      </c>
      <c r="AT451" s="17" t="s">
        <v>165</v>
      </c>
      <c r="AU451" s="17" t="s">
        <v>76</v>
      </c>
      <c r="AY451" s="17" t="s">
        <v>163</v>
      </c>
      <c r="BE451" s="227">
        <f>IF(N451="základní",J451,0)</f>
        <v>0</v>
      </c>
      <c r="BF451" s="227">
        <f>IF(N451="snížená",J451,0)</f>
        <v>0</v>
      </c>
      <c r="BG451" s="227">
        <f>IF(N451="zákl. přenesená",J451,0)</f>
        <v>0</v>
      </c>
      <c r="BH451" s="227">
        <f>IF(N451="sníž. přenesená",J451,0)</f>
        <v>0</v>
      </c>
      <c r="BI451" s="227">
        <f>IF(N451="nulová",J451,0)</f>
        <v>0</v>
      </c>
      <c r="BJ451" s="17" t="s">
        <v>74</v>
      </c>
      <c r="BK451" s="227">
        <f>ROUND(I451*H451,2)</f>
        <v>0</v>
      </c>
      <c r="BL451" s="17" t="s">
        <v>170</v>
      </c>
      <c r="BM451" s="17" t="s">
        <v>2394</v>
      </c>
    </row>
    <row r="452" s="1" customFormat="1">
      <c r="B452" s="38"/>
      <c r="C452" s="39"/>
      <c r="D452" s="228" t="s">
        <v>172</v>
      </c>
      <c r="E452" s="39"/>
      <c r="F452" s="229" t="s">
        <v>2395</v>
      </c>
      <c r="G452" s="39"/>
      <c r="H452" s="39"/>
      <c r="I452" s="143"/>
      <c r="J452" s="39"/>
      <c r="K452" s="39"/>
      <c r="L452" s="43"/>
      <c r="M452" s="230"/>
      <c r="N452" s="79"/>
      <c r="O452" s="79"/>
      <c r="P452" s="79"/>
      <c r="Q452" s="79"/>
      <c r="R452" s="79"/>
      <c r="S452" s="79"/>
      <c r="T452" s="80"/>
      <c r="AT452" s="17" t="s">
        <v>172</v>
      </c>
      <c r="AU452" s="17" t="s">
        <v>76</v>
      </c>
    </row>
    <row r="453" s="1" customFormat="1" ht="16.5" customHeight="1">
      <c r="B453" s="38"/>
      <c r="C453" s="216" t="s">
        <v>954</v>
      </c>
      <c r="D453" s="216" t="s">
        <v>165</v>
      </c>
      <c r="E453" s="217" t="s">
        <v>2396</v>
      </c>
      <c r="F453" s="218" t="s">
        <v>2397</v>
      </c>
      <c r="G453" s="219" t="s">
        <v>168</v>
      </c>
      <c r="H453" s="220">
        <v>1</v>
      </c>
      <c r="I453" s="221"/>
      <c r="J453" s="222">
        <f>ROUND(I453*H453,2)</f>
        <v>0</v>
      </c>
      <c r="K453" s="218" t="s">
        <v>1</v>
      </c>
      <c r="L453" s="43"/>
      <c r="M453" s="223" t="s">
        <v>1</v>
      </c>
      <c r="N453" s="224" t="s">
        <v>38</v>
      </c>
      <c r="O453" s="79"/>
      <c r="P453" s="225">
        <f>O453*H453</f>
        <v>0</v>
      </c>
      <c r="Q453" s="225">
        <v>0</v>
      </c>
      <c r="R453" s="225">
        <f>Q453*H453</f>
        <v>0</v>
      </c>
      <c r="S453" s="225">
        <v>0</v>
      </c>
      <c r="T453" s="226">
        <f>S453*H453</f>
        <v>0</v>
      </c>
      <c r="AR453" s="17" t="s">
        <v>170</v>
      </c>
      <c r="AT453" s="17" t="s">
        <v>165</v>
      </c>
      <c r="AU453" s="17" t="s">
        <v>76</v>
      </c>
      <c r="AY453" s="17" t="s">
        <v>163</v>
      </c>
      <c r="BE453" s="227">
        <f>IF(N453="základní",J453,0)</f>
        <v>0</v>
      </c>
      <c r="BF453" s="227">
        <f>IF(N453="snížená",J453,0)</f>
        <v>0</v>
      </c>
      <c r="BG453" s="227">
        <f>IF(N453="zákl. přenesená",J453,0)</f>
        <v>0</v>
      </c>
      <c r="BH453" s="227">
        <f>IF(N453="sníž. přenesená",J453,0)</f>
        <v>0</v>
      </c>
      <c r="BI453" s="227">
        <f>IF(N453="nulová",J453,0)</f>
        <v>0</v>
      </c>
      <c r="BJ453" s="17" t="s">
        <v>74</v>
      </c>
      <c r="BK453" s="227">
        <f>ROUND(I453*H453,2)</f>
        <v>0</v>
      </c>
      <c r="BL453" s="17" t="s">
        <v>170</v>
      </c>
      <c r="BM453" s="17" t="s">
        <v>2398</v>
      </c>
    </row>
    <row r="454" s="1" customFormat="1">
      <c r="B454" s="38"/>
      <c r="C454" s="39"/>
      <c r="D454" s="228" t="s">
        <v>172</v>
      </c>
      <c r="E454" s="39"/>
      <c r="F454" s="229" t="s">
        <v>2395</v>
      </c>
      <c r="G454" s="39"/>
      <c r="H454" s="39"/>
      <c r="I454" s="143"/>
      <c r="J454" s="39"/>
      <c r="K454" s="39"/>
      <c r="L454" s="43"/>
      <c r="M454" s="230"/>
      <c r="N454" s="79"/>
      <c r="O454" s="79"/>
      <c r="P454" s="79"/>
      <c r="Q454" s="79"/>
      <c r="R454" s="79"/>
      <c r="S454" s="79"/>
      <c r="T454" s="80"/>
      <c r="AT454" s="17" t="s">
        <v>172</v>
      </c>
      <c r="AU454" s="17" t="s">
        <v>76</v>
      </c>
    </row>
    <row r="455" s="11" customFormat="1" ht="22.8" customHeight="1">
      <c r="B455" s="200"/>
      <c r="C455" s="201"/>
      <c r="D455" s="202" t="s">
        <v>66</v>
      </c>
      <c r="E455" s="214" t="s">
        <v>444</v>
      </c>
      <c r="F455" s="214" t="s">
        <v>445</v>
      </c>
      <c r="G455" s="201"/>
      <c r="H455" s="201"/>
      <c r="I455" s="204"/>
      <c r="J455" s="215">
        <f>BK455</f>
        <v>0</v>
      </c>
      <c r="K455" s="201"/>
      <c r="L455" s="206"/>
      <c r="M455" s="207"/>
      <c r="N455" s="208"/>
      <c r="O455" s="208"/>
      <c r="P455" s="209">
        <f>SUM(P456:P492)</f>
        <v>0</v>
      </c>
      <c r="Q455" s="208"/>
      <c r="R455" s="209">
        <f>SUM(R456:R492)</f>
        <v>0</v>
      </c>
      <c r="S455" s="208"/>
      <c r="T455" s="210">
        <f>SUM(T456:T492)</f>
        <v>0</v>
      </c>
      <c r="AR455" s="211" t="s">
        <v>74</v>
      </c>
      <c r="AT455" s="212" t="s">
        <v>66</v>
      </c>
      <c r="AU455" s="212" t="s">
        <v>74</v>
      </c>
      <c r="AY455" s="211" t="s">
        <v>163</v>
      </c>
      <c r="BK455" s="213">
        <f>SUM(BK456:BK492)</f>
        <v>0</v>
      </c>
    </row>
    <row r="456" s="1" customFormat="1" ht="16.5" customHeight="1">
      <c r="B456" s="38"/>
      <c r="C456" s="216" t="s">
        <v>959</v>
      </c>
      <c r="D456" s="216" t="s">
        <v>165</v>
      </c>
      <c r="E456" s="217" t="s">
        <v>447</v>
      </c>
      <c r="F456" s="218" t="s">
        <v>448</v>
      </c>
      <c r="G456" s="219" t="s">
        <v>241</v>
      </c>
      <c r="H456" s="220">
        <v>37.68</v>
      </c>
      <c r="I456" s="221"/>
      <c r="J456" s="222">
        <f>ROUND(I456*H456,2)</f>
        <v>0</v>
      </c>
      <c r="K456" s="218" t="s">
        <v>169</v>
      </c>
      <c r="L456" s="43"/>
      <c r="M456" s="223" t="s">
        <v>1</v>
      </c>
      <c r="N456" s="224" t="s">
        <v>38</v>
      </c>
      <c r="O456" s="79"/>
      <c r="P456" s="225">
        <f>O456*H456</f>
        <v>0</v>
      </c>
      <c r="Q456" s="225">
        <v>0</v>
      </c>
      <c r="R456" s="225">
        <f>Q456*H456</f>
        <v>0</v>
      </c>
      <c r="S456" s="225">
        <v>0</v>
      </c>
      <c r="T456" s="226">
        <f>S456*H456</f>
        <v>0</v>
      </c>
      <c r="AR456" s="17" t="s">
        <v>170</v>
      </c>
      <c r="AT456" s="17" t="s">
        <v>165</v>
      </c>
      <c r="AU456" s="17" t="s">
        <v>76</v>
      </c>
      <c r="AY456" s="17" t="s">
        <v>163</v>
      </c>
      <c r="BE456" s="227">
        <f>IF(N456="základní",J456,0)</f>
        <v>0</v>
      </c>
      <c r="BF456" s="227">
        <f>IF(N456="snížená",J456,0)</f>
        <v>0</v>
      </c>
      <c r="BG456" s="227">
        <f>IF(N456="zákl. přenesená",J456,0)</f>
        <v>0</v>
      </c>
      <c r="BH456" s="227">
        <f>IF(N456="sníž. přenesená",J456,0)</f>
        <v>0</v>
      </c>
      <c r="BI456" s="227">
        <f>IF(N456="nulová",J456,0)</f>
        <v>0</v>
      </c>
      <c r="BJ456" s="17" t="s">
        <v>74</v>
      </c>
      <c r="BK456" s="227">
        <f>ROUND(I456*H456,2)</f>
        <v>0</v>
      </c>
      <c r="BL456" s="17" t="s">
        <v>170</v>
      </c>
      <c r="BM456" s="17" t="s">
        <v>2399</v>
      </c>
    </row>
    <row r="457" s="1" customFormat="1">
      <c r="B457" s="38"/>
      <c r="C457" s="39"/>
      <c r="D457" s="228" t="s">
        <v>172</v>
      </c>
      <c r="E457" s="39"/>
      <c r="F457" s="229" t="s">
        <v>450</v>
      </c>
      <c r="G457" s="39"/>
      <c r="H457" s="39"/>
      <c r="I457" s="143"/>
      <c r="J457" s="39"/>
      <c r="K457" s="39"/>
      <c r="L457" s="43"/>
      <c r="M457" s="230"/>
      <c r="N457" s="79"/>
      <c r="O457" s="79"/>
      <c r="P457" s="79"/>
      <c r="Q457" s="79"/>
      <c r="R457" s="79"/>
      <c r="S457" s="79"/>
      <c r="T457" s="80"/>
      <c r="AT457" s="17" t="s">
        <v>172</v>
      </c>
      <c r="AU457" s="17" t="s">
        <v>76</v>
      </c>
    </row>
    <row r="458" s="1" customFormat="1">
      <c r="B458" s="38"/>
      <c r="C458" s="39"/>
      <c r="D458" s="228" t="s">
        <v>174</v>
      </c>
      <c r="E458" s="39"/>
      <c r="F458" s="231" t="s">
        <v>451</v>
      </c>
      <c r="G458" s="39"/>
      <c r="H458" s="39"/>
      <c r="I458" s="143"/>
      <c r="J458" s="39"/>
      <c r="K458" s="39"/>
      <c r="L458" s="43"/>
      <c r="M458" s="230"/>
      <c r="N458" s="79"/>
      <c r="O458" s="79"/>
      <c r="P458" s="79"/>
      <c r="Q458" s="79"/>
      <c r="R458" s="79"/>
      <c r="S458" s="79"/>
      <c r="T458" s="80"/>
      <c r="AT458" s="17" t="s">
        <v>174</v>
      </c>
      <c r="AU458" s="17" t="s">
        <v>76</v>
      </c>
    </row>
    <row r="459" s="13" customFormat="1">
      <c r="B459" s="243"/>
      <c r="C459" s="244"/>
      <c r="D459" s="228" t="s">
        <v>176</v>
      </c>
      <c r="E459" s="245" t="s">
        <v>1</v>
      </c>
      <c r="F459" s="246" t="s">
        <v>2400</v>
      </c>
      <c r="G459" s="244"/>
      <c r="H459" s="245" t="s">
        <v>1</v>
      </c>
      <c r="I459" s="247"/>
      <c r="J459" s="244"/>
      <c r="K459" s="244"/>
      <c r="L459" s="248"/>
      <c r="M459" s="249"/>
      <c r="N459" s="250"/>
      <c r="O459" s="250"/>
      <c r="P459" s="250"/>
      <c r="Q459" s="250"/>
      <c r="R459" s="250"/>
      <c r="S459" s="250"/>
      <c r="T459" s="251"/>
      <c r="AT459" s="252" t="s">
        <v>176</v>
      </c>
      <c r="AU459" s="252" t="s">
        <v>76</v>
      </c>
      <c r="AV459" s="13" t="s">
        <v>74</v>
      </c>
      <c r="AW459" s="13" t="s">
        <v>30</v>
      </c>
      <c r="AX459" s="13" t="s">
        <v>67</v>
      </c>
      <c r="AY459" s="252" t="s">
        <v>163</v>
      </c>
    </row>
    <row r="460" s="12" customFormat="1">
      <c r="B460" s="232"/>
      <c r="C460" s="233"/>
      <c r="D460" s="228" t="s">
        <v>176</v>
      </c>
      <c r="E460" s="234" t="s">
        <v>1</v>
      </c>
      <c r="F460" s="235" t="s">
        <v>2401</v>
      </c>
      <c r="G460" s="233"/>
      <c r="H460" s="236">
        <v>37.68</v>
      </c>
      <c r="I460" s="237"/>
      <c r="J460" s="233"/>
      <c r="K460" s="233"/>
      <c r="L460" s="238"/>
      <c r="M460" s="239"/>
      <c r="N460" s="240"/>
      <c r="O460" s="240"/>
      <c r="P460" s="240"/>
      <c r="Q460" s="240"/>
      <c r="R460" s="240"/>
      <c r="S460" s="240"/>
      <c r="T460" s="241"/>
      <c r="AT460" s="242" t="s">
        <v>176</v>
      </c>
      <c r="AU460" s="242" t="s">
        <v>76</v>
      </c>
      <c r="AV460" s="12" t="s">
        <v>76</v>
      </c>
      <c r="AW460" s="12" t="s">
        <v>30</v>
      </c>
      <c r="AX460" s="12" t="s">
        <v>74</v>
      </c>
      <c r="AY460" s="242" t="s">
        <v>163</v>
      </c>
    </row>
    <row r="461" s="1" customFormat="1" ht="16.5" customHeight="1">
      <c r="B461" s="38"/>
      <c r="C461" s="216" t="s">
        <v>967</v>
      </c>
      <c r="D461" s="216" t="s">
        <v>165</v>
      </c>
      <c r="E461" s="217" t="s">
        <v>1783</v>
      </c>
      <c r="F461" s="218" t="s">
        <v>1784</v>
      </c>
      <c r="G461" s="219" t="s">
        <v>241</v>
      </c>
      <c r="H461" s="220">
        <v>4.5220000000000002</v>
      </c>
      <c r="I461" s="221"/>
      <c r="J461" s="222">
        <f>ROUND(I461*H461,2)</f>
        <v>0</v>
      </c>
      <c r="K461" s="218" t="s">
        <v>169</v>
      </c>
      <c r="L461" s="43"/>
      <c r="M461" s="223" t="s">
        <v>1</v>
      </c>
      <c r="N461" s="224" t="s">
        <v>38</v>
      </c>
      <c r="O461" s="79"/>
      <c r="P461" s="225">
        <f>O461*H461</f>
        <v>0</v>
      </c>
      <c r="Q461" s="225">
        <v>0</v>
      </c>
      <c r="R461" s="225">
        <f>Q461*H461</f>
        <v>0</v>
      </c>
      <c r="S461" s="225">
        <v>0</v>
      </c>
      <c r="T461" s="226">
        <f>S461*H461</f>
        <v>0</v>
      </c>
      <c r="AR461" s="17" t="s">
        <v>170</v>
      </c>
      <c r="AT461" s="17" t="s">
        <v>165</v>
      </c>
      <c r="AU461" s="17" t="s">
        <v>76</v>
      </c>
      <c r="AY461" s="17" t="s">
        <v>163</v>
      </c>
      <c r="BE461" s="227">
        <f>IF(N461="základní",J461,0)</f>
        <v>0</v>
      </c>
      <c r="BF461" s="227">
        <f>IF(N461="snížená",J461,0)</f>
        <v>0</v>
      </c>
      <c r="BG461" s="227">
        <f>IF(N461="zákl. přenesená",J461,0)</f>
        <v>0</v>
      </c>
      <c r="BH461" s="227">
        <f>IF(N461="sníž. přenesená",J461,0)</f>
        <v>0</v>
      </c>
      <c r="BI461" s="227">
        <f>IF(N461="nulová",J461,0)</f>
        <v>0</v>
      </c>
      <c r="BJ461" s="17" t="s">
        <v>74</v>
      </c>
      <c r="BK461" s="227">
        <f>ROUND(I461*H461,2)</f>
        <v>0</v>
      </c>
      <c r="BL461" s="17" t="s">
        <v>170</v>
      </c>
      <c r="BM461" s="17" t="s">
        <v>2402</v>
      </c>
    </row>
    <row r="462" s="1" customFormat="1">
      <c r="B462" s="38"/>
      <c r="C462" s="39"/>
      <c r="D462" s="228" t="s">
        <v>172</v>
      </c>
      <c r="E462" s="39"/>
      <c r="F462" s="229" t="s">
        <v>1786</v>
      </c>
      <c r="G462" s="39"/>
      <c r="H462" s="39"/>
      <c r="I462" s="143"/>
      <c r="J462" s="39"/>
      <c r="K462" s="39"/>
      <c r="L462" s="43"/>
      <c r="M462" s="230"/>
      <c r="N462" s="79"/>
      <c r="O462" s="79"/>
      <c r="P462" s="79"/>
      <c r="Q462" s="79"/>
      <c r="R462" s="79"/>
      <c r="S462" s="79"/>
      <c r="T462" s="80"/>
      <c r="AT462" s="17" t="s">
        <v>172</v>
      </c>
      <c r="AU462" s="17" t="s">
        <v>76</v>
      </c>
    </row>
    <row r="463" s="1" customFormat="1">
      <c r="B463" s="38"/>
      <c r="C463" s="39"/>
      <c r="D463" s="228" t="s">
        <v>174</v>
      </c>
      <c r="E463" s="39"/>
      <c r="F463" s="231" t="s">
        <v>451</v>
      </c>
      <c r="G463" s="39"/>
      <c r="H463" s="39"/>
      <c r="I463" s="143"/>
      <c r="J463" s="39"/>
      <c r="K463" s="39"/>
      <c r="L463" s="43"/>
      <c r="M463" s="230"/>
      <c r="N463" s="79"/>
      <c r="O463" s="79"/>
      <c r="P463" s="79"/>
      <c r="Q463" s="79"/>
      <c r="R463" s="79"/>
      <c r="S463" s="79"/>
      <c r="T463" s="80"/>
      <c r="AT463" s="17" t="s">
        <v>174</v>
      </c>
      <c r="AU463" s="17" t="s">
        <v>76</v>
      </c>
    </row>
    <row r="464" s="12" customFormat="1">
      <c r="B464" s="232"/>
      <c r="C464" s="233"/>
      <c r="D464" s="228" t="s">
        <v>176</v>
      </c>
      <c r="E464" s="234" t="s">
        <v>1</v>
      </c>
      <c r="F464" s="235" t="s">
        <v>2403</v>
      </c>
      <c r="G464" s="233"/>
      <c r="H464" s="236">
        <v>4.5220000000000002</v>
      </c>
      <c r="I464" s="237"/>
      <c r="J464" s="233"/>
      <c r="K464" s="233"/>
      <c r="L464" s="238"/>
      <c r="M464" s="239"/>
      <c r="N464" s="240"/>
      <c r="O464" s="240"/>
      <c r="P464" s="240"/>
      <c r="Q464" s="240"/>
      <c r="R464" s="240"/>
      <c r="S464" s="240"/>
      <c r="T464" s="241"/>
      <c r="AT464" s="242" t="s">
        <v>176</v>
      </c>
      <c r="AU464" s="242" t="s">
        <v>76</v>
      </c>
      <c r="AV464" s="12" t="s">
        <v>76</v>
      </c>
      <c r="AW464" s="12" t="s">
        <v>30</v>
      </c>
      <c r="AX464" s="12" t="s">
        <v>74</v>
      </c>
      <c r="AY464" s="242" t="s">
        <v>163</v>
      </c>
    </row>
    <row r="465" s="1" customFormat="1" ht="16.5" customHeight="1">
      <c r="B465" s="38"/>
      <c r="C465" s="216" t="s">
        <v>1057</v>
      </c>
      <c r="D465" s="216" t="s">
        <v>165</v>
      </c>
      <c r="E465" s="217" t="s">
        <v>1787</v>
      </c>
      <c r="F465" s="218" t="s">
        <v>1788</v>
      </c>
      <c r="G465" s="219" t="s">
        <v>241</v>
      </c>
      <c r="H465" s="220">
        <v>0.61899999999999999</v>
      </c>
      <c r="I465" s="221"/>
      <c r="J465" s="222">
        <f>ROUND(I465*H465,2)</f>
        <v>0</v>
      </c>
      <c r="K465" s="218" t="s">
        <v>169</v>
      </c>
      <c r="L465" s="43"/>
      <c r="M465" s="223" t="s">
        <v>1</v>
      </c>
      <c r="N465" s="224" t="s">
        <v>38</v>
      </c>
      <c r="O465" s="79"/>
      <c r="P465" s="225">
        <f>O465*H465</f>
        <v>0</v>
      </c>
      <c r="Q465" s="225">
        <v>0</v>
      </c>
      <c r="R465" s="225">
        <f>Q465*H465</f>
        <v>0</v>
      </c>
      <c r="S465" s="225">
        <v>0</v>
      </c>
      <c r="T465" s="226">
        <f>S465*H465</f>
        <v>0</v>
      </c>
      <c r="AR465" s="17" t="s">
        <v>170</v>
      </c>
      <c r="AT465" s="17" t="s">
        <v>165</v>
      </c>
      <c r="AU465" s="17" t="s">
        <v>76</v>
      </c>
      <c r="AY465" s="17" t="s">
        <v>163</v>
      </c>
      <c r="BE465" s="227">
        <f>IF(N465="základní",J465,0)</f>
        <v>0</v>
      </c>
      <c r="BF465" s="227">
        <f>IF(N465="snížená",J465,0)</f>
        <v>0</v>
      </c>
      <c r="BG465" s="227">
        <f>IF(N465="zákl. přenesená",J465,0)</f>
        <v>0</v>
      </c>
      <c r="BH465" s="227">
        <f>IF(N465="sníž. přenesená",J465,0)</f>
        <v>0</v>
      </c>
      <c r="BI465" s="227">
        <f>IF(N465="nulová",J465,0)</f>
        <v>0</v>
      </c>
      <c r="BJ465" s="17" t="s">
        <v>74</v>
      </c>
      <c r="BK465" s="227">
        <f>ROUND(I465*H465,2)</f>
        <v>0</v>
      </c>
      <c r="BL465" s="17" t="s">
        <v>170</v>
      </c>
      <c r="BM465" s="17" t="s">
        <v>2404</v>
      </c>
    </row>
    <row r="466" s="1" customFormat="1">
      <c r="B466" s="38"/>
      <c r="C466" s="39"/>
      <c r="D466" s="228" t="s">
        <v>172</v>
      </c>
      <c r="E466" s="39"/>
      <c r="F466" s="229" t="s">
        <v>1790</v>
      </c>
      <c r="G466" s="39"/>
      <c r="H466" s="39"/>
      <c r="I466" s="143"/>
      <c r="J466" s="39"/>
      <c r="K466" s="39"/>
      <c r="L466" s="43"/>
      <c r="M466" s="230"/>
      <c r="N466" s="79"/>
      <c r="O466" s="79"/>
      <c r="P466" s="79"/>
      <c r="Q466" s="79"/>
      <c r="R466" s="79"/>
      <c r="S466" s="79"/>
      <c r="T466" s="80"/>
      <c r="AT466" s="17" t="s">
        <v>172</v>
      </c>
      <c r="AU466" s="17" t="s">
        <v>76</v>
      </c>
    </row>
    <row r="467" s="1" customFormat="1">
      <c r="B467" s="38"/>
      <c r="C467" s="39"/>
      <c r="D467" s="228" t="s">
        <v>174</v>
      </c>
      <c r="E467" s="39"/>
      <c r="F467" s="231" t="s">
        <v>451</v>
      </c>
      <c r="G467" s="39"/>
      <c r="H467" s="39"/>
      <c r="I467" s="143"/>
      <c r="J467" s="39"/>
      <c r="K467" s="39"/>
      <c r="L467" s="43"/>
      <c r="M467" s="230"/>
      <c r="N467" s="79"/>
      <c r="O467" s="79"/>
      <c r="P467" s="79"/>
      <c r="Q467" s="79"/>
      <c r="R467" s="79"/>
      <c r="S467" s="79"/>
      <c r="T467" s="80"/>
      <c r="AT467" s="17" t="s">
        <v>174</v>
      </c>
      <c r="AU467" s="17" t="s">
        <v>76</v>
      </c>
    </row>
    <row r="468" s="13" customFormat="1">
      <c r="B468" s="243"/>
      <c r="C468" s="244"/>
      <c r="D468" s="228" t="s">
        <v>176</v>
      </c>
      <c r="E468" s="245" t="s">
        <v>1</v>
      </c>
      <c r="F468" s="246" t="s">
        <v>2405</v>
      </c>
      <c r="G468" s="244"/>
      <c r="H468" s="245" t="s">
        <v>1</v>
      </c>
      <c r="I468" s="247"/>
      <c r="J468" s="244"/>
      <c r="K468" s="244"/>
      <c r="L468" s="248"/>
      <c r="M468" s="249"/>
      <c r="N468" s="250"/>
      <c r="O468" s="250"/>
      <c r="P468" s="250"/>
      <c r="Q468" s="250"/>
      <c r="R468" s="250"/>
      <c r="S468" s="250"/>
      <c r="T468" s="251"/>
      <c r="AT468" s="252" t="s">
        <v>176</v>
      </c>
      <c r="AU468" s="252" t="s">
        <v>76</v>
      </c>
      <c r="AV468" s="13" t="s">
        <v>74</v>
      </c>
      <c r="AW468" s="13" t="s">
        <v>30</v>
      </c>
      <c r="AX468" s="13" t="s">
        <v>67</v>
      </c>
      <c r="AY468" s="252" t="s">
        <v>163</v>
      </c>
    </row>
    <row r="469" s="12" customFormat="1">
      <c r="B469" s="232"/>
      <c r="C469" s="233"/>
      <c r="D469" s="228" t="s">
        <v>176</v>
      </c>
      <c r="E469" s="234" t="s">
        <v>1</v>
      </c>
      <c r="F469" s="235" t="s">
        <v>2406</v>
      </c>
      <c r="G469" s="233"/>
      <c r="H469" s="236">
        <v>0.61899999999999999</v>
      </c>
      <c r="I469" s="237"/>
      <c r="J469" s="233"/>
      <c r="K469" s="233"/>
      <c r="L469" s="238"/>
      <c r="M469" s="239"/>
      <c r="N469" s="240"/>
      <c r="O469" s="240"/>
      <c r="P469" s="240"/>
      <c r="Q469" s="240"/>
      <c r="R469" s="240"/>
      <c r="S469" s="240"/>
      <c r="T469" s="241"/>
      <c r="AT469" s="242" t="s">
        <v>176</v>
      </c>
      <c r="AU469" s="242" t="s">
        <v>76</v>
      </c>
      <c r="AV469" s="12" t="s">
        <v>76</v>
      </c>
      <c r="AW469" s="12" t="s">
        <v>30</v>
      </c>
      <c r="AX469" s="12" t="s">
        <v>74</v>
      </c>
      <c r="AY469" s="242" t="s">
        <v>163</v>
      </c>
    </row>
    <row r="470" s="1" customFormat="1" ht="16.5" customHeight="1">
      <c r="B470" s="38"/>
      <c r="C470" s="216" t="s">
        <v>973</v>
      </c>
      <c r="D470" s="216" t="s">
        <v>165</v>
      </c>
      <c r="E470" s="217" t="s">
        <v>453</v>
      </c>
      <c r="F470" s="218" t="s">
        <v>454</v>
      </c>
      <c r="G470" s="219" t="s">
        <v>241</v>
      </c>
      <c r="H470" s="220">
        <v>184.02000000000001</v>
      </c>
      <c r="I470" s="221"/>
      <c r="J470" s="222">
        <f>ROUND(I470*H470,2)</f>
        <v>0</v>
      </c>
      <c r="K470" s="218" t="s">
        <v>169</v>
      </c>
      <c r="L470" s="43"/>
      <c r="M470" s="223" t="s">
        <v>1</v>
      </c>
      <c r="N470" s="224" t="s">
        <v>38</v>
      </c>
      <c r="O470" s="79"/>
      <c r="P470" s="225">
        <f>O470*H470</f>
        <v>0</v>
      </c>
      <c r="Q470" s="225">
        <v>0</v>
      </c>
      <c r="R470" s="225">
        <f>Q470*H470</f>
        <v>0</v>
      </c>
      <c r="S470" s="225">
        <v>0</v>
      </c>
      <c r="T470" s="226">
        <f>S470*H470</f>
        <v>0</v>
      </c>
      <c r="AR470" s="17" t="s">
        <v>170</v>
      </c>
      <c r="AT470" s="17" t="s">
        <v>165</v>
      </c>
      <c r="AU470" s="17" t="s">
        <v>76</v>
      </c>
      <c r="AY470" s="17" t="s">
        <v>163</v>
      </c>
      <c r="BE470" s="227">
        <f>IF(N470="základní",J470,0)</f>
        <v>0</v>
      </c>
      <c r="BF470" s="227">
        <f>IF(N470="snížená",J470,0)</f>
        <v>0</v>
      </c>
      <c r="BG470" s="227">
        <f>IF(N470="zákl. přenesená",J470,0)</f>
        <v>0</v>
      </c>
      <c r="BH470" s="227">
        <f>IF(N470="sníž. přenesená",J470,0)</f>
        <v>0</v>
      </c>
      <c r="BI470" s="227">
        <f>IF(N470="nulová",J470,0)</f>
        <v>0</v>
      </c>
      <c r="BJ470" s="17" t="s">
        <v>74</v>
      </c>
      <c r="BK470" s="227">
        <f>ROUND(I470*H470,2)</f>
        <v>0</v>
      </c>
      <c r="BL470" s="17" t="s">
        <v>170</v>
      </c>
      <c r="BM470" s="17" t="s">
        <v>2407</v>
      </c>
    </row>
    <row r="471" s="1" customFormat="1">
      <c r="B471" s="38"/>
      <c r="C471" s="39"/>
      <c r="D471" s="228" t="s">
        <v>172</v>
      </c>
      <c r="E471" s="39"/>
      <c r="F471" s="229" t="s">
        <v>456</v>
      </c>
      <c r="G471" s="39"/>
      <c r="H471" s="39"/>
      <c r="I471" s="143"/>
      <c r="J471" s="39"/>
      <c r="K471" s="39"/>
      <c r="L471" s="43"/>
      <c r="M471" s="230"/>
      <c r="N471" s="79"/>
      <c r="O471" s="79"/>
      <c r="P471" s="79"/>
      <c r="Q471" s="79"/>
      <c r="R471" s="79"/>
      <c r="S471" s="79"/>
      <c r="T471" s="80"/>
      <c r="AT471" s="17" t="s">
        <v>172</v>
      </c>
      <c r="AU471" s="17" t="s">
        <v>76</v>
      </c>
    </row>
    <row r="472" s="1" customFormat="1">
      <c r="B472" s="38"/>
      <c r="C472" s="39"/>
      <c r="D472" s="228" t="s">
        <v>174</v>
      </c>
      <c r="E472" s="39"/>
      <c r="F472" s="231" t="s">
        <v>457</v>
      </c>
      <c r="G472" s="39"/>
      <c r="H472" s="39"/>
      <c r="I472" s="143"/>
      <c r="J472" s="39"/>
      <c r="K472" s="39"/>
      <c r="L472" s="43"/>
      <c r="M472" s="230"/>
      <c r="N472" s="79"/>
      <c r="O472" s="79"/>
      <c r="P472" s="79"/>
      <c r="Q472" s="79"/>
      <c r="R472" s="79"/>
      <c r="S472" s="79"/>
      <c r="T472" s="80"/>
      <c r="AT472" s="17" t="s">
        <v>174</v>
      </c>
      <c r="AU472" s="17" t="s">
        <v>76</v>
      </c>
    </row>
    <row r="473" s="13" customFormat="1">
      <c r="B473" s="243"/>
      <c r="C473" s="244"/>
      <c r="D473" s="228" t="s">
        <v>176</v>
      </c>
      <c r="E473" s="245" t="s">
        <v>1</v>
      </c>
      <c r="F473" s="246" t="s">
        <v>458</v>
      </c>
      <c r="G473" s="244"/>
      <c r="H473" s="245" t="s">
        <v>1</v>
      </c>
      <c r="I473" s="247"/>
      <c r="J473" s="244"/>
      <c r="K473" s="244"/>
      <c r="L473" s="248"/>
      <c r="M473" s="249"/>
      <c r="N473" s="250"/>
      <c r="O473" s="250"/>
      <c r="P473" s="250"/>
      <c r="Q473" s="250"/>
      <c r="R473" s="250"/>
      <c r="S473" s="250"/>
      <c r="T473" s="251"/>
      <c r="AT473" s="252" t="s">
        <v>176</v>
      </c>
      <c r="AU473" s="252" t="s">
        <v>76</v>
      </c>
      <c r="AV473" s="13" t="s">
        <v>74</v>
      </c>
      <c r="AW473" s="13" t="s">
        <v>30</v>
      </c>
      <c r="AX473" s="13" t="s">
        <v>67</v>
      </c>
      <c r="AY473" s="252" t="s">
        <v>163</v>
      </c>
    </row>
    <row r="474" s="12" customFormat="1">
      <c r="B474" s="232"/>
      <c r="C474" s="233"/>
      <c r="D474" s="228" t="s">
        <v>176</v>
      </c>
      <c r="E474" s="234" t="s">
        <v>1</v>
      </c>
      <c r="F474" s="235" t="s">
        <v>2408</v>
      </c>
      <c r="G474" s="233"/>
      <c r="H474" s="236">
        <v>183.858</v>
      </c>
      <c r="I474" s="237"/>
      <c r="J474" s="233"/>
      <c r="K474" s="233"/>
      <c r="L474" s="238"/>
      <c r="M474" s="239"/>
      <c r="N474" s="240"/>
      <c r="O474" s="240"/>
      <c r="P474" s="240"/>
      <c r="Q474" s="240"/>
      <c r="R474" s="240"/>
      <c r="S474" s="240"/>
      <c r="T474" s="241"/>
      <c r="AT474" s="242" t="s">
        <v>176</v>
      </c>
      <c r="AU474" s="242" t="s">
        <v>76</v>
      </c>
      <c r="AV474" s="12" t="s">
        <v>76</v>
      </c>
      <c r="AW474" s="12" t="s">
        <v>30</v>
      </c>
      <c r="AX474" s="12" t="s">
        <v>67</v>
      </c>
      <c r="AY474" s="242" t="s">
        <v>163</v>
      </c>
    </row>
    <row r="475" s="13" customFormat="1">
      <c r="B475" s="243"/>
      <c r="C475" s="244"/>
      <c r="D475" s="228" t="s">
        <v>176</v>
      </c>
      <c r="E475" s="245" t="s">
        <v>1</v>
      </c>
      <c r="F475" s="246" t="s">
        <v>460</v>
      </c>
      <c r="G475" s="244"/>
      <c r="H475" s="245" t="s">
        <v>1</v>
      </c>
      <c r="I475" s="247"/>
      <c r="J475" s="244"/>
      <c r="K475" s="244"/>
      <c r="L475" s="248"/>
      <c r="M475" s="249"/>
      <c r="N475" s="250"/>
      <c r="O475" s="250"/>
      <c r="P475" s="250"/>
      <c r="Q475" s="250"/>
      <c r="R475" s="250"/>
      <c r="S475" s="250"/>
      <c r="T475" s="251"/>
      <c r="AT475" s="252" t="s">
        <v>176</v>
      </c>
      <c r="AU475" s="252" t="s">
        <v>76</v>
      </c>
      <c r="AV475" s="13" t="s">
        <v>74</v>
      </c>
      <c r="AW475" s="13" t="s">
        <v>30</v>
      </c>
      <c r="AX475" s="13" t="s">
        <v>67</v>
      </c>
      <c r="AY475" s="252" t="s">
        <v>163</v>
      </c>
    </row>
    <row r="476" s="12" customFormat="1">
      <c r="B476" s="232"/>
      <c r="C476" s="233"/>
      <c r="D476" s="228" t="s">
        <v>176</v>
      </c>
      <c r="E476" s="234" t="s">
        <v>1</v>
      </c>
      <c r="F476" s="235" t="s">
        <v>2409</v>
      </c>
      <c r="G476" s="233"/>
      <c r="H476" s="236">
        <v>0.16200000000000001</v>
      </c>
      <c r="I476" s="237"/>
      <c r="J476" s="233"/>
      <c r="K476" s="233"/>
      <c r="L476" s="238"/>
      <c r="M476" s="239"/>
      <c r="N476" s="240"/>
      <c r="O476" s="240"/>
      <c r="P476" s="240"/>
      <c r="Q476" s="240"/>
      <c r="R476" s="240"/>
      <c r="S476" s="240"/>
      <c r="T476" s="241"/>
      <c r="AT476" s="242" t="s">
        <v>176</v>
      </c>
      <c r="AU476" s="242" t="s">
        <v>76</v>
      </c>
      <c r="AV476" s="12" t="s">
        <v>76</v>
      </c>
      <c r="AW476" s="12" t="s">
        <v>30</v>
      </c>
      <c r="AX476" s="12" t="s">
        <v>67</v>
      </c>
      <c r="AY476" s="242" t="s">
        <v>163</v>
      </c>
    </row>
    <row r="477" s="14" customFormat="1">
      <c r="B477" s="253"/>
      <c r="C477" s="254"/>
      <c r="D477" s="228" t="s">
        <v>176</v>
      </c>
      <c r="E477" s="255" t="s">
        <v>1</v>
      </c>
      <c r="F477" s="256" t="s">
        <v>188</v>
      </c>
      <c r="G477" s="254"/>
      <c r="H477" s="257">
        <v>184.02000000000001</v>
      </c>
      <c r="I477" s="258"/>
      <c r="J477" s="254"/>
      <c r="K477" s="254"/>
      <c r="L477" s="259"/>
      <c r="M477" s="260"/>
      <c r="N477" s="261"/>
      <c r="O477" s="261"/>
      <c r="P477" s="261"/>
      <c r="Q477" s="261"/>
      <c r="R477" s="261"/>
      <c r="S477" s="261"/>
      <c r="T477" s="262"/>
      <c r="AT477" s="263" t="s">
        <v>176</v>
      </c>
      <c r="AU477" s="263" t="s">
        <v>76</v>
      </c>
      <c r="AV477" s="14" t="s">
        <v>170</v>
      </c>
      <c r="AW477" s="14" t="s">
        <v>30</v>
      </c>
      <c r="AX477" s="14" t="s">
        <v>74</v>
      </c>
      <c r="AY477" s="263" t="s">
        <v>163</v>
      </c>
    </row>
    <row r="478" s="1" customFormat="1" ht="16.5" customHeight="1">
      <c r="B478" s="38"/>
      <c r="C478" s="216" t="s">
        <v>980</v>
      </c>
      <c r="D478" s="216" t="s">
        <v>165</v>
      </c>
      <c r="E478" s="217" t="s">
        <v>463</v>
      </c>
      <c r="F478" s="218" t="s">
        <v>464</v>
      </c>
      <c r="G478" s="219" t="s">
        <v>241</v>
      </c>
      <c r="H478" s="220">
        <v>2024.22</v>
      </c>
      <c r="I478" s="221"/>
      <c r="J478" s="222">
        <f>ROUND(I478*H478,2)</f>
        <v>0</v>
      </c>
      <c r="K478" s="218" t="s">
        <v>169</v>
      </c>
      <c r="L478" s="43"/>
      <c r="M478" s="223" t="s">
        <v>1</v>
      </c>
      <c r="N478" s="224" t="s">
        <v>38</v>
      </c>
      <c r="O478" s="79"/>
      <c r="P478" s="225">
        <f>O478*H478</f>
        <v>0</v>
      </c>
      <c r="Q478" s="225">
        <v>0</v>
      </c>
      <c r="R478" s="225">
        <f>Q478*H478</f>
        <v>0</v>
      </c>
      <c r="S478" s="225">
        <v>0</v>
      </c>
      <c r="T478" s="226">
        <f>S478*H478</f>
        <v>0</v>
      </c>
      <c r="AR478" s="17" t="s">
        <v>170</v>
      </c>
      <c r="AT478" s="17" t="s">
        <v>165</v>
      </c>
      <c r="AU478" s="17" t="s">
        <v>76</v>
      </c>
      <c r="AY478" s="17" t="s">
        <v>163</v>
      </c>
      <c r="BE478" s="227">
        <f>IF(N478="základní",J478,0)</f>
        <v>0</v>
      </c>
      <c r="BF478" s="227">
        <f>IF(N478="snížená",J478,0)</f>
        <v>0</v>
      </c>
      <c r="BG478" s="227">
        <f>IF(N478="zákl. přenesená",J478,0)</f>
        <v>0</v>
      </c>
      <c r="BH478" s="227">
        <f>IF(N478="sníž. přenesená",J478,0)</f>
        <v>0</v>
      </c>
      <c r="BI478" s="227">
        <f>IF(N478="nulová",J478,0)</f>
        <v>0</v>
      </c>
      <c r="BJ478" s="17" t="s">
        <v>74</v>
      </c>
      <c r="BK478" s="227">
        <f>ROUND(I478*H478,2)</f>
        <v>0</v>
      </c>
      <c r="BL478" s="17" t="s">
        <v>170</v>
      </c>
      <c r="BM478" s="17" t="s">
        <v>2410</v>
      </c>
    </row>
    <row r="479" s="1" customFormat="1">
      <c r="B479" s="38"/>
      <c r="C479" s="39"/>
      <c r="D479" s="228" t="s">
        <v>172</v>
      </c>
      <c r="E479" s="39"/>
      <c r="F479" s="229" t="s">
        <v>466</v>
      </c>
      <c r="G479" s="39"/>
      <c r="H479" s="39"/>
      <c r="I479" s="143"/>
      <c r="J479" s="39"/>
      <c r="K479" s="39"/>
      <c r="L479" s="43"/>
      <c r="M479" s="230"/>
      <c r="N479" s="79"/>
      <c r="O479" s="79"/>
      <c r="P479" s="79"/>
      <c r="Q479" s="79"/>
      <c r="R479" s="79"/>
      <c r="S479" s="79"/>
      <c r="T479" s="80"/>
      <c r="AT479" s="17" t="s">
        <v>172</v>
      </c>
      <c r="AU479" s="17" t="s">
        <v>76</v>
      </c>
    </row>
    <row r="480" s="1" customFormat="1">
      <c r="B480" s="38"/>
      <c r="C480" s="39"/>
      <c r="D480" s="228" t="s">
        <v>174</v>
      </c>
      <c r="E480" s="39"/>
      <c r="F480" s="231" t="s">
        <v>457</v>
      </c>
      <c r="G480" s="39"/>
      <c r="H480" s="39"/>
      <c r="I480" s="143"/>
      <c r="J480" s="39"/>
      <c r="K480" s="39"/>
      <c r="L480" s="43"/>
      <c r="M480" s="230"/>
      <c r="N480" s="79"/>
      <c r="O480" s="79"/>
      <c r="P480" s="79"/>
      <c r="Q480" s="79"/>
      <c r="R480" s="79"/>
      <c r="S480" s="79"/>
      <c r="T480" s="80"/>
      <c r="AT480" s="17" t="s">
        <v>174</v>
      </c>
      <c r="AU480" s="17" t="s">
        <v>76</v>
      </c>
    </row>
    <row r="481" s="1" customFormat="1">
      <c r="B481" s="38"/>
      <c r="C481" s="39"/>
      <c r="D481" s="228" t="s">
        <v>221</v>
      </c>
      <c r="E481" s="39"/>
      <c r="F481" s="231" t="s">
        <v>691</v>
      </c>
      <c r="G481" s="39"/>
      <c r="H481" s="39"/>
      <c r="I481" s="143"/>
      <c r="J481" s="39"/>
      <c r="K481" s="39"/>
      <c r="L481" s="43"/>
      <c r="M481" s="230"/>
      <c r="N481" s="79"/>
      <c r="O481" s="79"/>
      <c r="P481" s="79"/>
      <c r="Q481" s="79"/>
      <c r="R481" s="79"/>
      <c r="S481" s="79"/>
      <c r="T481" s="80"/>
      <c r="AT481" s="17" t="s">
        <v>221</v>
      </c>
      <c r="AU481" s="17" t="s">
        <v>76</v>
      </c>
    </row>
    <row r="482" s="12" customFormat="1">
      <c r="B482" s="232"/>
      <c r="C482" s="233"/>
      <c r="D482" s="228" t="s">
        <v>176</v>
      </c>
      <c r="E482" s="234" t="s">
        <v>1</v>
      </c>
      <c r="F482" s="235" t="s">
        <v>2411</v>
      </c>
      <c r="G482" s="233"/>
      <c r="H482" s="236">
        <v>2024.22</v>
      </c>
      <c r="I482" s="237"/>
      <c r="J482" s="233"/>
      <c r="K482" s="233"/>
      <c r="L482" s="238"/>
      <c r="M482" s="239"/>
      <c r="N482" s="240"/>
      <c r="O482" s="240"/>
      <c r="P482" s="240"/>
      <c r="Q482" s="240"/>
      <c r="R482" s="240"/>
      <c r="S482" s="240"/>
      <c r="T482" s="241"/>
      <c r="AT482" s="242" t="s">
        <v>176</v>
      </c>
      <c r="AU482" s="242" t="s">
        <v>76</v>
      </c>
      <c r="AV482" s="12" t="s">
        <v>76</v>
      </c>
      <c r="AW482" s="12" t="s">
        <v>30</v>
      </c>
      <c r="AX482" s="12" t="s">
        <v>74</v>
      </c>
      <c r="AY482" s="242" t="s">
        <v>163</v>
      </c>
    </row>
    <row r="483" s="1" customFormat="1" ht="16.5" customHeight="1">
      <c r="B483" s="38"/>
      <c r="C483" s="216" t="s">
        <v>989</v>
      </c>
      <c r="D483" s="216" t="s">
        <v>165</v>
      </c>
      <c r="E483" s="217" t="s">
        <v>469</v>
      </c>
      <c r="F483" s="218" t="s">
        <v>470</v>
      </c>
      <c r="G483" s="219" t="s">
        <v>241</v>
      </c>
      <c r="H483" s="220">
        <v>184.02000000000001</v>
      </c>
      <c r="I483" s="221"/>
      <c r="J483" s="222">
        <f>ROUND(I483*H483,2)</f>
        <v>0</v>
      </c>
      <c r="K483" s="218" t="s">
        <v>169</v>
      </c>
      <c r="L483" s="43"/>
      <c r="M483" s="223" t="s">
        <v>1</v>
      </c>
      <c r="N483" s="224" t="s">
        <v>38</v>
      </c>
      <c r="O483" s="79"/>
      <c r="P483" s="225">
        <f>O483*H483</f>
        <v>0</v>
      </c>
      <c r="Q483" s="225">
        <v>0</v>
      </c>
      <c r="R483" s="225">
        <f>Q483*H483</f>
        <v>0</v>
      </c>
      <c r="S483" s="225">
        <v>0</v>
      </c>
      <c r="T483" s="226">
        <f>S483*H483</f>
        <v>0</v>
      </c>
      <c r="AR483" s="17" t="s">
        <v>170</v>
      </c>
      <c r="AT483" s="17" t="s">
        <v>165</v>
      </c>
      <c r="AU483" s="17" t="s">
        <v>76</v>
      </c>
      <c r="AY483" s="17" t="s">
        <v>163</v>
      </c>
      <c r="BE483" s="227">
        <f>IF(N483="základní",J483,0)</f>
        <v>0</v>
      </c>
      <c r="BF483" s="227">
        <f>IF(N483="snížená",J483,0)</f>
        <v>0</v>
      </c>
      <c r="BG483" s="227">
        <f>IF(N483="zákl. přenesená",J483,0)</f>
        <v>0</v>
      </c>
      <c r="BH483" s="227">
        <f>IF(N483="sníž. přenesená",J483,0)</f>
        <v>0</v>
      </c>
      <c r="BI483" s="227">
        <f>IF(N483="nulová",J483,0)</f>
        <v>0</v>
      </c>
      <c r="BJ483" s="17" t="s">
        <v>74</v>
      </c>
      <c r="BK483" s="227">
        <f>ROUND(I483*H483,2)</f>
        <v>0</v>
      </c>
      <c r="BL483" s="17" t="s">
        <v>170</v>
      </c>
      <c r="BM483" s="17" t="s">
        <v>2412</v>
      </c>
    </row>
    <row r="484" s="1" customFormat="1">
      <c r="B484" s="38"/>
      <c r="C484" s="39"/>
      <c r="D484" s="228" t="s">
        <v>172</v>
      </c>
      <c r="E484" s="39"/>
      <c r="F484" s="229" t="s">
        <v>472</v>
      </c>
      <c r="G484" s="39"/>
      <c r="H484" s="39"/>
      <c r="I484" s="143"/>
      <c r="J484" s="39"/>
      <c r="K484" s="39"/>
      <c r="L484" s="43"/>
      <c r="M484" s="230"/>
      <c r="N484" s="79"/>
      <c r="O484" s="79"/>
      <c r="P484" s="79"/>
      <c r="Q484" s="79"/>
      <c r="R484" s="79"/>
      <c r="S484" s="79"/>
      <c r="T484" s="80"/>
      <c r="AT484" s="17" t="s">
        <v>172</v>
      </c>
      <c r="AU484" s="17" t="s">
        <v>76</v>
      </c>
    </row>
    <row r="485" s="1" customFormat="1" ht="16.5" customHeight="1">
      <c r="B485" s="38"/>
      <c r="C485" s="216" t="s">
        <v>997</v>
      </c>
      <c r="D485" s="216" t="s">
        <v>165</v>
      </c>
      <c r="E485" s="217" t="s">
        <v>474</v>
      </c>
      <c r="F485" s="218" t="s">
        <v>475</v>
      </c>
      <c r="G485" s="219" t="s">
        <v>241</v>
      </c>
      <c r="H485" s="220">
        <v>141.03700000000001</v>
      </c>
      <c r="I485" s="221"/>
      <c r="J485" s="222">
        <f>ROUND(I485*H485,2)</f>
        <v>0</v>
      </c>
      <c r="K485" s="218" t="s">
        <v>169</v>
      </c>
      <c r="L485" s="43"/>
      <c r="M485" s="223" t="s">
        <v>1</v>
      </c>
      <c r="N485" s="224" t="s">
        <v>38</v>
      </c>
      <c r="O485" s="79"/>
      <c r="P485" s="225">
        <f>O485*H485</f>
        <v>0</v>
      </c>
      <c r="Q485" s="225">
        <v>0</v>
      </c>
      <c r="R485" s="225">
        <f>Q485*H485</f>
        <v>0</v>
      </c>
      <c r="S485" s="225">
        <v>0</v>
      </c>
      <c r="T485" s="226">
        <f>S485*H485</f>
        <v>0</v>
      </c>
      <c r="AR485" s="17" t="s">
        <v>170</v>
      </c>
      <c r="AT485" s="17" t="s">
        <v>165</v>
      </c>
      <c r="AU485" s="17" t="s">
        <v>76</v>
      </c>
      <c r="AY485" s="17" t="s">
        <v>163</v>
      </c>
      <c r="BE485" s="227">
        <f>IF(N485="základní",J485,0)</f>
        <v>0</v>
      </c>
      <c r="BF485" s="227">
        <f>IF(N485="snížená",J485,0)</f>
        <v>0</v>
      </c>
      <c r="BG485" s="227">
        <f>IF(N485="zákl. přenesená",J485,0)</f>
        <v>0</v>
      </c>
      <c r="BH485" s="227">
        <f>IF(N485="sníž. přenesená",J485,0)</f>
        <v>0</v>
      </c>
      <c r="BI485" s="227">
        <f>IF(N485="nulová",J485,0)</f>
        <v>0</v>
      </c>
      <c r="BJ485" s="17" t="s">
        <v>74</v>
      </c>
      <c r="BK485" s="227">
        <f>ROUND(I485*H485,2)</f>
        <v>0</v>
      </c>
      <c r="BL485" s="17" t="s">
        <v>170</v>
      </c>
      <c r="BM485" s="17" t="s">
        <v>2413</v>
      </c>
    </row>
    <row r="486" s="1" customFormat="1">
      <c r="B486" s="38"/>
      <c r="C486" s="39"/>
      <c r="D486" s="228" t="s">
        <v>172</v>
      </c>
      <c r="E486" s="39"/>
      <c r="F486" s="229" t="s">
        <v>243</v>
      </c>
      <c r="G486" s="39"/>
      <c r="H486" s="39"/>
      <c r="I486" s="143"/>
      <c r="J486" s="39"/>
      <c r="K486" s="39"/>
      <c r="L486" s="43"/>
      <c r="M486" s="230"/>
      <c r="N486" s="79"/>
      <c r="O486" s="79"/>
      <c r="P486" s="79"/>
      <c r="Q486" s="79"/>
      <c r="R486" s="79"/>
      <c r="S486" s="79"/>
      <c r="T486" s="80"/>
      <c r="AT486" s="17" t="s">
        <v>172</v>
      </c>
      <c r="AU486" s="17" t="s">
        <v>76</v>
      </c>
    </row>
    <row r="487" s="1" customFormat="1">
      <c r="B487" s="38"/>
      <c r="C487" s="39"/>
      <c r="D487" s="228" t="s">
        <v>174</v>
      </c>
      <c r="E487" s="39"/>
      <c r="F487" s="231" t="s">
        <v>451</v>
      </c>
      <c r="G487" s="39"/>
      <c r="H487" s="39"/>
      <c r="I487" s="143"/>
      <c r="J487" s="39"/>
      <c r="K487" s="39"/>
      <c r="L487" s="43"/>
      <c r="M487" s="230"/>
      <c r="N487" s="79"/>
      <c r="O487" s="79"/>
      <c r="P487" s="79"/>
      <c r="Q487" s="79"/>
      <c r="R487" s="79"/>
      <c r="S487" s="79"/>
      <c r="T487" s="80"/>
      <c r="AT487" s="17" t="s">
        <v>174</v>
      </c>
      <c r="AU487" s="17" t="s">
        <v>76</v>
      </c>
    </row>
    <row r="488" s="13" customFormat="1">
      <c r="B488" s="243"/>
      <c r="C488" s="244"/>
      <c r="D488" s="228" t="s">
        <v>176</v>
      </c>
      <c r="E488" s="245" t="s">
        <v>1</v>
      </c>
      <c r="F488" s="246" t="s">
        <v>1802</v>
      </c>
      <c r="G488" s="244"/>
      <c r="H488" s="245" t="s">
        <v>1</v>
      </c>
      <c r="I488" s="247"/>
      <c r="J488" s="244"/>
      <c r="K488" s="244"/>
      <c r="L488" s="248"/>
      <c r="M488" s="249"/>
      <c r="N488" s="250"/>
      <c r="O488" s="250"/>
      <c r="P488" s="250"/>
      <c r="Q488" s="250"/>
      <c r="R488" s="250"/>
      <c r="S488" s="250"/>
      <c r="T488" s="251"/>
      <c r="AT488" s="252" t="s">
        <v>176</v>
      </c>
      <c r="AU488" s="252" t="s">
        <v>76</v>
      </c>
      <c r="AV488" s="13" t="s">
        <v>74</v>
      </c>
      <c r="AW488" s="13" t="s">
        <v>30</v>
      </c>
      <c r="AX488" s="13" t="s">
        <v>67</v>
      </c>
      <c r="AY488" s="252" t="s">
        <v>163</v>
      </c>
    </row>
    <row r="489" s="12" customFormat="1">
      <c r="B489" s="232"/>
      <c r="C489" s="233"/>
      <c r="D489" s="228" t="s">
        <v>176</v>
      </c>
      <c r="E489" s="234" t="s">
        <v>1</v>
      </c>
      <c r="F489" s="235" t="s">
        <v>2414</v>
      </c>
      <c r="G489" s="233"/>
      <c r="H489" s="236">
        <v>109.069</v>
      </c>
      <c r="I489" s="237"/>
      <c r="J489" s="233"/>
      <c r="K489" s="233"/>
      <c r="L489" s="238"/>
      <c r="M489" s="239"/>
      <c r="N489" s="240"/>
      <c r="O489" s="240"/>
      <c r="P489" s="240"/>
      <c r="Q489" s="240"/>
      <c r="R489" s="240"/>
      <c r="S489" s="240"/>
      <c r="T489" s="241"/>
      <c r="AT489" s="242" t="s">
        <v>176</v>
      </c>
      <c r="AU489" s="242" t="s">
        <v>76</v>
      </c>
      <c r="AV489" s="12" t="s">
        <v>76</v>
      </c>
      <c r="AW489" s="12" t="s">
        <v>30</v>
      </c>
      <c r="AX489" s="12" t="s">
        <v>67</v>
      </c>
      <c r="AY489" s="242" t="s">
        <v>163</v>
      </c>
    </row>
    <row r="490" s="13" customFormat="1">
      <c r="B490" s="243"/>
      <c r="C490" s="244"/>
      <c r="D490" s="228" t="s">
        <v>176</v>
      </c>
      <c r="E490" s="245" t="s">
        <v>1</v>
      </c>
      <c r="F490" s="246" t="s">
        <v>2415</v>
      </c>
      <c r="G490" s="244"/>
      <c r="H490" s="245" t="s">
        <v>1</v>
      </c>
      <c r="I490" s="247"/>
      <c r="J490" s="244"/>
      <c r="K490" s="244"/>
      <c r="L490" s="248"/>
      <c r="M490" s="249"/>
      <c r="N490" s="250"/>
      <c r="O490" s="250"/>
      <c r="P490" s="250"/>
      <c r="Q490" s="250"/>
      <c r="R490" s="250"/>
      <c r="S490" s="250"/>
      <c r="T490" s="251"/>
      <c r="AT490" s="252" t="s">
        <v>176</v>
      </c>
      <c r="AU490" s="252" t="s">
        <v>76</v>
      </c>
      <c r="AV490" s="13" t="s">
        <v>74</v>
      </c>
      <c r="AW490" s="13" t="s">
        <v>30</v>
      </c>
      <c r="AX490" s="13" t="s">
        <v>67</v>
      </c>
      <c r="AY490" s="252" t="s">
        <v>163</v>
      </c>
    </row>
    <row r="491" s="12" customFormat="1">
      <c r="B491" s="232"/>
      <c r="C491" s="233"/>
      <c r="D491" s="228" t="s">
        <v>176</v>
      </c>
      <c r="E491" s="234" t="s">
        <v>1</v>
      </c>
      <c r="F491" s="235" t="s">
        <v>2416</v>
      </c>
      <c r="G491" s="233"/>
      <c r="H491" s="236">
        <v>31.968</v>
      </c>
      <c r="I491" s="237"/>
      <c r="J491" s="233"/>
      <c r="K491" s="233"/>
      <c r="L491" s="238"/>
      <c r="M491" s="239"/>
      <c r="N491" s="240"/>
      <c r="O491" s="240"/>
      <c r="P491" s="240"/>
      <c r="Q491" s="240"/>
      <c r="R491" s="240"/>
      <c r="S491" s="240"/>
      <c r="T491" s="241"/>
      <c r="AT491" s="242" t="s">
        <v>176</v>
      </c>
      <c r="AU491" s="242" t="s">
        <v>76</v>
      </c>
      <c r="AV491" s="12" t="s">
        <v>76</v>
      </c>
      <c r="AW491" s="12" t="s">
        <v>30</v>
      </c>
      <c r="AX491" s="12" t="s">
        <v>67</v>
      </c>
      <c r="AY491" s="242" t="s">
        <v>163</v>
      </c>
    </row>
    <row r="492" s="14" customFormat="1">
      <c r="B492" s="253"/>
      <c r="C492" s="254"/>
      <c r="D492" s="228" t="s">
        <v>176</v>
      </c>
      <c r="E492" s="255" t="s">
        <v>1</v>
      </c>
      <c r="F492" s="256" t="s">
        <v>188</v>
      </c>
      <c r="G492" s="254"/>
      <c r="H492" s="257">
        <v>141.03700000000001</v>
      </c>
      <c r="I492" s="258"/>
      <c r="J492" s="254"/>
      <c r="K492" s="254"/>
      <c r="L492" s="259"/>
      <c r="M492" s="260"/>
      <c r="N492" s="261"/>
      <c r="O492" s="261"/>
      <c r="P492" s="261"/>
      <c r="Q492" s="261"/>
      <c r="R492" s="261"/>
      <c r="S492" s="261"/>
      <c r="T492" s="262"/>
      <c r="AT492" s="263" t="s">
        <v>176</v>
      </c>
      <c r="AU492" s="263" t="s">
        <v>76</v>
      </c>
      <c r="AV492" s="14" t="s">
        <v>170</v>
      </c>
      <c r="AW492" s="14" t="s">
        <v>30</v>
      </c>
      <c r="AX492" s="14" t="s">
        <v>74</v>
      </c>
      <c r="AY492" s="263" t="s">
        <v>163</v>
      </c>
    </row>
    <row r="493" s="11" customFormat="1" ht="22.8" customHeight="1">
      <c r="B493" s="200"/>
      <c r="C493" s="201"/>
      <c r="D493" s="202" t="s">
        <v>66</v>
      </c>
      <c r="E493" s="214" t="s">
        <v>479</v>
      </c>
      <c r="F493" s="214" t="s">
        <v>480</v>
      </c>
      <c r="G493" s="201"/>
      <c r="H493" s="201"/>
      <c r="I493" s="204"/>
      <c r="J493" s="215">
        <f>BK493</f>
        <v>0</v>
      </c>
      <c r="K493" s="201"/>
      <c r="L493" s="206"/>
      <c r="M493" s="207"/>
      <c r="N493" s="208"/>
      <c r="O493" s="208"/>
      <c r="P493" s="209">
        <f>SUM(P494:P497)</f>
        <v>0</v>
      </c>
      <c r="Q493" s="208"/>
      <c r="R493" s="209">
        <f>SUM(R494:R497)</f>
        <v>0</v>
      </c>
      <c r="S493" s="208"/>
      <c r="T493" s="210">
        <f>SUM(T494:T497)</f>
        <v>0</v>
      </c>
      <c r="AR493" s="211" t="s">
        <v>74</v>
      </c>
      <c r="AT493" s="212" t="s">
        <v>66</v>
      </c>
      <c r="AU493" s="212" t="s">
        <v>74</v>
      </c>
      <c r="AY493" s="211" t="s">
        <v>163</v>
      </c>
      <c r="BK493" s="213">
        <f>SUM(BK494:BK497)</f>
        <v>0</v>
      </c>
    </row>
    <row r="494" s="1" customFormat="1" ht="16.5" customHeight="1">
      <c r="B494" s="38"/>
      <c r="C494" s="216" t="s">
        <v>1007</v>
      </c>
      <c r="D494" s="216" t="s">
        <v>165</v>
      </c>
      <c r="E494" s="217" t="s">
        <v>482</v>
      </c>
      <c r="F494" s="218" t="s">
        <v>483</v>
      </c>
      <c r="G494" s="219" t="s">
        <v>241</v>
      </c>
      <c r="H494" s="220">
        <v>92.164000000000001</v>
      </c>
      <c r="I494" s="221"/>
      <c r="J494" s="222">
        <f>ROUND(I494*H494,2)</f>
        <v>0</v>
      </c>
      <c r="K494" s="218" t="s">
        <v>169</v>
      </c>
      <c r="L494" s="43"/>
      <c r="M494" s="223" t="s">
        <v>1</v>
      </c>
      <c r="N494" s="224" t="s">
        <v>38</v>
      </c>
      <c r="O494" s="79"/>
      <c r="P494" s="225">
        <f>O494*H494</f>
        <v>0</v>
      </c>
      <c r="Q494" s="225">
        <v>0</v>
      </c>
      <c r="R494" s="225">
        <f>Q494*H494</f>
        <v>0</v>
      </c>
      <c r="S494" s="225">
        <v>0</v>
      </c>
      <c r="T494" s="226">
        <f>S494*H494</f>
        <v>0</v>
      </c>
      <c r="AR494" s="17" t="s">
        <v>170</v>
      </c>
      <c r="AT494" s="17" t="s">
        <v>165</v>
      </c>
      <c r="AU494" s="17" t="s">
        <v>76</v>
      </c>
      <c r="AY494" s="17" t="s">
        <v>163</v>
      </c>
      <c r="BE494" s="227">
        <f>IF(N494="základní",J494,0)</f>
        <v>0</v>
      </c>
      <c r="BF494" s="227">
        <f>IF(N494="snížená",J494,0)</f>
        <v>0</v>
      </c>
      <c r="BG494" s="227">
        <f>IF(N494="zákl. přenesená",J494,0)</f>
        <v>0</v>
      </c>
      <c r="BH494" s="227">
        <f>IF(N494="sníž. přenesená",J494,0)</f>
        <v>0</v>
      </c>
      <c r="BI494" s="227">
        <f>IF(N494="nulová",J494,0)</f>
        <v>0</v>
      </c>
      <c r="BJ494" s="17" t="s">
        <v>74</v>
      </c>
      <c r="BK494" s="227">
        <f>ROUND(I494*H494,2)</f>
        <v>0</v>
      </c>
      <c r="BL494" s="17" t="s">
        <v>170</v>
      </c>
      <c r="BM494" s="17" t="s">
        <v>2417</v>
      </c>
    </row>
    <row r="495" s="1" customFormat="1">
      <c r="B495" s="38"/>
      <c r="C495" s="39"/>
      <c r="D495" s="228" t="s">
        <v>172</v>
      </c>
      <c r="E495" s="39"/>
      <c r="F495" s="229" t="s">
        <v>485</v>
      </c>
      <c r="G495" s="39"/>
      <c r="H495" s="39"/>
      <c r="I495" s="143"/>
      <c r="J495" s="39"/>
      <c r="K495" s="39"/>
      <c r="L495" s="43"/>
      <c r="M495" s="230"/>
      <c r="N495" s="79"/>
      <c r="O495" s="79"/>
      <c r="P495" s="79"/>
      <c r="Q495" s="79"/>
      <c r="R495" s="79"/>
      <c r="S495" s="79"/>
      <c r="T495" s="80"/>
      <c r="AT495" s="17" t="s">
        <v>172</v>
      </c>
      <c r="AU495" s="17" t="s">
        <v>76</v>
      </c>
    </row>
    <row r="496" s="1" customFormat="1">
      <c r="B496" s="38"/>
      <c r="C496" s="39"/>
      <c r="D496" s="228" t="s">
        <v>174</v>
      </c>
      <c r="E496" s="39"/>
      <c r="F496" s="231" t="s">
        <v>486</v>
      </c>
      <c r="G496" s="39"/>
      <c r="H496" s="39"/>
      <c r="I496" s="143"/>
      <c r="J496" s="39"/>
      <c r="K496" s="39"/>
      <c r="L496" s="43"/>
      <c r="M496" s="230"/>
      <c r="N496" s="79"/>
      <c r="O496" s="79"/>
      <c r="P496" s="79"/>
      <c r="Q496" s="79"/>
      <c r="R496" s="79"/>
      <c r="S496" s="79"/>
      <c r="T496" s="80"/>
      <c r="AT496" s="17" t="s">
        <v>174</v>
      </c>
      <c r="AU496" s="17" t="s">
        <v>76</v>
      </c>
    </row>
    <row r="497" s="1" customFormat="1">
      <c r="B497" s="38"/>
      <c r="C497" s="39"/>
      <c r="D497" s="228" t="s">
        <v>221</v>
      </c>
      <c r="E497" s="39"/>
      <c r="F497" s="231" t="s">
        <v>2228</v>
      </c>
      <c r="G497" s="39"/>
      <c r="H497" s="39"/>
      <c r="I497" s="143"/>
      <c r="J497" s="39"/>
      <c r="K497" s="39"/>
      <c r="L497" s="43"/>
      <c r="M497" s="230"/>
      <c r="N497" s="79"/>
      <c r="O497" s="79"/>
      <c r="P497" s="79"/>
      <c r="Q497" s="79"/>
      <c r="R497" s="79"/>
      <c r="S497" s="79"/>
      <c r="T497" s="80"/>
      <c r="AT497" s="17" t="s">
        <v>221</v>
      </c>
      <c r="AU497" s="17" t="s">
        <v>76</v>
      </c>
    </row>
    <row r="498" s="11" customFormat="1" ht="25.92" customHeight="1">
      <c r="B498" s="200"/>
      <c r="C498" s="201"/>
      <c r="D498" s="202" t="s">
        <v>66</v>
      </c>
      <c r="E498" s="203" t="s">
        <v>488</v>
      </c>
      <c r="F498" s="203" t="s">
        <v>489</v>
      </c>
      <c r="G498" s="201"/>
      <c r="H498" s="201"/>
      <c r="I498" s="204"/>
      <c r="J498" s="205">
        <f>BK498</f>
        <v>0</v>
      </c>
      <c r="K498" s="201"/>
      <c r="L498" s="206"/>
      <c r="M498" s="207"/>
      <c r="N498" s="208"/>
      <c r="O498" s="208"/>
      <c r="P498" s="209">
        <f>P499</f>
        <v>0</v>
      </c>
      <c r="Q498" s="208"/>
      <c r="R498" s="209">
        <f>R499</f>
        <v>0</v>
      </c>
      <c r="S498" s="208"/>
      <c r="T498" s="210">
        <f>T499</f>
        <v>0.61902000000000001</v>
      </c>
      <c r="AR498" s="211" t="s">
        <v>74</v>
      </c>
      <c r="AT498" s="212" t="s">
        <v>66</v>
      </c>
      <c r="AU498" s="212" t="s">
        <v>67</v>
      </c>
      <c r="AY498" s="211" t="s">
        <v>163</v>
      </c>
      <c r="BK498" s="213">
        <f>BK499</f>
        <v>0</v>
      </c>
    </row>
    <row r="499" s="11" customFormat="1" ht="22.8" customHeight="1">
      <c r="B499" s="200"/>
      <c r="C499" s="201"/>
      <c r="D499" s="202" t="s">
        <v>66</v>
      </c>
      <c r="E499" s="214" t="s">
        <v>490</v>
      </c>
      <c r="F499" s="214" t="s">
        <v>491</v>
      </c>
      <c r="G499" s="201"/>
      <c r="H499" s="201"/>
      <c r="I499" s="204"/>
      <c r="J499" s="215">
        <f>BK499</f>
        <v>0</v>
      </c>
      <c r="K499" s="201"/>
      <c r="L499" s="206"/>
      <c r="M499" s="207"/>
      <c r="N499" s="208"/>
      <c r="O499" s="208"/>
      <c r="P499" s="209">
        <f>SUM(P500:P526)</f>
        <v>0</v>
      </c>
      <c r="Q499" s="208"/>
      <c r="R499" s="209">
        <f>SUM(R500:R526)</f>
        <v>0</v>
      </c>
      <c r="S499" s="208"/>
      <c r="T499" s="210">
        <f>SUM(T500:T526)</f>
        <v>0.61902000000000001</v>
      </c>
      <c r="AR499" s="211" t="s">
        <v>74</v>
      </c>
      <c r="AT499" s="212" t="s">
        <v>66</v>
      </c>
      <c r="AU499" s="212" t="s">
        <v>74</v>
      </c>
      <c r="AY499" s="211" t="s">
        <v>163</v>
      </c>
      <c r="BK499" s="213">
        <f>SUM(BK500:BK526)</f>
        <v>0</v>
      </c>
    </row>
    <row r="500" s="1" customFormat="1" ht="16.5" customHeight="1">
      <c r="B500" s="38"/>
      <c r="C500" s="216" t="s">
        <v>1017</v>
      </c>
      <c r="D500" s="216" t="s">
        <v>165</v>
      </c>
      <c r="E500" s="217" t="s">
        <v>1822</v>
      </c>
      <c r="F500" s="218" t="s">
        <v>1823</v>
      </c>
      <c r="G500" s="219" t="s">
        <v>197</v>
      </c>
      <c r="H500" s="220">
        <v>154.755</v>
      </c>
      <c r="I500" s="221"/>
      <c r="J500" s="222">
        <f>ROUND(I500*H500,2)</f>
        <v>0</v>
      </c>
      <c r="K500" s="218" t="s">
        <v>169</v>
      </c>
      <c r="L500" s="43"/>
      <c r="M500" s="223" t="s">
        <v>1</v>
      </c>
      <c r="N500" s="224" t="s">
        <v>38</v>
      </c>
      <c r="O500" s="79"/>
      <c r="P500" s="225">
        <f>O500*H500</f>
        <v>0</v>
      </c>
      <c r="Q500" s="225">
        <v>0</v>
      </c>
      <c r="R500" s="225">
        <f>Q500*H500</f>
        <v>0</v>
      </c>
      <c r="S500" s="225">
        <v>0.0040000000000000001</v>
      </c>
      <c r="T500" s="226">
        <f>S500*H500</f>
        <v>0.61902000000000001</v>
      </c>
      <c r="AR500" s="17" t="s">
        <v>294</v>
      </c>
      <c r="AT500" s="17" t="s">
        <v>165</v>
      </c>
      <c r="AU500" s="17" t="s">
        <v>76</v>
      </c>
      <c r="AY500" s="17" t="s">
        <v>163</v>
      </c>
      <c r="BE500" s="227">
        <f>IF(N500="základní",J500,0)</f>
        <v>0</v>
      </c>
      <c r="BF500" s="227">
        <f>IF(N500="snížená",J500,0)</f>
        <v>0</v>
      </c>
      <c r="BG500" s="227">
        <f>IF(N500="zákl. přenesená",J500,0)</f>
        <v>0</v>
      </c>
      <c r="BH500" s="227">
        <f>IF(N500="sníž. přenesená",J500,0)</f>
        <v>0</v>
      </c>
      <c r="BI500" s="227">
        <f>IF(N500="nulová",J500,0)</f>
        <v>0</v>
      </c>
      <c r="BJ500" s="17" t="s">
        <v>74</v>
      </c>
      <c r="BK500" s="227">
        <f>ROUND(I500*H500,2)</f>
        <v>0</v>
      </c>
      <c r="BL500" s="17" t="s">
        <v>294</v>
      </c>
      <c r="BM500" s="17" t="s">
        <v>2418</v>
      </c>
    </row>
    <row r="501" s="1" customFormat="1">
      <c r="B501" s="38"/>
      <c r="C501" s="39"/>
      <c r="D501" s="228" t="s">
        <v>172</v>
      </c>
      <c r="E501" s="39"/>
      <c r="F501" s="229" t="s">
        <v>1825</v>
      </c>
      <c r="G501" s="39"/>
      <c r="H501" s="39"/>
      <c r="I501" s="143"/>
      <c r="J501" s="39"/>
      <c r="K501" s="39"/>
      <c r="L501" s="43"/>
      <c r="M501" s="230"/>
      <c r="N501" s="79"/>
      <c r="O501" s="79"/>
      <c r="P501" s="79"/>
      <c r="Q501" s="79"/>
      <c r="R501" s="79"/>
      <c r="S501" s="79"/>
      <c r="T501" s="80"/>
      <c r="AT501" s="17" t="s">
        <v>172</v>
      </c>
      <c r="AU501" s="17" t="s">
        <v>76</v>
      </c>
    </row>
    <row r="502" s="1" customFormat="1">
      <c r="B502" s="38"/>
      <c r="C502" s="39"/>
      <c r="D502" s="228" t="s">
        <v>174</v>
      </c>
      <c r="E502" s="39"/>
      <c r="F502" s="231" t="s">
        <v>1826</v>
      </c>
      <c r="G502" s="39"/>
      <c r="H502" s="39"/>
      <c r="I502" s="143"/>
      <c r="J502" s="39"/>
      <c r="K502" s="39"/>
      <c r="L502" s="43"/>
      <c r="M502" s="230"/>
      <c r="N502" s="79"/>
      <c r="O502" s="79"/>
      <c r="P502" s="79"/>
      <c r="Q502" s="79"/>
      <c r="R502" s="79"/>
      <c r="S502" s="79"/>
      <c r="T502" s="80"/>
      <c r="AT502" s="17" t="s">
        <v>174</v>
      </c>
      <c r="AU502" s="17" t="s">
        <v>76</v>
      </c>
    </row>
    <row r="503" s="13" customFormat="1">
      <c r="B503" s="243"/>
      <c r="C503" s="244"/>
      <c r="D503" s="228" t="s">
        <v>176</v>
      </c>
      <c r="E503" s="245" t="s">
        <v>1</v>
      </c>
      <c r="F503" s="246" t="s">
        <v>1827</v>
      </c>
      <c r="G503" s="244"/>
      <c r="H503" s="245" t="s">
        <v>1</v>
      </c>
      <c r="I503" s="247"/>
      <c r="J503" s="244"/>
      <c r="K503" s="244"/>
      <c r="L503" s="248"/>
      <c r="M503" s="249"/>
      <c r="N503" s="250"/>
      <c r="O503" s="250"/>
      <c r="P503" s="250"/>
      <c r="Q503" s="250"/>
      <c r="R503" s="250"/>
      <c r="S503" s="250"/>
      <c r="T503" s="251"/>
      <c r="AT503" s="252" t="s">
        <v>176</v>
      </c>
      <c r="AU503" s="252" t="s">
        <v>76</v>
      </c>
      <c r="AV503" s="13" t="s">
        <v>74</v>
      </c>
      <c r="AW503" s="13" t="s">
        <v>30</v>
      </c>
      <c r="AX503" s="13" t="s">
        <v>67</v>
      </c>
      <c r="AY503" s="252" t="s">
        <v>163</v>
      </c>
    </row>
    <row r="504" s="12" customFormat="1">
      <c r="B504" s="232"/>
      <c r="C504" s="233"/>
      <c r="D504" s="228" t="s">
        <v>176</v>
      </c>
      <c r="E504" s="234" t="s">
        <v>1</v>
      </c>
      <c r="F504" s="235" t="s">
        <v>2419</v>
      </c>
      <c r="G504" s="233"/>
      <c r="H504" s="236">
        <v>154.755</v>
      </c>
      <c r="I504" s="237"/>
      <c r="J504" s="233"/>
      <c r="K504" s="233"/>
      <c r="L504" s="238"/>
      <c r="M504" s="239"/>
      <c r="N504" s="240"/>
      <c r="O504" s="240"/>
      <c r="P504" s="240"/>
      <c r="Q504" s="240"/>
      <c r="R504" s="240"/>
      <c r="S504" s="240"/>
      <c r="T504" s="241"/>
      <c r="AT504" s="242" t="s">
        <v>176</v>
      </c>
      <c r="AU504" s="242" t="s">
        <v>76</v>
      </c>
      <c r="AV504" s="12" t="s">
        <v>76</v>
      </c>
      <c r="AW504" s="12" t="s">
        <v>30</v>
      </c>
      <c r="AX504" s="12" t="s">
        <v>67</v>
      </c>
      <c r="AY504" s="242" t="s">
        <v>163</v>
      </c>
    </row>
    <row r="505" s="14" customFormat="1">
      <c r="B505" s="253"/>
      <c r="C505" s="254"/>
      <c r="D505" s="228" t="s">
        <v>176</v>
      </c>
      <c r="E505" s="255" t="s">
        <v>1</v>
      </c>
      <c r="F505" s="256" t="s">
        <v>188</v>
      </c>
      <c r="G505" s="254"/>
      <c r="H505" s="257">
        <v>154.755</v>
      </c>
      <c r="I505" s="258"/>
      <c r="J505" s="254"/>
      <c r="K505" s="254"/>
      <c r="L505" s="259"/>
      <c r="M505" s="260"/>
      <c r="N505" s="261"/>
      <c r="O505" s="261"/>
      <c r="P505" s="261"/>
      <c r="Q505" s="261"/>
      <c r="R505" s="261"/>
      <c r="S505" s="261"/>
      <c r="T505" s="262"/>
      <c r="AT505" s="263" t="s">
        <v>176</v>
      </c>
      <c r="AU505" s="263" t="s">
        <v>76</v>
      </c>
      <c r="AV505" s="14" t="s">
        <v>170</v>
      </c>
      <c r="AW505" s="14" t="s">
        <v>30</v>
      </c>
      <c r="AX505" s="14" t="s">
        <v>74</v>
      </c>
      <c r="AY505" s="263" t="s">
        <v>163</v>
      </c>
    </row>
    <row r="506" s="1" customFormat="1" ht="16.5" customHeight="1">
      <c r="B506" s="38"/>
      <c r="C506" s="216" t="s">
        <v>1030</v>
      </c>
      <c r="D506" s="216" t="s">
        <v>165</v>
      </c>
      <c r="E506" s="217" t="s">
        <v>1079</v>
      </c>
      <c r="F506" s="218" t="s">
        <v>1080</v>
      </c>
      <c r="G506" s="219" t="s">
        <v>197</v>
      </c>
      <c r="H506" s="220">
        <v>261.30099999999999</v>
      </c>
      <c r="I506" s="221"/>
      <c r="J506" s="222">
        <f>ROUND(I506*H506,2)</f>
        <v>0</v>
      </c>
      <c r="K506" s="218" t="s">
        <v>1</v>
      </c>
      <c r="L506" s="43"/>
      <c r="M506" s="223" t="s">
        <v>1</v>
      </c>
      <c r="N506" s="224" t="s">
        <v>38</v>
      </c>
      <c r="O506" s="79"/>
      <c r="P506" s="225">
        <f>O506*H506</f>
        <v>0</v>
      </c>
      <c r="Q506" s="225">
        <v>0</v>
      </c>
      <c r="R506" s="225">
        <f>Q506*H506</f>
        <v>0</v>
      </c>
      <c r="S506" s="225">
        <v>0</v>
      </c>
      <c r="T506" s="226">
        <f>S506*H506</f>
        <v>0</v>
      </c>
      <c r="AR506" s="17" t="s">
        <v>170</v>
      </c>
      <c r="AT506" s="17" t="s">
        <v>165</v>
      </c>
      <c r="AU506" s="17" t="s">
        <v>76</v>
      </c>
      <c r="AY506" s="17" t="s">
        <v>163</v>
      </c>
      <c r="BE506" s="227">
        <f>IF(N506="základní",J506,0)</f>
        <v>0</v>
      </c>
      <c r="BF506" s="227">
        <f>IF(N506="snížená",J506,0)</f>
        <v>0</v>
      </c>
      <c r="BG506" s="227">
        <f>IF(N506="zákl. přenesená",J506,0)</f>
        <v>0</v>
      </c>
      <c r="BH506" s="227">
        <f>IF(N506="sníž. přenesená",J506,0)</f>
        <v>0</v>
      </c>
      <c r="BI506" s="227">
        <f>IF(N506="nulová",J506,0)</f>
        <v>0</v>
      </c>
      <c r="BJ506" s="17" t="s">
        <v>74</v>
      </c>
      <c r="BK506" s="227">
        <f>ROUND(I506*H506,2)</f>
        <v>0</v>
      </c>
      <c r="BL506" s="17" t="s">
        <v>170</v>
      </c>
      <c r="BM506" s="17" t="s">
        <v>2420</v>
      </c>
    </row>
    <row r="507" s="1" customFormat="1">
      <c r="B507" s="38"/>
      <c r="C507" s="39"/>
      <c r="D507" s="228" t="s">
        <v>172</v>
      </c>
      <c r="E507" s="39"/>
      <c r="F507" s="229" t="s">
        <v>1830</v>
      </c>
      <c r="G507" s="39"/>
      <c r="H507" s="39"/>
      <c r="I507" s="143"/>
      <c r="J507" s="39"/>
      <c r="K507" s="39"/>
      <c r="L507" s="43"/>
      <c r="M507" s="230"/>
      <c r="N507" s="79"/>
      <c r="O507" s="79"/>
      <c r="P507" s="79"/>
      <c r="Q507" s="79"/>
      <c r="R507" s="79"/>
      <c r="S507" s="79"/>
      <c r="T507" s="80"/>
      <c r="AT507" s="17" t="s">
        <v>172</v>
      </c>
      <c r="AU507" s="17" t="s">
        <v>76</v>
      </c>
    </row>
    <row r="508" s="13" customFormat="1">
      <c r="B508" s="243"/>
      <c r="C508" s="244"/>
      <c r="D508" s="228" t="s">
        <v>176</v>
      </c>
      <c r="E508" s="245" t="s">
        <v>1</v>
      </c>
      <c r="F508" s="246" t="s">
        <v>2421</v>
      </c>
      <c r="G508" s="244"/>
      <c r="H508" s="245" t="s">
        <v>1</v>
      </c>
      <c r="I508" s="247"/>
      <c r="J508" s="244"/>
      <c r="K508" s="244"/>
      <c r="L508" s="248"/>
      <c r="M508" s="249"/>
      <c r="N508" s="250"/>
      <c r="O508" s="250"/>
      <c r="P508" s="250"/>
      <c r="Q508" s="250"/>
      <c r="R508" s="250"/>
      <c r="S508" s="250"/>
      <c r="T508" s="251"/>
      <c r="AT508" s="252" t="s">
        <v>176</v>
      </c>
      <c r="AU508" s="252" t="s">
        <v>76</v>
      </c>
      <c r="AV508" s="13" t="s">
        <v>74</v>
      </c>
      <c r="AW508" s="13" t="s">
        <v>30</v>
      </c>
      <c r="AX508" s="13" t="s">
        <v>67</v>
      </c>
      <c r="AY508" s="252" t="s">
        <v>163</v>
      </c>
    </row>
    <row r="509" s="12" customFormat="1">
      <c r="B509" s="232"/>
      <c r="C509" s="233"/>
      <c r="D509" s="228" t="s">
        <v>176</v>
      </c>
      <c r="E509" s="234" t="s">
        <v>1</v>
      </c>
      <c r="F509" s="235" t="s">
        <v>2422</v>
      </c>
      <c r="G509" s="233"/>
      <c r="H509" s="236">
        <v>146.673</v>
      </c>
      <c r="I509" s="237"/>
      <c r="J509" s="233"/>
      <c r="K509" s="233"/>
      <c r="L509" s="238"/>
      <c r="M509" s="239"/>
      <c r="N509" s="240"/>
      <c r="O509" s="240"/>
      <c r="P509" s="240"/>
      <c r="Q509" s="240"/>
      <c r="R509" s="240"/>
      <c r="S509" s="240"/>
      <c r="T509" s="241"/>
      <c r="AT509" s="242" t="s">
        <v>176</v>
      </c>
      <c r="AU509" s="242" t="s">
        <v>76</v>
      </c>
      <c r="AV509" s="12" t="s">
        <v>76</v>
      </c>
      <c r="AW509" s="12" t="s">
        <v>30</v>
      </c>
      <c r="AX509" s="12" t="s">
        <v>67</v>
      </c>
      <c r="AY509" s="242" t="s">
        <v>163</v>
      </c>
    </row>
    <row r="510" s="13" customFormat="1">
      <c r="B510" s="243"/>
      <c r="C510" s="244"/>
      <c r="D510" s="228" t="s">
        <v>176</v>
      </c>
      <c r="E510" s="245" t="s">
        <v>1</v>
      </c>
      <c r="F510" s="246" t="s">
        <v>1832</v>
      </c>
      <c r="G510" s="244"/>
      <c r="H510" s="245" t="s">
        <v>1</v>
      </c>
      <c r="I510" s="247"/>
      <c r="J510" s="244"/>
      <c r="K510" s="244"/>
      <c r="L510" s="248"/>
      <c r="M510" s="249"/>
      <c r="N510" s="250"/>
      <c r="O510" s="250"/>
      <c r="P510" s="250"/>
      <c r="Q510" s="250"/>
      <c r="R510" s="250"/>
      <c r="S510" s="250"/>
      <c r="T510" s="251"/>
      <c r="AT510" s="252" t="s">
        <v>176</v>
      </c>
      <c r="AU510" s="252" t="s">
        <v>76</v>
      </c>
      <c r="AV510" s="13" t="s">
        <v>74</v>
      </c>
      <c r="AW510" s="13" t="s">
        <v>30</v>
      </c>
      <c r="AX510" s="13" t="s">
        <v>67</v>
      </c>
      <c r="AY510" s="252" t="s">
        <v>163</v>
      </c>
    </row>
    <row r="511" s="13" customFormat="1">
      <c r="B511" s="243"/>
      <c r="C511" s="244"/>
      <c r="D511" s="228" t="s">
        <v>176</v>
      </c>
      <c r="E511" s="245" t="s">
        <v>1</v>
      </c>
      <c r="F511" s="246" t="s">
        <v>1833</v>
      </c>
      <c r="G511" s="244"/>
      <c r="H511" s="245" t="s">
        <v>1</v>
      </c>
      <c r="I511" s="247"/>
      <c r="J511" s="244"/>
      <c r="K511" s="244"/>
      <c r="L511" s="248"/>
      <c r="M511" s="249"/>
      <c r="N511" s="250"/>
      <c r="O511" s="250"/>
      <c r="P511" s="250"/>
      <c r="Q511" s="250"/>
      <c r="R511" s="250"/>
      <c r="S511" s="250"/>
      <c r="T511" s="251"/>
      <c r="AT511" s="252" t="s">
        <v>176</v>
      </c>
      <c r="AU511" s="252" t="s">
        <v>76</v>
      </c>
      <c r="AV511" s="13" t="s">
        <v>74</v>
      </c>
      <c r="AW511" s="13" t="s">
        <v>30</v>
      </c>
      <c r="AX511" s="13" t="s">
        <v>67</v>
      </c>
      <c r="AY511" s="252" t="s">
        <v>163</v>
      </c>
    </row>
    <row r="512" s="12" customFormat="1">
      <c r="B512" s="232"/>
      <c r="C512" s="233"/>
      <c r="D512" s="228" t="s">
        <v>176</v>
      </c>
      <c r="E512" s="234" t="s">
        <v>1</v>
      </c>
      <c r="F512" s="235" t="s">
        <v>2423</v>
      </c>
      <c r="G512" s="233"/>
      <c r="H512" s="236">
        <v>57.314</v>
      </c>
      <c r="I512" s="237"/>
      <c r="J512" s="233"/>
      <c r="K512" s="233"/>
      <c r="L512" s="238"/>
      <c r="M512" s="239"/>
      <c r="N512" s="240"/>
      <c r="O512" s="240"/>
      <c r="P512" s="240"/>
      <c r="Q512" s="240"/>
      <c r="R512" s="240"/>
      <c r="S512" s="240"/>
      <c r="T512" s="241"/>
      <c r="AT512" s="242" t="s">
        <v>176</v>
      </c>
      <c r="AU512" s="242" t="s">
        <v>76</v>
      </c>
      <c r="AV512" s="12" t="s">
        <v>76</v>
      </c>
      <c r="AW512" s="12" t="s">
        <v>30</v>
      </c>
      <c r="AX512" s="12" t="s">
        <v>67</v>
      </c>
      <c r="AY512" s="242" t="s">
        <v>163</v>
      </c>
    </row>
    <row r="513" s="13" customFormat="1">
      <c r="B513" s="243"/>
      <c r="C513" s="244"/>
      <c r="D513" s="228" t="s">
        <v>176</v>
      </c>
      <c r="E513" s="245" t="s">
        <v>1</v>
      </c>
      <c r="F513" s="246" t="s">
        <v>1835</v>
      </c>
      <c r="G513" s="244"/>
      <c r="H513" s="245" t="s">
        <v>1</v>
      </c>
      <c r="I513" s="247"/>
      <c r="J513" s="244"/>
      <c r="K513" s="244"/>
      <c r="L513" s="248"/>
      <c r="M513" s="249"/>
      <c r="N513" s="250"/>
      <c r="O513" s="250"/>
      <c r="P513" s="250"/>
      <c r="Q513" s="250"/>
      <c r="R513" s="250"/>
      <c r="S513" s="250"/>
      <c r="T513" s="251"/>
      <c r="AT513" s="252" t="s">
        <v>176</v>
      </c>
      <c r="AU513" s="252" t="s">
        <v>76</v>
      </c>
      <c r="AV513" s="13" t="s">
        <v>74</v>
      </c>
      <c r="AW513" s="13" t="s">
        <v>30</v>
      </c>
      <c r="AX513" s="13" t="s">
        <v>67</v>
      </c>
      <c r="AY513" s="252" t="s">
        <v>163</v>
      </c>
    </row>
    <row r="514" s="12" customFormat="1">
      <c r="B514" s="232"/>
      <c r="C514" s="233"/>
      <c r="D514" s="228" t="s">
        <v>176</v>
      </c>
      <c r="E514" s="234" t="s">
        <v>1</v>
      </c>
      <c r="F514" s="235" t="s">
        <v>2423</v>
      </c>
      <c r="G514" s="233"/>
      <c r="H514" s="236">
        <v>57.314</v>
      </c>
      <c r="I514" s="237"/>
      <c r="J514" s="233"/>
      <c r="K514" s="233"/>
      <c r="L514" s="238"/>
      <c r="M514" s="239"/>
      <c r="N514" s="240"/>
      <c r="O514" s="240"/>
      <c r="P514" s="240"/>
      <c r="Q514" s="240"/>
      <c r="R514" s="240"/>
      <c r="S514" s="240"/>
      <c r="T514" s="241"/>
      <c r="AT514" s="242" t="s">
        <v>176</v>
      </c>
      <c r="AU514" s="242" t="s">
        <v>76</v>
      </c>
      <c r="AV514" s="12" t="s">
        <v>76</v>
      </c>
      <c r="AW514" s="12" t="s">
        <v>30</v>
      </c>
      <c r="AX514" s="12" t="s">
        <v>67</v>
      </c>
      <c r="AY514" s="242" t="s">
        <v>163</v>
      </c>
    </row>
    <row r="515" s="14" customFormat="1">
      <c r="B515" s="253"/>
      <c r="C515" s="254"/>
      <c r="D515" s="228" t="s">
        <v>176</v>
      </c>
      <c r="E515" s="255" t="s">
        <v>1</v>
      </c>
      <c r="F515" s="256" t="s">
        <v>188</v>
      </c>
      <c r="G515" s="254"/>
      <c r="H515" s="257">
        <v>261.30099999999999</v>
      </c>
      <c r="I515" s="258"/>
      <c r="J515" s="254"/>
      <c r="K515" s="254"/>
      <c r="L515" s="259"/>
      <c r="M515" s="260"/>
      <c r="N515" s="261"/>
      <c r="O515" s="261"/>
      <c r="P515" s="261"/>
      <c r="Q515" s="261"/>
      <c r="R515" s="261"/>
      <c r="S515" s="261"/>
      <c r="T515" s="262"/>
      <c r="AT515" s="263" t="s">
        <v>176</v>
      </c>
      <c r="AU515" s="263" t="s">
        <v>76</v>
      </c>
      <c r="AV515" s="14" t="s">
        <v>170</v>
      </c>
      <c r="AW515" s="14" t="s">
        <v>30</v>
      </c>
      <c r="AX515" s="14" t="s">
        <v>74</v>
      </c>
      <c r="AY515" s="263" t="s">
        <v>163</v>
      </c>
    </row>
    <row r="516" s="1" customFormat="1" ht="16.5" customHeight="1">
      <c r="B516" s="38"/>
      <c r="C516" s="216" t="s">
        <v>1035</v>
      </c>
      <c r="D516" s="216" t="s">
        <v>165</v>
      </c>
      <c r="E516" s="217" t="s">
        <v>1084</v>
      </c>
      <c r="F516" s="218" t="s">
        <v>1085</v>
      </c>
      <c r="G516" s="219" t="s">
        <v>168</v>
      </c>
      <c r="H516" s="220">
        <v>27</v>
      </c>
      <c r="I516" s="221"/>
      <c r="J516" s="222">
        <f>ROUND(I516*H516,2)</f>
        <v>0</v>
      </c>
      <c r="K516" s="218" t="s">
        <v>1</v>
      </c>
      <c r="L516" s="43"/>
      <c r="M516" s="223" t="s">
        <v>1</v>
      </c>
      <c r="N516" s="224" t="s">
        <v>38</v>
      </c>
      <c r="O516" s="79"/>
      <c r="P516" s="225">
        <f>O516*H516</f>
        <v>0</v>
      </c>
      <c r="Q516" s="225">
        <v>0</v>
      </c>
      <c r="R516" s="225">
        <f>Q516*H516</f>
        <v>0</v>
      </c>
      <c r="S516" s="225">
        <v>0</v>
      </c>
      <c r="T516" s="226">
        <f>S516*H516</f>
        <v>0</v>
      </c>
      <c r="AR516" s="17" t="s">
        <v>170</v>
      </c>
      <c r="AT516" s="17" t="s">
        <v>165</v>
      </c>
      <c r="AU516" s="17" t="s">
        <v>76</v>
      </c>
      <c r="AY516" s="17" t="s">
        <v>163</v>
      </c>
      <c r="BE516" s="227">
        <f>IF(N516="základní",J516,0)</f>
        <v>0</v>
      </c>
      <c r="BF516" s="227">
        <f>IF(N516="snížená",J516,0)</f>
        <v>0</v>
      </c>
      <c r="BG516" s="227">
        <f>IF(N516="zákl. přenesená",J516,0)</f>
        <v>0</v>
      </c>
      <c r="BH516" s="227">
        <f>IF(N516="sníž. přenesená",J516,0)</f>
        <v>0</v>
      </c>
      <c r="BI516" s="227">
        <f>IF(N516="nulová",J516,0)</f>
        <v>0</v>
      </c>
      <c r="BJ516" s="17" t="s">
        <v>74</v>
      </c>
      <c r="BK516" s="227">
        <f>ROUND(I516*H516,2)</f>
        <v>0</v>
      </c>
      <c r="BL516" s="17" t="s">
        <v>170</v>
      </c>
      <c r="BM516" s="17" t="s">
        <v>2424</v>
      </c>
    </row>
    <row r="517" s="1" customFormat="1">
      <c r="B517" s="38"/>
      <c r="C517" s="39"/>
      <c r="D517" s="228" t="s">
        <v>172</v>
      </c>
      <c r="E517" s="39"/>
      <c r="F517" s="229" t="s">
        <v>1085</v>
      </c>
      <c r="G517" s="39"/>
      <c r="H517" s="39"/>
      <c r="I517" s="143"/>
      <c r="J517" s="39"/>
      <c r="K517" s="39"/>
      <c r="L517" s="43"/>
      <c r="M517" s="230"/>
      <c r="N517" s="79"/>
      <c r="O517" s="79"/>
      <c r="P517" s="79"/>
      <c r="Q517" s="79"/>
      <c r="R517" s="79"/>
      <c r="S517" s="79"/>
      <c r="T517" s="80"/>
      <c r="AT517" s="17" t="s">
        <v>172</v>
      </c>
      <c r="AU517" s="17" t="s">
        <v>76</v>
      </c>
    </row>
    <row r="518" s="1" customFormat="1">
      <c r="B518" s="38"/>
      <c r="C518" s="39"/>
      <c r="D518" s="228" t="s">
        <v>221</v>
      </c>
      <c r="E518" s="39"/>
      <c r="F518" s="231" t="s">
        <v>1838</v>
      </c>
      <c r="G518" s="39"/>
      <c r="H518" s="39"/>
      <c r="I518" s="143"/>
      <c r="J518" s="39"/>
      <c r="K518" s="39"/>
      <c r="L518" s="43"/>
      <c r="M518" s="230"/>
      <c r="N518" s="79"/>
      <c r="O518" s="79"/>
      <c r="P518" s="79"/>
      <c r="Q518" s="79"/>
      <c r="R518" s="79"/>
      <c r="S518" s="79"/>
      <c r="T518" s="80"/>
      <c r="AT518" s="17" t="s">
        <v>221</v>
      </c>
      <c r="AU518" s="17" t="s">
        <v>76</v>
      </c>
    </row>
    <row r="519" s="12" customFormat="1">
      <c r="B519" s="232"/>
      <c r="C519" s="233"/>
      <c r="D519" s="228" t="s">
        <v>176</v>
      </c>
      <c r="E519" s="234" t="s">
        <v>1</v>
      </c>
      <c r="F519" s="235" t="s">
        <v>2425</v>
      </c>
      <c r="G519" s="233"/>
      <c r="H519" s="236">
        <v>27</v>
      </c>
      <c r="I519" s="237"/>
      <c r="J519" s="233"/>
      <c r="K519" s="233"/>
      <c r="L519" s="238"/>
      <c r="M519" s="239"/>
      <c r="N519" s="240"/>
      <c r="O519" s="240"/>
      <c r="P519" s="240"/>
      <c r="Q519" s="240"/>
      <c r="R519" s="240"/>
      <c r="S519" s="240"/>
      <c r="T519" s="241"/>
      <c r="AT519" s="242" t="s">
        <v>176</v>
      </c>
      <c r="AU519" s="242" t="s">
        <v>76</v>
      </c>
      <c r="AV519" s="12" t="s">
        <v>76</v>
      </c>
      <c r="AW519" s="12" t="s">
        <v>30</v>
      </c>
      <c r="AX519" s="12" t="s">
        <v>74</v>
      </c>
      <c r="AY519" s="242" t="s">
        <v>163</v>
      </c>
    </row>
    <row r="520" s="1" customFormat="1" ht="16.5" customHeight="1">
      <c r="B520" s="38"/>
      <c r="C520" s="216" t="s">
        <v>1038</v>
      </c>
      <c r="D520" s="216" t="s">
        <v>165</v>
      </c>
      <c r="E520" s="217" t="s">
        <v>1842</v>
      </c>
      <c r="F520" s="218" t="s">
        <v>1843</v>
      </c>
      <c r="G520" s="219" t="s">
        <v>168</v>
      </c>
      <c r="H520" s="220">
        <v>17.100000000000001</v>
      </c>
      <c r="I520" s="221"/>
      <c r="J520" s="222">
        <f>ROUND(I520*H520,2)</f>
        <v>0</v>
      </c>
      <c r="K520" s="218" t="s">
        <v>1</v>
      </c>
      <c r="L520" s="43"/>
      <c r="M520" s="223" t="s">
        <v>1</v>
      </c>
      <c r="N520" s="224" t="s">
        <v>38</v>
      </c>
      <c r="O520" s="79"/>
      <c r="P520" s="225">
        <f>O520*H520</f>
        <v>0</v>
      </c>
      <c r="Q520" s="225">
        <v>0</v>
      </c>
      <c r="R520" s="225">
        <f>Q520*H520</f>
        <v>0</v>
      </c>
      <c r="S520" s="225">
        <v>0</v>
      </c>
      <c r="T520" s="226">
        <f>S520*H520</f>
        <v>0</v>
      </c>
      <c r="AR520" s="17" t="s">
        <v>170</v>
      </c>
      <c r="AT520" s="17" t="s">
        <v>165</v>
      </c>
      <c r="AU520" s="17" t="s">
        <v>76</v>
      </c>
      <c r="AY520" s="17" t="s">
        <v>163</v>
      </c>
      <c r="BE520" s="227">
        <f>IF(N520="základní",J520,0)</f>
        <v>0</v>
      </c>
      <c r="BF520" s="227">
        <f>IF(N520="snížená",J520,0)</f>
        <v>0</v>
      </c>
      <c r="BG520" s="227">
        <f>IF(N520="zákl. přenesená",J520,0)</f>
        <v>0</v>
      </c>
      <c r="BH520" s="227">
        <f>IF(N520="sníž. přenesená",J520,0)</f>
        <v>0</v>
      </c>
      <c r="BI520" s="227">
        <f>IF(N520="nulová",J520,0)</f>
        <v>0</v>
      </c>
      <c r="BJ520" s="17" t="s">
        <v>74</v>
      </c>
      <c r="BK520" s="227">
        <f>ROUND(I520*H520,2)</f>
        <v>0</v>
      </c>
      <c r="BL520" s="17" t="s">
        <v>170</v>
      </c>
      <c r="BM520" s="17" t="s">
        <v>2426</v>
      </c>
    </row>
    <row r="521" s="1" customFormat="1">
      <c r="B521" s="38"/>
      <c r="C521" s="39"/>
      <c r="D521" s="228" t="s">
        <v>172</v>
      </c>
      <c r="E521" s="39"/>
      <c r="F521" s="229" t="s">
        <v>1085</v>
      </c>
      <c r="G521" s="39"/>
      <c r="H521" s="39"/>
      <c r="I521" s="143"/>
      <c r="J521" s="39"/>
      <c r="K521" s="39"/>
      <c r="L521" s="43"/>
      <c r="M521" s="230"/>
      <c r="N521" s="79"/>
      <c r="O521" s="79"/>
      <c r="P521" s="79"/>
      <c r="Q521" s="79"/>
      <c r="R521" s="79"/>
      <c r="S521" s="79"/>
      <c r="T521" s="80"/>
      <c r="AT521" s="17" t="s">
        <v>172</v>
      </c>
      <c r="AU521" s="17" t="s">
        <v>76</v>
      </c>
    </row>
    <row r="522" s="13" customFormat="1">
      <c r="B522" s="243"/>
      <c r="C522" s="244"/>
      <c r="D522" s="228" t="s">
        <v>176</v>
      </c>
      <c r="E522" s="245" t="s">
        <v>1</v>
      </c>
      <c r="F522" s="246" t="s">
        <v>1845</v>
      </c>
      <c r="G522" s="244"/>
      <c r="H522" s="245" t="s">
        <v>1</v>
      </c>
      <c r="I522" s="247"/>
      <c r="J522" s="244"/>
      <c r="K522" s="244"/>
      <c r="L522" s="248"/>
      <c r="M522" s="249"/>
      <c r="N522" s="250"/>
      <c r="O522" s="250"/>
      <c r="P522" s="250"/>
      <c r="Q522" s="250"/>
      <c r="R522" s="250"/>
      <c r="S522" s="250"/>
      <c r="T522" s="251"/>
      <c r="AT522" s="252" t="s">
        <v>176</v>
      </c>
      <c r="AU522" s="252" t="s">
        <v>76</v>
      </c>
      <c r="AV522" s="13" t="s">
        <v>74</v>
      </c>
      <c r="AW522" s="13" t="s">
        <v>30</v>
      </c>
      <c r="AX522" s="13" t="s">
        <v>67</v>
      </c>
      <c r="AY522" s="252" t="s">
        <v>163</v>
      </c>
    </row>
    <row r="523" s="12" customFormat="1">
      <c r="B523" s="232"/>
      <c r="C523" s="233"/>
      <c r="D523" s="228" t="s">
        <v>176</v>
      </c>
      <c r="E523" s="234" t="s">
        <v>1</v>
      </c>
      <c r="F523" s="235" t="s">
        <v>2427</v>
      </c>
      <c r="G523" s="233"/>
      <c r="H523" s="236">
        <v>17.100000000000001</v>
      </c>
      <c r="I523" s="237"/>
      <c r="J523" s="233"/>
      <c r="K523" s="233"/>
      <c r="L523" s="238"/>
      <c r="M523" s="239"/>
      <c r="N523" s="240"/>
      <c r="O523" s="240"/>
      <c r="P523" s="240"/>
      <c r="Q523" s="240"/>
      <c r="R523" s="240"/>
      <c r="S523" s="240"/>
      <c r="T523" s="241"/>
      <c r="AT523" s="242" t="s">
        <v>176</v>
      </c>
      <c r="AU523" s="242" t="s">
        <v>76</v>
      </c>
      <c r="AV523" s="12" t="s">
        <v>76</v>
      </c>
      <c r="AW523" s="12" t="s">
        <v>30</v>
      </c>
      <c r="AX523" s="12" t="s">
        <v>74</v>
      </c>
      <c r="AY523" s="242" t="s">
        <v>163</v>
      </c>
    </row>
    <row r="524" s="1" customFormat="1" ht="16.5" customHeight="1">
      <c r="B524" s="38"/>
      <c r="C524" s="216" t="s">
        <v>1042</v>
      </c>
      <c r="D524" s="216" t="s">
        <v>165</v>
      </c>
      <c r="E524" s="217" t="s">
        <v>1089</v>
      </c>
      <c r="F524" s="218" t="s">
        <v>1090</v>
      </c>
      <c r="G524" s="219" t="s">
        <v>1091</v>
      </c>
      <c r="H524" s="280"/>
      <c r="I524" s="221"/>
      <c r="J524" s="222">
        <f>ROUND(I524*H524,2)</f>
        <v>0</v>
      </c>
      <c r="K524" s="218" t="s">
        <v>169</v>
      </c>
      <c r="L524" s="43"/>
      <c r="M524" s="223" t="s">
        <v>1</v>
      </c>
      <c r="N524" s="224" t="s">
        <v>38</v>
      </c>
      <c r="O524" s="79"/>
      <c r="P524" s="225">
        <f>O524*H524</f>
        <v>0</v>
      </c>
      <c r="Q524" s="225">
        <v>0</v>
      </c>
      <c r="R524" s="225">
        <f>Q524*H524</f>
        <v>0</v>
      </c>
      <c r="S524" s="225">
        <v>0</v>
      </c>
      <c r="T524" s="226">
        <f>S524*H524</f>
        <v>0</v>
      </c>
      <c r="AR524" s="17" t="s">
        <v>294</v>
      </c>
      <c r="AT524" s="17" t="s">
        <v>165</v>
      </c>
      <c r="AU524" s="17" t="s">
        <v>76</v>
      </c>
      <c r="AY524" s="17" t="s">
        <v>163</v>
      </c>
      <c r="BE524" s="227">
        <f>IF(N524="základní",J524,0)</f>
        <v>0</v>
      </c>
      <c r="BF524" s="227">
        <f>IF(N524="snížená",J524,0)</f>
        <v>0</v>
      </c>
      <c r="BG524" s="227">
        <f>IF(N524="zákl. přenesená",J524,0)</f>
        <v>0</v>
      </c>
      <c r="BH524" s="227">
        <f>IF(N524="sníž. přenesená",J524,0)</f>
        <v>0</v>
      </c>
      <c r="BI524" s="227">
        <f>IF(N524="nulová",J524,0)</f>
        <v>0</v>
      </c>
      <c r="BJ524" s="17" t="s">
        <v>74</v>
      </c>
      <c r="BK524" s="227">
        <f>ROUND(I524*H524,2)</f>
        <v>0</v>
      </c>
      <c r="BL524" s="17" t="s">
        <v>294</v>
      </c>
      <c r="BM524" s="17" t="s">
        <v>2428</v>
      </c>
    </row>
    <row r="525" s="1" customFormat="1">
      <c r="B525" s="38"/>
      <c r="C525" s="39"/>
      <c r="D525" s="228" t="s">
        <v>172</v>
      </c>
      <c r="E525" s="39"/>
      <c r="F525" s="229" t="s">
        <v>1093</v>
      </c>
      <c r="G525" s="39"/>
      <c r="H525" s="39"/>
      <c r="I525" s="143"/>
      <c r="J525" s="39"/>
      <c r="K525" s="39"/>
      <c r="L525" s="43"/>
      <c r="M525" s="230"/>
      <c r="N525" s="79"/>
      <c r="O525" s="79"/>
      <c r="P525" s="79"/>
      <c r="Q525" s="79"/>
      <c r="R525" s="79"/>
      <c r="S525" s="79"/>
      <c r="T525" s="80"/>
      <c r="AT525" s="17" t="s">
        <v>172</v>
      </c>
      <c r="AU525" s="17" t="s">
        <v>76</v>
      </c>
    </row>
    <row r="526" s="1" customFormat="1">
      <c r="B526" s="38"/>
      <c r="C526" s="39"/>
      <c r="D526" s="228" t="s">
        <v>174</v>
      </c>
      <c r="E526" s="39"/>
      <c r="F526" s="231" t="s">
        <v>527</v>
      </c>
      <c r="G526" s="39"/>
      <c r="H526" s="39"/>
      <c r="I526" s="143"/>
      <c r="J526" s="39"/>
      <c r="K526" s="39"/>
      <c r="L526" s="43"/>
      <c r="M526" s="277"/>
      <c r="N526" s="278"/>
      <c r="O526" s="278"/>
      <c r="P526" s="278"/>
      <c r="Q526" s="278"/>
      <c r="R526" s="278"/>
      <c r="S526" s="278"/>
      <c r="T526" s="279"/>
      <c r="AT526" s="17" t="s">
        <v>174</v>
      </c>
      <c r="AU526" s="17" t="s">
        <v>76</v>
      </c>
    </row>
    <row r="527" s="1" customFormat="1" ht="6.96" customHeight="1">
      <c r="B527" s="57"/>
      <c r="C527" s="58"/>
      <c r="D527" s="58"/>
      <c r="E527" s="58"/>
      <c r="F527" s="58"/>
      <c r="G527" s="58"/>
      <c r="H527" s="58"/>
      <c r="I527" s="167"/>
      <c r="J527" s="58"/>
      <c r="K527" s="58"/>
      <c r="L527" s="43"/>
    </row>
  </sheetData>
  <sheetProtection sheet="1" autoFilter="0" formatColumns="0" formatRows="0" objects="1" scenarios="1" spinCount="100000" saltValue="aENlm3iu5OsyL4xZ57G4C5rIW7rpYb94pGXD+z/pVy9m1brsRpNBzbyujrAXIeeBYQtG7gvr5bAT2mVZyX3jEg==" hashValue="Lra9oUbZxQPmUbDhYD+xAdmV/oyx3lrPIkTa97yWaCNDsbbm5svsr3WL/ZBUR9wBRaItLZYgB8yIm+5wmNzjnw==" algorithmName="SHA-512" password="CC35"/>
  <autoFilter ref="C95:K526"/>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115</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2242</v>
      </c>
      <c r="F9" s="1"/>
      <c r="G9" s="1"/>
      <c r="H9" s="1"/>
      <c r="I9" s="143"/>
      <c r="L9" s="43"/>
    </row>
    <row r="10" s="1" customFormat="1" ht="12" customHeight="1">
      <c r="B10" s="43"/>
      <c r="D10" s="141" t="s">
        <v>131</v>
      </c>
      <c r="I10" s="143"/>
      <c r="L10" s="43"/>
    </row>
    <row r="11" s="1" customFormat="1" ht="36.96" customHeight="1">
      <c r="B11" s="43"/>
      <c r="E11" s="144" t="s">
        <v>2429</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ROUND((SUM(BE89:BE235)),  2)</f>
        <v>0</v>
      </c>
      <c r="I35" s="156">
        <v>0.20999999999999999</v>
      </c>
      <c r="J35" s="155">
        <f>ROUND(((SUM(BE89:BE235))*I35),  2)</f>
        <v>0</v>
      </c>
      <c r="L35" s="43"/>
    </row>
    <row r="36" s="1" customFormat="1" ht="14.4" customHeight="1">
      <c r="B36" s="43"/>
      <c r="E36" s="141" t="s">
        <v>39</v>
      </c>
      <c r="F36" s="155">
        <f>ROUND((SUM(BF89:BF235)),  2)</f>
        <v>0</v>
      </c>
      <c r="I36" s="156">
        <v>0.14999999999999999</v>
      </c>
      <c r="J36" s="155">
        <f>ROUND(((SUM(BF89:BF235))*I36),  2)</f>
        <v>0</v>
      </c>
      <c r="L36" s="43"/>
    </row>
    <row r="37" hidden="1" s="1" customFormat="1" ht="14.4" customHeight="1">
      <c r="B37" s="43"/>
      <c r="E37" s="141" t="s">
        <v>40</v>
      </c>
      <c r="F37" s="155">
        <f>ROUND((SUM(BG89:BG235)),  2)</f>
        <v>0</v>
      </c>
      <c r="I37" s="156">
        <v>0.20999999999999999</v>
      </c>
      <c r="J37" s="155">
        <f>0</f>
        <v>0</v>
      </c>
      <c r="L37" s="43"/>
    </row>
    <row r="38" hidden="1" s="1" customFormat="1" ht="14.4" customHeight="1">
      <c r="B38" s="43"/>
      <c r="E38" s="141" t="s">
        <v>41</v>
      </c>
      <c r="F38" s="155">
        <f>ROUND((SUM(BH89:BH235)),  2)</f>
        <v>0</v>
      </c>
      <c r="I38" s="156">
        <v>0.14999999999999999</v>
      </c>
      <c r="J38" s="155">
        <f>0</f>
        <v>0</v>
      </c>
      <c r="L38" s="43"/>
    </row>
    <row r="39" hidden="1" s="1" customFormat="1" ht="14.4" customHeight="1">
      <c r="B39" s="43"/>
      <c r="E39" s="141" t="s">
        <v>42</v>
      </c>
      <c r="F39" s="155">
        <f>ROUND((SUM(BI89:BI235)),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2242</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002 - km 7,166 -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J89</f>
        <v>0</v>
      </c>
      <c r="K63" s="39"/>
      <c r="L63" s="43"/>
      <c r="AU63" s="17" t="s">
        <v>137</v>
      </c>
    </row>
    <row r="64" s="8" customFormat="1" ht="24.96" customHeight="1">
      <c r="B64" s="177"/>
      <c r="C64" s="178"/>
      <c r="D64" s="179" t="s">
        <v>138</v>
      </c>
      <c r="E64" s="180"/>
      <c r="F64" s="180"/>
      <c r="G64" s="180"/>
      <c r="H64" s="180"/>
      <c r="I64" s="181"/>
      <c r="J64" s="182">
        <f>J90</f>
        <v>0</v>
      </c>
      <c r="K64" s="178"/>
      <c r="L64" s="183"/>
    </row>
    <row r="65" s="9" customFormat="1" ht="19.92" customHeight="1">
      <c r="B65" s="184"/>
      <c r="C65" s="122"/>
      <c r="D65" s="185" t="s">
        <v>530</v>
      </c>
      <c r="E65" s="186"/>
      <c r="F65" s="186"/>
      <c r="G65" s="186"/>
      <c r="H65" s="186"/>
      <c r="I65" s="187"/>
      <c r="J65" s="188">
        <f>J91</f>
        <v>0</v>
      </c>
      <c r="K65" s="122"/>
      <c r="L65" s="189"/>
    </row>
    <row r="66" s="8" customFormat="1" ht="24.96" customHeight="1">
      <c r="B66" s="177"/>
      <c r="C66" s="178"/>
      <c r="D66" s="179" t="s">
        <v>531</v>
      </c>
      <c r="E66" s="180"/>
      <c r="F66" s="180"/>
      <c r="G66" s="180"/>
      <c r="H66" s="180"/>
      <c r="I66" s="181"/>
      <c r="J66" s="182">
        <f>J208</f>
        <v>0</v>
      </c>
      <c r="K66" s="178"/>
      <c r="L66" s="183"/>
    </row>
    <row r="67" s="8" customFormat="1" ht="24.96" customHeight="1">
      <c r="B67" s="177"/>
      <c r="C67" s="178"/>
      <c r="D67" s="179" t="s">
        <v>532</v>
      </c>
      <c r="E67" s="180"/>
      <c r="F67" s="180"/>
      <c r="G67" s="180"/>
      <c r="H67" s="180"/>
      <c r="I67" s="181"/>
      <c r="J67" s="182">
        <f>J231</f>
        <v>0</v>
      </c>
      <c r="K67" s="178"/>
      <c r="L67" s="183"/>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3" t="s">
        <v>148</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16</v>
      </c>
      <c r="D76" s="39"/>
      <c r="E76" s="39"/>
      <c r="F76" s="39"/>
      <c r="G76" s="39"/>
      <c r="H76" s="39"/>
      <c r="I76" s="143"/>
      <c r="J76" s="39"/>
      <c r="K76" s="39"/>
      <c r="L76" s="43"/>
    </row>
    <row r="77" s="1" customFormat="1" ht="16.5" customHeight="1">
      <c r="B77" s="38"/>
      <c r="C77" s="39"/>
      <c r="D77" s="39"/>
      <c r="E77" s="171" t="str">
        <f>E7</f>
        <v>Oprava mostních objektů v úseku Ústí n. L. západ - Řehlovice</v>
      </c>
      <c r="F77" s="32"/>
      <c r="G77" s="32"/>
      <c r="H77" s="32"/>
      <c r="I77" s="143"/>
      <c r="J77" s="39"/>
      <c r="K77" s="39"/>
      <c r="L77" s="43"/>
    </row>
    <row r="78" ht="12" customHeight="1">
      <c r="B78" s="21"/>
      <c r="C78" s="32" t="s">
        <v>129</v>
      </c>
      <c r="D78" s="22"/>
      <c r="E78" s="22"/>
      <c r="F78" s="22"/>
      <c r="G78" s="22"/>
      <c r="H78" s="22"/>
      <c r="I78" s="136"/>
      <c r="J78" s="22"/>
      <c r="K78" s="22"/>
      <c r="L78" s="20"/>
    </row>
    <row r="79" s="1" customFormat="1" ht="16.5" customHeight="1">
      <c r="B79" s="38"/>
      <c r="C79" s="39"/>
      <c r="D79" s="39"/>
      <c r="E79" s="171" t="s">
        <v>2242</v>
      </c>
      <c r="F79" s="39"/>
      <c r="G79" s="39"/>
      <c r="H79" s="39"/>
      <c r="I79" s="143"/>
      <c r="J79" s="39"/>
      <c r="K79" s="39"/>
      <c r="L79" s="43"/>
    </row>
    <row r="80" s="1" customFormat="1" ht="12" customHeight="1">
      <c r="B80" s="38"/>
      <c r="C80" s="32" t="s">
        <v>131</v>
      </c>
      <c r="D80" s="39"/>
      <c r="E80" s="39"/>
      <c r="F80" s="39"/>
      <c r="G80" s="39"/>
      <c r="H80" s="39"/>
      <c r="I80" s="143"/>
      <c r="J80" s="39"/>
      <c r="K80" s="39"/>
      <c r="L80" s="43"/>
    </row>
    <row r="81" s="1" customFormat="1" ht="16.5" customHeight="1">
      <c r="B81" s="38"/>
      <c r="C81" s="39"/>
      <c r="D81" s="39"/>
      <c r="E81" s="64" t="str">
        <f>E11</f>
        <v>002 - km 7,166 - svršek</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20</v>
      </c>
      <c r="D83" s="39"/>
      <c r="E83" s="39"/>
      <c r="F83" s="27" t="str">
        <f>F14</f>
        <v xml:space="preserve"> </v>
      </c>
      <c r="G83" s="39"/>
      <c r="H83" s="39"/>
      <c r="I83" s="145" t="s">
        <v>22</v>
      </c>
      <c r="J83" s="67" t="str">
        <f>IF(J14="","",J14)</f>
        <v>25. 2. 2019</v>
      </c>
      <c r="K83" s="39"/>
      <c r="L83" s="43"/>
    </row>
    <row r="84" s="1" customFormat="1" ht="6.96" customHeight="1">
      <c r="B84" s="38"/>
      <c r="C84" s="39"/>
      <c r="D84" s="39"/>
      <c r="E84" s="39"/>
      <c r="F84" s="39"/>
      <c r="G84" s="39"/>
      <c r="H84" s="39"/>
      <c r="I84" s="143"/>
      <c r="J84" s="39"/>
      <c r="K84" s="39"/>
      <c r="L84" s="43"/>
    </row>
    <row r="85" s="1" customFormat="1" ht="13.65" customHeight="1">
      <c r="B85" s="38"/>
      <c r="C85" s="32" t="s">
        <v>24</v>
      </c>
      <c r="D85" s="39"/>
      <c r="E85" s="39"/>
      <c r="F85" s="27" t="str">
        <f>E17</f>
        <v xml:space="preserve"> </v>
      </c>
      <c r="G85" s="39"/>
      <c r="H85" s="39"/>
      <c r="I85" s="145" t="s">
        <v>29</v>
      </c>
      <c r="J85" s="36" t="str">
        <f>E23</f>
        <v xml:space="preserve"> </v>
      </c>
      <c r="K85" s="39"/>
      <c r="L85" s="43"/>
    </row>
    <row r="86" s="1" customFormat="1" ht="13.65" customHeight="1">
      <c r="B86" s="38"/>
      <c r="C86" s="32" t="s">
        <v>27</v>
      </c>
      <c r="D86" s="39"/>
      <c r="E86" s="39"/>
      <c r="F86" s="27" t="str">
        <f>IF(E20="","",E20)</f>
        <v>Vyplň údaj</v>
      </c>
      <c r="G86" s="39"/>
      <c r="H86" s="39"/>
      <c r="I86" s="145" t="s">
        <v>31</v>
      </c>
      <c r="J86" s="36" t="str">
        <f>E26</f>
        <v xml:space="preserve"> </v>
      </c>
      <c r="K86" s="39"/>
      <c r="L86" s="43"/>
    </row>
    <row r="87" s="1" customFormat="1" ht="10.32" customHeight="1">
      <c r="B87" s="38"/>
      <c r="C87" s="39"/>
      <c r="D87" s="39"/>
      <c r="E87" s="39"/>
      <c r="F87" s="39"/>
      <c r="G87" s="39"/>
      <c r="H87" s="39"/>
      <c r="I87" s="143"/>
      <c r="J87" s="39"/>
      <c r="K87" s="39"/>
      <c r="L87" s="43"/>
    </row>
    <row r="88" s="10" customFormat="1" ht="29.28" customHeight="1">
      <c r="B88" s="190"/>
      <c r="C88" s="191" t="s">
        <v>149</v>
      </c>
      <c r="D88" s="192" t="s">
        <v>52</v>
      </c>
      <c r="E88" s="192" t="s">
        <v>48</v>
      </c>
      <c r="F88" s="192" t="s">
        <v>49</v>
      </c>
      <c r="G88" s="192" t="s">
        <v>150</v>
      </c>
      <c r="H88" s="192" t="s">
        <v>151</v>
      </c>
      <c r="I88" s="193" t="s">
        <v>152</v>
      </c>
      <c r="J88" s="192" t="s">
        <v>135</v>
      </c>
      <c r="K88" s="194" t="s">
        <v>153</v>
      </c>
      <c r="L88" s="195"/>
      <c r="M88" s="88" t="s">
        <v>1</v>
      </c>
      <c r="N88" s="89" t="s">
        <v>37</v>
      </c>
      <c r="O88" s="89" t="s">
        <v>154</v>
      </c>
      <c r="P88" s="89" t="s">
        <v>155</v>
      </c>
      <c r="Q88" s="89" t="s">
        <v>156</v>
      </c>
      <c r="R88" s="89" t="s">
        <v>157</v>
      </c>
      <c r="S88" s="89" t="s">
        <v>158</v>
      </c>
      <c r="T88" s="90" t="s">
        <v>159</v>
      </c>
    </row>
    <row r="89" s="1" customFormat="1" ht="22.8" customHeight="1">
      <c r="B89" s="38"/>
      <c r="C89" s="95" t="s">
        <v>160</v>
      </c>
      <c r="D89" s="39"/>
      <c r="E89" s="39"/>
      <c r="F89" s="39"/>
      <c r="G89" s="39"/>
      <c r="H89" s="39"/>
      <c r="I89" s="143"/>
      <c r="J89" s="196">
        <f>BK89</f>
        <v>0</v>
      </c>
      <c r="K89" s="39"/>
      <c r="L89" s="43"/>
      <c r="M89" s="91"/>
      <c r="N89" s="92"/>
      <c r="O89" s="92"/>
      <c r="P89" s="197">
        <f>P90+P208+P231</f>
        <v>0</v>
      </c>
      <c r="Q89" s="92"/>
      <c r="R89" s="197">
        <f>R90+R208+R231</f>
        <v>200.87000000000001</v>
      </c>
      <c r="S89" s="92"/>
      <c r="T89" s="198">
        <f>T90+T208+T231</f>
        <v>0</v>
      </c>
      <c r="AT89" s="17" t="s">
        <v>66</v>
      </c>
      <c r="AU89" s="17" t="s">
        <v>137</v>
      </c>
      <c r="BK89" s="199">
        <f>BK90+BK208+BK231</f>
        <v>0</v>
      </c>
    </row>
    <row r="90" s="11" customFormat="1" ht="25.92" customHeight="1">
      <c r="B90" s="200"/>
      <c r="C90" s="201"/>
      <c r="D90" s="202" t="s">
        <v>66</v>
      </c>
      <c r="E90" s="203" t="s">
        <v>161</v>
      </c>
      <c r="F90" s="203" t="s">
        <v>162</v>
      </c>
      <c r="G90" s="201"/>
      <c r="H90" s="201"/>
      <c r="I90" s="204"/>
      <c r="J90" s="205">
        <f>BK90</f>
        <v>0</v>
      </c>
      <c r="K90" s="201"/>
      <c r="L90" s="206"/>
      <c r="M90" s="207"/>
      <c r="N90" s="208"/>
      <c r="O90" s="208"/>
      <c r="P90" s="209">
        <f>P91</f>
        <v>0</v>
      </c>
      <c r="Q90" s="208"/>
      <c r="R90" s="209">
        <f>R91</f>
        <v>200.87000000000001</v>
      </c>
      <c r="S90" s="208"/>
      <c r="T90" s="210">
        <f>T91</f>
        <v>0</v>
      </c>
      <c r="AR90" s="211" t="s">
        <v>74</v>
      </c>
      <c r="AT90" s="212" t="s">
        <v>66</v>
      </c>
      <c r="AU90" s="212" t="s">
        <v>67</v>
      </c>
      <c r="AY90" s="211" t="s">
        <v>163</v>
      </c>
      <c r="BK90" s="213">
        <f>BK91</f>
        <v>0</v>
      </c>
    </row>
    <row r="91" s="11" customFormat="1" ht="22.8" customHeight="1">
      <c r="B91" s="200"/>
      <c r="C91" s="201"/>
      <c r="D91" s="202" t="s">
        <v>66</v>
      </c>
      <c r="E91" s="214" t="s">
        <v>205</v>
      </c>
      <c r="F91" s="214" t="s">
        <v>533</v>
      </c>
      <c r="G91" s="201"/>
      <c r="H91" s="201"/>
      <c r="I91" s="204"/>
      <c r="J91" s="215">
        <f>BK91</f>
        <v>0</v>
      </c>
      <c r="K91" s="201"/>
      <c r="L91" s="206"/>
      <c r="M91" s="207"/>
      <c r="N91" s="208"/>
      <c r="O91" s="208"/>
      <c r="P91" s="209">
        <f>SUM(P92:P207)</f>
        <v>0</v>
      </c>
      <c r="Q91" s="208"/>
      <c r="R91" s="209">
        <f>SUM(R92:R207)</f>
        <v>200.87000000000001</v>
      </c>
      <c r="S91" s="208"/>
      <c r="T91" s="210">
        <f>SUM(T92:T207)</f>
        <v>0</v>
      </c>
      <c r="AR91" s="211" t="s">
        <v>74</v>
      </c>
      <c r="AT91" s="212" t="s">
        <v>66</v>
      </c>
      <c r="AU91" s="212" t="s">
        <v>74</v>
      </c>
      <c r="AY91" s="211" t="s">
        <v>163</v>
      </c>
      <c r="BK91" s="213">
        <f>SUM(BK92:BK207)</f>
        <v>0</v>
      </c>
    </row>
    <row r="92" s="1" customFormat="1" ht="22.5" customHeight="1">
      <c r="B92" s="38"/>
      <c r="C92" s="216" t="s">
        <v>74</v>
      </c>
      <c r="D92" s="216" t="s">
        <v>165</v>
      </c>
      <c r="E92" s="217" t="s">
        <v>534</v>
      </c>
      <c r="F92" s="218" t="s">
        <v>535</v>
      </c>
      <c r="G92" s="219" t="s">
        <v>197</v>
      </c>
      <c r="H92" s="220">
        <v>43.200000000000003</v>
      </c>
      <c r="I92" s="221"/>
      <c r="J92" s="222">
        <f>ROUND(I92*H92,2)</f>
        <v>0</v>
      </c>
      <c r="K92" s="218" t="s">
        <v>536</v>
      </c>
      <c r="L92" s="43"/>
      <c r="M92" s="223" t="s">
        <v>1</v>
      </c>
      <c r="N92" s="224" t="s">
        <v>38</v>
      </c>
      <c r="O92" s="79"/>
      <c r="P92" s="225">
        <f>O92*H92</f>
        <v>0</v>
      </c>
      <c r="Q92" s="225">
        <v>0</v>
      </c>
      <c r="R92" s="225">
        <f>Q92*H92</f>
        <v>0</v>
      </c>
      <c r="S92" s="225">
        <v>0</v>
      </c>
      <c r="T92" s="226">
        <f>S92*H92</f>
        <v>0</v>
      </c>
      <c r="AR92" s="17" t="s">
        <v>170</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170</v>
      </c>
      <c r="BM92" s="17" t="s">
        <v>2430</v>
      </c>
    </row>
    <row r="93" s="1" customFormat="1">
      <c r="B93" s="38"/>
      <c r="C93" s="39"/>
      <c r="D93" s="228" t="s">
        <v>172</v>
      </c>
      <c r="E93" s="39"/>
      <c r="F93" s="229" t="s">
        <v>538</v>
      </c>
      <c r="G93" s="39"/>
      <c r="H93" s="39"/>
      <c r="I93" s="143"/>
      <c r="J93" s="39"/>
      <c r="K93" s="39"/>
      <c r="L93" s="43"/>
      <c r="M93" s="230"/>
      <c r="N93" s="79"/>
      <c r="O93" s="79"/>
      <c r="P93" s="79"/>
      <c r="Q93" s="79"/>
      <c r="R93" s="79"/>
      <c r="S93" s="79"/>
      <c r="T93" s="80"/>
      <c r="AT93" s="17" t="s">
        <v>172</v>
      </c>
      <c r="AU93" s="17" t="s">
        <v>76</v>
      </c>
    </row>
    <row r="94" s="1" customFormat="1">
      <c r="B94" s="38"/>
      <c r="C94" s="39"/>
      <c r="D94" s="228" t="s">
        <v>174</v>
      </c>
      <c r="E94" s="39"/>
      <c r="F94" s="231" t="s">
        <v>539</v>
      </c>
      <c r="G94" s="39"/>
      <c r="H94" s="39"/>
      <c r="I94" s="143"/>
      <c r="J94" s="39"/>
      <c r="K94" s="39"/>
      <c r="L94" s="43"/>
      <c r="M94" s="230"/>
      <c r="N94" s="79"/>
      <c r="O94" s="79"/>
      <c r="P94" s="79"/>
      <c r="Q94" s="79"/>
      <c r="R94" s="79"/>
      <c r="S94" s="79"/>
      <c r="T94" s="80"/>
      <c r="AT94" s="17" t="s">
        <v>174</v>
      </c>
      <c r="AU94" s="17" t="s">
        <v>76</v>
      </c>
    </row>
    <row r="95" s="12" customFormat="1">
      <c r="B95" s="232"/>
      <c r="C95" s="233"/>
      <c r="D95" s="228" t="s">
        <v>176</v>
      </c>
      <c r="E95" s="234" t="s">
        <v>1</v>
      </c>
      <c r="F95" s="235" t="s">
        <v>2431</v>
      </c>
      <c r="G95" s="233"/>
      <c r="H95" s="236">
        <v>43.200000000000003</v>
      </c>
      <c r="I95" s="237"/>
      <c r="J95" s="233"/>
      <c r="K95" s="233"/>
      <c r="L95" s="238"/>
      <c r="M95" s="239"/>
      <c r="N95" s="240"/>
      <c r="O95" s="240"/>
      <c r="P95" s="240"/>
      <c r="Q95" s="240"/>
      <c r="R95" s="240"/>
      <c r="S95" s="240"/>
      <c r="T95" s="241"/>
      <c r="AT95" s="242" t="s">
        <v>176</v>
      </c>
      <c r="AU95" s="242" t="s">
        <v>76</v>
      </c>
      <c r="AV95" s="12" t="s">
        <v>76</v>
      </c>
      <c r="AW95" s="12" t="s">
        <v>30</v>
      </c>
      <c r="AX95" s="12" t="s">
        <v>74</v>
      </c>
      <c r="AY95" s="242" t="s">
        <v>163</v>
      </c>
    </row>
    <row r="96" s="1" customFormat="1" ht="22.5" customHeight="1">
      <c r="B96" s="38"/>
      <c r="C96" s="216" t="s">
        <v>76</v>
      </c>
      <c r="D96" s="216" t="s">
        <v>165</v>
      </c>
      <c r="E96" s="217" t="s">
        <v>542</v>
      </c>
      <c r="F96" s="218" t="s">
        <v>543</v>
      </c>
      <c r="G96" s="219" t="s">
        <v>180</v>
      </c>
      <c r="H96" s="220">
        <v>4.3200000000000003</v>
      </c>
      <c r="I96" s="221"/>
      <c r="J96" s="222">
        <f>ROUND(I96*H96,2)</f>
        <v>0</v>
      </c>
      <c r="K96" s="218" t="s">
        <v>536</v>
      </c>
      <c r="L96" s="43"/>
      <c r="M96" s="223" t="s">
        <v>1</v>
      </c>
      <c r="N96" s="224" t="s">
        <v>38</v>
      </c>
      <c r="O96" s="79"/>
      <c r="P96" s="225">
        <f>O96*H96</f>
        <v>0</v>
      </c>
      <c r="Q96" s="225">
        <v>0</v>
      </c>
      <c r="R96" s="225">
        <f>Q96*H96</f>
        <v>0</v>
      </c>
      <c r="S96" s="225">
        <v>0</v>
      </c>
      <c r="T96" s="226">
        <f>S96*H96</f>
        <v>0</v>
      </c>
      <c r="AR96" s="17" t="s">
        <v>170</v>
      </c>
      <c r="AT96" s="17" t="s">
        <v>165</v>
      </c>
      <c r="AU96" s="17" t="s">
        <v>76</v>
      </c>
      <c r="AY96" s="17" t="s">
        <v>163</v>
      </c>
      <c r="BE96" s="227">
        <f>IF(N96="základní",J96,0)</f>
        <v>0</v>
      </c>
      <c r="BF96" s="227">
        <f>IF(N96="snížená",J96,0)</f>
        <v>0</v>
      </c>
      <c r="BG96" s="227">
        <f>IF(N96="zákl. přenesená",J96,0)</f>
        <v>0</v>
      </c>
      <c r="BH96" s="227">
        <f>IF(N96="sníž. přenesená",J96,0)</f>
        <v>0</v>
      </c>
      <c r="BI96" s="227">
        <f>IF(N96="nulová",J96,0)</f>
        <v>0</v>
      </c>
      <c r="BJ96" s="17" t="s">
        <v>74</v>
      </c>
      <c r="BK96" s="227">
        <f>ROUND(I96*H96,2)</f>
        <v>0</v>
      </c>
      <c r="BL96" s="17" t="s">
        <v>170</v>
      </c>
      <c r="BM96" s="17" t="s">
        <v>2432</v>
      </c>
    </row>
    <row r="97" s="1" customFormat="1">
      <c r="B97" s="38"/>
      <c r="C97" s="39"/>
      <c r="D97" s="228" t="s">
        <v>172</v>
      </c>
      <c r="E97" s="39"/>
      <c r="F97" s="229" t="s">
        <v>545</v>
      </c>
      <c r="G97" s="39"/>
      <c r="H97" s="39"/>
      <c r="I97" s="143"/>
      <c r="J97" s="39"/>
      <c r="K97" s="39"/>
      <c r="L97" s="43"/>
      <c r="M97" s="230"/>
      <c r="N97" s="79"/>
      <c r="O97" s="79"/>
      <c r="P97" s="79"/>
      <c r="Q97" s="79"/>
      <c r="R97" s="79"/>
      <c r="S97" s="79"/>
      <c r="T97" s="80"/>
      <c r="AT97" s="17" t="s">
        <v>172</v>
      </c>
      <c r="AU97" s="17" t="s">
        <v>76</v>
      </c>
    </row>
    <row r="98" s="1" customFormat="1">
      <c r="B98" s="38"/>
      <c r="C98" s="39"/>
      <c r="D98" s="228" t="s">
        <v>174</v>
      </c>
      <c r="E98" s="39"/>
      <c r="F98" s="231" t="s">
        <v>546</v>
      </c>
      <c r="G98" s="39"/>
      <c r="H98" s="39"/>
      <c r="I98" s="143"/>
      <c r="J98" s="39"/>
      <c r="K98" s="39"/>
      <c r="L98" s="43"/>
      <c r="M98" s="230"/>
      <c r="N98" s="79"/>
      <c r="O98" s="79"/>
      <c r="P98" s="79"/>
      <c r="Q98" s="79"/>
      <c r="R98" s="79"/>
      <c r="S98" s="79"/>
      <c r="T98" s="80"/>
      <c r="AT98" s="17" t="s">
        <v>174</v>
      </c>
      <c r="AU98" s="17" t="s">
        <v>76</v>
      </c>
    </row>
    <row r="99" s="12" customFormat="1">
      <c r="B99" s="232"/>
      <c r="C99" s="233"/>
      <c r="D99" s="228" t="s">
        <v>176</v>
      </c>
      <c r="E99" s="234" t="s">
        <v>1</v>
      </c>
      <c r="F99" s="235" t="s">
        <v>2433</v>
      </c>
      <c r="G99" s="233"/>
      <c r="H99" s="236">
        <v>4.3200000000000003</v>
      </c>
      <c r="I99" s="237"/>
      <c r="J99" s="233"/>
      <c r="K99" s="233"/>
      <c r="L99" s="238"/>
      <c r="M99" s="239"/>
      <c r="N99" s="240"/>
      <c r="O99" s="240"/>
      <c r="P99" s="240"/>
      <c r="Q99" s="240"/>
      <c r="R99" s="240"/>
      <c r="S99" s="240"/>
      <c r="T99" s="241"/>
      <c r="AT99" s="242" t="s">
        <v>176</v>
      </c>
      <c r="AU99" s="242" t="s">
        <v>76</v>
      </c>
      <c r="AV99" s="12" t="s">
        <v>76</v>
      </c>
      <c r="AW99" s="12" t="s">
        <v>30</v>
      </c>
      <c r="AX99" s="12" t="s">
        <v>74</v>
      </c>
      <c r="AY99" s="242" t="s">
        <v>163</v>
      </c>
    </row>
    <row r="100" s="1" customFormat="1" ht="22.5" customHeight="1">
      <c r="B100" s="38"/>
      <c r="C100" s="264" t="s">
        <v>189</v>
      </c>
      <c r="D100" s="264" t="s">
        <v>347</v>
      </c>
      <c r="E100" s="265" t="s">
        <v>548</v>
      </c>
      <c r="F100" s="266" t="s">
        <v>549</v>
      </c>
      <c r="G100" s="267" t="s">
        <v>241</v>
      </c>
      <c r="H100" s="268">
        <v>6.9119999999999999</v>
      </c>
      <c r="I100" s="269"/>
      <c r="J100" s="270">
        <f>ROUND(I100*H100,2)</f>
        <v>0</v>
      </c>
      <c r="K100" s="266" t="s">
        <v>536</v>
      </c>
      <c r="L100" s="271"/>
      <c r="M100" s="272" t="s">
        <v>1</v>
      </c>
      <c r="N100" s="273" t="s">
        <v>38</v>
      </c>
      <c r="O100" s="79"/>
      <c r="P100" s="225">
        <f>O100*H100</f>
        <v>0</v>
      </c>
      <c r="Q100" s="225">
        <v>1</v>
      </c>
      <c r="R100" s="225">
        <f>Q100*H100</f>
        <v>6.9119999999999999</v>
      </c>
      <c r="S100" s="225">
        <v>0</v>
      </c>
      <c r="T100" s="226">
        <f>S100*H100</f>
        <v>0</v>
      </c>
      <c r="AR100" s="17" t="s">
        <v>224</v>
      </c>
      <c r="AT100" s="17" t="s">
        <v>347</v>
      </c>
      <c r="AU100" s="17" t="s">
        <v>76</v>
      </c>
      <c r="AY100" s="17" t="s">
        <v>163</v>
      </c>
      <c r="BE100" s="227">
        <f>IF(N100="základní",J100,0)</f>
        <v>0</v>
      </c>
      <c r="BF100" s="227">
        <f>IF(N100="snížená",J100,0)</f>
        <v>0</v>
      </c>
      <c r="BG100" s="227">
        <f>IF(N100="zákl. přenesená",J100,0)</f>
        <v>0</v>
      </c>
      <c r="BH100" s="227">
        <f>IF(N100="sníž. přenesená",J100,0)</f>
        <v>0</v>
      </c>
      <c r="BI100" s="227">
        <f>IF(N100="nulová",J100,0)</f>
        <v>0</v>
      </c>
      <c r="BJ100" s="17" t="s">
        <v>74</v>
      </c>
      <c r="BK100" s="227">
        <f>ROUND(I100*H100,2)</f>
        <v>0</v>
      </c>
      <c r="BL100" s="17" t="s">
        <v>170</v>
      </c>
      <c r="BM100" s="17" t="s">
        <v>2434</v>
      </c>
    </row>
    <row r="101" s="1" customFormat="1">
      <c r="B101" s="38"/>
      <c r="C101" s="39"/>
      <c r="D101" s="228" t="s">
        <v>172</v>
      </c>
      <c r="E101" s="39"/>
      <c r="F101" s="229" t="s">
        <v>549</v>
      </c>
      <c r="G101" s="39"/>
      <c r="H101" s="39"/>
      <c r="I101" s="143"/>
      <c r="J101" s="39"/>
      <c r="K101" s="39"/>
      <c r="L101" s="43"/>
      <c r="M101" s="230"/>
      <c r="N101" s="79"/>
      <c r="O101" s="79"/>
      <c r="P101" s="79"/>
      <c r="Q101" s="79"/>
      <c r="R101" s="79"/>
      <c r="S101" s="79"/>
      <c r="T101" s="80"/>
      <c r="AT101" s="17" t="s">
        <v>172</v>
      </c>
      <c r="AU101" s="17" t="s">
        <v>76</v>
      </c>
    </row>
    <row r="102" s="12" customFormat="1">
      <c r="B102" s="232"/>
      <c r="C102" s="233"/>
      <c r="D102" s="228" t="s">
        <v>176</v>
      </c>
      <c r="E102" s="234" t="s">
        <v>1</v>
      </c>
      <c r="F102" s="235" t="s">
        <v>2435</v>
      </c>
      <c r="G102" s="233"/>
      <c r="H102" s="236">
        <v>6.9119999999999999</v>
      </c>
      <c r="I102" s="237"/>
      <c r="J102" s="233"/>
      <c r="K102" s="233"/>
      <c r="L102" s="238"/>
      <c r="M102" s="239"/>
      <c r="N102" s="240"/>
      <c r="O102" s="240"/>
      <c r="P102" s="240"/>
      <c r="Q102" s="240"/>
      <c r="R102" s="240"/>
      <c r="S102" s="240"/>
      <c r="T102" s="241"/>
      <c r="AT102" s="242" t="s">
        <v>176</v>
      </c>
      <c r="AU102" s="242" t="s">
        <v>76</v>
      </c>
      <c r="AV102" s="12" t="s">
        <v>76</v>
      </c>
      <c r="AW102" s="12" t="s">
        <v>30</v>
      </c>
      <c r="AX102" s="12" t="s">
        <v>74</v>
      </c>
      <c r="AY102" s="242" t="s">
        <v>163</v>
      </c>
    </row>
    <row r="103" s="1" customFormat="1" ht="22.5" customHeight="1">
      <c r="B103" s="38"/>
      <c r="C103" s="216" t="s">
        <v>170</v>
      </c>
      <c r="D103" s="216" t="s">
        <v>165</v>
      </c>
      <c r="E103" s="217" t="s">
        <v>552</v>
      </c>
      <c r="F103" s="218" t="s">
        <v>553</v>
      </c>
      <c r="G103" s="219" t="s">
        <v>180</v>
      </c>
      <c r="H103" s="220">
        <v>129.84</v>
      </c>
      <c r="I103" s="221"/>
      <c r="J103" s="222">
        <f>ROUND(I103*H103,2)</f>
        <v>0</v>
      </c>
      <c r="K103" s="218" t="s">
        <v>536</v>
      </c>
      <c r="L103" s="43"/>
      <c r="M103" s="223" t="s">
        <v>1</v>
      </c>
      <c r="N103" s="224" t="s">
        <v>38</v>
      </c>
      <c r="O103" s="79"/>
      <c r="P103" s="225">
        <f>O103*H103</f>
        <v>0</v>
      </c>
      <c r="Q103" s="225">
        <v>0</v>
      </c>
      <c r="R103" s="225">
        <f>Q103*H103</f>
        <v>0</v>
      </c>
      <c r="S103" s="225">
        <v>0</v>
      </c>
      <c r="T103" s="226">
        <f>S103*H103</f>
        <v>0</v>
      </c>
      <c r="AR103" s="17" t="s">
        <v>170</v>
      </c>
      <c r="AT103" s="17" t="s">
        <v>165</v>
      </c>
      <c r="AU103" s="17" t="s">
        <v>76</v>
      </c>
      <c r="AY103" s="17" t="s">
        <v>163</v>
      </c>
      <c r="BE103" s="227">
        <f>IF(N103="základní",J103,0)</f>
        <v>0</v>
      </c>
      <c r="BF103" s="227">
        <f>IF(N103="snížená",J103,0)</f>
        <v>0</v>
      </c>
      <c r="BG103" s="227">
        <f>IF(N103="zákl. přenesená",J103,0)</f>
        <v>0</v>
      </c>
      <c r="BH103" s="227">
        <f>IF(N103="sníž. přenesená",J103,0)</f>
        <v>0</v>
      </c>
      <c r="BI103" s="227">
        <f>IF(N103="nulová",J103,0)</f>
        <v>0</v>
      </c>
      <c r="BJ103" s="17" t="s">
        <v>74</v>
      </c>
      <c r="BK103" s="227">
        <f>ROUND(I103*H103,2)</f>
        <v>0</v>
      </c>
      <c r="BL103" s="17" t="s">
        <v>170</v>
      </c>
      <c r="BM103" s="17" t="s">
        <v>2436</v>
      </c>
    </row>
    <row r="104" s="1" customFormat="1">
      <c r="B104" s="38"/>
      <c r="C104" s="39"/>
      <c r="D104" s="228" t="s">
        <v>172</v>
      </c>
      <c r="E104" s="39"/>
      <c r="F104" s="229" t="s">
        <v>555</v>
      </c>
      <c r="G104" s="39"/>
      <c r="H104" s="39"/>
      <c r="I104" s="143"/>
      <c r="J104" s="39"/>
      <c r="K104" s="39"/>
      <c r="L104" s="43"/>
      <c r="M104" s="230"/>
      <c r="N104" s="79"/>
      <c r="O104" s="79"/>
      <c r="P104" s="79"/>
      <c r="Q104" s="79"/>
      <c r="R104" s="79"/>
      <c r="S104" s="79"/>
      <c r="T104" s="80"/>
      <c r="AT104" s="17" t="s">
        <v>172</v>
      </c>
      <c r="AU104" s="17" t="s">
        <v>76</v>
      </c>
    </row>
    <row r="105" s="1" customFormat="1">
      <c r="B105" s="38"/>
      <c r="C105" s="39"/>
      <c r="D105" s="228" t="s">
        <v>174</v>
      </c>
      <c r="E105" s="39"/>
      <c r="F105" s="231" t="s">
        <v>556</v>
      </c>
      <c r="G105" s="39"/>
      <c r="H105" s="39"/>
      <c r="I105" s="143"/>
      <c r="J105" s="39"/>
      <c r="K105" s="39"/>
      <c r="L105" s="43"/>
      <c r="M105" s="230"/>
      <c r="N105" s="79"/>
      <c r="O105" s="79"/>
      <c r="P105" s="79"/>
      <c r="Q105" s="79"/>
      <c r="R105" s="79"/>
      <c r="S105" s="79"/>
      <c r="T105" s="80"/>
      <c r="AT105" s="17" t="s">
        <v>174</v>
      </c>
      <c r="AU105" s="17" t="s">
        <v>76</v>
      </c>
    </row>
    <row r="106" s="1" customFormat="1">
      <c r="B106" s="38"/>
      <c r="C106" s="39"/>
      <c r="D106" s="228" t="s">
        <v>221</v>
      </c>
      <c r="E106" s="39"/>
      <c r="F106" s="231" t="s">
        <v>2437</v>
      </c>
      <c r="G106" s="39"/>
      <c r="H106" s="39"/>
      <c r="I106" s="143"/>
      <c r="J106" s="39"/>
      <c r="K106" s="39"/>
      <c r="L106" s="43"/>
      <c r="M106" s="230"/>
      <c r="N106" s="79"/>
      <c r="O106" s="79"/>
      <c r="P106" s="79"/>
      <c r="Q106" s="79"/>
      <c r="R106" s="79"/>
      <c r="S106" s="79"/>
      <c r="T106" s="80"/>
      <c r="AT106" s="17" t="s">
        <v>221</v>
      </c>
      <c r="AU106" s="17" t="s">
        <v>76</v>
      </c>
    </row>
    <row r="107" s="12" customFormat="1">
      <c r="B107" s="232"/>
      <c r="C107" s="233"/>
      <c r="D107" s="228" t="s">
        <v>176</v>
      </c>
      <c r="E107" s="234" t="s">
        <v>1</v>
      </c>
      <c r="F107" s="235" t="s">
        <v>2438</v>
      </c>
      <c r="G107" s="233"/>
      <c r="H107" s="236">
        <v>129.84</v>
      </c>
      <c r="I107" s="237"/>
      <c r="J107" s="233"/>
      <c r="K107" s="233"/>
      <c r="L107" s="238"/>
      <c r="M107" s="239"/>
      <c r="N107" s="240"/>
      <c r="O107" s="240"/>
      <c r="P107" s="240"/>
      <c r="Q107" s="240"/>
      <c r="R107" s="240"/>
      <c r="S107" s="240"/>
      <c r="T107" s="241"/>
      <c r="AT107" s="242" t="s">
        <v>176</v>
      </c>
      <c r="AU107" s="242" t="s">
        <v>76</v>
      </c>
      <c r="AV107" s="12" t="s">
        <v>76</v>
      </c>
      <c r="AW107" s="12" t="s">
        <v>30</v>
      </c>
      <c r="AX107" s="12" t="s">
        <v>74</v>
      </c>
      <c r="AY107" s="242" t="s">
        <v>163</v>
      </c>
    </row>
    <row r="108" s="1" customFormat="1" ht="22.5" customHeight="1">
      <c r="B108" s="38"/>
      <c r="C108" s="216" t="s">
        <v>205</v>
      </c>
      <c r="D108" s="216" t="s">
        <v>165</v>
      </c>
      <c r="E108" s="217" t="s">
        <v>562</v>
      </c>
      <c r="F108" s="218" t="s">
        <v>563</v>
      </c>
      <c r="G108" s="219" t="s">
        <v>180</v>
      </c>
      <c r="H108" s="220">
        <v>132.97200000000001</v>
      </c>
      <c r="I108" s="221"/>
      <c r="J108" s="222">
        <f>ROUND(I108*H108,2)</f>
        <v>0</v>
      </c>
      <c r="K108" s="218" t="s">
        <v>536</v>
      </c>
      <c r="L108" s="43"/>
      <c r="M108" s="223" t="s">
        <v>1</v>
      </c>
      <c r="N108" s="224" t="s">
        <v>38</v>
      </c>
      <c r="O108" s="79"/>
      <c r="P108" s="225">
        <f>O108*H108</f>
        <v>0</v>
      </c>
      <c r="Q108" s="225">
        <v>0</v>
      </c>
      <c r="R108" s="225">
        <f>Q108*H108</f>
        <v>0</v>
      </c>
      <c r="S108" s="225">
        <v>0</v>
      </c>
      <c r="T108" s="226">
        <f>S108*H108</f>
        <v>0</v>
      </c>
      <c r="AR108" s="17" t="s">
        <v>170</v>
      </c>
      <c r="AT108" s="17" t="s">
        <v>165</v>
      </c>
      <c r="AU108" s="17" t="s">
        <v>76</v>
      </c>
      <c r="AY108" s="17" t="s">
        <v>163</v>
      </c>
      <c r="BE108" s="227">
        <f>IF(N108="základní",J108,0)</f>
        <v>0</v>
      </c>
      <c r="BF108" s="227">
        <f>IF(N108="snížená",J108,0)</f>
        <v>0</v>
      </c>
      <c r="BG108" s="227">
        <f>IF(N108="zákl. přenesená",J108,0)</f>
        <v>0</v>
      </c>
      <c r="BH108" s="227">
        <f>IF(N108="sníž. přenesená",J108,0)</f>
        <v>0</v>
      </c>
      <c r="BI108" s="227">
        <f>IF(N108="nulová",J108,0)</f>
        <v>0</v>
      </c>
      <c r="BJ108" s="17" t="s">
        <v>74</v>
      </c>
      <c r="BK108" s="227">
        <f>ROUND(I108*H108,2)</f>
        <v>0</v>
      </c>
      <c r="BL108" s="17" t="s">
        <v>170</v>
      </c>
      <c r="BM108" s="17" t="s">
        <v>2439</v>
      </c>
    </row>
    <row r="109" s="1" customFormat="1">
      <c r="B109" s="38"/>
      <c r="C109" s="39"/>
      <c r="D109" s="228" t="s">
        <v>172</v>
      </c>
      <c r="E109" s="39"/>
      <c r="F109" s="229" t="s">
        <v>565</v>
      </c>
      <c r="G109" s="39"/>
      <c r="H109" s="39"/>
      <c r="I109" s="143"/>
      <c r="J109" s="39"/>
      <c r="K109" s="39"/>
      <c r="L109" s="43"/>
      <c r="M109" s="230"/>
      <c r="N109" s="79"/>
      <c r="O109" s="79"/>
      <c r="P109" s="79"/>
      <c r="Q109" s="79"/>
      <c r="R109" s="79"/>
      <c r="S109" s="79"/>
      <c r="T109" s="80"/>
      <c r="AT109" s="17" t="s">
        <v>172</v>
      </c>
      <c r="AU109" s="17" t="s">
        <v>76</v>
      </c>
    </row>
    <row r="110" s="1" customFormat="1">
      <c r="B110" s="38"/>
      <c r="C110" s="39"/>
      <c r="D110" s="228" t="s">
        <v>174</v>
      </c>
      <c r="E110" s="39"/>
      <c r="F110" s="231" t="s">
        <v>566</v>
      </c>
      <c r="G110" s="39"/>
      <c r="H110" s="39"/>
      <c r="I110" s="143"/>
      <c r="J110" s="39"/>
      <c r="K110" s="39"/>
      <c r="L110" s="43"/>
      <c r="M110" s="230"/>
      <c r="N110" s="79"/>
      <c r="O110" s="79"/>
      <c r="P110" s="79"/>
      <c r="Q110" s="79"/>
      <c r="R110" s="79"/>
      <c r="S110" s="79"/>
      <c r="T110" s="80"/>
      <c r="AT110" s="17" t="s">
        <v>174</v>
      </c>
      <c r="AU110" s="17" t="s">
        <v>76</v>
      </c>
    </row>
    <row r="111" s="1" customFormat="1">
      <c r="B111" s="38"/>
      <c r="C111" s="39"/>
      <c r="D111" s="228" t="s">
        <v>221</v>
      </c>
      <c r="E111" s="39"/>
      <c r="F111" s="231" t="s">
        <v>2440</v>
      </c>
      <c r="G111" s="39"/>
      <c r="H111" s="39"/>
      <c r="I111" s="143"/>
      <c r="J111" s="39"/>
      <c r="K111" s="39"/>
      <c r="L111" s="43"/>
      <c r="M111" s="230"/>
      <c r="N111" s="79"/>
      <c r="O111" s="79"/>
      <c r="P111" s="79"/>
      <c r="Q111" s="79"/>
      <c r="R111" s="79"/>
      <c r="S111" s="79"/>
      <c r="T111" s="80"/>
      <c r="AT111" s="17" t="s">
        <v>221</v>
      </c>
      <c r="AU111" s="17" t="s">
        <v>76</v>
      </c>
    </row>
    <row r="112" s="12" customFormat="1">
      <c r="B112" s="232"/>
      <c r="C112" s="233"/>
      <c r="D112" s="228" t="s">
        <v>176</v>
      </c>
      <c r="E112" s="234" t="s">
        <v>1</v>
      </c>
      <c r="F112" s="235" t="s">
        <v>2441</v>
      </c>
      <c r="G112" s="233"/>
      <c r="H112" s="236">
        <v>132.97200000000001</v>
      </c>
      <c r="I112" s="237"/>
      <c r="J112" s="233"/>
      <c r="K112" s="233"/>
      <c r="L112" s="238"/>
      <c r="M112" s="239"/>
      <c r="N112" s="240"/>
      <c r="O112" s="240"/>
      <c r="P112" s="240"/>
      <c r="Q112" s="240"/>
      <c r="R112" s="240"/>
      <c r="S112" s="240"/>
      <c r="T112" s="241"/>
      <c r="AT112" s="242" t="s">
        <v>176</v>
      </c>
      <c r="AU112" s="242" t="s">
        <v>76</v>
      </c>
      <c r="AV112" s="12" t="s">
        <v>76</v>
      </c>
      <c r="AW112" s="12" t="s">
        <v>30</v>
      </c>
      <c r="AX112" s="12" t="s">
        <v>74</v>
      </c>
      <c r="AY112" s="242" t="s">
        <v>163</v>
      </c>
    </row>
    <row r="113" s="1" customFormat="1" ht="22.5" customHeight="1">
      <c r="B113" s="38"/>
      <c r="C113" s="216" t="s">
        <v>210</v>
      </c>
      <c r="D113" s="216" t="s">
        <v>165</v>
      </c>
      <c r="E113" s="217" t="s">
        <v>1105</v>
      </c>
      <c r="F113" s="218" t="s">
        <v>1106</v>
      </c>
      <c r="G113" s="219" t="s">
        <v>180</v>
      </c>
      <c r="H113" s="220">
        <v>17.5</v>
      </c>
      <c r="I113" s="221"/>
      <c r="J113" s="222">
        <f>ROUND(I113*H113,2)</f>
        <v>0</v>
      </c>
      <c r="K113" s="218" t="s">
        <v>536</v>
      </c>
      <c r="L113" s="43"/>
      <c r="M113" s="223" t="s">
        <v>1</v>
      </c>
      <c r="N113" s="224" t="s">
        <v>38</v>
      </c>
      <c r="O113" s="79"/>
      <c r="P113" s="225">
        <f>O113*H113</f>
        <v>0</v>
      </c>
      <c r="Q113" s="225">
        <v>0</v>
      </c>
      <c r="R113" s="225">
        <f>Q113*H113</f>
        <v>0</v>
      </c>
      <c r="S113" s="225">
        <v>0</v>
      </c>
      <c r="T113" s="226">
        <f>S113*H113</f>
        <v>0</v>
      </c>
      <c r="AR113" s="17" t="s">
        <v>170</v>
      </c>
      <c r="AT113" s="17" t="s">
        <v>165</v>
      </c>
      <c r="AU113" s="17" t="s">
        <v>76</v>
      </c>
      <c r="AY113" s="17" t="s">
        <v>163</v>
      </c>
      <c r="BE113" s="227">
        <f>IF(N113="základní",J113,0)</f>
        <v>0</v>
      </c>
      <c r="BF113" s="227">
        <f>IF(N113="snížená",J113,0)</f>
        <v>0</v>
      </c>
      <c r="BG113" s="227">
        <f>IF(N113="zákl. přenesená",J113,0)</f>
        <v>0</v>
      </c>
      <c r="BH113" s="227">
        <f>IF(N113="sníž. přenesená",J113,0)</f>
        <v>0</v>
      </c>
      <c r="BI113" s="227">
        <f>IF(N113="nulová",J113,0)</f>
        <v>0</v>
      </c>
      <c r="BJ113" s="17" t="s">
        <v>74</v>
      </c>
      <c r="BK113" s="227">
        <f>ROUND(I113*H113,2)</f>
        <v>0</v>
      </c>
      <c r="BL113" s="17" t="s">
        <v>170</v>
      </c>
      <c r="BM113" s="17" t="s">
        <v>2442</v>
      </c>
    </row>
    <row r="114" s="1" customFormat="1">
      <c r="B114" s="38"/>
      <c r="C114" s="39"/>
      <c r="D114" s="228" t="s">
        <v>172</v>
      </c>
      <c r="E114" s="39"/>
      <c r="F114" s="229" t="s">
        <v>1108</v>
      </c>
      <c r="G114" s="39"/>
      <c r="H114" s="39"/>
      <c r="I114" s="143"/>
      <c r="J114" s="39"/>
      <c r="K114" s="39"/>
      <c r="L114" s="43"/>
      <c r="M114" s="230"/>
      <c r="N114" s="79"/>
      <c r="O114" s="79"/>
      <c r="P114" s="79"/>
      <c r="Q114" s="79"/>
      <c r="R114" s="79"/>
      <c r="S114" s="79"/>
      <c r="T114" s="80"/>
      <c r="AT114" s="17" t="s">
        <v>172</v>
      </c>
      <c r="AU114" s="17" t="s">
        <v>76</v>
      </c>
    </row>
    <row r="115" s="1" customFormat="1">
      <c r="B115" s="38"/>
      <c r="C115" s="39"/>
      <c r="D115" s="228" t="s">
        <v>174</v>
      </c>
      <c r="E115" s="39"/>
      <c r="F115" s="231" t="s">
        <v>1109</v>
      </c>
      <c r="G115" s="39"/>
      <c r="H115" s="39"/>
      <c r="I115" s="143"/>
      <c r="J115" s="39"/>
      <c r="K115" s="39"/>
      <c r="L115" s="43"/>
      <c r="M115" s="230"/>
      <c r="N115" s="79"/>
      <c r="O115" s="79"/>
      <c r="P115" s="79"/>
      <c r="Q115" s="79"/>
      <c r="R115" s="79"/>
      <c r="S115" s="79"/>
      <c r="T115" s="80"/>
      <c r="AT115" s="17" t="s">
        <v>174</v>
      </c>
      <c r="AU115" s="17" t="s">
        <v>76</v>
      </c>
    </row>
    <row r="116" s="1" customFormat="1">
      <c r="B116" s="38"/>
      <c r="C116" s="39"/>
      <c r="D116" s="228" t="s">
        <v>221</v>
      </c>
      <c r="E116" s="39"/>
      <c r="F116" s="231" t="s">
        <v>1110</v>
      </c>
      <c r="G116" s="39"/>
      <c r="H116" s="39"/>
      <c r="I116" s="143"/>
      <c r="J116" s="39"/>
      <c r="K116" s="39"/>
      <c r="L116" s="43"/>
      <c r="M116" s="230"/>
      <c r="N116" s="79"/>
      <c r="O116" s="79"/>
      <c r="P116" s="79"/>
      <c r="Q116" s="79"/>
      <c r="R116" s="79"/>
      <c r="S116" s="79"/>
      <c r="T116" s="80"/>
      <c r="AT116" s="17" t="s">
        <v>221</v>
      </c>
      <c r="AU116" s="17" t="s">
        <v>76</v>
      </c>
    </row>
    <row r="117" s="12" customFormat="1">
      <c r="B117" s="232"/>
      <c r="C117" s="233"/>
      <c r="D117" s="228" t="s">
        <v>176</v>
      </c>
      <c r="E117" s="234" t="s">
        <v>1</v>
      </c>
      <c r="F117" s="235" t="s">
        <v>1111</v>
      </c>
      <c r="G117" s="233"/>
      <c r="H117" s="236">
        <v>17.5</v>
      </c>
      <c r="I117" s="237"/>
      <c r="J117" s="233"/>
      <c r="K117" s="233"/>
      <c r="L117" s="238"/>
      <c r="M117" s="239"/>
      <c r="N117" s="240"/>
      <c r="O117" s="240"/>
      <c r="P117" s="240"/>
      <c r="Q117" s="240"/>
      <c r="R117" s="240"/>
      <c r="S117" s="240"/>
      <c r="T117" s="241"/>
      <c r="AT117" s="242" t="s">
        <v>176</v>
      </c>
      <c r="AU117" s="242" t="s">
        <v>76</v>
      </c>
      <c r="AV117" s="12" t="s">
        <v>76</v>
      </c>
      <c r="AW117" s="12" t="s">
        <v>30</v>
      </c>
      <c r="AX117" s="12" t="s">
        <v>74</v>
      </c>
      <c r="AY117" s="242" t="s">
        <v>163</v>
      </c>
    </row>
    <row r="118" s="1" customFormat="1" ht="22.5" customHeight="1">
      <c r="B118" s="38"/>
      <c r="C118" s="264" t="s">
        <v>216</v>
      </c>
      <c r="D118" s="264" t="s">
        <v>347</v>
      </c>
      <c r="E118" s="265" t="s">
        <v>569</v>
      </c>
      <c r="F118" s="266" t="s">
        <v>570</v>
      </c>
      <c r="G118" s="267" t="s">
        <v>241</v>
      </c>
      <c r="H118" s="268">
        <v>193.958</v>
      </c>
      <c r="I118" s="269"/>
      <c r="J118" s="270">
        <f>ROUND(I118*H118,2)</f>
        <v>0</v>
      </c>
      <c r="K118" s="266" t="s">
        <v>536</v>
      </c>
      <c r="L118" s="271"/>
      <c r="M118" s="272" t="s">
        <v>1</v>
      </c>
      <c r="N118" s="273" t="s">
        <v>38</v>
      </c>
      <c r="O118" s="79"/>
      <c r="P118" s="225">
        <f>O118*H118</f>
        <v>0</v>
      </c>
      <c r="Q118" s="225">
        <v>1</v>
      </c>
      <c r="R118" s="225">
        <f>Q118*H118</f>
        <v>193.958</v>
      </c>
      <c r="S118" s="225">
        <v>0</v>
      </c>
      <c r="T118" s="226">
        <f>S118*H118</f>
        <v>0</v>
      </c>
      <c r="AR118" s="17" t="s">
        <v>224</v>
      </c>
      <c r="AT118" s="17" t="s">
        <v>347</v>
      </c>
      <c r="AU118" s="17" t="s">
        <v>76</v>
      </c>
      <c r="AY118" s="17" t="s">
        <v>163</v>
      </c>
      <c r="BE118" s="227">
        <f>IF(N118="základní",J118,0)</f>
        <v>0</v>
      </c>
      <c r="BF118" s="227">
        <f>IF(N118="snížená",J118,0)</f>
        <v>0</v>
      </c>
      <c r="BG118" s="227">
        <f>IF(N118="zákl. přenesená",J118,0)</f>
        <v>0</v>
      </c>
      <c r="BH118" s="227">
        <f>IF(N118="sníž. přenesená",J118,0)</f>
        <v>0</v>
      </c>
      <c r="BI118" s="227">
        <f>IF(N118="nulová",J118,0)</f>
        <v>0</v>
      </c>
      <c r="BJ118" s="17" t="s">
        <v>74</v>
      </c>
      <c r="BK118" s="227">
        <f>ROUND(I118*H118,2)</f>
        <v>0</v>
      </c>
      <c r="BL118" s="17" t="s">
        <v>170</v>
      </c>
      <c r="BM118" s="17" t="s">
        <v>2443</v>
      </c>
    </row>
    <row r="119" s="1" customFormat="1">
      <c r="B119" s="38"/>
      <c r="C119" s="39"/>
      <c r="D119" s="228" t="s">
        <v>172</v>
      </c>
      <c r="E119" s="39"/>
      <c r="F119" s="229" t="s">
        <v>570</v>
      </c>
      <c r="G119" s="39"/>
      <c r="H119" s="39"/>
      <c r="I119" s="143"/>
      <c r="J119" s="39"/>
      <c r="K119" s="39"/>
      <c r="L119" s="43"/>
      <c r="M119" s="230"/>
      <c r="N119" s="79"/>
      <c r="O119" s="79"/>
      <c r="P119" s="79"/>
      <c r="Q119" s="79"/>
      <c r="R119" s="79"/>
      <c r="S119" s="79"/>
      <c r="T119" s="80"/>
      <c r="AT119" s="17" t="s">
        <v>172</v>
      </c>
      <c r="AU119" s="17" t="s">
        <v>76</v>
      </c>
    </row>
    <row r="120" s="12" customFormat="1">
      <c r="B120" s="232"/>
      <c r="C120" s="233"/>
      <c r="D120" s="228" t="s">
        <v>176</v>
      </c>
      <c r="E120" s="234" t="s">
        <v>1</v>
      </c>
      <c r="F120" s="235" t="s">
        <v>2444</v>
      </c>
      <c r="G120" s="233"/>
      <c r="H120" s="236">
        <v>193.958</v>
      </c>
      <c r="I120" s="237"/>
      <c r="J120" s="233"/>
      <c r="K120" s="233"/>
      <c r="L120" s="238"/>
      <c r="M120" s="239"/>
      <c r="N120" s="240"/>
      <c r="O120" s="240"/>
      <c r="P120" s="240"/>
      <c r="Q120" s="240"/>
      <c r="R120" s="240"/>
      <c r="S120" s="240"/>
      <c r="T120" s="241"/>
      <c r="AT120" s="242" t="s">
        <v>176</v>
      </c>
      <c r="AU120" s="242" t="s">
        <v>76</v>
      </c>
      <c r="AV120" s="12" t="s">
        <v>76</v>
      </c>
      <c r="AW120" s="12" t="s">
        <v>30</v>
      </c>
      <c r="AX120" s="12" t="s">
        <v>74</v>
      </c>
      <c r="AY120" s="242" t="s">
        <v>163</v>
      </c>
    </row>
    <row r="121" s="1" customFormat="1" ht="22.5" customHeight="1">
      <c r="B121" s="38"/>
      <c r="C121" s="216" t="s">
        <v>224</v>
      </c>
      <c r="D121" s="216" t="s">
        <v>165</v>
      </c>
      <c r="E121" s="217" t="s">
        <v>2445</v>
      </c>
      <c r="F121" s="218" t="s">
        <v>2446</v>
      </c>
      <c r="G121" s="219" t="s">
        <v>582</v>
      </c>
      <c r="H121" s="220">
        <v>0.012</v>
      </c>
      <c r="I121" s="221"/>
      <c r="J121" s="222">
        <f>ROUND(I121*H121,2)</f>
        <v>0</v>
      </c>
      <c r="K121" s="218" t="s">
        <v>536</v>
      </c>
      <c r="L121" s="43"/>
      <c r="M121" s="223" t="s">
        <v>1</v>
      </c>
      <c r="N121" s="224" t="s">
        <v>38</v>
      </c>
      <c r="O121" s="79"/>
      <c r="P121" s="225">
        <f>O121*H121</f>
        <v>0</v>
      </c>
      <c r="Q121" s="225">
        <v>0</v>
      </c>
      <c r="R121" s="225">
        <f>Q121*H121</f>
        <v>0</v>
      </c>
      <c r="S121" s="225">
        <v>0</v>
      </c>
      <c r="T121" s="226">
        <f>S121*H121</f>
        <v>0</v>
      </c>
      <c r="AR121" s="17" t="s">
        <v>170</v>
      </c>
      <c r="AT121" s="17" t="s">
        <v>165</v>
      </c>
      <c r="AU121" s="17" t="s">
        <v>76</v>
      </c>
      <c r="AY121" s="17" t="s">
        <v>163</v>
      </c>
      <c r="BE121" s="227">
        <f>IF(N121="základní",J121,0)</f>
        <v>0</v>
      </c>
      <c r="BF121" s="227">
        <f>IF(N121="snížená",J121,0)</f>
        <v>0</v>
      </c>
      <c r="BG121" s="227">
        <f>IF(N121="zákl. přenesená",J121,0)</f>
        <v>0</v>
      </c>
      <c r="BH121" s="227">
        <f>IF(N121="sníž. přenesená",J121,0)</f>
        <v>0</v>
      </c>
      <c r="BI121" s="227">
        <f>IF(N121="nulová",J121,0)</f>
        <v>0</v>
      </c>
      <c r="BJ121" s="17" t="s">
        <v>74</v>
      </c>
      <c r="BK121" s="227">
        <f>ROUND(I121*H121,2)</f>
        <v>0</v>
      </c>
      <c r="BL121" s="17" t="s">
        <v>170</v>
      </c>
      <c r="BM121" s="17" t="s">
        <v>2447</v>
      </c>
    </row>
    <row r="122" s="1" customFormat="1">
      <c r="B122" s="38"/>
      <c r="C122" s="39"/>
      <c r="D122" s="228" t="s">
        <v>172</v>
      </c>
      <c r="E122" s="39"/>
      <c r="F122" s="229" t="s">
        <v>2448</v>
      </c>
      <c r="G122" s="39"/>
      <c r="H122" s="39"/>
      <c r="I122" s="143"/>
      <c r="J122" s="39"/>
      <c r="K122" s="39"/>
      <c r="L122" s="43"/>
      <c r="M122" s="230"/>
      <c r="N122" s="79"/>
      <c r="O122" s="79"/>
      <c r="P122" s="79"/>
      <c r="Q122" s="79"/>
      <c r="R122" s="79"/>
      <c r="S122" s="79"/>
      <c r="T122" s="80"/>
      <c r="AT122" s="17" t="s">
        <v>172</v>
      </c>
      <c r="AU122" s="17" t="s">
        <v>76</v>
      </c>
    </row>
    <row r="123" s="1" customFormat="1">
      <c r="B123" s="38"/>
      <c r="C123" s="39"/>
      <c r="D123" s="228" t="s">
        <v>174</v>
      </c>
      <c r="E123" s="39"/>
      <c r="F123" s="231" t="s">
        <v>1118</v>
      </c>
      <c r="G123" s="39"/>
      <c r="H123" s="39"/>
      <c r="I123" s="143"/>
      <c r="J123" s="39"/>
      <c r="K123" s="39"/>
      <c r="L123" s="43"/>
      <c r="M123" s="230"/>
      <c r="N123" s="79"/>
      <c r="O123" s="79"/>
      <c r="P123" s="79"/>
      <c r="Q123" s="79"/>
      <c r="R123" s="79"/>
      <c r="S123" s="79"/>
      <c r="T123" s="80"/>
      <c r="AT123" s="17" t="s">
        <v>174</v>
      </c>
      <c r="AU123" s="17" t="s">
        <v>76</v>
      </c>
    </row>
    <row r="124" s="1" customFormat="1">
      <c r="B124" s="38"/>
      <c r="C124" s="39"/>
      <c r="D124" s="228" t="s">
        <v>221</v>
      </c>
      <c r="E124" s="39"/>
      <c r="F124" s="231" t="s">
        <v>2449</v>
      </c>
      <c r="G124" s="39"/>
      <c r="H124" s="39"/>
      <c r="I124" s="143"/>
      <c r="J124" s="39"/>
      <c r="K124" s="39"/>
      <c r="L124" s="43"/>
      <c r="M124" s="230"/>
      <c r="N124" s="79"/>
      <c r="O124" s="79"/>
      <c r="P124" s="79"/>
      <c r="Q124" s="79"/>
      <c r="R124" s="79"/>
      <c r="S124" s="79"/>
      <c r="T124" s="80"/>
      <c r="AT124" s="17" t="s">
        <v>221</v>
      </c>
      <c r="AU124" s="17" t="s">
        <v>76</v>
      </c>
    </row>
    <row r="125" s="12" customFormat="1">
      <c r="B125" s="232"/>
      <c r="C125" s="233"/>
      <c r="D125" s="228" t="s">
        <v>176</v>
      </c>
      <c r="E125" s="234" t="s">
        <v>1</v>
      </c>
      <c r="F125" s="235" t="s">
        <v>2450</v>
      </c>
      <c r="G125" s="233"/>
      <c r="H125" s="236">
        <v>0.012</v>
      </c>
      <c r="I125" s="237"/>
      <c r="J125" s="233"/>
      <c r="K125" s="233"/>
      <c r="L125" s="238"/>
      <c r="M125" s="239"/>
      <c r="N125" s="240"/>
      <c r="O125" s="240"/>
      <c r="P125" s="240"/>
      <c r="Q125" s="240"/>
      <c r="R125" s="240"/>
      <c r="S125" s="240"/>
      <c r="T125" s="241"/>
      <c r="AT125" s="242" t="s">
        <v>176</v>
      </c>
      <c r="AU125" s="242" t="s">
        <v>76</v>
      </c>
      <c r="AV125" s="12" t="s">
        <v>76</v>
      </c>
      <c r="AW125" s="12" t="s">
        <v>30</v>
      </c>
      <c r="AX125" s="12" t="s">
        <v>74</v>
      </c>
      <c r="AY125" s="242" t="s">
        <v>163</v>
      </c>
    </row>
    <row r="126" s="1" customFormat="1" ht="22.5" customHeight="1">
      <c r="B126" s="38"/>
      <c r="C126" s="216" t="s">
        <v>231</v>
      </c>
      <c r="D126" s="216" t="s">
        <v>165</v>
      </c>
      <c r="E126" s="217" t="s">
        <v>2451</v>
      </c>
      <c r="F126" s="218" t="s">
        <v>2452</v>
      </c>
      <c r="G126" s="219" t="s">
        <v>582</v>
      </c>
      <c r="H126" s="220">
        <v>0.012</v>
      </c>
      <c r="I126" s="221"/>
      <c r="J126" s="222">
        <f>ROUND(I126*H126,2)</f>
        <v>0</v>
      </c>
      <c r="K126" s="218" t="s">
        <v>536</v>
      </c>
      <c r="L126" s="43"/>
      <c r="M126" s="223" t="s">
        <v>1</v>
      </c>
      <c r="N126" s="224" t="s">
        <v>38</v>
      </c>
      <c r="O126" s="79"/>
      <c r="P126" s="225">
        <f>O126*H126</f>
        <v>0</v>
      </c>
      <c r="Q126" s="225">
        <v>0</v>
      </c>
      <c r="R126" s="225">
        <f>Q126*H126</f>
        <v>0</v>
      </c>
      <c r="S126" s="225">
        <v>0</v>
      </c>
      <c r="T126" s="226">
        <f>S126*H126</f>
        <v>0</v>
      </c>
      <c r="AR126" s="17" t="s">
        <v>170</v>
      </c>
      <c r="AT126" s="17" t="s">
        <v>165</v>
      </c>
      <c r="AU126" s="17" t="s">
        <v>76</v>
      </c>
      <c r="AY126" s="17" t="s">
        <v>163</v>
      </c>
      <c r="BE126" s="227">
        <f>IF(N126="základní",J126,0)</f>
        <v>0</v>
      </c>
      <c r="BF126" s="227">
        <f>IF(N126="snížená",J126,0)</f>
        <v>0</v>
      </c>
      <c r="BG126" s="227">
        <f>IF(N126="zákl. přenesená",J126,0)</f>
        <v>0</v>
      </c>
      <c r="BH126" s="227">
        <f>IF(N126="sníž. přenesená",J126,0)</f>
        <v>0</v>
      </c>
      <c r="BI126" s="227">
        <f>IF(N126="nulová",J126,0)</f>
        <v>0</v>
      </c>
      <c r="BJ126" s="17" t="s">
        <v>74</v>
      </c>
      <c r="BK126" s="227">
        <f>ROUND(I126*H126,2)</f>
        <v>0</v>
      </c>
      <c r="BL126" s="17" t="s">
        <v>170</v>
      </c>
      <c r="BM126" s="17" t="s">
        <v>2453</v>
      </c>
    </row>
    <row r="127" s="1" customFormat="1">
      <c r="B127" s="38"/>
      <c r="C127" s="39"/>
      <c r="D127" s="228" t="s">
        <v>172</v>
      </c>
      <c r="E127" s="39"/>
      <c r="F127" s="229" t="s">
        <v>2454</v>
      </c>
      <c r="G127" s="39"/>
      <c r="H127" s="39"/>
      <c r="I127" s="143"/>
      <c r="J127" s="39"/>
      <c r="K127" s="39"/>
      <c r="L127" s="43"/>
      <c r="M127" s="230"/>
      <c r="N127" s="79"/>
      <c r="O127" s="79"/>
      <c r="P127" s="79"/>
      <c r="Q127" s="79"/>
      <c r="R127" s="79"/>
      <c r="S127" s="79"/>
      <c r="T127" s="80"/>
      <c r="AT127" s="17" t="s">
        <v>172</v>
      </c>
      <c r="AU127" s="17" t="s">
        <v>76</v>
      </c>
    </row>
    <row r="128" s="1" customFormat="1">
      <c r="B128" s="38"/>
      <c r="C128" s="39"/>
      <c r="D128" s="228" t="s">
        <v>174</v>
      </c>
      <c r="E128" s="39"/>
      <c r="F128" s="231" t="s">
        <v>1118</v>
      </c>
      <c r="G128" s="39"/>
      <c r="H128" s="39"/>
      <c r="I128" s="143"/>
      <c r="J128" s="39"/>
      <c r="K128" s="39"/>
      <c r="L128" s="43"/>
      <c r="M128" s="230"/>
      <c r="N128" s="79"/>
      <c r="O128" s="79"/>
      <c r="P128" s="79"/>
      <c r="Q128" s="79"/>
      <c r="R128" s="79"/>
      <c r="S128" s="79"/>
      <c r="T128" s="80"/>
      <c r="AT128" s="17" t="s">
        <v>174</v>
      </c>
      <c r="AU128" s="17" t="s">
        <v>76</v>
      </c>
    </row>
    <row r="129" s="1" customFormat="1">
      <c r="B129" s="38"/>
      <c r="C129" s="39"/>
      <c r="D129" s="228" t="s">
        <v>221</v>
      </c>
      <c r="E129" s="39"/>
      <c r="F129" s="231" t="s">
        <v>2455</v>
      </c>
      <c r="G129" s="39"/>
      <c r="H129" s="39"/>
      <c r="I129" s="143"/>
      <c r="J129" s="39"/>
      <c r="K129" s="39"/>
      <c r="L129" s="43"/>
      <c r="M129" s="230"/>
      <c r="N129" s="79"/>
      <c r="O129" s="79"/>
      <c r="P129" s="79"/>
      <c r="Q129" s="79"/>
      <c r="R129" s="79"/>
      <c r="S129" s="79"/>
      <c r="T129" s="80"/>
      <c r="AT129" s="17" t="s">
        <v>221</v>
      </c>
      <c r="AU129" s="17" t="s">
        <v>76</v>
      </c>
    </row>
    <row r="130" s="12" customFormat="1">
      <c r="B130" s="232"/>
      <c r="C130" s="233"/>
      <c r="D130" s="228" t="s">
        <v>176</v>
      </c>
      <c r="E130" s="234" t="s">
        <v>1</v>
      </c>
      <c r="F130" s="235" t="s">
        <v>2450</v>
      </c>
      <c r="G130" s="233"/>
      <c r="H130" s="236">
        <v>0.012</v>
      </c>
      <c r="I130" s="237"/>
      <c r="J130" s="233"/>
      <c r="K130" s="233"/>
      <c r="L130" s="238"/>
      <c r="M130" s="239"/>
      <c r="N130" s="240"/>
      <c r="O130" s="240"/>
      <c r="P130" s="240"/>
      <c r="Q130" s="240"/>
      <c r="R130" s="240"/>
      <c r="S130" s="240"/>
      <c r="T130" s="241"/>
      <c r="AT130" s="242" t="s">
        <v>176</v>
      </c>
      <c r="AU130" s="242" t="s">
        <v>76</v>
      </c>
      <c r="AV130" s="12" t="s">
        <v>76</v>
      </c>
      <c r="AW130" s="12" t="s">
        <v>30</v>
      </c>
      <c r="AX130" s="12" t="s">
        <v>74</v>
      </c>
      <c r="AY130" s="242" t="s">
        <v>163</v>
      </c>
    </row>
    <row r="131" s="1" customFormat="1" ht="22.5" customHeight="1">
      <c r="B131" s="38"/>
      <c r="C131" s="216" t="s">
        <v>238</v>
      </c>
      <c r="D131" s="216" t="s">
        <v>165</v>
      </c>
      <c r="E131" s="217" t="s">
        <v>1114</v>
      </c>
      <c r="F131" s="218" t="s">
        <v>1115</v>
      </c>
      <c r="G131" s="219" t="s">
        <v>582</v>
      </c>
      <c r="H131" s="220">
        <v>0.035999999999999997</v>
      </c>
      <c r="I131" s="221"/>
      <c r="J131" s="222">
        <f>ROUND(I131*H131,2)</f>
        <v>0</v>
      </c>
      <c r="K131" s="218" t="s">
        <v>536</v>
      </c>
      <c r="L131" s="43"/>
      <c r="M131" s="223" t="s">
        <v>1</v>
      </c>
      <c r="N131" s="224" t="s">
        <v>38</v>
      </c>
      <c r="O131" s="79"/>
      <c r="P131" s="225">
        <f>O131*H131</f>
        <v>0</v>
      </c>
      <c r="Q131" s="225">
        <v>0</v>
      </c>
      <c r="R131" s="225">
        <f>Q131*H131</f>
        <v>0</v>
      </c>
      <c r="S131" s="225">
        <v>0</v>
      </c>
      <c r="T131" s="226">
        <f>S131*H131</f>
        <v>0</v>
      </c>
      <c r="AR131" s="17" t="s">
        <v>170</v>
      </c>
      <c r="AT131" s="17" t="s">
        <v>165</v>
      </c>
      <c r="AU131" s="17" t="s">
        <v>76</v>
      </c>
      <c r="AY131" s="17" t="s">
        <v>163</v>
      </c>
      <c r="BE131" s="227">
        <f>IF(N131="základní",J131,0)</f>
        <v>0</v>
      </c>
      <c r="BF131" s="227">
        <f>IF(N131="snížená",J131,0)</f>
        <v>0</v>
      </c>
      <c r="BG131" s="227">
        <f>IF(N131="zákl. přenesená",J131,0)</f>
        <v>0</v>
      </c>
      <c r="BH131" s="227">
        <f>IF(N131="sníž. přenesená",J131,0)</f>
        <v>0</v>
      </c>
      <c r="BI131" s="227">
        <f>IF(N131="nulová",J131,0)</f>
        <v>0</v>
      </c>
      <c r="BJ131" s="17" t="s">
        <v>74</v>
      </c>
      <c r="BK131" s="227">
        <f>ROUND(I131*H131,2)</f>
        <v>0</v>
      </c>
      <c r="BL131" s="17" t="s">
        <v>170</v>
      </c>
      <c r="BM131" s="17" t="s">
        <v>2456</v>
      </c>
    </row>
    <row r="132" s="1" customFormat="1">
      <c r="B132" s="38"/>
      <c r="C132" s="39"/>
      <c r="D132" s="228" t="s">
        <v>172</v>
      </c>
      <c r="E132" s="39"/>
      <c r="F132" s="229" t="s">
        <v>1117</v>
      </c>
      <c r="G132" s="39"/>
      <c r="H132" s="39"/>
      <c r="I132" s="143"/>
      <c r="J132" s="39"/>
      <c r="K132" s="39"/>
      <c r="L132" s="43"/>
      <c r="M132" s="230"/>
      <c r="N132" s="79"/>
      <c r="O132" s="79"/>
      <c r="P132" s="79"/>
      <c r="Q132" s="79"/>
      <c r="R132" s="79"/>
      <c r="S132" s="79"/>
      <c r="T132" s="80"/>
      <c r="AT132" s="17" t="s">
        <v>172</v>
      </c>
      <c r="AU132" s="17" t="s">
        <v>76</v>
      </c>
    </row>
    <row r="133" s="1" customFormat="1">
      <c r="B133" s="38"/>
      <c r="C133" s="39"/>
      <c r="D133" s="228" t="s">
        <v>174</v>
      </c>
      <c r="E133" s="39"/>
      <c r="F133" s="231" t="s">
        <v>1118</v>
      </c>
      <c r="G133" s="39"/>
      <c r="H133" s="39"/>
      <c r="I133" s="143"/>
      <c r="J133" s="39"/>
      <c r="K133" s="39"/>
      <c r="L133" s="43"/>
      <c r="M133" s="230"/>
      <c r="N133" s="79"/>
      <c r="O133" s="79"/>
      <c r="P133" s="79"/>
      <c r="Q133" s="79"/>
      <c r="R133" s="79"/>
      <c r="S133" s="79"/>
      <c r="T133" s="80"/>
      <c r="AT133" s="17" t="s">
        <v>174</v>
      </c>
      <c r="AU133" s="17" t="s">
        <v>76</v>
      </c>
    </row>
    <row r="134" s="1" customFormat="1">
      <c r="B134" s="38"/>
      <c r="C134" s="39"/>
      <c r="D134" s="228" t="s">
        <v>221</v>
      </c>
      <c r="E134" s="39"/>
      <c r="F134" s="231" t="s">
        <v>2457</v>
      </c>
      <c r="G134" s="39"/>
      <c r="H134" s="39"/>
      <c r="I134" s="143"/>
      <c r="J134" s="39"/>
      <c r="K134" s="39"/>
      <c r="L134" s="43"/>
      <c r="M134" s="230"/>
      <c r="N134" s="79"/>
      <c r="O134" s="79"/>
      <c r="P134" s="79"/>
      <c r="Q134" s="79"/>
      <c r="R134" s="79"/>
      <c r="S134" s="79"/>
      <c r="T134" s="80"/>
      <c r="AT134" s="17" t="s">
        <v>221</v>
      </c>
      <c r="AU134" s="17" t="s">
        <v>76</v>
      </c>
    </row>
    <row r="135" s="12" customFormat="1">
      <c r="B135" s="232"/>
      <c r="C135" s="233"/>
      <c r="D135" s="228" t="s">
        <v>176</v>
      </c>
      <c r="E135" s="234" t="s">
        <v>1</v>
      </c>
      <c r="F135" s="235" t="s">
        <v>2458</v>
      </c>
      <c r="G135" s="233"/>
      <c r="H135" s="236">
        <v>0.035999999999999997</v>
      </c>
      <c r="I135" s="237"/>
      <c r="J135" s="233"/>
      <c r="K135" s="233"/>
      <c r="L135" s="238"/>
      <c r="M135" s="239"/>
      <c r="N135" s="240"/>
      <c r="O135" s="240"/>
      <c r="P135" s="240"/>
      <c r="Q135" s="240"/>
      <c r="R135" s="240"/>
      <c r="S135" s="240"/>
      <c r="T135" s="241"/>
      <c r="AT135" s="242" t="s">
        <v>176</v>
      </c>
      <c r="AU135" s="242" t="s">
        <v>76</v>
      </c>
      <c r="AV135" s="12" t="s">
        <v>76</v>
      </c>
      <c r="AW135" s="12" t="s">
        <v>30</v>
      </c>
      <c r="AX135" s="12" t="s">
        <v>74</v>
      </c>
      <c r="AY135" s="242" t="s">
        <v>163</v>
      </c>
    </row>
    <row r="136" s="1" customFormat="1" ht="22.5" customHeight="1">
      <c r="B136" s="38"/>
      <c r="C136" s="216" t="s">
        <v>246</v>
      </c>
      <c r="D136" s="216" t="s">
        <v>165</v>
      </c>
      <c r="E136" s="217" t="s">
        <v>2459</v>
      </c>
      <c r="F136" s="218" t="s">
        <v>2460</v>
      </c>
      <c r="G136" s="219" t="s">
        <v>582</v>
      </c>
      <c r="H136" s="220">
        <v>0.012</v>
      </c>
      <c r="I136" s="221"/>
      <c r="J136" s="222">
        <f>ROUND(I136*H136,2)</f>
        <v>0</v>
      </c>
      <c r="K136" s="218" t="s">
        <v>536</v>
      </c>
      <c r="L136" s="43"/>
      <c r="M136" s="223" t="s">
        <v>1</v>
      </c>
      <c r="N136" s="224" t="s">
        <v>38</v>
      </c>
      <c r="O136" s="79"/>
      <c r="P136" s="225">
        <f>O136*H136</f>
        <v>0</v>
      </c>
      <c r="Q136" s="225">
        <v>0</v>
      </c>
      <c r="R136" s="225">
        <f>Q136*H136</f>
        <v>0</v>
      </c>
      <c r="S136" s="225">
        <v>0</v>
      </c>
      <c r="T136" s="226">
        <f>S136*H136</f>
        <v>0</v>
      </c>
      <c r="AR136" s="17" t="s">
        <v>170</v>
      </c>
      <c r="AT136" s="17" t="s">
        <v>165</v>
      </c>
      <c r="AU136" s="17" t="s">
        <v>76</v>
      </c>
      <c r="AY136" s="17" t="s">
        <v>163</v>
      </c>
      <c r="BE136" s="227">
        <f>IF(N136="základní",J136,0)</f>
        <v>0</v>
      </c>
      <c r="BF136" s="227">
        <f>IF(N136="snížená",J136,0)</f>
        <v>0</v>
      </c>
      <c r="BG136" s="227">
        <f>IF(N136="zákl. přenesená",J136,0)</f>
        <v>0</v>
      </c>
      <c r="BH136" s="227">
        <f>IF(N136="sníž. přenesená",J136,0)</f>
        <v>0</v>
      </c>
      <c r="BI136" s="227">
        <f>IF(N136="nulová",J136,0)</f>
        <v>0</v>
      </c>
      <c r="BJ136" s="17" t="s">
        <v>74</v>
      </c>
      <c r="BK136" s="227">
        <f>ROUND(I136*H136,2)</f>
        <v>0</v>
      </c>
      <c r="BL136" s="17" t="s">
        <v>170</v>
      </c>
      <c r="BM136" s="17" t="s">
        <v>2461</v>
      </c>
    </row>
    <row r="137" s="1" customFormat="1">
      <c r="B137" s="38"/>
      <c r="C137" s="39"/>
      <c r="D137" s="228" t="s">
        <v>172</v>
      </c>
      <c r="E137" s="39"/>
      <c r="F137" s="229" t="s">
        <v>2462</v>
      </c>
      <c r="G137" s="39"/>
      <c r="H137" s="39"/>
      <c r="I137" s="143"/>
      <c r="J137" s="39"/>
      <c r="K137" s="39"/>
      <c r="L137" s="43"/>
      <c r="M137" s="230"/>
      <c r="N137" s="79"/>
      <c r="O137" s="79"/>
      <c r="P137" s="79"/>
      <c r="Q137" s="79"/>
      <c r="R137" s="79"/>
      <c r="S137" s="79"/>
      <c r="T137" s="80"/>
      <c r="AT137" s="17" t="s">
        <v>172</v>
      </c>
      <c r="AU137" s="17" t="s">
        <v>76</v>
      </c>
    </row>
    <row r="138" s="1" customFormat="1">
      <c r="B138" s="38"/>
      <c r="C138" s="39"/>
      <c r="D138" s="228" t="s">
        <v>174</v>
      </c>
      <c r="E138" s="39"/>
      <c r="F138" s="231" t="s">
        <v>1125</v>
      </c>
      <c r="G138" s="39"/>
      <c r="H138" s="39"/>
      <c r="I138" s="143"/>
      <c r="J138" s="39"/>
      <c r="K138" s="39"/>
      <c r="L138" s="43"/>
      <c r="M138" s="230"/>
      <c r="N138" s="79"/>
      <c r="O138" s="79"/>
      <c r="P138" s="79"/>
      <c r="Q138" s="79"/>
      <c r="R138" s="79"/>
      <c r="S138" s="79"/>
      <c r="T138" s="80"/>
      <c r="AT138" s="17" t="s">
        <v>174</v>
      </c>
      <c r="AU138" s="17" t="s">
        <v>76</v>
      </c>
    </row>
    <row r="139" s="1" customFormat="1">
      <c r="B139" s="38"/>
      <c r="C139" s="39"/>
      <c r="D139" s="228" t="s">
        <v>221</v>
      </c>
      <c r="E139" s="39"/>
      <c r="F139" s="231" t="s">
        <v>2449</v>
      </c>
      <c r="G139" s="39"/>
      <c r="H139" s="39"/>
      <c r="I139" s="143"/>
      <c r="J139" s="39"/>
      <c r="K139" s="39"/>
      <c r="L139" s="43"/>
      <c r="M139" s="230"/>
      <c r="N139" s="79"/>
      <c r="O139" s="79"/>
      <c r="P139" s="79"/>
      <c r="Q139" s="79"/>
      <c r="R139" s="79"/>
      <c r="S139" s="79"/>
      <c r="T139" s="80"/>
      <c r="AT139" s="17" t="s">
        <v>221</v>
      </c>
      <c r="AU139" s="17" t="s">
        <v>76</v>
      </c>
    </row>
    <row r="140" s="12" customFormat="1">
      <c r="B140" s="232"/>
      <c r="C140" s="233"/>
      <c r="D140" s="228" t="s">
        <v>176</v>
      </c>
      <c r="E140" s="234" t="s">
        <v>1</v>
      </c>
      <c r="F140" s="235" t="s">
        <v>2450</v>
      </c>
      <c r="G140" s="233"/>
      <c r="H140" s="236">
        <v>0.012</v>
      </c>
      <c r="I140" s="237"/>
      <c r="J140" s="233"/>
      <c r="K140" s="233"/>
      <c r="L140" s="238"/>
      <c r="M140" s="239"/>
      <c r="N140" s="240"/>
      <c r="O140" s="240"/>
      <c r="P140" s="240"/>
      <c r="Q140" s="240"/>
      <c r="R140" s="240"/>
      <c r="S140" s="240"/>
      <c r="T140" s="241"/>
      <c r="AT140" s="242" t="s">
        <v>176</v>
      </c>
      <c r="AU140" s="242" t="s">
        <v>76</v>
      </c>
      <c r="AV140" s="12" t="s">
        <v>76</v>
      </c>
      <c r="AW140" s="12" t="s">
        <v>30</v>
      </c>
      <c r="AX140" s="12" t="s">
        <v>74</v>
      </c>
      <c r="AY140" s="242" t="s">
        <v>163</v>
      </c>
    </row>
    <row r="141" s="1" customFormat="1" ht="22.5" customHeight="1">
      <c r="B141" s="38"/>
      <c r="C141" s="216" t="s">
        <v>255</v>
      </c>
      <c r="D141" s="216" t="s">
        <v>165</v>
      </c>
      <c r="E141" s="217" t="s">
        <v>2463</v>
      </c>
      <c r="F141" s="218" t="s">
        <v>2464</v>
      </c>
      <c r="G141" s="219" t="s">
        <v>582</v>
      </c>
      <c r="H141" s="220">
        <v>0.012</v>
      </c>
      <c r="I141" s="221"/>
      <c r="J141" s="222">
        <f>ROUND(I141*H141,2)</f>
        <v>0</v>
      </c>
      <c r="K141" s="218" t="s">
        <v>536</v>
      </c>
      <c r="L141" s="43"/>
      <c r="M141" s="223" t="s">
        <v>1</v>
      </c>
      <c r="N141" s="224" t="s">
        <v>38</v>
      </c>
      <c r="O141" s="79"/>
      <c r="P141" s="225">
        <f>O141*H141</f>
        <v>0</v>
      </c>
      <c r="Q141" s="225">
        <v>0</v>
      </c>
      <c r="R141" s="225">
        <f>Q141*H141</f>
        <v>0</v>
      </c>
      <c r="S141" s="225">
        <v>0</v>
      </c>
      <c r="T141" s="226">
        <f>S141*H141</f>
        <v>0</v>
      </c>
      <c r="AR141" s="17" t="s">
        <v>170</v>
      </c>
      <c r="AT141" s="17" t="s">
        <v>165</v>
      </c>
      <c r="AU141" s="17" t="s">
        <v>76</v>
      </c>
      <c r="AY141" s="17" t="s">
        <v>163</v>
      </c>
      <c r="BE141" s="227">
        <f>IF(N141="základní",J141,0)</f>
        <v>0</v>
      </c>
      <c r="BF141" s="227">
        <f>IF(N141="snížená",J141,0)</f>
        <v>0</v>
      </c>
      <c r="BG141" s="227">
        <f>IF(N141="zákl. přenesená",J141,0)</f>
        <v>0</v>
      </c>
      <c r="BH141" s="227">
        <f>IF(N141="sníž. přenesená",J141,0)</f>
        <v>0</v>
      </c>
      <c r="BI141" s="227">
        <f>IF(N141="nulová",J141,0)</f>
        <v>0</v>
      </c>
      <c r="BJ141" s="17" t="s">
        <v>74</v>
      </c>
      <c r="BK141" s="227">
        <f>ROUND(I141*H141,2)</f>
        <v>0</v>
      </c>
      <c r="BL141" s="17" t="s">
        <v>170</v>
      </c>
      <c r="BM141" s="17" t="s">
        <v>2465</v>
      </c>
    </row>
    <row r="142" s="1" customFormat="1">
      <c r="B142" s="38"/>
      <c r="C142" s="39"/>
      <c r="D142" s="228" t="s">
        <v>172</v>
      </c>
      <c r="E142" s="39"/>
      <c r="F142" s="229" t="s">
        <v>2466</v>
      </c>
      <c r="G142" s="39"/>
      <c r="H142" s="39"/>
      <c r="I142" s="143"/>
      <c r="J142" s="39"/>
      <c r="K142" s="39"/>
      <c r="L142" s="43"/>
      <c r="M142" s="230"/>
      <c r="N142" s="79"/>
      <c r="O142" s="79"/>
      <c r="P142" s="79"/>
      <c r="Q142" s="79"/>
      <c r="R142" s="79"/>
      <c r="S142" s="79"/>
      <c r="T142" s="80"/>
      <c r="AT142" s="17" t="s">
        <v>172</v>
      </c>
      <c r="AU142" s="17" t="s">
        <v>76</v>
      </c>
    </row>
    <row r="143" s="1" customFormat="1">
      <c r="B143" s="38"/>
      <c r="C143" s="39"/>
      <c r="D143" s="228" t="s">
        <v>174</v>
      </c>
      <c r="E143" s="39"/>
      <c r="F143" s="231" t="s">
        <v>1125</v>
      </c>
      <c r="G143" s="39"/>
      <c r="H143" s="39"/>
      <c r="I143" s="143"/>
      <c r="J143" s="39"/>
      <c r="K143" s="39"/>
      <c r="L143" s="43"/>
      <c r="M143" s="230"/>
      <c r="N143" s="79"/>
      <c r="O143" s="79"/>
      <c r="P143" s="79"/>
      <c r="Q143" s="79"/>
      <c r="R143" s="79"/>
      <c r="S143" s="79"/>
      <c r="T143" s="80"/>
      <c r="AT143" s="17" t="s">
        <v>174</v>
      </c>
      <c r="AU143" s="17" t="s">
        <v>76</v>
      </c>
    </row>
    <row r="144" s="1" customFormat="1">
      <c r="B144" s="38"/>
      <c r="C144" s="39"/>
      <c r="D144" s="228" t="s">
        <v>221</v>
      </c>
      <c r="E144" s="39"/>
      <c r="F144" s="231" t="s">
        <v>2455</v>
      </c>
      <c r="G144" s="39"/>
      <c r="H144" s="39"/>
      <c r="I144" s="143"/>
      <c r="J144" s="39"/>
      <c r="K144" s="39"/>
      <c r="L144" s="43"/>
      <c r="M144" s="230"/>
      <c r="N144" s="79"/>
      <c r="O144" s="79"/>
      <c r="P144" s="79"/>
      <c r="Q144" s="79"/>
      <c r="R144" s="79"/>
      <c r="S144" s="79"/>
      <c r="T144" s="80"/>
      <c r="AT144" s="17" t="s">
        <v>221</v>
      </c>
      <c r="AU144" s="17" t="s">
        <v>76</v>
      </c>
    </row>
    <row r="145" s="12" customFormat="1">
      <c r="B145" s="232"/>
      <c r="C145" s="233"/>
      <c r="D145" s="228" t="s">
        <v>176</v>
      </c>
      <c r="E145" s="234" t="s">
        <v>1</v>
      </c>
      <c r="F145" s="235" t="s">
        <v>2450</v>
      </c>
      <c r="G145" s="233"/>
      <c r="H145" s="236">
        <v>0.012</v>
      </c>
      <c r="I145" s="237"/>
      <c r="J145" s="233"/>
      <c r="K145" s="233"/>
      <c r="L145" s="238"/>
      <c r="M145" s="239"/>
      <c r="N145" s="240"/>
      <c r="O145" s="240"/>
      <c r="P145" s="240"/>
      <c r="Q145" s="240"/>
      <c r="R145" s="240"/>
      <c r="S145" s="240"/>
      <c r="T145" s="241"/>
      <c r="AT145" s="242" t="s">
        <v>176</v>
      </c>
      <c r="AU145" s="242" t="s">
        <v>76</v>
      </c>
      <c r="AV145" s="12" t="s">
        <v>76</v>
      </c>
      <c r="AW145" s="12" t="s">
        <v>30</v>
      </c>
      <c r="AX145" s="12" t="s">
        <v>74</v>
      </c>
      <c r="AY145" s="242" t="s">
        <v>163</v>
      </c>
    </row>
    <row r="146" s="1" customFormat="1" ht="22.5" customHeight="1">
      <c r="B146" s="38"/>
      <c r="C146" s="216" t="s">
        <v>267</v>
      </c>
      <c r="D146" s="216" t="s">
        <v>165</v>
      </c>
      <c r="E146" s="217" t="s">
        <v>1121</v>
      </c>
      <c r="F146" s="218" t="s">
        <v>1122</v>
      </c>
      <c r="G146" s="219" t="s">
        <v>582</v>
      </c>
      <c r="H146" s="220">
        <v>0.035999999999999997</v>
      </c>
      <c r="I146" s="221"/>
      <c r="J146" s="222">
        <f>ROUND(I146*H146,2)</f>
        <v>0</v>
      </c>
      <c r="K146" s="218" t="s">
        <v>536</v>
      </c>
      <c r="L146" s="43"/>
      <c r="M146" s="223" t="s">
        <v>1</v>
      </c>
      <c r="N146" s="224" t="s">
        <v>38</v>
      </c>
      <c r="O146" s="79"/>
      <c r="P146" s="225">
        <f>O146*H146</f>
        <v>0</v>
      </c>
      <c r="Q146" s="225">
        <v>0</v>
      </c>
      <c r="R146" s="225">
        <f>Q146*H146</f>
        <v>0</v>
      </c>
      <c r="S146" s="225">
        <v>0</v>
      </c>
      <c r="T146" s="226">
        <f>S146*H146</f>
        <v>0</v>
      </c>
      <c r="AR146" s="17" t="s">
        <v>170</v>
      </c>
      <c r="AT146" s="17" t="s">
        <v>165</v>
      </c>
      <c r="AU146" s="17" t="s">
        <v>76</v>
      </c>
      <c r="AY146" s="17" t="s">
        <v>163</v>
      </c>
      <c r="BE146" s="227">
        <f>IF(N146="základní",J146,0)</f>
        <v>0</v>
      </c>
      <c r="BF146" s="227">
        <f>IF(N146="snížená",J146,0)</f>
        <v>0</v>
      </c>
      <c r="BG146" s="227">
        <f>IF(N146="zákl. přenesená",J146,0)</f>
        <v>0</v>
      </c>
      <c r="BH146" s="227">
        <f>IF(N146="sníž. přenesená",J146,0)</f>
        <v>0</v>
      </c>
      <c r="BI146" s="227">
        <f>IF(N146="nulová",J146,0)</f>
        <v>0</v>
      </c>
      <c r="BJ146" s="17" t="s">
        <v>74</v>
      </c>
      <c r="BK146" s="227">
        <f>ROUND(I146*H146,2)</f>
        <v>0</v>
      </c>
      <c r="BL146" s="17" t="s">
        <v>170</v>
      </c>
      <c r="BM146" s="17" t="s">
        <v>2467</v>
      </c>
    </row>
    <row r="147" s="1" customFormat="1">
      <c r="B147" s="38"/>
      <c r="C147" s="39"/>
      <c r="D147" s="228" t="s">
        <v>172</v>
      </c>
      <c r="E147" s="39"/>
      <c r="F147" s="229" t="s">
        <v>1124</v>
      </c>
      <c r="G147" s="39"/>
      <c r="H147" s="39"/>
      <c r="I147" s="143"/>
      <c r="J147" s="39"/>
      <c r="K147" s="39"/>
      <c r="L147" s="43"/>
      <c r="M147" s="230"/>
      <c r="N147" s="79"/>
      <c r="O147" s="79"/>
      <c r="P147" s="79"/>
      <c r="Q147" s="79"/>
      <c r="R147" s="79"/>
      <c r="S147" s="79"/>
      <c r="T147" s="80"/>
      <c r="AT147" s="17" t="s">
        <v>172</v>
      </c>
      <c r="AU147" s="17" t="s">
        <v>76</v>
      </c>
    </row>
    <row r="148" s="1" customFormat="1">
      <c r="B148" s="38"/>
      <c r="C148" s="39"/>
      <c r="D148" s="228" t="s">
        <v>174</v>
      </c>
      <c r="E148" s="39"/>
      <c r="F148" s="231" t="s">
        <v>1125</v>
      </c>
      <c r="G148" s="39"/>
      <c r="H148" s="39"/>
      <c r="I148" s="143"/>
      <c r="J148" s="39"/>
      <c r="K148" s="39"/>
      <c r="L148" s="43"/>
      <c r="M148" s="230"/>
      <c r="N148" s="79"/>
      <c r="O148" s="79"/>
      <c r="P148" s="79"/>
      <c r="Q148" s="79"/>
      <c r="R148" s="79"/>
      <c r="S148" s="79"/>
      <c r="T148" s="80"/>
      <c r="AT148" s="17" t="s">
        <v>174</v>
      </c>
      <c r="AU148" s="17" t="s">
        <v>76</v>
      </c>
    </row>
    <row r="149" s="1" customFormat="1">
      <c r="B149" s="38"/>
      <c r="C149" s="39"/>
      <c r="D149" s="228" t="s">
        <v>221</v>
      </c>
      <c r="E149" s="39"/>
      <c r="F149" s="231" t="s">
        <v>2457</v>
      </c>
      <c r="G149" s="39"/>
      <c r="H149" s="39"/>
      <c r="I149" s="143"/>
      <c r="J149" s="39"/>
      <c r="K149" s="39"/>
      <c r="L149" s="43"/>
      <c r="M149" s="230"/>
      <c r="N149" s="79"/>
      <c r="O149" s="79"/>
      <c r="P149" s="79"/>
      <c r="Q149" s="79"/>
      <c r="R149" s="79"/>
      <c r="S149" s="79"/>
      <c r="T149" s="80"/>
      <c r="AT149" s="17" t="s">
        <v>221</v>
      </c>
      <c r="AU149" s="17" t="s">
        <v>76</v>
      </c>
    </row>
    <row r="150" s="12" customFormat="1">
      <c r="B150" s="232"/>
      <c r="C150" s="233"/>
      <c r="D150" s="228" t="s">
        <v>176</v>
      </c>
      <c r="E150" s="234" t="s">
        <v>1</v>
      </c>
      <c r="F150" s="235" t="s">
        <v>2458</v>
      </c>
      <c r="G150" s="233"/>
      <c r="H150" s="236">
        <v>0.035999999999999997</v>
      </c>
      <c r="I150" s="237"/>
      <c r="J150" s="233"/>
      <c r="K150" s="233"/>
      <c r="L150" s="238"/>
      <c r="M150" s="239"/>
      <c r="N150" s="240"/>
      <c r="O150" s="240"/>
      <c r="P150" s="240"/>
      <c r="Q150" s="240"/>
      <c r="R150" s="240"/>
      <c r="S150" s="240"/>
      <c r="T150" s="241"/>
      <c r="AT150" s="242" t="s">
        <v>176</v>
      </c>
      <c r="AU150" s="242" t="s">
        <v>76</v>
      </c>
      <c r="AV150" s="12" t="s">
        <v>76</v>
      </c>
      <c r="AW150" s="12" t="s">
        <v>30</v>
      </c>
      <c r="AX150" s="12" t="s">
        <v>74</v>
      </c>
      <c r="AY150" s="242" t="s">
        <v>163</v>
      </c>
    </row>
    <row r="151" s="1" customFormat="1" ht="22.5" customHeight="1">
      <c r="B151" s="38"/>
      <c r="C151" s="216" t="s">
        <v>280</v>
      </c>
      <c r="D151" s="216" t="s">
        <v>165</v>
      </c>
      <c r="E151" s="217" t="s">
        <v>2468</v>
      </c>
      <c r="F151" s="218" t="s">
        <v>2469</v>
      </c>
      <c r="G151" s="219" t="s">
        <v>398</v>
      </c>
      <c r="H151" s="220">
        <v>8</v>
      </c>
      <c r="I151" s="221"/>
      <c r="J151" s="222">
        <f>ROUND(I151*H151,2)</f>
        <v>0</v>
      </c>
      <c r="K151" s="218" t="s">
        <v>536</v>
      </c>
      <c r="L151" s="43"/>
      <c r="M151" s="223" t="s">
        <v>1</v>
      </c>
      <c r="N151" s="224" t="s">
        <v>38</v>
      </c>
      <c r="O151" s="79"/>
      <c r="P151" s="225">
        <f>O151*H151</f>
        <v>0</v>
      </c>
      <c r="Q151" s="225">
        <v>0</v>
      </c>
      <c r="R151" s="225">
        <f>Q151*H151</f>
        <v>0</v>
      </c>
      <c r="S151" s="225">
        <v>0</v>
      </c>
      <c r="T151" s="226">
        <f>S151*H151</f>
        <v>0</v>
      </c>
      <c r="AR151" s="17" t="s">
        <v>170</v>
      </c>
      <c r="AT151" s="17" t="s">
        <v>165</v>
      </c>
      <c r="AU151" s="17" t="s">
        <v>76</v>
      </c>
      <c r="AY151" s="17" t="s">
        <v>163</v>
      </c>
      <c r="BE151" s="227">
        <f>IF(N151="základní",J151,0)</f>
        <v>0</v>
      </c>
      <c r="BF151" s="227">
        <f>IF(N151="snížená",J151,0)</f>
        <v>0</v>
      </c>
      <c r="BG151" s="227">
        <f>IF(N151="zákl. přenesená",J151,0)</f>
        <v>0</v>
      </c>
      <c r="BH151" s="227">
        <f>IF(N151="sníž. přenesená",J151,0)</f>
        <v>0</v>
      </c>
      <c r="BI151" s="227">
        <f>IF(N151="nulová",J151,0)</f>
        <v>0</v>
      </c>
      <c r="BJ151" s="17" t="s">
        <v>74</v>
      </c>
      <c r="BK151" s="227">
        <f>ROUND(I151*H151,2)</f>
        <v>0</v>
      </c>
      <c r="BL151" s="17" t="s">
        <v>170</v>
      </c>
      <c r="BM151" s="17" t="s">
        <v>2470</v>
      </c>
    </row>
    <row r="152" s="1" customFormat="1">
      <c r="B152" s="38"/>
      <c r="C152" s="39"/>
      <c r="D152" s="228" t="s">
        <v>172</v>
      </c>
      <c r="E152" s="39"/>
      <c r="F152" s="229" t="s">
        <v>2471</v>
      </c>
      <c r="G152" s="39"/>
      <c r="H152" s="39"/>
      <c r="I152" s="143"/>
      <c r="J152" s="39"/>
      <c r="K152" s="39"/>
      <c r="L152" s="43"/>
      <c r="M152" s="230"/>
      <c r="N152" s="79"/>
      <c r="O152" s="79"/>
      <c r="P152" s="79"/>
      <c r="Q152" s="79"/>
      <c r="R152" s="79"/>
      <c r="S152" s="79"/>
      <c r="T152" s="80"/>
      <c r="AT152" s="17" t="s">
        <v>172</v>
      </c>
      <c r="AU152" s="17" t="s">
        <v>76</v>
      </c>
    </row>
    <row r="153" s="1" customFormat="1">
      <c r="B153" s="38"/>
      <c r="C153" s="39"/>
      <c r="D153" s="228" t="s">
        <v>174</v>
      </c>
      <c r="E153" s="39"/>
      <c r="F153" s="231" t="s">
        <v>1130</v>
      </c>
      <c r="G153" s="39"/>
      <c r="H153" s="39"/>
      <c r="I153" s="143"/>
      <c r="J153" s="39"/>
      <c r="K153" s="39"/>
      <c r="L153" s="43"/>
      <c r="M153" s="230"/>
      <c r="N153" s="79"/>
      <c r="O153" s="79"/>
      <c r="P153" s="79"/>
      <c r="Q153" s="79"/>
      <c r="R153" s="79"/>
      <c r="S153" s="79"/>
      <c r="T153" s="80"/>
      <c r="AT153" s="17" t="s">
        <v>174</v>
      </c>
      <c r="AU153" s="17" t="s">
        <v>76</v>
      </c>
    </row>
    <row r="154" s="1" customFormat="1">
      <c r="B154" s="38"/>
      <c r="C154" s="39"/>
      <c r="D154" s="228" t="s">
        <v>221</v>
      </c>
      <c r="E154" s="39"/>
      <c r="F154" s="231" t="s">
        <v>2472</v>
      </c>
      <c r="G154" s="39"/>
      <c r="H154" s="39"/>
      <c r="I154" s="143"/>
      <c r="J154" s="39"/>
      <c r="K154" s="39"/>
      <c r="L154" s="43"/>
      <c r="M154" s="230"/>
      <c r="N154" s="79"/>
      <c r="O154" s="79"/>
      <c r="P154" s="79"/>
      <c r="Q154" s="79"/>
      <c r="R154" s="79"/>
      <c r="S154" s="79"/>
      <c r="T154" s="80"/>
      <c r="AT154" s="17" t="s">
        <v>221</v>
      </c>
      <c r="AU154" s="17" t="s">
        <v>76</v>
      </c>
    </row>
    <row r="155" s="1" customFormat="1" ht="22.5" customHeight="1">
      <c r="B155" s="38"/>
      <c r="C155" s="216" t="s">
        <v>8</v>
      </c>
      <c r="D155" s="216" t="s">
        <v>165</v>
      </c>
      <c r="E155" s="217" t="s">
        <v>1126</v>
      </c>
      <c r="F155" s="218" t="s">
        <v>1127</v>
      </c>
      <c r="G155" s="219" t="s">
        <v>398</v>
      </c>
      <c r="H155" s="220">
        <v>12</v>
      </c>
      <c r="I155" s="221"/>
      <c r="J155" s="222">
        <f>ROUND(I155*H155,2)</f>
        <v>0</v>
      </c>
      <c r="K155" s="218" t="s">
        <v>536</v>
      </c>
      <c r="L155" s="43"/>
      <c r="M155" s="223" t="s">
        <v>1</v>
      </c>
      <c r="N155" s="224" t="s">
        <v>38</v>
      </c>
      <c r="O155" s="79"/>
      <c r="P155" s="225">
        <f>O155*H155</f>
        <v>0</v>
      </c>
      <c r="Q155" s="225">
        <v>0</v>
      </c>
      <c r="R155" s="225">
        <f>Q155*H155</f>
        <v>0</v>
      </c>
      <c r="S155" s="225">
        <v>0</v>
      </c>
      <c r="T155" s="226">
        <f>S155*H155</f>
        <v>0</v>
      </c>
      <c r="AR155" s="17" t="s">
        <v>170</v>
      </c>
      <c r="AT155" s="17" t="s">
        <v>165</v>
      </c>
      <c r="AU155" s="17" t="s">
        <v>76</v>
      </c>
      <c r="AY155" s="17" t="s">
        <v>163</v>
      </c>
      <c r="BE155" s="227">
        <f>IF(N155="základní",J155,0)</f>
        <v>0</v>
      </c>
      <c r="BF155" s="227">
        <f>IF(N155="snížená",J155,0)</f>
        <v>0</v>
      </c>
      <c r="BG155" s="227">
        <f>IF(N155="zákl. přenesená",J155,0)</f>
        <v>0</v>
      </c>
      <c r="BH155" s="227">
        <f>IF(N155="sníž. přenesená",J155,0)</f>
        <v>0</v>
      </c>
      <c r="BI155" s="227">
        <f>IF(N155="nulová",J155,0)</f>
        <v>0</v>
      </c>
      <c r="BJ155" s="17" t="s">
        <v>74</v>
      </c>
      <c r="BK155" s="227">
        <f>ROUND(I155*H155,2)</f>
        <v>0</v>
      </c>
      <c r="BL155" s="17" t="s">
        <v>170</v>
      </c>
      <c r="BM155" s="17" t="s">
        <v>2473</v>
      </c>
    </row>
    <row r="156" s="1" customFormat="1">
      <c r="B156" s="38"/>
      <c r="C156" s="39"/>
      <c r="D156" s="228" t="s">
        <v>172</v>
      </c>
      <c r="E156" s="39"/>
      <c r="F156" s="229" t="s">
        <v>1129</v>
      </c>
      <c r="G156" s="39"/>
      <c r="H156" s="39"/>
      <c r="I156" s="143"/>
      <c r="J156" s="39"/>
      <c r="K156" s="39"/>
      <c r="L156" s="43"/>
      <c r="M156" s="230"/>
      <c r="N156" s="79"/>
      <c r="O156" s="79"/>
      <c r="P156" s="79"/>
      <c r="Q156" s="79"/>
      <c r="R156" s="79"/>
      <c r="S156" s="79"/>
      <c r="T156" s="80"/>
      <c r="AT156" s="17" t="s">
        <v>172</v>
      </c>
      <c r="AU156" s="17" t="s">
        <v>76</v>
      </c>
    </row>
    <row r="157" s="1" customFormat="1">
      <c r="B157" s="38"/>
      <c r="C157" s="39"/>
      <c r="D157" s="228" t="s">
        <v>174</v>
      </c>
      <c r="E157" s="39"/>
      <c r="F157" s="231" t="s">
        <v>1130</v>
      </c>
      <c r="G157" s="39"/>
      <c r="H157" s="39"/>
      <c r="I157" s="143"/>
      <c r="J157" s="39"/>
      <c r="K157" s="39"/>
      <c r="L157" s="43"/>
      <c r="M157" s="230"/>
      <c r="N157" s="79"/>
      <c r="O157" s="79"/>
      <c r="P157" s="79"/>
      <c r="Q157" s="79"/>
      <c r="R157" s="79"/>
      <c r="S157" s="79"/>
      <c r="T157" s="80"/>
      <c r="AT157" s="17" t="s">
        <v>174</v>
      </c>
      <c r="AU157" s="17" t="s">
        <v>76</v>
      </c>
    </row>
    <row r="158" s="1" customFormat="1">
      <c r="B158" s="38"/>
      <c r="C158" s="39"/>
      <c r="D158" s="228" t="s">
        <v>221</v>
      </c>
      <c r="E158" s="39"/>
      <c r="F158" s="231" t="s">
        <v>2474</v>
      </c>
      <c r="G158" s="39"/>
      <c r="H158" s="39"/>
      <c r="I158" s="143"/>
      <c r="J158" s="39"/>
      <c r="K158" s="39"/>
      <c r="L158" s="43"/>
      <c r="M158" s="230"/>
      <c r="N158" s="79"/>
      <c r="O158" s="79"/>
      <c r="P158" s="79"/>
      <c r="Q158" s="79"/>
      <c r="R158" s="79"/>
      <c r="S158" s="79"/>
      <c r="T158" s="80"/>
      <c r="AT158" s="17" t="s">
        <v>221</v>
      </c>
      <c r="AU158" s="17" t="s">
        <v>76</v>
      </c>
    </row>
    <row r="159" s="1" customFormat="1" ht="22.5" customHeight="1">
      <c r="B159" s="38"/>
      <c r="C159" s="216" t="s">
        <v>294</v>
      </c>
      <c r="D159" s="216" t="s">
        <v>165</v>
      </c>
      <c r="E159" s="217" t="s">
        <v>580</v>
      </c>
      <c r="F159" s="218" t="s">
        <v>581</v>
      </c>
      <c r="G159" s="219" t="s">
        <v>582</v>
      </c>
      <c r="H159" s="220">
        <v>2.133</v>
      </c>
      <c r="I159" s="221"/>
      <c r="J159" s="222">
        <f>ROUND(I159*H159,2)</f>
        <v>0</v>
      </c>
      <c r="K159" s="218" t="s">
        <v>536</v>
      </c>
      <c r="L159" s="43"/>
      <c r="M159" s="223" t="s">
        <v>1</v>
      </c>
      <c r="N159" s="224" t="s">
        <v>38</v>
      </c>
      <c r="O159" s="79"/>
      <c r="P159" s="225">
        <f>O159*H159</f>
        <v>0</v>
      </c>
      <c r="Q159" s="225">
        <v>0</v>
      </c>
      <c r="R159" s="225">
        <f>Q159*H159</f>
        <v>0</v>
      </c>
      <c r="S159" s="225">
        <v>0</v>
      </c>
      <c r="T159" s="226">
        <f>S159*H159</f>
        <v>0</v>
      </c>
      <c r="AR159" s="17" t="s">
        <v>170</v>
      </c>
      <c r="AT159" s="17" t="s">
        <v>165</v>
      </c>
      <c r="AU159" s="17" t="s">
        <v>76</v>
      </c>
      <c r="AY159" s="17" t="s">
        <v>163</v>
      </c>
      <c r="BE159" s="227">
        <f>IF(N159="základní",J159,0)</f>
        <v>0</v>
      </c>
      <c r="BF159" s="227">
        <f>IF(N159="snížená",J159,0)</f>
        <v>0</v>
      </c>
      <c r="BG159" s="227">
        <f>IF(N159="zákl. přenesená",J159,0)</f>
        <v>0</v>
      </c>
      <c r="BH159" s="227">
        <f>IF(N159="sníž. přenesená",J159,0)</f>
        <v>0</v>
      </c>
      <c r="BI159" s="227">
        <f>IF(N159="nulová",J159,0)</f>
        <v>0</v>
      </c>
      <c r="BJ159" s="17" t="s">
        <v>74</v>
      </c>
      <c r="BK159" s="227">
        <f>ROUND(I159*H159,2)</f>
        <v>0</v>
      </c>
      <c r="BL159" s="17" t="s">
        <v>170</v>
      </c>
      <c r="BM159" s="17" t="s">
        <v>2475</v>
      </c>
    </row>
    <row r="160" s="1" customFormat="1">
      <c r="B160" s="38"/>
      <c r="C160" s="39"/>
      <c r="D160" s="228" t="s">
        <v>172</v>
      </c>
      <c r="E160" s="39"/>
      <c r="F160" s="229" t="s">
        <v>584</v>
      </c>
      <c r="G160" s="39"/>
      <c r="H160" s="39"/>
      <c r="I160" s="143"/>
      <c r="J160" s="39"/>
      <c r="K160" s="39"/>
      <c r="L160" s="43"/>
      <c r="M160" s="230"/>
      <c r="N160" s="79"/>
      <c r="O160" s="79"/>
      <c r="P160" s="79"/>
      <c r="Q160" s="79"/>
      <c r="R160" s="79"/>
      <c r="S160" s="79"/>
      <c r="T160" s="80"/>
      <c r="AT160" s="17" t="s">
        <v>172</v>
      </c>
      <c r="AU160" s="17" t="s">
        <v>76</v>
      </c>
    </row>
    <row r="161" s="1" customFormat="1">
      <c r="B161" s="38"/>
      <c r="C161" s="39"/>
      <c r="D161" s="228" t="s">
        <v>174</v>
      </c>
      <c r="E161" s="39"/>
      <c r="F161" s="231" t="s">
        <v>585</v>
      </c>
      <c r="G161" s="39"/>
      <c r="H161" s="39"/>
      <c r="I161" s="143"/>
      <c r="J161" s="39"/>
      <c r="K161" s="39"/>
      <c r="L161" s="43"/>
      <c r="M161" s="230"/>
      <c r="N161" s="79"/>
      <c r="O161" s="79"/>
      <c r="P161" s="79"/>
      <c r="Q161" s="79"/>
      <c r="R161" s="79"/>
      <c r="S161" s="79"/>
      <c r="T161" s="80"/>
      <c r="AT161" s="17" t="s">
        <v>174</v>
      </c>
      <c r="AU161" s="17" t="s">
        <v>76</v>
      </c>
    </row>
    <row r="162" s="13" customFormat="1">
      <c r="B162" s="243"/>
      <c r="C162" s="244"/>
      <c r="D162" s="228" t="s">
        <v>176</v>
      </c>
      <c r="E162" s="245" t="s">
        <v>1</v>
      </c>
      <c r="F162" s="246" t="s">
        <v>2476</v>
      </c>
      <c r="G162" s="244"/>
      <c r="H162" s="245" t="s">
        <v>1</v>
      </c>
      <c r="I162" s="247"/>
      <c r="J162" s="244"/>
      <c r="K162" s="244"/>
      <c r="L162" s="248"/>
      <c r="M162" s="249"/>
      <c r="N162" s="250"/>
      <c r="O162" s="250"/>
      <c r="P162" s="250"/>
      <c r="Q162" s="250"/>
      <c r="R162" s="250"/>
      <c r="S162" s="250"/>
      <c r="T162" s="251"/>
      <c r="AT162" s="252" t="s">
        <v>176</v>
      </c>
      <c r="AU162" s="252" t="s">
        <v>76</v>
      </c>
      <c r="AV162" s="13" t="s">
        <v>74</v>
      </c>
      <c r="AW162" s="13" t="s">
        <v>30</v>
      </c>
      <c r="AX162" s="13" t="s">
        <v>67</v>
      </c>
      <c r="AY162" s="252" t="s">
        <v>163</v>
      </c>
    </row>
    <row r="163" s="12" customFormat="1">
      <c r="B163" s="232"/>
      <c r="C163" s="233"/>
      <c r="D163" s="228" t="s">
        <v>176</v>
      </c>
      <c r="E163" s="234" t="s">
        <v>1</v>
      </c>
      <c r="F163" s="235" t="s">
        <v>2477</v>
      </c>
      <c r="G163" s="233"/>
      <c r="H163" s="236">
        <v>0.53300000000000003</v>
      </c>
      <c r="I163" s="237"/>
      <c r="J163" s="233"/>
      <c r="K163" s="233"/>
      <c r="L163" s="238"/>
      <c r="M163" s="239"/>
      <c r="N163" s="240"/>
      <c r="O163" s="240"/>
      <c r="P163" s="240"/>
      <c r="Q163" s="240"/>
      <c r="R163" s="240"/>
      <c r="S163" s="240"/>
      <c r="T163" s="241"/>
      <c r="AT163" s="242" t="s">
        <v>176</v>
      </c>
      <c r="AU163" s="242" t="s">
        <v>76</v>
      </c>
      <c r="AV163" s="12" t="s">
        <v>76</v>
      </c>
      <c r="AW163" s="12" t="s">
        <v>30</v>
      </c>
      <c r="AX163" s="12" t="s">
        <v>67</v>
      </c>
      <c r="AY163" s="242" t="s">
        <v>163</v>
      </c>
    </row>
    <row r="164" s="13" customFormat="1">
      <c r="B164" s="243"/>
      <c r="C164" s="244"/>
      <c r="D164" s="228" t="s">
        <v>176</v>
      </c>
      <c r="E164" s="245" t="s">
        <v>1</v>
      </c>
      <c r="F164" s="246" t="s">
        <v>2478</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2" customFormat="1">
      <c r="B165" s="232"/>
      <c r="C165" s="233"/>
      <c r="D165" s="228" t="s">
        <v>176</v>
      </c>
      <c r="E165" s="234" t="s">
        <v>1</v>
      </c>
      <c r="F165" s="235" t="s">
        <v>2479</v>
      </c>
      <c r="G165" s="233"/>
      <c r="H165" s="236">
        <v>1.6000000000000001</v>
      </c>
      <c r="I165" s="237"/>
      <c r="J165" s="233"/>
      <c r="K165" s="233"/>
      <c r="L165" s="238"/>
      <c r="M165" s="239"/>
      <c r="N165" s="240"/>
      <c r="O165" s="240"/>
      <c r="P165" s="240"/>
      <c r="Q165" s="240"/>
      <c r="R165" s="240"/>
      <c r="S165" s="240"/>
      <c r="T165" s="241"/>
      <c r="AT165" s="242" t="s">
        <v>176</v>
      </c>
      <c r="AU165" s="242" t="s">
        <v>76</v>
      </c>
      <c r="AV165" s="12" t="s">
        <v>76</v>
      </c>
      <c r="AW165" s="12" t="s">
        <v>30</v>
      </c>
      <c r="AX165" s="12" t="s">
        <v>67</v>
      </c>
      <c r="AY165" s="242" t="s">
        <v>163</v>
      </c>
    </row>
    <row r="166" s="14" customFormat="1">
      <c r="B166" s="253"/>
      <c r="C166" s="254"/>
      <c r="D166" s="228" t="s">
        <v>176</v>
      </c>
      <c r="E166" s="255" t="s">
        <v>1</v>
      </c>
      <c r="F166" s="256" t="s">
        <v>188</v>
      </c>
      <c r="G166" s="254"/>
      <c r="H166" s="257">
        <v>2.133</v>
      </c>
      <c r="I166" s="258"/>
      <c r="J166" s="254"/>
      <c r="K166" s="254"/>
      <c r="L166" s="259"/>
      <c r="M166" s="260"/>
      <c r="N166" s="261"/>
      <c r="O166" s="261"/>
      <c r="P166" s="261"/>
      <c r="Q166" s="261"/>
      <c r="R166" s="261"/>
      <c r="S166" s="261"/>
      <c r="T166" s="262"/>
      <c r="AT166" s="263" t="s">
        <v>176</v>
      </c>
      <c r="AU166" s="263" t="s">
        <v>76</v>
      </c>
      <c r="AV166" s="14" t="s">
        <v>170</v>
      </c>
      <c r="AW166" s="14" t="s">
        <v>30</v>
      </c>
      <c r="AX166" s="14" t="s">
        <v>74</v>
      </c>
      <c r="AY166" s="263" t="s">
        <v>163</v>
      </c>
    </row>
    <row r="167" s="1" customFormat="1" ht="22.5" customHeight="1">
      <c r="B167" s="38"/>
      <c r="C167" s="216" t="s">
        <v>305</v>
      </c>
      <c r="D167" s="216" t="s">
        <v>165</v>
      </c>
      <c r="E167" s="217" t="s">
        <v>590</v>
      </c>
      <c r="F167" s="218" t="s">
        <v>591</v>
      </c>
      <c r="G167" s="219" t="s">
        <v>582</v>
      </c>
      <c r="H167" s="220">
        <v>2.133</v>
      </c>
      <c r="I167" s="221"/>
      <c r="J167" s="222">
        <f>ROUND(I167*H167,2)</f>
        <v>0</v>
      </c>
      <c r="K167" s="218" t="s">
        <v>536</v>
      </c>
      <c r="L167" s="43"/>
      <c r="M167" s="223" t="s">
        <v>1</v>
      </c>
      <c r="N167" s="224" t="s">
        <v>38</v>
      </c>
      <c r="O167" s="79"/>
      <c r="P167" s="225">
        <f>O167*H167</f>
        <v>0</v>
      </c>
      <c r="Q167" s="225">
        <v>0</v>
      </c>
      <c r="R167" s="225">
        <f>Q167*H167</f>
        <v>0</v>
      </c>
      <c r="S167" s="225">
        <v>0</v>
      </c>
      <c r="T167" s="226">
        <f>S167*H167</f>
        <v>0</v>
      </c>
      <c r="AR167" s="17" t="s">
        <v>170</v>
      </c>
      <c r="AT167" s="17" t="s">
        <v>165</v>
      </c>
      <c r="AU167" s="17" t="s">
        <v>76</v>
      </c>
      <c r="AY167" s="17" t="s">
        <v>163</v>
      </c>
      <c r="BE167" s="227">
        <f>IF(N167="základní",J167,0)</f>
        <v>0</v>
      </c>
      <c r="BF167" s="227">
        <f>IF(N167="snížená",J167,0)</f>
        <v>0</v>
      </c>
      <c r="BG167" s="227">
        <f>IF(N167="zákl. přenesená",J167,0)</f>
        <v>0</v>
      </c>
      <c r="BH167" s="227">
        <f>IF(N167="sníž. přenesená",J167,0)</f>
        <v>0</v>
      </c>
      <c r="BI167" s="227">
        <f>IF(N167="nulová",J167,0)</f>
        <v>0</v>
      </c>
      <c r="BJ167" s="17" t="s">
        <v>74</v>
      </c>
      <c r="BK167" s="227">
        <f>ROUND(I167*H167,2)</f>
        <v>0</v>
      </c>
      <c r="BL167" s="17" t="s">
        <v>170</v>
      </c>
      <c r="BM167" s="17" t="s">
        <v>2480</v>
      </c>
    </row>
    <row r="168" s="1" customFormat="1">
      <c r="B168" s="38"/>
      <c r="C168" s="39"/>
      <c r="D168" s="228" t="s">
        <v>172</v>
      </c>
      <c r="E168" s="39"/>
      <c r="F168" s="229" t="s">
        <v>593</v>
      </c>
      <c r="G168" s="39"/>
      <c r="H168" s="39"/>
      <c r="I168" s="143"/>
      <c r="J168" s="39"/>
      <c r="K168" s="39"/>
      <c r="L168" s="43"/>
      <c r="M168" s="230"/>
      <c r="N168" s="79"/>
      <c r="O168" s="79"/>
      <c r="P168" s="79"/>
      <c r="Q168" s="79"/>
      <c r="R168" s="79"/>
      <c r="S168" s="79"/>
      <c r="T168" s="80"/>
      <c r="AT168" s="17" t="s">
        <v>172</v>
      </c>
      <c r="AU168" s="17" t="s">
        <v>76</v>
      </c>
    </row>
    <row r="169" s="1" customFormat="1">
      <c r="B169" s="38"/>
      <c r="C169" s="39"/>
      <c r="D169" s="228" t="s">
        <v>174</v>
      </c>
      <c r="E169" s="39"/>
      <c r="F169" s="231" t="s">
        <v>594</v>
      </c>
      <c r="G169" s="39"/>
      <c r="H169" s="39"/>
      <c r="I169" s="143"/>
      <c r="J169" s="39"/>
      <c r="K169" s="39"/>
      <c r="L169" s="43"/>
      <c r="M169" s="230"/>
      <c r="N169" s="79"/>
      <c r="O169" s="79"/>
      <c r="P169" s="79"/>
      <c r="Q169" s="79"/>
      <c r="R169" s="79"/>
      <c r="S169" s="79"/>
      <c r="T169" s="80"/>
      <c r="AT169" s="17" t="s">
        <v>174</v>
      </c>
      <c r="AU169" s="17" t="s">
        <v>76</v>
      </c>
    </row>
    <row r="170" s="13" customFormat="1">
      <c r="B170" s="243"/>
      <c r="C170" s="244"/>
      <c r="D170" s="228" t="s">
        <v>176</v>
      </c>
      <c r="E170" s="245" t="s">
        <v>1</v>
      </c>
      <c r="F170" s="246" t="s">
        <v>2481</v>
      </c>
      <c r="G170" s="244"/>
      <c r="H170" s="245" t="s">
        <v>1</v>
      </c>
      <c r="I170" s="247"/>
      <c r="J170" s="244"/>
      <c r="K170" s="244"/>
      <c r="L170" s="248"/>
      <c r="M170" s="249"/>
      <c r="N170" s="250"/>
      <c r="O170" s="250"/>
      <c r="P170" s="250"/>
      <c r="Q170" s="250"/>
      <c r="R170" s="250"/>
      <c r="S170" s="250"/>
      <c r="T170" s="251"/>
      <c r="AT170" s="252" t="s">
        <v>176</v>
      </c>
      <c r="AU170" s="252" t="s">
        <v>76</v>
      </c>
      <c r="AV170" s="13" t="s">
        <v>74</v>
      </c>
      <c r="AW170" s="13" t="s">
        <v>30</v>
      </c>
      <c r="AX170" s="13" t="s">
        <v>67</v>
      </c>
      <c r="AY170" s="252" t="s">
        <v>163</v>
      </c>
    </row>
    <row r="171" s="12" customFormat="1">
      <c r="B171" s="232"/>
      <c r="C171" s="233"/>
      <c r="D171" s="228" t="s">
        <v>176</v>
      </c>
      <c r="E171" s="234" t="s">
        <v>1</v>
      </c>
      <c r="F171" s="235" t="s">
        <v>2477</v>
      </c>
      <c r="G171" s="233"/>
      <c r="H171" s="236">
        <v>0.53300000000000003</v>
      </c>
      <c r="I171" s="237"/>
      <c r="J171" s="233"/>
      <c r="K171" s="233"/>
      <c r="L171" s="238"/>
      <c r="M171" s="239"/>
      <c r="N171" s="240"/>
      <c r="O171" s="240"/>
      <c r="P171" s="240"/>
      <c r="Q171" s="240"/>
      <c r="R171" s="240"/>
      <c r="S171" s="240"/>
      <c r="T171" s="241"/>
      <c r="AT171" s="242" t="s">
        <v>176</v>
      </c>
      <c r="AU171" s="242" t="s">
        <v>76</v>
      </c>
      <c r="AV171" s="12" t="s">
        <v>76</v>
      </c>
      <c r="AW171" s="12" t="s">
        <v>30</v>
      </c>
      <c r="AX171" s="12" t="s">
        <v>67</v>
      </c>
      <c r="AY171" s="242" t="s">
        <v>163</v>
      </c>
    </row>
    <row r="172" s="13" customFormat="1">
      <c r="B172" s="243"/>
      <c r="C172" s="244"/>
      <c r="D172" s="228" t="s">
        <v>176</v>
      </c>
      <c r="E172" s="245" t="s">
        <v>1</v>
      </c>
      <c r="F172" s="246" t="s">
        <v>2482</v>
      </c>
      <c r="G172" s="244"/>
      <c r="H172" s="245" t="s">
        <v>1</v>
      </c>
      <c r="I172" s="247"/>
      <c r="J172" s="244"/>
      <c r="K172" s="244"/>
      <c r="L172" s="248"/>
      <c r="M172" s="249"/>
      <c r="N172" s="250"/>
      <c r="O172" s="250"/>
      <c r="P172" s="250"/>
      <c r="Q172" s="250"/>
      <c r="R172" s="250"/>
      <c r="S172" s="250"/>
      <c r="T172" s="251"/>
      <c r="AT172" s="252" t="s">
        <v>176</v>
      </c>
      <c r="AU172" s="252" t="s">
        <v>76</v>
      </c>
      <c r="AV172" s="13" t="s">
        <v>74</v>
      </c>
      <c r="AW172" s="13" t="s">
        <v>30</v>
      </c>
      <c r="AX172" s="13" t="s">
        <v>67</v>
      </c>
      <c r="AY172" s="252" t="s">
        <v>163</v>
      </c>
    </row>
    <row r="173" s="12" customFormat="1">
      <c r="B173" s="232"/>
      <c r="C173" s="233"/>
      <c r="D173" s="228" t="s">
        <v>176</v>
      </c>
      <c r="E173" s="234" t="s">
        <v>1</v>
      </c>
      <c r="F173" s="235" t="s">
        <v>2479</v>
      </c>
      <c r="G173" s="233"/>
      <c r="H173" s="236">
        <v>1.6000000000000001</v>
      </c>
      <c r="I173" s="237"/>
      <c r="J173" s="233"/>
      <c r="K173" s="233"/>
      <c r="L173" s="238"/>
      <c r="M173" s="239"/>
      <c r="N173" s="240"/>
      <c r="O173" s="240"/>
      <c r="P173" s="240"/>
      <c r="Q173" s="240"/>
      <c r="R173" s="240"/>
      <c r="S173" s="240"/>
      <c r="T173" s="241"/>
      <c r="AT173" s="242" t="s">
        <v>176</v>
      </c>
      <c r="AU173" s="242" t="s">
        <v>76</v>
      </c>
      <c r="AV173" s="12" t="s">
        <v>76</v>
      </c>
      <c r="AW173" s="12" t="s">
        <v>30</v>
      </c>
      <c r="AX173" s="12" t="s">
        <v>67</v>
      </c>
      <c r="AY173" s="242" t="s">
        <v>163</v>
      </c>
    </row>
    <row r="174" s="14" customFormat="1">
      <c r="B174" s="253"/>
      <c r="C174" s="254"/>
      <c r="D174" s="228" t="s">
        <v>176</v>
      </c>
      <c r="E174" s="255" t="s">
        <v>1</v>
      </c>
      <c r="F174" s="256" t="s">
        <v>188</v>
      </c>
      <c r="G174" s="254"/>
      <c r="H174" s="257">
        <v>2.133</v>
      </c>
      <c r="I174" s="258"/>
      <c r="J174" s="254"/>
      <c r="K174" s="254"/>
      <c r="L174" s="259"/>
      <c r="M174" s="260"/>
      <c r="N174" s="261"/>
      <c r="O174" s="261"/>
      <c r="P174" s="261"/>
      <c r="Q174" s="261"/>
      <c r="R174" s="261"/>
      <c r="S174" s="261"/>
      <c r="T174" s="262"/>
      <c r="AT174" s="263" t="s">
        <v>176</v>
      </c>
      <c r="AU174" s="263" t="s">
        <v>76</v>
      </c>
      <c r="AV174" s="14" t="s">
        <v>170</v>
      </c>
      <c r="AW174" s="14" t="s">
        <v>30</v>
      </c>
      <c r="AX174" s="14" t="s">
        <v>74</v>
      </c>
      <c r="AY174" s="263" t="s">
        <v>163</v>
      </c>
    </row>
    <row r="175" s="1" customFormat="1" ht="22.5" customHeight="1">
      <c r="B175" s="38"/>
      <c r="C175" s="216" t="s">
        <v>312</v>
      </c>
      <c r="D175" s="216" t="s">
        <v>165</v>
      </c>
      <c r="E175" s="217" t="s">
        <v>2483</v>
      </c>
      <c r="F175" s="218" t="s">
        <v>2484</v>
      </c>
      <c r="G175" s="219" t="s">
        <v>1140</v>
      </c>
      <c r="H175" s="220">
        <v>8</v>
      </c>
      <c r="I175" s="221"/>
      <c r="J175" s="222">
        <f>ROUND(I175*H175,2)</f>
        <v>0</v>
      </c>
      <c r="K175" s="218" t="s">
        <v>536</v>
      </c>
      <c r="L175" s="43"/>
      <c r="M175" s="223" t="s">
        <v>1</v>
      </c>
      <c r="N175" s="224" t="s">
        <v>38</v>
      </c>
      <c r="O175" s="79"/>
      <c r="P175" s="225">
        <f>O175*H175</f>
        <v>0</v>
      </c>
      <c r="Q175" s="225">
        <v>0</v>
      </c>
      <c r="R175" s="225">
        <f>Q175*H175</f>
        <v>0</v>
      </c>
      <c r="S175" s="225">
        <v>0</v>
      </c>
      <c r="T175" s="226">
        <f>S175*H175</f>
        <v>0</v>
      </c>
      <c r="AR175" s="17" t="s">
        <v>170</v>
      </c>
      <c r="AT175" s="17" t="s">
        <v>165</v>
      </c>
      <c r="AU175" s="17" t="s">
        <v>76</v>
      </c>
      <c r="AY175" s="17" t="s">
        <v>163</v>
      </c>
      <c r="BE175" s="227">
        <f>IF(N175="základní",J175,0)</f>
        <v>0</v>
      </c>
      <c r="BF175" s="227">
        <f>IF(N175="snížená",J175,0)</f>
        <v>0</v>
      </c>
      <c r="BG175" s="227">
        <f>IF(N175="zákl. přenesená",J175,0)</f>
        <v>0</v>
      </c>
      <c r="BH175" s="227">
        <f>IF(N175="sníž. přenesená",J175,0)</f>
        <v>0</v>
      </c>
      <c r="BI175" s="227">
        <f>IF(N175="nulová",J175,0)</f>
        <v>0</v>
      </c>
      <c r="BJ175" s="17" t="s">
        <v>74</v>
      </c>
      <c r="BK175" s="227">
        <f>ROUND(I175*H175,2)</f>
        <v>0</v>
      </c>
      <c r="BL175" s="17" t="s">
        <v>170</v>
      </c>
      <c r="BM175" s="17" t="s">
        <v>2485</v>
      </c>
    </row>
    <row r="176" s="1" customFormat="1">
      <c r="B176" s="38"/>
      <c r="C176" s="39"/>
      <c r="D176" s="228" t="s">
        <v>172</v>
      </c>
      <c r="E176" s="39"/>
      <c r="F176" s="229" t="s">
        <v>2486</v>
      </c>
      <c r="G176" s="39"/>
      <c r="H176" s="39"/>
      <c r="I176" s="143"/>
      <c r="J176" s="39"/>
      <c r="K176" s="39"/>
      <c r="L176" s="43"/>
      <c r="M176" s="230"/>
      <c r="N176" s="79"/>
      <c r="O176" s="79"/>
      <c r="P176" s="79"/>
      <c r="Q176" s="79"/>
      <c r="R176" s="79"/>
      <c r="S176" s="79"/>
      <c r="T176" s="80"/>
      <c r="AT176" s="17" t="s">
        <v>172</v>
      </c>
      <c r="AU176" s="17" t="s">
        <v>76</v>
      </c>
    </row>
    <row r="177" s="1" customFormat="1">
      <c r="B177" s="38"/>
      <c r="C177" s="39"/>
      <c r="D177" s="228" t="s">
        <v>174</v>
      </c>
      <c r="E177" s="39"/>
      <c r="F177" s="231" t="s">
        <v>1143</v>
      </c>
      <c r="G177" s="39"/>
      <c r="H177" s="39"/>
      <c r="I177" s="143"/>
      <c r="J177" s="39"/>
      <c r="K177" s="39"/>
      <c r="L177" s="43"/>
      <c r="M177" s="230"/>
      <c r="N177" s="79"/>
      <c r="O177" s="79"/>
      <c r="P177" s="79"/>
      <c r="Q177" s="79"/>
      <c r="R177" s="79"/>
      <c r="S177" s="79"/>
      <c r="T177" s="80"/>
      <c r="AT177" s="17" t="s">
        <v>174</v>
      </c>
      <c r="AU177" s="17" t="s">
        <v>76</v>
      </c>
    </row>
    <row r="178" s="1" customFormat="1">
      <c r="B178" s="38"/>
      <c r="C178" s="39"/>
      <c r="D178" s="228" t="s">
        <v>221</v>
      </c>
      <c r="E178" s="39"/>
      <c r="F178" s="231" t="s">
        <v>2487</v>
      </c>
      <c r="G178" s="39"/>
      <c r="H178" s="39"/>
      <c r="I178" s="143"/>
      <c r="J178" s="39"/>
      <c r="K178" s="39"/>
      <c r="L178" s="43"/>
      <c r="M178" s="230"/>
      <c r="N178" s="79"/>
      <c r="O178" s="79"/>
      <c r="P178" s="79"/>
      <c r="Q178" s="79"/>
      <c r="R178" s="79"/>
      <c r="S178" s="79"/>
      <c r="T178" s="80"/>
      <c r="AT178" s="17" t="s">
        <v>221</v>
      </c>
      <c r="AU178" s="17" t="s">
        <v>76</v>
      </c>
    </row>
    <row r="179" s="1" customFormat="1" ht="22.5" customHeight="1">
      <c r="B179" s="38"/>
      <c r="C179" s="216" t="s">
        <v>320</v>
      </c>
      <c r="D179" s="216" t="s">
        <v>165</v>
      </c>
      <c r="E179" s="217" t="s">
        <v>1138</v>
      </c>
      <c r="F179" s="218" t="s">
        <v>1139</v>
      </c>
      <c r="G179" s="219" t="s">
        <v>1140</v>
      </c>
      <c r="H179" s="220">
        <v>8</v>
      </c>
      <c r="I179" s="221"/>
      <c r="J179" s="222">
        <f>ROUND(I179*H179,2)</f>
        <v>0</v>
      </c>
      <c r="K179" s="218" t="s">
        <v>536</v>
      </c>
      <c r="L179" s="43"/>
      <c r="M179" s="223" t="s">
        <v>1</v>
      </c>
      <c r="N179" s="224" t="s">
        <v>38</v>
      </c>
      <c r="O179" s="79"/>
      <c r="P179" s="225">
        <f>O179*H179</f>
        <v>0</v>
      </c>
      <c r="Q179" s="225">
        <v>0</v>
      </c>
      <c r="R179" s="225">
        <f>Q179*H179</f>
        <v>0</v>
      </c>
      <c r="S179" s="225">
        <v>0</v>
      </c>
      <c r="T179" s="226">
        <f>S179*H179</f>
        <v>0</v>
      </c>
      <c r="AR179" s="17" t="s">
        <v>170</v>
      </c>
      <c r="AT179" s="17" t="s">
        <v>165</v>
      </c>
      <c r="AU179" s="17" t="s">
        <v>76</v>
      </c>
      <c r="AY179" s="17" t="s">
        <v>163</v>
      </c>
      <c r="BE179" s="227">
        <f>IF(N179="základní",J179,0)</f>
        <v>0</v>
      </c>
      <c r="BF179" s="227">
        <f>IF(N179="snížená",J179,0)</f>
        <v>0</v>
      </c>
      <c r="BG179" s="227">
        <f>IF(N179="zákl. přenesená",J179,0)</f>
        <v>0</v>
      </c>
      <c r="BH179" s="227">
        <f>IF(N179="sníž. přenesená",J179,0)</f>
        <v>0</v>
      </c>
      <c r="BI179" s="227">
        <f>IF(N179="nulová",J179,0)</f>
        <v>0</v>
      </c>
      <c r="BJ179" s="17" t="s">
        <v>74</v>
      </c>
      <c r="BK179" s="227">
        <f>ROUND(I179*H179,2)</f>
        <v>0</v>
      </c>
      <c r="BL179" s="17" t="s">
        <v>170</v>
      </c>
      <c r="BM179" s="17" t="s">
        <v>2488</v>
      </c>
    </row>
    <row r="180" s="1" customFormat="1">
      <c r="B180" s="38"/>
      <c r="C180" s="39"/>
      <c r="D180" s="228" t="s">
        <v>172</v>
      </c>
      <c r="E180" s="39"/>
      <c r="F180" s="229" t="s">
        <v>1142</v>
      </c>
      <c r="G180" s="39"/>
      <c r="H180" s="39"/>
      <c r="I180" s="143"/>
      <c r="J180" s="39"/>
      <c r="K180" s="39"/>
      <c r="L180" s="43"/>
      <c r="M180" s="230"/>
      <c r="N180" s="79"/>
      <c r="O180" s="79"/>
      <c r="P180" s="79"/>
      <c r="Q180" s="79"/>
      <c r="R180" s="79"/>
      <c r="S180" s="79"/>
      <c r="T180" s="80"/>
      <c r="AT180" s="17" t="s">
        <v>172</v>
      </c>
      <c r="AU180" s="17" t="s">
        <v>76</v>
      </c>
    </row>
    <row r="181" s="1" customFormat="1">
      <c r="B181" s="38"/>
      <c r="C181" s="39"/>
      <c r="D181" s="228" t="s">
        <v>174</v>
      </c>
      <c r="E181" s="39"/>
      <c r="F181" s="231" t="s">
        <v>1143</v>
      </c>
      <c r="G181" s="39"/>
      <c r="H181" s="39"/>
      <c r="I181" s="143"/>
      <c r="J181" s="39"/>
      <c r="K181" s="39"/>
      <c r="L181" s="43"/>
      <c r="M181" s="230"/>
      <c r="N181" s="79"/>
      <c r="O181" s="79"/>
      <c r="P181" s="79"/>
      <c r="Q181" s="79"/>
      <c r="R181" s="79"/>
      <c r="S181" s="79"/>
      <c r="T181" s="80"/>
      <c r="AT181" s="17" t="s">
        <v>174</v>
      </c>
      <c r="AU181" s="17" t="s">
        <v>76</v>
      </c>
    </row>
    <row r="182" s="1" customFormat="1">
      <c r="B182" s="38"/>
      <c r="C182" s="39"/>
      <c r="D182" s="228" t="s">
        <v>221</v>
      </c>
      <c r="E182" s="39"/>
      <c r="F182" s="231" t="s">
        <v>2489</v>
      </c>
      <c r="G182" s="39"/>
      <c r="H182" s="39"/>
      <c r="I182" s="143"/>
      <c r="J182" s="39"/>
      <c r="K182" s="39"/>
      <c r="L182" s="43"/>
      <c r="M182" s="230"/>
      <c r="N182" s="79"/>
      <c r="O182" s="79"/>
      <c r="P182" s="79"/>
      <c r="Q182" s="79"/>
      <c r="R182" s="79"/>
      <c r="S182" s="79"/>
      <c r="T182" s="80"/>
      <c r="AT182" s="17" t="s">
        <v>221</v>
      </c>
      <c r="AU182" s="17" t="s">
        <v>76</v>
      </c>
    </row>
    <row r="183" s="1" customFormat="1" ht="22.5" customHeight="1">
      <c r="B183" s="38"/>
      <c r="C183" s="216" t="s">
        <v>326</v>
      </c>
      <c r="D183" s="216" t="s">
        <v>165</v>
      </c>
      <c r="E183" s="217" t="s">
        <v>1144</v>
      </c>
      <c r="F183" s="218" t="s">
        <v>1145</v>
      </c>
      <c r="G183" s="219" t="s">
        <v>1140</v>
      </c>
      <c r="H183" s="220">
        <v>4</v>
      </c>
      <c r="I183" s="221"/>
      <c r="J183" s="222">
        <f>ROUND(I183*H183,2)</f>
        <v>0</v>
      </c>
      <c r="K183" s="218" t="s">
        <v>536</v>
      </c>
      <c r="L183" s="43"/>
      <c r="M183" s="223" t="s">
        <v>1</v>
      </c>
      <c r="N183" s="224" t="s">
        <v>38</v>
      </c>
      <c r="O183" s="79"/>
      <c r="P183" s="225">
        <f>O183*H183</f>
        <v>0</v>
      </c>
      <c r="Q183" s="225">
        <v>0</v>
      </c>
      <c r="R183" s="225">
        <f>Q183*H183</f>
        <v>0</v>
      </c>
      <c r="S183" s="225">
        <v>0</v>
      </c>
      <c r="T183" s="226">
        <f>S183*H183</f>
        <v>0</v>
      </c>
      <c r="AR183" s="17" t="s">
        <v>170</v>
      </c>
      <c r="AT183" s="17" t="s">
        <v>165</v>
      </c>
      <c r="AU183" s="17" t="s">
        <v>76</v>
      </c>
      <c r="AY183" s="17" t="s">
        <v>163</v>
      </c>
      <c r="BE183" s="227">
        <f>IF(N183="základní",J183,0)</f>
        <v>0</v>
      </c>
      <c r="BF183" s="227">
        <f>IF(N183="snížená",J183,0)</f>
        <v>0</v>
      </c>
      <c r="BG183" s="227">
        <f>IF(N183="zákl. přenesená",J183,0)</f>
        <v>0</v>
      </c>
      <c r="BH183" s="227">
        <f>IF(N183="sníž. přenesená",J183,0)</f>
        <v>0</v>
      </c>
      <c r="BI183" s="227">
        <f>IF(N183="nulová",J183,0)</f>
        <v>0</v>
      </c>
      <c r="BJ183" s="17" t="s">
        <v>74</v>
      </c>
      <c r="BK183" s="227">
        <f>ROUND(I183*H183,2)</f>
        <v>0</v>
      </c>
      <c r="BL183" s="17" t="s">
        <v>170</v>
      </c>
      <c r="BM183" s="17" t="s">
        <v>2490</v>
      </c>
    </row>
    <row r="184" s="1" customFormat="1">
      <c r="B184" s="38"/>
      <c r="C184" s="39"/>
      <c r="D184" s="228" t="s">
        <v>172</v>
      </c>
      <c r="E184" s="39"/>
      <c r="F184" s="229" t="s">
        <v>1147</v>
      </c>
      <c r="G184" s="39"/>
      <c r="H184" s="39"/>
      <c r="I184" s="143"/>
      <c r="J184" s="39"/>
      <c r="K184" s="39"/>
      <c r="L184" s="43"/>
      <c r="M184" s="230"/>
      <c r="N184" s="79"/>
      <c r="O184" s="79"/>
      <c r="P184" s="79"/>
      <c r="Q184" s="79"/>
      <c r="R184" s="79"/>
      <c r="S184" s="79"/>
      <c r="T184" s="80"/>
      <c r="AT184" s="17" t="s">
        <v>172</v>
      </c>
      <c r="AU184" s="17" t="s">
        <v>76</v>
      </c>
    </row>
    <row r="185" s="1" customFormat="1">
      <c r="B185" s="38"/>
      <c r="C185" s="39"/>
      <c r="D185" s="228" t="s">
        <v>174</v>
      </c>
      <c r="E185" s="39"/>
      <c r="F185" s="231" t="s">
        <v>1143</v>
      </c>
      <c r="G185" s="39"/>
      <c r="H185" s="39"/>
      <c r="I185" s="143"/>
      <c r="J185" s="39"/>
      <c r="K185" s="39"/>
      <c r="L185" s="43"/>
      <c r="M185" s="230"/>
      <c r="N185" s="79"/>
      <c r="O185" s="79"/>
      <c r="P185" s="79"/>
      <c r="Q185" s="79"/>
      <c r="R185" s="79"/>
      <c r="S185" s="79"/>
      <c r="T185" s="80"/>
      <c r="AT185" s="17" t="s">
        <v>174</v>
      </c>
      <c r="AU185" s="17" t="s">
        <v>76</v>
      </c>
    </row>
    <row r="186" s="1" customFormat="1">
      <c r="B186" s="38"/>
      <c r="C186" s="39"/>
      <c r="D186" s="228" t="s">
        <v>221</v>
      </c>
      <c r="E186" s="39"/>
      <c r="F186" s="231" t="s">
        <v>2491</v>
      </c>
      <c r="G186" s="39"/>
      <c r="H186" s="39"/>
      <c r="I186" s="143"/>
      <c r="J186" s="39"/>
      <c r="K186" s="39"/>
      <c r="L186" s="43"/>
      <c r="M186" s="230"/>
      <c r="N186" s="79"/>
      <c r="O186" s="79"/>
      <c r="P186" s="79"/>
      <c r="Q186" s="79"/>
      <c r="R186" s="79"/>
      <c r="S186" s="79"/>
      <c r="T186" s="80"/>
      <c r="AT186" s="17" t="s">
        <v>221</v>
      </c>
      <c r="AU186" s="17" t="s">
        <v>76</v>
      </c>
    </row>
    <row r="187" s="1" customFormat="1" ht="22.5" customHeight="1">
      <c r="B187" s="38"/>
      <c r="C187" s="216" t="s">
        <v>7</v>
      </c>
      <c r="D187" s="216" t="s">
        <v>165</v>
      </c>
      <c r="E187" s="217" t="s">
        <v>2492</v>
      </c>
      <c r="F187" s="218" t="s">
        <v>2493</v>
      </c>
      <c r="G187" s="219" t="s">
        <v>1140</v>
      </c>
      <c r="H187" s="220">
        <v>4</v>
      </c>
      <c r="I187" s="221"/>
      <c r="J187" s="222">
        <f>ROUND(I187*H187,2)</f>
        <v>0</v>
      </c>
      <c r="K187" s="218" t="s">
        <v>536</v>
      </c>
      <c r="L187" s="43"/>
      <c r="M187" s="223" t="s">
        <v>1</v>
      </c>
      <c r="N187" s="224" t="s">
        <v>38</v>
      </c>
      <c r="O187" s="79"/>
      <c r="P187" s="225">
        <f>O187*H187</f>
        <v>0</v>
      </c>
      <c r="Q187" s="225">
        <v>0</v>
      </c>
      <c r="R187" s="225">
        <f>Q187*H187</f>
        <v>0</v>
      </c>
      <c r="S187" s="225">
        <v>0</v>
      </c>
      <c r="T187" s="226">
        <f>S187*H187</f>
        <v>0</v>
      </c>
      <c r="AR187" s="17" t="s">
        <v>170</v>
      </c>
      <c r="AT187" s="17" t="s">
        <v>165</v>
      </c>
      <c r="AU187" s="17" t="s">
        <v>76</v>
      </c>
      <c r="AY187" s="17" t="s">
        <v>163</v>
      </c>
      <c r="BE187" s="227">
        <f>IF(N187="základní",J187,0)</f>
        <v>0</v>
      </c>
      <c r="BF187" s="227">
        <f>IF(N187="snížená",J187,0)</f>
        <v>0</v>
      </c>
      <c r="BG187" s="227">
        <f>IF(N187="zákl. přenesená",J187,0)</f>
        <v>0</v>
      </c>
      <c r="BH187" s="227">
        <f>IF(N187="sníž. přenesená",J187,0)</f>
        <v>0</v>
      </c>
      <c r="BI187" s="227">
        <f>IF(N187="nulová",J187,0)</f>
        <v>0</v>
      </c>
      <c r="BJ187" s="17" t="s">
        <v>74</v>
      </c>
      <c r="BK187" s="227">
        <f>ROUND(I187*H187,2)</f>
        <v>0</v>
      </c>
      <c r="BL187" s="17" t="s">
        <v>170</v>
      </c>
      <c r="BM187" s="17" t="s">
        <v>2494</v>
      </c>
    </row>
    <row r="188" s="1" customFormat="1">
      <c r="B188" s="38"/>
      <c r="C188" s="39"/>
      <c r="D188" s="228" t="s">
        <v>172</v>
      </c>
      <c r="E188" s="39"/>
      <c r="F188" s="229" t="s">
        <v>2495</v>
      </c>
      <c r="G188" s="39"/>
      <c r="H188" s="39"/>
      <c r="I188" s="143"/>
      <c r="J188" s="39"/>
      <c r="K188" s="39"/>
      <c r="L188" s="43"/>
      <c r="M188" s="230"/>
      <c r="N188" s="79"/>
      <c r="O188" s="79"/>
      <c r="P188" s="79"/>
      <c r="Q188" s="79"/>
      <c r="R188" s="79"/>
      <c r="S188" s="79"/>
      <c r="T188" s="80"/>
      <c r="AT188" s="17" t="s">
        <v>172</v>
      </c>
      <c r="AU188" s="17" t="s">
        <v>76</v>
      </c>
    </row>
    <row r="189" s="1" customFormat="1">
      <c r="B189" s="38"/>
      <c r="C189" s="39"/>
      <c r="D189" s="228" t="s">
        <v>174</v>
      </c>
      <c r="E189" s="39"/>
      <c r="F189" s="231" t="s">
        <v>1152</v>
      </c>
      <c r="G189" s="39"/>
      <c r="H189" s="39"/>
      <c r="I189" s="143"/>
      <c r="J189" s="39"/>
      <c r="K189" s="39"/>
      <c r="L189" s="43"/>
      <c r="M189" s="230"/>
      <c r="N189" s="79"/>
      <c r="O189" s="79"/>
      <c r="P189" s="79"/>
      <c r="Q189" s="79"/>
      <c r="R189" s="79"/>
      <c r="S189" s="79"/>
      <c r="T189" s="80"/>
      <c r="AT189" s="17" t="s">
        <v>174</v>
      </c>
      <c r="AU189" s="17" t="s">
        <v>76</v>
      </c>
    </row>
    <row r="190" s="1" customFormat="1">
      <c r="B190" s="38"/>
      <c r="C190" s="39"/>
      <c r="D190" s="228" t="s">
        <v>221</v>
      </c>
      <c r="E190" s="39"/>
      <c r="F190" s="231" t="s">
        <v>2496</v>
      </c>
      <c r="G190" s="39"/>
      <c r="H190" s="39"/>
      <c r="I190" s="143"/>
      <c r="J190" s="39"/>
      <c r="K190" s="39"/>
      <c r="L190" s="43"/>
      <c r="M190" s="230"/>
      <c r="N190" s="79"/>
      <c r="O190" s="79"/>
      <c r="P190" s="79"/>
      <c r="Q190" s="79"/>
      <c r="R190" s="79"/>
      <c r="S190" s="79"/>
      <c r="T190" s="80"/>
      <c r="AT190" s="17" t="s">
        <v>221</v>
      </c>
      <c r="AU190" s="17" t="s">
        <v>76</v>
      </c>
    </row>
    <row r="191" s="1" customFormat="1" ht="22.5" customHeight="1">
      <c r="B191" s="38"/>
      <c r="C191" s="216" t="s">
        <v>346</v>
      </c>
      <c r="D191" s="216" t="s">
        <v>165</v>
      </c>
      <c r="E191" s="217" t="s">
        <v>1148</v>
      </c>
      <c r="F191" s="218" t="s">
        <v>1149</v>
      </c>
      <c r="G191" s="219" t="s">
        <v>1140</v>
      </c>
      <c r="H191" s="220">
        <v>6</v>
      </c>
      <c r="I191" s="221"/>
      <c r="J191" s="222">
        <f>ROUND(I191*H191,2)</f>
        <v>0</v>
      </c>
      <c r="K191" s="218" t="s">
        <v>536</v>
      </c>
      <c r="L191" s="43"/>
      <c r="M191" s="223" t="s">
        <v>1</v>
      </c>
      <c r="N191" s="224" t="s">
        <v>38</v>
      </c>
      <c r="O191" s="79"/>
      <c r="P191" s="225">
        <f>O191*H191</f>
        <v>0</v>
      </c>
      <c r="Q191" s="225">
        <v>0</v>
      </c>
      <c r="R191" s="225">
        <f>Q191*H191</f>
        <v>0</v>
      </c>
      <c r="S191" s="225">
        <v>0</v>
      </c>
      <c r="T191" s="226">
        <f>S191*H191</f>
        <v>0</v>
      </c>
      <c r="AR191" s="17" t="s">
        <v>170</v>
      </c>
      <c r="AT191" s="17" t="s">
        <v>165</v>
      </c>
      <c r="AU191" s="17" t="s">
        <v>76</v>
      </c>
      <c r="AY191" s="17" t="s">
        <v>163</v>
      </c>
      <c r="BE191" s="227">
        <f>IF(N191="základní",J191,0)</f>
        <v>0</v>
      </c>
      <c r="BF191" s="227">
        <f>IF(N191="snížená",J191,0)</f>
        <v>0</v>
      </c>
      <c r="BG191" s="227">
        <f>IF(N191="zákl. přenesená",J191,0)</f>
        <v>0</v>
      </c>
      <c r="BH191" s="227">
        <f>IF(N191="sníž. přenesená",J191,0)</f>
        <v>0</v>
      </c>
      <c r="BI191" s="227">
        <f>IF(N191="nulová",J191,0)</f>
        <v>0</v>
      </c>
      <c r="BJ191" s="17" t="s">
        <v>74</v>
      </c>
      <c r="BK191" s="227">
        <f>ROUND(I191*H191,2)</f>
        <v>0</v>
      </c>
      <c r="BL191" s="17" t="s">
        <v>170</v>
      </c>
      <c r="BM191" s="17" t="s">
        <v>2497</v>
      </c>
    </row>
    <row r="192" s="1" customFormat="1">
      <c r="B192" s="38"/>
      <c r="C192" s="39"/>
      <c r="D192" s="228" t="s">
        <v>172</v>
      </c>
      <c r="E192" s="39"/>
      <c r="F192" s="229" t="s">
        <v>1151</v>
      </c>
      <c r="G192" s="39"/>
      <c r="H192" s="39"/>
      <c r="I192" s="143"/>
      <c r="J192" s="39"/>
      <c r="K192" s="39"/>
      <c r="L192" s="43"/>
      <c r="M192" s="230"/>
      <c r="N192" s="79"/>
      <c r="O192" s="79"/>
      <c r="P192" s="79"/>
      <c r="Q192" s="79"/>
      <c r="R192" s="79"/>
      <c r="S192" s="79"/>
      <c r="T192" s="80"/>
      <c r="AT192" s="17" t="s">
        <v>172</v>
      </c>
      <c r="AU192" s="17" t="s">
        <v>76</v>
      </c>
    </row>
    <row r="193" s="1" customFormat="1">
      <c r="B193" s="38"/>
      <c r="C193" s="39"/>
      <c r="D193" s="228" t="s">
        <v>174</v>
      </c>
      <c r="E193" s="39"/>
      <c r="F193" s="231" t="s">
        <v>1152</v>
      </c>
      <c r="G193" s="39"/>
      <c r="H193" s="39"/>
      <c r="I193" s="143"/>
      <c r="J193" s="39"/>
      <c r="K193" s="39"/>
      <c r="L193" s="43"/>
      <c r="M193" s="230"/>
      <c r="N193" s="79"/>
      <c r="O193" s="79"/>
      <c r="P193" s="79"/>
      <c r="Q193" s="79"/>
      <c r="R193" s="79"/>
      <c r="S193" s="79"/>
      <c r="T193" s="80"/>
      <c r="AT193" s="17" t="s">
        <v>174</v>
      </c>
      <c r="AU193" s="17" t="s">
        <v>76</v>
      </c>
    </row>
    <row r="194" s="1" customFormat="1">
      <c r="B194" s="38"/>
      <c r="C194" s="39"/>
      <c r="D194" s="228" t="s">
        <v>221</v>
      </c>
      <c r="E194" s="39"/>
      <c r="F194" s="231" t="s">
        <v>2498</v>
      </c>
      <c r="G194" s="39"/>
      <c r="H194" s="39"/>
      <c r="I194" s="143"/>
      <c r="J194" s="39"/>
      <c r="K194" s="39"/>
      <c r="L194" s="43"/>
      <c r="M194" s="230"/>
      <c r="N194" s="79"/>
      <c r="O194" s="79"/>
      <c r="P194" s="79"/>
      <c r="Q194" s="79"/>
      <c r="R194" s="79"/>
      <c r="S194" s="79"/>
      <c r="T194" s="80"/>
      <c r="AT194" s="17" t="s">
        <v>221</v>
      </c>
      <c r="AU194" s="17" t="s">
        <v>76</v>
      </c>
    </row>
    <row r="195" s="1" customFormat="1" ht="22.5" customHeight="1">
      <c r="B195" s="38"/>
      <c r="C195" s="216" t="s">
        <v>355</v>
      </c>
      <c r="D195" s="216" t="s">
        <v>165</v>
      </c>
      <c r="E195" s="217" t="s">
        <v>1154</v>
      </c>
      <c r="F195" s="218" t="s">
        <v>1155</v>
      </c>
      <c r="G195" s="219" t="s">
        <v>168</v>
      </c>
      <c r="H195" s="220">
        <v>500</v>
      </c>
      <c r="I195" s="221"/>
      <c r="J195" s="222">
        <f>ROUND(I195*H195,2)</f>
        <v>0</v>
      </c>
      <c r="K195" s="218" t="s">
        <v>536</v>
      </c>
      <c r="L195" s="43"/>
      <c r="M195" s="223" t="s">
        <v>1</v>
      </c>
      <c r="N195" s="224" t="s">
        <v>38</v>
      </c>
      <c r="O195" s="79"/>
      <c r="P195" s="225">
        <f>O195*H195</f>
        <v>0</v>
      </c>
      <c r="Q195" s="225">
        <v>0</v>
      </c>
      <c r="R195" s="225">
        <f>Q195*H195</f>
        <v>0</v>
      </c>
      <c r="S195" s="225">
        <v>0</v>
      </c>
      <c r="T195" s="226">
        <f>S195*H195</f>
        <v>0</v>
      </c>
      <c r="AR195" s="17" t="s">
        <v>170</v>
      </c>
      <c r="AT195" s="17" t="s">
        <v>165</v>
      </c>
      <c r="AU195" s="17" t="s">
        <v>76</v>
      </c>
      <c r="AY195" s="17" t="s">
        <v>163</v>
      </c>
      <c r="BE195" s="227">
        <f>IF(N195="základní",J195,0)</f>
        <v>0</v>
      </c>
      <c r="BF195" s="227">
        <f>IF(N195="snížená",J195,0)</f>
        <v>0</v>
      </c>
      <c r="BG195" s="227">
        <f>IF(N195="zákl. přenesená",J195,0)</f>
        <v>0</v>
      </c>
      <c r="BH195" s="227">
        <f>IF(N195="sníž. přenesená",J195,0)</f>
        <v>0</v>
      </c>
      <c r="BI195" s="227">
        <f>IF(N195="nulová",J195,0)</f>
        <v>0</v>
      </c>
      <c r="BJ195" s="17" t="s">
        <v>74</v>
      </c>
      <c r="BK195" s="227">
        <f>ROUND(I195*H195,2)</f>
        <v>0</v>
      </c>
      <c r="BL195" s="17" t="s">
        <v>170</v>
      </c>
      <c r="BM195" s="17" t="s">
        <v>2499</v>
      </c>
    </row>
    <row r="196" s="1" customFormat="1">
      <c r="B196" s="38"/>
      <c r="C196" s="39"/>
      <c r="D196" s="228" t="s">
        <v>172</v>
      </c>
      <c r="E196" s="39"/>
      <c r="F196" s="229" t="s">
        <v>1157</v>
      </c>
      <c r="G196" s="39"/>
      <c r="H196" s="39"/>
      <c r="I196" s="143"/>
      <c r="J196" s="39"/>
      <c r="K196" s="39"/>
      <c r="L196" s="43"/>
      <c r="M196" s="230"/>
      <c r="N196" s="79"/>
      <c r="O196" s="79"/>
      <c r="P196" s="79"/>
      <c r="Q196" s="79"/>
      <c r="R196" s="79"/>
      <c r="S196" s="79"/>
      <c r="T196" s="80"/>
      <c r="AT196" s="17" t="s">
        <v>172</v>
      </c>
      <c r="AU196" s="17" t="s">
        <v>76</v>
      </c>
    </row>
    <row r="197" s="1" customFormat="1">
      <c r="B197" s="38"/>
      <c r="C197" s="39"/>
      <c r="D197" s="228" t="s">
        <v>174</v>
      </c>
      <c r="E197" s="39"/>
      <c r="F197" s="231" t="s">
        <v>1158</v>
      </c>
      <c r="G197" s="39"/>
      <c r="H197" s="39"/>
      <c r="I197" s="143"/>
      <c r="J197" s="39"/>
      <c r="K197" s="39"/>
      <c r="L197" s="43"/>
      <c r="M197" s="230"/>
      <c r="N197" s="79"/>
      <c r="O197" s="79"/>
      <c r="P197" s="79"/>
      <c r="Q197" s="79"/>
      <c r="R197" s="79"/>
      <c r="S197" s="79"/>
      <c r="T197" s="80"/>
      <c r="AT197" s="17" t="s">
        <v>174</v>
      </c>
      <c r="AU197" s="17" t="s">
        <v>76</v>
      </c>
    </row>
    <row r="198" s="1" customFormat="1">
      <c r="B198" s="38"/>
      <c r="C198" s="39"/>
      <c r="D198" s="228" t="s">
        <v>221</v>
      </c>
      <c r="E198" s="39"/>
      <c r="F198" s="231" t="s">
        <v>2437</v>
      </c>
      <c r="G198" s="39"/>
      <c r="H198" s="39"/>
      <c r="I198" s="143"/>
      <c r="J198" s="39"/>
      <c r="K198" s="39"/>
      <c r="L198" s="43"/>
      <c r="M198" s="230"/>
      <c r="N198" s="79"/>
      <c r="O198" s="79"/>
      <c r="P198" s="79"/>
      <c r="Q198" s="79"/>
      <c r="R198" s="79"/>
      <c r="S198" s="79"/>
      <c r="T198" s="80"/>
      <c r="AT198" s="17" t="s">
        <v>221</v>
      </c>
      <c r="AU198" s="17" t="s">
        <v>76</v>
      </c>
    </row>
    <row r="199" s="12" customFormat="1">
      <c r="B199" s="232"/>
      <c r="C199" s="233"/>
      <c r="D199" s="228" t="s">
        <v>176</v>
      </c>
      <c r="E199" s="234" t="s">
        <v>1</v>
      </c>
      <c r="F199" s="235" t="s">
        <v>2500</v>
      </c>
      <c r="G199" s="233"/>
      <c r="H199" s="236">
        <v>500</v>
      </c>
      <c r="I199" s="237"/>
      <c r="J199" s="233"/>
      <c r="K199" s="233"/>
      <c r="L199" s="238"/>
      <c r="M199" s="239"/>
      <c r="N199" s="240"/>
      <c r="O199" s="240"/>
      <c r="P199" s="240"/>
      <c r="Q199" s="240"/>
      <c r="R199" s="240"/>
      <c r="S199" s="240"/>
      <c r="T199" s="241"/>
      <c r="AT199" s="242" t="s">
        <v>176</v>
      </c>
      <c r="AU199" s="242" t="s">
        <v>76</v>
      </c>
      <c r="AV199" s="12" t="s">
        <v>76</v>
      </c>
      <c r="AW199" s="12" t="s">
        <v>30</v>
      </c>
      <c r="AX199" s="12" t="s">
        <v>74</v>
      </c>
      <c r="AY199" s="242" t="s">
        <v>163</v>
      </c>
    </row>
    <row r="200" s="1" customFormat="1" ht="22.5" customHeight="1">
      <c r="B200" s="38"/>
      <c r="C200" s="216" t="s">
        <v>367</v>
      </c>
      <c r="D200" s="216" t="s">
        <v>165</v>
      </c>
      <c r="E200" s="217" t="s">
        <v>1403</v>
      </c>
      <c r="F200" s="218" t="s">
        <v>1404</v>
      </c>
      <c r="G200" s="219" t="s">
        <v>398</v>
      </c>
      <c r="H200" s="220">
        <v>7</v>
      </c>
      <c r="I200" s="221"/>
      <c r="J200" s="222">
        <f>ROUND(I200*H200,2)</f>
        <v>0</v>
      </c>
      <c r="K200" s="218" t="s">
        <v>536</v>
      </c>
      <c r="L200" s="43"/>
      <c r="M200" s="223" t="s">
        <v>1</v>
      </c>
      <c r="N200" s="224" t="s">
        <v>38</v>
      </c>
      <c r="O200" s="79"/>
      <c r="P200" s="225">
        <f>O200*H200</f>
        <v>0</v>
      </c>
      <c r="Q200" s="225">
        <v>0</v>
      </c>
      <c r="R200" s="225">
        <f>Q200*H200</f>
        <v>0</v>
      </c>
      <c r="S200" s="225">
        <v>0</v>
      </c>
      <c r="T200" s="226">
        <f>S200*H200</f>
        <v>0</v>
      </c>
      <c r="AR200" s="17" t="s">
        <v>170</v>
      </c>
      <c r="AT200" s="17" t="s">
        <v>165</v>
      </c>
      <c r="AU200" s="17" t="s">
        <v>76</v>
      </c>
      <c r="AY200" s="17" t="s">
        <v>163</v>
      </c>
      <c r="BE200" s="227">
        <f>IF(N200="základní",J200,0)</f>
        <v>0</v>
      </c>
      <c r="BF200" s="227">
        <f>IF(N200="snížená",J200,0)</f>
        <v>0</v>
      </c>
      <c r="BG200" s="227">
        <f>IF(N200="zákl. přenesená",J200,0)</f>
        <v>0</v>
      </c>
      <c r="BH200" s="227">
        <f>IF(N200="sníž. přenesená",J200,0)</f>
        <v>0</v>
      </c>
      <c r="BI200" s="227">
        <f>IF(N200="nulová",J200,0)</f>
        <v>0</v>
      </c>
      <c r="BJ200" s="17" t="s">
        <v>74</v>
      </c>
      <c r="BK200" s="227">
        <f>ROUND(I200*H200,2)</f>
        <v>0</v>
      </c>
      <c r="BL200" s="17" t="s">
        <v>170</v>
      </c>
      <c r="BM200" s="17" t="s">
        <v>2501</v>
      </c>
    </row>
    <row r="201" s="1" customFormat="1">
      <c r="B201" s="38"/>
      <c r="C201" s="39"/>
      <c r="D201" s="228" t="s">
        <v>172</v>
      </c>
      <c r="E201" s="39"/>
      <c r="F201" s="229" t="s">
        <v>1406</v>
      </c>
      <c r="G201" s="39"/>
      <c r="H201" s="39"/>
      <c r="I201" s="143"/>
      <c r="J201" s="39"/>
      <c r="K201" s="39"/>
      <c r="L201" s="43"/>
      <c r="M201" s="230"/>
      <c r="N201" s="79"/>
      <c r="O201" s="79"/>
      <c r="P201" s="79"/>
      <c r="Q201" s="79"/>
      <c r="R201" s="79"/>
      <c r="S201" s="79"/>
      <c r="T201" s="80"/>
      <c r="AT201" s="17" t="s">
        <v>172</v>
      </c>
      <c r="AU201" s="17" t="s">
        <v>76</v>
      </c>
    </row>
    <row r="202" s="1" customFormat="1">
      <c r="B202" s="38"/>
      <c r="C202" s="39"/>
      <c r="D202" s="228" t="s">
        <v>174</v>
      </c>
      <c r="E202" s="39"/>
      <c r="F202" s="231" t="s">
        <v>1407</v>
      </c>
      <c r="G202" s="39"/>
      <c r="H202" s="39"/>
      <c r="I202" s="143"/>
      <c r="J202" s="39"/>
      <c r="K202" s="39"/>
      <c r="L202" s="43"/>
      <c r="M202" s="230"/>
      <c r="N202" s="79"/>
      <c r="O202" s="79"/>
      <c r="P202" s="79"/>
      <c r="Q202" s="79"/>
      <c r="R202" s="79"/>
      <c r="S202" s="79"/>
      <c r="T202" s="80"/>
      <c r="AT202" s="17" t="s">
        <v>174</v>
      </c>
      <c r="AU202" s="17" t="s">
        <v>76</v>
      </c>
    </row>
    <row r="203" s="1" customFormat="1">
      <c r="B203" s="38"/>
      <c r="C203" s="39"/>
      <c r="D203" s="228" t="s">
        <v>221</v>
      </c>
      <c r="E203" s="39"/>
      <c r="F203" s="231" t="s">
        <v>2502</v>
      </c>
      <c r="G203" s="39"/>
      <c r="H203" s="39"/>
      <c r="I203" s="143"/>
      <c r="J203" s="39"/>
      <c r="K203" s="39"/>
      <c r="L203" s="43"/>
      <c r="M203" s="230"/>
      <c r="N203" s="79"/>
      <c r="O203" s="79"/>
      <c r="P203" s="79"/>
      <c r="Q203" s="79"/>
      <c r="R203" s="79"/>
      <c r="S203" s="79"/>
      <c r="T203" s="80"/>
      <c r="AT203" s="17" t="s">
        <v>221</v>
      </c>
      <c r="AU203" s="17" t="s">
        <v>76</v>
      </c>
    </row>
    <row r="204" s="1" customFormat="1" ht="22.5" customHeight="1">
      <c r="B204" s="38"/>
      <c r="C204" s="216" t="s">
        <v>372</v>
      </c>
      <c r="D204" s="216" t="s">
        <v>165</v>
      </c>
      <c r="E204" s="217" t="s">
        <v>1409</v>
      </c>
      <c r="F204" s="218" t="s">
        <v>1410</v>
      </c>
      <c r="G204" s="219" t="s">
        <v>398</v>
      </c>
      <c r="H204" s="220">
        <v>7</v>
      </c>
      <c r="I204" s="221"/>
      <c r="J204" s="222">
        <f>ROUND(I204*H204,2)</f>
        <v>0</v>
      </c>
      <c r="K204" s="218" t="s">
        <v>536</v>
      </c>
      <c r="L204" s="43"/>
      <c r="M204" s="223" t="s">
        <v>1</v>
      </c>
      <c r="N204" s="224" t="s">
        <v>38</v>
      </c>
      <c r="O204" s="79"/>
      <c r="P204" s="225">
        <f>O204*H204</f>
        <v>0</v>
      </c>
      <c r="Q204" s="225">
        <v>0</v>
      </c>
      <c r="R204" s="225">
        <f>Q204*H204</f>
        <v>0</v>
      </c>
      <c r="S204" s="225">
        <v>0</v>
      </c>
      <c r="T204" s="226">
        <f>S204*H204</f>
        <v>0</v>
      </c>
      <c r="AR204" s="17" t="s">
        <v>170</v>
      </c>
      <c r="AT204" s="17" t="s">
        <v>165</v>
      </c>
      <c r="AU204" s="17" t="s">
        <v>76</v>
      </c>
      <c r="AY204" s="17" t="s">
        <v>163</v>
      </c>
      <c r="BE204" s="227">
        <f>IF(N204="základní",J204,0)</f>
        <v>0</v>
      </c>
      <c r="BF204" s="227">
        <f>IF(N204="snížená",J204,0)</f>
        <v>0</v>
      </c>
      <c r="BG204" s="227">
        <f>IF(N204="zákl. přenesená",J204,0)</f>
        <v>0</v>
      </c>
      <c r="BH204" s="227">
        <f>IF(N204="sníž. přenesená",J204,0)</f>
        <v>0</v>
      </c>
      <c r="BI204" s="227">
        <f>IF(N204="nulová",J204,0)</f>
        <v>0</v>
      </c>
      <c r="BJ204" s="17" t="s">
        <v>74</v>
      </c>
      <c r="BK204" s="227">
        <f>ROUND(I204*H204,2)</f>
        <v>0</v>
      </c>
      <c r="BL204" s="17" t="s">
        <v>170</v>
      </c>
      <c r="BM204" s="17" t="s">
        <v>2503</v>
      </c>
    </row>
    <row r="205" s="1" customFormat="1">
      <c r="B205" s="38"/>
      <c r="C205" s="39"/>
      <c r="D205" s="228" t="s">
        <v>172</v>
      </c>
      <c r="E205" s="39"/>
      <c r="F205" s="229" t="s">
        <v>1412</v>
      </c>
      <c r="G205" s="39"/>
      <c r="H205" s="39"/>
      <c r="I205" s="143"/>
      <c r="J205" s="39"/>
      <c r="K205" s="39"/>
      <c r="L205" s="43"/>
      <c r="M205" s="230"/>
      <c r="N205" s="79"/>
      <c r="O205" s="79"/>
      <c r="P205" s="79"/>
      <c r="Q205" s="79"/>
      <c r="R205" s="79"/>
      <c r="S205" s="79"/>
      <c r="T205" s="80"/>
      <c r="AT205" s="17" t="s">
        <v>172</v>
      </c>
      <c r="AU205" s="17" t="s">
        <v>76</v>
      </c>
    </row>
    <row r="206" s="1" customFormat="1">
      <c r="B206" s="38"/>
      <c r="C206" s="39"/>
      <c r="D206" s="228" t="s">
        <v>174</v>
      </c>
      <c r="E206" s="39"/>
      <c r="F206" s="231" t="s">
        <v>1413</v>
      </c>
      <c r="G206" s="39"/>
      <c r="H206" s="39"/>
      <c r="I206" s="143"/>
      <c r="J206" s="39"/>
      <c r="K206" s="39"/>
      <c r="L206" s="43"/>
      <c r="M206" s="230"/>
      <c r="N206" s="79"/>
      <c r="O206" s="79"/>
      <c r="P206" s="79"/>
      <c r="Q206" s="79"/>
      <c r="R206" s="79"/>
      <c r="S206" s="79"/>
      <c r="T206" s="80"/>
      <c r="AT206" s="17" t="s">
        <v>174</v>
      </c>
      <c r="AU206" s="17" t="s">
        <v>76</v>
      </c>
    </row>
    <row r="207" s="1" customFormat="1">
      <c r="B207" s="38"/>
      <c r="C207" s="39"/>
      <c r="D207" s="228" t="s">
        <v>221</v>
      </c>
      <c r="E207" s="39"/>
      <c r="F207" s="231" t="s">
        <v>2502</v>
      </c>
      <c r="G207" s="39"/>
      <c r="H207" s="39"/>
      <c r="I207" s="143"/>
      <c r="J207" s="39"/>
      <c r="K207" s="39"/>
      <c r="L207" s="43"/>
      <c r="M207" s="230"/>
      <c r="N207" s="79"/>
      <c r="O207" s="79"/>
      <c r="P207" s="79"/>
      <c r="Q207" s="79"/>
      <c r="R207" s="79"/>
      <c r="S207" s="79"/>
      <c r="T207" s="80"/>
      <c r="AT207" s="17" t="s">
        <v>221</v>
      </c>
      <c r="AU207" s="17" t="s">
        <v>76</v>
      </c>
    </row>
    <row r="208" s="11" customFormat="1" ht="25.92" customHeight="1">
      <c r="B208" s="200"/>
      <c r="C208" s="201"/>
      <c r="D208" s="202" t="s">
        <v>66</v>
      </c>
      <c r="E208" s="203" t="s">
        <v>597</v>
      </c>
      <c r="F208" s="203" t="s">
        <v>598</v>
      </c>
      <c r="G208" s="201"/>
      <c r="H208" s="201"/>
      <c r="I208" s="204"/>
      <c r="J208" s="205">
        <f>BK208</f>
        <v>0</v>
      </c>
      <c r="K208" s="201"/>
      <c r="L208" s="206"/>
      <c r="M208" s="207"/>
      <c r="N208" s="208"/>
      <c r="O208" s="208"/>
      <c r="P208" s="209">
        <f>SUM(P209:P230)</f>
        <v>0</v>
      </c>
      <c r="Q208" s="208"/>
      <c r="R208" s="209">
        <f>SUM(R209:R230)</f>
        <v>0</v>
      </c>
      <c r="S208" s="208"/>
      <c r="T208" s="210">
        <f>SUM(T209:T230)</f>
        <v>0</v>
      </c>
      <c r="AR208" s="211" t="s">
        <v>170</v>
      </c>
      <c r="AT208" s="212" t="s">
        <v>66</v>
      </c>
      <c r="AU208" s="212" t="s">
        <v>67</v>
      </c>
      <c r="AY208" s="211" t="s">
        <v>163</v>
      </c>
      <c r="BK208" s="213">
        <f>SUM(BK209:BK230)</f>
        <v>0</v>
      </c>
    </row>
    <row r="209" s="1" customFormat="1" ht="22.5" customHeight="1">
      <c r="B209" s="38"/>
      <c r="C209" s="216" t="s">
        <v>381</v>
      </c>
      <c r="D209" s="216" t="s">
        <v>165</v>
      </c>
      <c r="E209" s="217" t="s">
        <v>599</v>
      </c>
      <c r="F209" s="218" t="s">
        <v>600</v>
      </c>
      <c r="G209" s="219" t="s">
        <v>241</v>
      </c>
      <c r="H209" s="220">
        <v>434.58199999999999</v>
      </c>
      <c r="I209" s="221"/>
      <c r="J209" s="222">
        <f>ROUND(I209*H209,2)</f>
        <v>0</v>
      </c>
      <c r="K209" s="218" t="s">
        <v>536</v>
      </c>
      <c r="L209" s="43"/>
      <c r="M209" s="223" t="s">
        <v>1</v>
      </c>
      <c r="N209" s="224" t="s">
        <v>38</v>
      </c>
      <c r="O209" s="79"/>
      <c r="P209" s="225">
        <f>O209*H209</f>
        <v>0</v>
      </c>
      <c r="Q209" s="225">
        <v>0</v>
      </c>
      <c r="R209" s="225">
        <f>Q209*H209</f>
        <v>0</v>
      </c>
      <c r="S209" s="225">
        <v>0</v>
      </c>
      <c r="T209" s="226">
        <f>S209*H209</f>
        <v>0</v>
      </c>
      <c r="AR209" s="17" t="s">
        <v>601</v>
      </c>
      <c r="AT209" s="17" t="s">
        <v>165</v>
      </c>
      <c r="AU209" s="17" t="s">
        <v>74</v>
      </c>
      <c r="AY209" s="17" t="s">
        <v>163</v>
      </c>
      <c r="BE209" s="227">
        <f>IF(N209="základní",J209,0)</f>
        <v>0</v>
      </c>
      <c r="BF209" s="227">
        <f>IF(N209="snížená",J209,0)</f>
        <v>0</v>
      </c>
      <c r="BG209" s="227">
        <f>IF(N209="zákl. přenesená",J209,0)</f>
        <v>0</v>
      </c>
      <c r="BH209" s="227">
        <f>IF(N209="sníž. přenesená",J209,0)</f>
        <v>0</v>
      </c>
      <c r="BI209" s="227">
        <f>IF(N209="nulová",J209,0)</f>
        <v>0</v>
      </c>
      <c r="BJ209" s="17" t="s">
        <v>74</v>
      </c>
      <c r="BK209" s="227">
        <f>ROUND(I209*H209,2)</f>
        <v>0</v>
      </c>
      <c r="BL209" s="17" t="s">
        <v>601</v>
      </c>
      <c r="BM209" s="17" t="s">
        <v>2504</v>
      </c>
    </row>
    <row r="210" s="1" customFormat="1">
      <c r="B210" s="38"/>
      <c r="C210" s="39"/>
      <c r="D210" s="228" t="s">
        <v>172</v>
      </c>
      <c r="E210" s="39"/>
      <c r="F210" s="229" t="s">
        <v>603</v>
      </c>
      <c r="G210" s="39"/>
      <c r="H210" s="39"/>
      <c r="I210" s="143"/>
      <c r="J210" s="39"/>
      <c r="K210" s="39"/>
      <c r="L210" s="43"/>
      <c r="M210" s="230"/>
      <c r="N210" s="79"/>
      <c r="O210" s="79"/>
      <c r="P210" s="79"/>
      <c r="Q210" s="79"/>
      <c r="R210" s="79"/>
      <c r="S210" s="79"/>
      <c r="T210" s="80"/>
      <c r="AT210" s="17" t="s">
        <v>172</v>
      </c>
      <c r="AU210" s="17" t="s">
        <v>74</v>
      </c>
    </row>
    <row r="211" s="1" customFormat="1">
      <c r="B211" s="38"/>
      <c r="C211" s="39"/>
      <c r="D211" s="228" t="s">
        <v>174</v>
      </c>
      <c r="E211" s="39"/>
      <c r="F211" s="231" t="s">
        <v>604</v>
      </c>
      <c r="G211" s="39"/>
      <c r="H211" s="39"/>
      <c r="I211" s="143"/>
      <c r="J211" s="39"/>
      <c r="K211" s="39"/>
      <c r="L211" s="43"/>
      <c r="M211" s="230"/>
      <c r="N211" s="79"/>
      <c r="O211" s="79"/>
      <c r="P211" s="79"/>
      <c r="Q211" s="79"/>
      <c r="R211" s="79"/>
      <c r="S211" s="79"/>
      <c r="T211" s="80"/>
      <c r="AT211" s="17" t="s">
        <v>174</v>
      </c>
      <c r="AU211" s="17" t="s">
        <v>74</v>
      </c>
    </row>
    <row r="212" s="13" customFormat="1">
      <c r="B212" s="243"/>
      <c r="C212" s="244"/>
      <c r="D212" s="228" t="s">
        <v>176</v>
      </c>
      <c r="E212" s="245" t="s">
        <v>1</v>
      </c>
      <c r="F212" s="246" t="s">
        <v>606</v>
      </c>
      <c r="G212" s="244"/>
      <c r="H212" s="245" t="s">
        <v>1</v>
      </c>
      <c r="I212" s="247"/>
      <c r="J212" s="244"/>
      <c r="K212" s="244"/>
      <c r="L212" s="248"/>
      <c r="M212" s="249"/>
      <c r="N212" s="250"/>
      <c r="O212" s="250"/>
      <c r="P212" s="250"/>
      <c r="Q212" s="250"/>
      <c r="R212" s="250"/>
      <c r="S212" s="250"/>
      <c r="T212" s="251"/>
      <c r="AT212" s="252" t="s">
        <v>176</v>
      </c>
      <c r="AU212" s="252" t="s">
        <v>74</v>
      </c>
      <c r="AV212" s="13" t="s">
        <v>74</v>
      </c>
      <c r="AW212" s="13" t="s">
        <v>30</v>
      </c>
      <c r="AX212" s="13" t="s">
        <v>67</v>
      </c>
      <c r="AY212" s="252" t="s">
        <v>163</v>
      </c>
    </row>
    <row r="213" s="12" customFormat="1">
      <c r="B213" s="232"/>
      <c r="C213" s="233"/>
      <c r="D213" s="228" t="s">
        <v>176</v>
      </c>
      <c r="E213" s="234" t="s">
        <v>1</v>
      </c>
      <c r="F213" s="235" t="s">
        <v>2505</v>
      </c>
      <c r="G213" s="233"/>
      <c r="H213" s="236">
        <v>233.71199999999999</v>
      </c>
      <c r="I213" s="237"/>
      <c r="J213" s="233"/>
      <c r="K213" s="233"/>
      <c r="L213" s="238"/>
      <c r="M213" s="239"/>
      <c r="N213" s="240"/>
      <c r="O213" s="240"/>
      <c r="P213" s="240"/>
      <c r="Q213" s="240"/>
      <c r="R213" s="240"/>
      <c r="S213" s="240"/>
      <c r="T213" s="241"/>
      <c r="AT213" s="242" t="s">
        <v>176</v>
      </c>
      <c r="AU213" s="242" t="s">
        <v>74</v>
      </c>
      <c r="AV213" s="12" t="s">
        <v>76</v>
      </c>
      <c r="AW213" s="12" t="s">
        <v>30</v>
      </c>
      <c r="AX213" s="12" t="s">
        <v>67</v>
      </c>
      <c r="AY213" s="242" t="s">
        <v>163</v>
      </c>
    </row>
    <row r="214" s="13" customFormat="1">
      <c r="B214" s="243"/>
      <c r="C214" s="244"/>
      <c r="D214" s="228" t="s">
        <v>176</v>
      </c>
      <c r="E214" s="245" t="s">
        <v>1</v>
      </c>
      <c r="F214" s="246" t="s">
        <v>608</v>
      </c>
      <c r="G214" s="244"/>
      <c r="H214" s="245" t="s">
        <v>1</v>
      </c>
      <c r="I214" s="247"/>
      <c r="J214" s="244"/>
      <c r="K214" s="244"/>
      <c r="L214" s="248"/>
      <c r="M214" s="249"/>
      <c r="N214" s="250"/>
      <c r="O214" s="250"/>
      <c r="P214" s="250"/>
      <c r="Q214" s="250"/>
      <c r="R214" s="250"/>
      <c r="S214" s="250"/>
      <c r="T214" s="251"/>
      <c r="AT214" s="252" t="s">
        <v>176</v>
      </c>
      <c r="AU214" s="252" t="s">
        <v>74</v>
      </c>
      <c r="AV214" s="13" t="s">
        <v>74</v>
      </c>
      <c r="AW214" s="13" t="s">
        <v>30</v>
      </c>
      <c r="AX214" s="13" t="s">
        <v>67</v>
      </c>
      <c r="AY214" s="252" t="s">
        <v>163</v>
      </c>
    </row>
    <row r="215" s="12" customFormat="1">
      <c r="B215" s="232"/>
      <c r="C215" s="233"/>
      <c r="D215" s="228" t="s">
        <v>176</v>
      </c>
      <c r="E215" s="234" t="s">
        <v>1</v>
      </c>
      <c r="F215" s="235" t="s">
        <v>2506</v>
      </c>
      <c r="G215" s="233"/>
      <c r="H215" s="236">
        <v>6.9119999999999999</v>
      </c>
      <c r="I215" s="237"/>
      <c r="J215" s="233"/>
      <c r="K215" s="233"/>
      <c r="L215" s="238"/>
      <c r="M215" s="239"/>
      <c r="N215" s="240"/>
      <c r="O215" s="240"/>
      <c r="P215" s="240"/>
      <c r="Q215" s="240"/>
      <c r="R215" s="240"/>
      <c r="S215" s="240"/>
      <c r="T215" s="241"/>
      <c r="AT215" s="242" t="s">
        <v>176</v>
      </c>
      <c r="AU215" s="242" t="s">
        <v>74</v>
      </c>
      <c r="AV215" s="12" t="s">
        <v>76</v>
      </c>
      <c r="AW215" s="12" t="s">
        <v>30</v>
      </c>
      <c r="AX215" s="12" t="s">
        <v>67</v>
      </c>
      <c r="AY215" s="242" t="s">
        <v>163</v>
      </c>
    </row>
    <row r="216" s="12" customFormat="1">
      <c r="B216" s="232"/>
      <c r="C216" s="233"/>
      <c r="D216" s="228" t="s">
        <v>176</v>
      </c>
      <c r="E216" s="234" t="s">
        <v>1</v>
      </c>
      <c r="F216" s="235" t="s">
        <v>2507</v>
      </c>
      <c r="G216" s="233"/>
      <c r="H216" s="236">
        <v>193.958</v>
      </c>
      <c r="I216" s="237"/>
      <c r="J216" s="233"/>
      <c r="K216" s="233"/>
      <c r="L216" s="238"/>
      <c r="M216" s="239"/>
      <c r="N216" s="240"/>
      <c r="O216" s="240"/>
      <c r="P216" s="240"/>
      <c r="Q216" s="240"/>
      <c r="R216" s="240"/>
      <c r="S216" s="240"/>
      <c r="T216" s="241"/>
      <c r="AT216" s="242" t="s">
        <v>176</v>
      </c>
      <c r="AU216" s="242" t="s">
        <v>74</v>
      </c>
      <c r="AV216" s="12" t="s">
        <v>76</v>
      </c>
      <c r="AW216" s="12" t="s">
        <v>30</v>
      </c>
      <c r="AX216" s="12" t="s">
        <v>67</v>
      </c>
      <c r="AY216" s="242" t="s">
        <v>163</v>
      </c>
    </row>
    <row r="217" s="14" customFormat="1">
      <c r="B217" s="253"/>
      <c r="C217" s="254"/>
      <c r="D217" s="228" t="s">
        <v>176</v>
      </c>
      <c r="E217" s="255" t="s">
        <v>1</v>
      </c>
      <c r="F217" s="256" t="s">
        <v>188</v>
      </c>
      <c r="G217" s="254"/>
      <c r="H217" s="257">
        <v>434.58199999999999</v>
      </c>
      <c r="I217" s="258"/>
      <c r="J217" s="254"/>
      <c r="K217" s="254"/>
      <c r="L217" s="259"/>
      <c r="M217" s="260"/>
      <c r="N217" s="261"/>
      <c r="O217" s="261"/>
      <c r="P217" s="261"/>
      <c r="Q217" s="261"/>
      <c r="R217" s="261"/>
      <c r="S217" s="261"/>
      <c r="T217" s="262"/>
      <c r="AT217" s="263" t="s">
        <v>176</v>
      </c>
      <c r="AU217" s="263" t="s">
        <v>74</v>
      </c>
      <c r="AV217" s="14" t="s">
        <v>170</v>
      </c>
      <c r="AW217" s="14" t="s">
        <v>30</v>
      </c>
      <c r="AX217" s="14" t="s">
        <v>74</v>
      </c>
      <c r="AY217" s="263" t="s">
        <v>163</v>
      </c>
    </row>
    <row r="218" s="1" customFormat="1" ht="22.5" customHeight="1">
      <c r="B218" s="38"/>
      <c r="C218" s="216" t="s">
        <v>387</v>
      </c>
      <c r="D218" s="216" t="s">
        <v>165</v>
      </c>
      <c r="E218" s="217" t="s">
        <v>611</v>
      </c>
      <c r="F218" s="218" t="s">
        <v>612</v>
      </c>
      <c r="G218" s="219" t="s">
        <v>398</v>
      </c>
      <c r="H218" s="220">
        <v>4</v>
      </c>
      <c r="I218" s="221"/>
      <c r="J218" s="222">
        <f>ROUND(I218*H218,2)</f>
        <v>0</v>
      </c>
      <c r="K218" s="218" t="s">
        <v>536</v>
      </c>
      <c r="L218" s="43"/>
      <c r="M218" s="223" t="s">
        <v>1</v>
      </c>
      <c r="N218" s="224" t="s">
        <v>38</v>
      </c>
      <c r="O218" s="79"/>
      <c r="P218" s="225">
        <f>O218*H218</f>
        <v>0</v>
      </c>
      <c r="Q218" s="225">
        <v>0</v>
      </c>
      <c r="R218" s="225">
        <f>Q218*H218</f>
        <v>0</v>
      </c>
      <c r="S218" s="225">
        <v>0</v>
      </c>
      <c r="T218" s="226">
        <f>S218*H218</f>
        <v>0</v>
      </c>
      <c r="AR218" s="17" t="s">
        <v>601</v>
      </c>
      <c r="AT218" s="17" t="s">
        <v>165</v>
      </c>
      <c r="AU218" s="17" t="s">
        <v>74</v>
      </c>
      <c r="AY218" s="17" t="s">
        <v>163</v>
      </c>
      <c r="BE218" s="227">
        <f>IF(N218="základní",J218,0)</f>
        <v>0</v>
      </c>
      <c r="BF218" s="227">
        <f>IF(N218="snížená",J218,0)</f>
        <v>0</v>
      </c>
      <c r="BG218" s="227">
        <f>IF(N218="zákl. přenesená",J218,0)</f>
        <v>0</v>
      </c>
      <c r="BH218" s="227">
        <f>IF(N218="sníž. přenesená",J218,0)</f>
        <v>0</v>
      </c>
      <c r="BI218" s="227">
        <f>IF(N218="nulová",J218,0)</f>
        <v>0</v>
      </c>
      <c r="BJ218" s="17" t="s">
        <v>74</v>
      </c>
      <c r="BK218" s="227">
        <f>ROUND(I218*H218,2)</f>
        <v>0</v>
      </c>
      <c r="BL218" s="17" t="s">
        <v>601</v>
      </c>
      <c r="BM218" s="17" t="s">
        <v>2508</v>
      </c>
    </row>
    <row r="219" s="1" customFormat="1">
      <c r="B219" s="38"/>
      <c r="C219" s="39"/>
      <c r="D219" s="228" t="s">
        <v>172</v>
      </c>
      <c r="E219" s="39"/>
      <c r="F219" s="229" t="s">
        <v>614</v>
      </c>
      <c r="G219" s="39"/>
      <c r="H219" s="39"/>
      <c r="I219" s="143"/>
      <c r="J219" s="39"/>
      <c r="K219" s="39"/>
      <c r="L219" s="43"/>
      <c r="M219" s="230"/>
      <c r="N219" s="79"/>
      <c r="O219" s="79"/>
      <c r="P219" s="79"/>
      <c r="Q219" s="79"/>
      <c r="R219" s="79"/>
      <c r="S219" s="79"/>
      <c r="T219" s="80"/>
      <c r="AT219" s="17" t="s">
        <v>172</v>
      </c>
      <c r="AU219" s="17" t="s">
        <v>74</v>
      </c>
    </row>
    <row r="220" s="1" customFormat="1">
      <c r="B220" s="38"/>
      <c r="C220" s="39"/>
      <c r="D220" s="228" t="s">
        <v>174</v>
      </c>
      <c r="E220" s="39"/>
      <c r="F220" s="231" t="s">
        <v>615</v>
      </c>
      <c r="G220" s="39"/>
      <c r="H220" s="39"/>
      <c r="I220" s="143"/>
      <c r="J220" s="39"/>
      <c r="K220" s="39"/>
      <c r="L220" s="43"/>
      <c r="M220" s="230"/>
      <c r="N220" s="79"/>
      <c r="O220" s="79"/>
      <c r="P220" s="79"/>
      <c r="Q220" s="79"/>
      <c r="R220" s="79"/>
      <c r="S220" s="79"/>
      <c r="T220" s="80"/>
      <c r="AT220" s="17" t="s">
        <v>174</v>
      </c>
      <c r="AU220" s="17" t="s">
        <v>74</v>
      </c>
    </row>
    <row r="221" s="1" customFormat="1">
      <c r="B221" s="38"/>
      <c r="C221" s="39"/>
      <c r="D221" s="228" t="s">
        <v>221</v>
      </c>
      <c r="E221" s="39"/>
      <c r="F221" s="231" t="s">
        <v>616</v>
      </c>
      <c r="G221" s="39"/>
      <c r="H221" s="39"/>
      <c r="I221" s="143"/>
      <c r="J221" s="39"/>
      <c r="K221" s="39"/>
      <c r="L221" s="43"/>
      <c r="M221" s="230"/>
      <c r="N221" s="79"/>
      <c r="O221" s="79"/>
      <c r="P221" s="79"/>
      <c r="Q221" s="79"/>
      <c r="R221" s="79"/>
      <c r="S221" s="79"/>
      <c r="T221" s="80"/>
      <c r="AT221" s="17" t="s">
        <v>221</v>
      </c>
      <c r="AU221" s="17" t="s">
        <v>74</v>
      </c>
    </row>
    <row r="222" s="13" customFormat="1">
      <c r="B222" s="243"/>
      <c r="C222" s="244"/>
      <c r="D222" s="228" t="s">
        <v>176</v>
      </c>
      <c r="E222" s="245" t="s">
        <v>1</v>
      </c>
      <c r="F222" s="246" t="s">
        <v>2509</v>
      </c>
      <c r="G222" s="244"/>
      <c r="H222" s="245" t="s">
        <v>1</v>
      </c>
      <c r="I222" s="247"/>
      <c r="J222" s="244"/>
      <c r="K222" s="244"/>
      <c r="L222" s="248"/>
      <c r="M222" s="249"/>
      <c r="N222" s="250"/>
      <c r="O222" s="250"/>
      <c r="P222" s="250"/>
      <c r="Q222" s="250"/>
      <c r="R222" s="250"/>
      <c r="S222" s="250"/>
      <c r="T222" s="251"/>
      <c r="AT222" s="252" t="s">
        <v>176</v>
      </c>
      <c r="AU222" s="252" t="s">
        <v>74</v>
      </c>
      <c r="AV222" s="13" t="s">
        <v>74</v>
      </c>
      <c r="AW222" s="13" t="s">
        <v>30</v>
      </c>
      <c r="AX222" s="13" t="s">
        <v>67</v>
      </c>
      <c r="AY222" s="252" t="s">
        <v>163</v>
      </c>
    </row>
    <row r="223" s="12" customFormat="1">
      <c r="B223" s="232"/>
      <c r="C223" s="233"/>
      <c r="D223" s="228" t="s">
        <v>176</v>
      </c>
      <c r="E223" s="234" t="s">
        <v>1</v>
      </c>
      <c r="F223" s="235" t="s">
        <v>2510</v>
      </c>
      <c r="G223" s="233"/>
      <c r="H223" s="236">
        <v>1</v>
      </c>
      <c r="I223" s="237"/>
      <c r="J223" s="233"/>
      <c r="K223" s="233"/>
      <c r="L223" s="238"/>
      <c r="M223" s="239"/>
      <c r="N223" s="240"/>
      <c r="O223" s="240"/>
      <c r="P223" s="240"/>
      <c r="Q223" s="240"/>
      <c r="R223" s="240"/>
      <c r="S223" s="240"/>
      <c r="T223" s="241"/>
      <c r="AT223" s="242" t="s">
        <v>176</v>
      </c>
      <c r="AU223" s="242" t="s">
        <v>74</v>
      </c>
      <c r="AV223" s="12" t="s">
        <v>76</v>
      </c>
      <c r="AW223" s="12" t="s">
        <v>30</v>
      </c>
      <c r="AX223" s="12" t="s">
        <v>67</v>
      </c>
      <c r="AY223" s="242" t="s">
        <v>163</v>
      </c>
    </row>
    <row r="224" s="13" customFormat="1">
      <c r="B224" s="243"/>
      <c r="C224" s="244"/>
      <c r="D224" s="228" t="s">
        <v>176</v>
      </c>
      <c r="E224" s="245" t="s">
        <v>1</v>
      </c>
      <c r="F224" s="246" t="s">
        <v>2511</v>
      </c>
      <c r="G224" s="244"/>
      <c r="H224" s="245" t="s">
        <v>1</v>
      </c>
      <c r="I224" s="247"/>
      <c r="J224" s="244"/>
      <c r="K224" s="244"/>
      <c r="L224" s="248"/>
      <c r="M224" s="249"/>
      <c r="N224" s="250"/>
      <c r="O224" s="250"/>
      <c r="P224" s="250"/>
      <c r="Q224" s="250"/>
      <c r="R224" s="250"/>
      <c r="S224" s="250"/>
      <c r="T224" s="251"/>
      <c r="AT224" s="252" t="s">
        <v>176</v>
      </c>
      <c r="AU224" s="252" t="s">
        <v>74</v>
      </c>
      <c r="AV224" s="13" t="s">
        <v>74</v>
      </c>
      <c r="AW224" s="13" t="s">
        <v>30</v>
      </c>
      <c r="AX224" s="13" t="s">
        <v>67</v>
      </c>
      <c r="AY224" s="252" t="s">
        <v>163</v>
      </c>
    </row>
    <row r="225" s="12" customFormat="1">
      <c r="B225" s="232"/>
      <c r="C225" s="233"/>
      <c r="D225" s="228" t="s">
        <v>176</v>
      </c>
      <c r="E225" s="234" t="s">
        <v>1</v>
      </c>
      <c r="F225" s="235" t="s">
        <v>189</v>
      </c>
      <c r="G225" s="233"/>
      <c r="H225" s="236">
        <v>3</v>
      </c>
      <c r="I225" s="237"/>
      <c r="J225" s="233"/>
      <c r="K225" s="233"/>
      <c r="L225" s="238"/>
      <c r="M225" s="239"/>
      <c r="N225" s="240"/>
      <c r="O225" s="240"/>
      <c r="P225" s="240"/>
      <c r="Q225" s="240"/>
      <c r="R225" s="240"/>
      <c r="S225" s="240"/>
      <c r="T225" s="241"/>
      <c r="AT225" s="242" t="s">
        <v>176</v>
      </c>
      <c r="AU225" s="242" t="s">
        <v>74</v>
      </c>
      <c r="AV225" s="12" t="s">
        <v>76</v>
      </c>
      <c r="AW225" s="12" t="s">
        <v>30</v>
      </c>
      <c r="AX225" s="12" t="s">
        <v>67</v>
      </c>
      <c r="AY225" s="242" t="s">
        <v>163</v>
      </c>
    </row>
    <row r="226" s="14" customFormat="1">
      <c r="B226" s="253"/>
      <c r="C226" s="254"/>
      <c r="D226" s="228" t="s">
        <v>176</v>
      </c>
      <c r="E226" s="255" t="s">
        <v>1</v>
      </c>
      <c r="F226" s="256" t="s">
        <v>188</v>
      </c>
      <c r="G226" s="254"/>
      <c r="H226" s="257">
        <v>4</v>
      </c>
      <c r="I226" s="258"/>
      <c r="J226" s="254"/>
      <c r="K226" s="254"/>
      <c r="L226" s="259"/>
      <c r="M226" s="260"/>
      <c r="N226" s="261"/>
      <c r="O226" s="261"/>
      <c r="P226" s="261"/>
      <c r="Q226" s="261"/>
      <c r="R226" s="261"/>
      <c r="S226" s="261"/>
      <c r="T226" s="262"/>
      <c r="AT226" s="263" t="s">
        <v>176</v>
      </c>
      <c r="AU226" s="263" t="s">
        <v>74</v>
      </c>
      <c r="AV226" s="14" t="s">
        <v>170</v>
      </c>
      <c r="AW226" s="14" t="s">
        <v>30</v>
      </c>
      <c r="AX226" s="14" t="s">
        <v>74</v>
      </c>
      <c r="AY226" s="263" t="s">
        <v>163</v>
      </c>
    </row>
    <row r="227" s="1" customFormat="1" ht="22.5" customHeight="1">
      <c r="B227" s="38"/>
      <c r="C227" s="216" t="s">
        <v>395</v>
      </c>
      <c r="D227" s="216" t="s">
        <v>165</v>
      </c>
      <c r="E227" s="217" t="s">
        <v>621</v>
      </c>
      <c r="F227" s="218" t="s">
        <v>622</v>
      </c>
      <c r="G227" s="219" t="s">
        <v>241</v>
      </c>
      <c r="H227" s="220">
        <v>233.71199999999999</v>
      </c>
      <c r="I227" s="221"/>
      <c r="J227" s="222">
        <f>ROUND(I227*H227,2)</f>
        <v>0</v>
      </c>
      <c r="K227" s="218" t="s">
        <v>536</v>
      </c>
      <c r="L227" s="43"/>
      <c r="M227" s="223" t="s">
        <v>1</v>
      </c>
      <c r="N227" s="224" t="s">
        <v>38</v>
      </c>
      <c r="O227" s="79"/>
      <c r="P227" s="225">
        <f>O227*H227</f>
        <v>0</v>
      </c>
      <c r="Q227" s="225">
        <v>0</v>
      </c>
      <c r="R227" s="225">
        <f>Q227*H227</f>
        <v>0</v>
      </c>
      <c r="S227" s="225">
        <v>0</v>
      </c>
      <c r="T227" s="226">
        <f>S227*H227</f>
        <v>0</v>
      </c>
      <c r="AR227" s="17" t="s">
        <v>601</v>
      </c>
      <c r="AT227" s="17" t="s">
        <v>165</v>
      </c>
      <c r="AU227" s="17" t="s">
        <v>74</v>
      </c>
      <c r="AY227" s="17" t="s">
        <v>163</v>
      </c>
      <c r="BE227" s="227">
        <f>IF(N227="základní",J227,0)</f>
        <v>0</v>
      </c>
      <c r="BF227" s="227">
        <f>IF(N227="snížená",J227,0)</f>
        <v>0</v>
      </c>
      <c r="BG227" s="227">
        <f>IF(N227="zákl. přenesená",J227,0)</f>
        <v>0</v>
      </c>
      <c r="BH227" s="227">
        <f>IF(N227="sníž. přenesená",J227,0)</f>
        <v>0</v>
      </c>
      <c r="BI227" s="227">
        <f>IF(N227="nulová",J227,0)</f>
        <v>0</v>
      </c>
      <c r="BJ227" s="17" t="s">
        <v>74</v>
      </c>
      <c r="BK227" s="227">
        <f>ROUND(I227*H227,2)</f>
        <v>0</v>
      </c>
      <c r="BL227" s="17" t="s">
        <v>601</v>
      </c>
      <c r="BM227" s="17" t="s">
        <v>2512</v>
      </c>
    </row>
    <row r="228" s="1" customFormat="1">
      <c r="B228" s="38"/>
      <c r="C228" s="39"/>
      <c r="D228" s="228" t="s">
        <v>172</v>
      </c>
      <c r="E228" s="39"/>
      <c r="F228" s="229" t="s">
        <v>624</v>
      </c>
      <c r="G228" s="39"/>
      <c r="H228" s="39"/>
      <c r="I228" s="143"/>
      <c r="J228" s="39"/>
      <c r="K228" s="39"/>
      <c r="L228" s="43"/>
      <c r="M228" s="230"/>
      <c r="N228" s="79"/>
      <c r="O228" s="79"/>
      <c r="P228" s="79"/>
      <c r="Q228" s="79"/>
      <c r="R228" s="79"/>
      <c r="S228" s="79"/>
      <c r="T228" s="80"/>
      <c r="AT228" s="17" t="s">
        <v>172</v>
      </c>
      <c r="AU228" s="17" t="s">
        <v>74</v>
      </c>
    </row>
    <row r="229" s="1" customFormat="1">
      <c r="B229" s="38"/>
      <c r="C229" s="39"/>
      <c r="D229" s="228" t="s">
        <v>174</v>
      </c>
      <c r="E229" s="39"/>
      <c r="F229" s="231" t="s">
        <v>625</v>
      </c>
      <c r="G229" s="39"/>
      <c r="H229" s="39"/>
      <c r="I229" s="143"/>
      <c r="J229" s="39"/>
      <c r="K229" s="39"/>
      <c r="L229" s="43"/>
      <c r="M229" s="230"/>
      <c r="N229" s="79"/>
      <c r="O229" s="79"/>
      <c r="P229" s="79"/>
      <c r="Q229" s="79"/>
      <c r="R229" s="79"/>
      <c r="S229" s="79"/>
      <c r="T229" s="80"/>
      <c r="AT229" s="17" t="s">
        <v>174</v>
      </c>
      <c r="AU229" s="17" t="s">
        <v>74</v>
      </c>
    </row>
    <row r="230" s="12" customFormat="1">
      <c r="B230" s="232"/>
      <c r="C230" s="233"/>
      <c r="D230" s="228" t="s">
        <v>176</v>
      </c>
      <c r="E230" s="234" t="s">
        <v>1</v>
      </c>
      <c r="F230" s="235" t="s">
        <v>2505</v>
      </c>
      <c r="G230" s="233"/>
      <c r="H230" s="236">
        <v>233.71199999999999</v>
      </c>
      <c r="I230" s="237"/>
      <c r="J230" s="233"/>
      <c r="K230" s="233"/>
      <c r="L230" s="238"/>
      <c r="M230" s="239"/>
      <c r="N230" s="240"/>
      <c r="O230" s="240"/>
      <c r="P230" s="240"/>
      <c r="Q230" s="240"/>
      <c r="R230" s="240"/>
      <c r="S230" s="240"/>
      <c r="T230" s="241"/>
      <c r="AT230" s="242" t="s">
        <v>176</v>
      </c>
      <c r="AU230" s="242" t="s">
        <v>74</v>
      </c>
      <c r="AV230" s="12" t="s">
        <v>76</v>
      </c>
      <c r="AW230" s="12" t="s">
        <v>30</v>
      </c>
      <c r="AX230" s="12" t="s">
        <v>74</v>
      </c>
      <c r="AY230" s="242" t="s">
        <v>163</v>
      </c>
    </row>
    <row r="231" s="11" customFormat="1" ht="25.92" customHeight="1">
      <c r="B231" s="200"/>
      <c r="C231" s="201"/>
      <c r="D231" s="202" t="s">
        <v>66</v>
      </c>
      <c r="E231" s="203" t="s">
        <v>626</v>
      </c>
      <c r="F231" s="203" t="s">
        <v>627</v>
      </c>
      <c r="G231" s="201"/>
      <c r="H231" s="201"/>
      <c r="I231" s="204"/>
      <c r="J231" s="205">
        <f>BK231</f>
        <v>0</v>
      </c>
      <c r="K231" s="201"/>
      <c r="L231" s="206"/>
      <c r="M231" s="207"/>
      <c r="N231" s="208"/>
      <c r="O231" s="208"/>
      <c r="P231" s="209">
        <f>SUM(P232:P235)</f>
        <v>0</v>
      </c>
      <c r="Q231" s="208"/>
      <c r="R231" s="209">
        <f>SUM(R232:R235)</f>
        <v>0</v>
      </c>
      <c r="S231" s="208"/>
      <c r="T231" s="210">
        <f>SUM(T232:T235)</f>
        <v>0</v>
      </c>
      <c r="AR231" s="211" t="s">
        <v>205</v>
      </c>
      <c r="AT231" s="212" t="s">
        <v>66</v>
      </c>
      <c r="AU231" s="212" t="s">
        <v>67</v>
      </c>
      <c r="AY231" s="211" t="s">
        <v>163</v>
      </c>
      <c r="BK231" s="213">
        <f>SUM(BK232:BK235)</f>
        <v>0</v>
      </c>
    </row>
    <row r="232" s="1" customFormat="1" ht="22.5" customHeight="1">
      <c r="B232" s="38"/>
      <c r="C232" s="216" t="s">
        <v>402</v>
      </c>
      <c r="D232" s="216" t="s">
        <v>165</v>
      </c>
      <c r="E232" s="217" t="s">
        <v>628</v>
      </c>
      <c r="F232" s="218" t="s">
        <v>629</v>
      </c>
      <c r="G232" s="219" t="s">
        <v>398</v>
      </c>
      <c r="H232" s="220">
        <v>1</v>
      </c>
      <c r="I232" s="221"/>
      <c r="J232" s="222">
        <f>ROUND(I232*H232,2)</f>
        <v>0</v>
      </c>
      <c r="K232" s="218" t="s">
        <v>536</v>
      </c>
      <c r="L232" s="43"/>
      <c r="M232" s="223" t="s">
        <v>1</v>
      </c>
      <c r="N232" s="224" t="s">
        <v>38</v>
      </c>
      <c r="O232" s="79"/>
      <c r="P232" s="225">
        <f>O232*H232</f>
        <v>0</v>
      </c>
      <c r="Q232" s="225">
        <v>0</v>
      </c>
      <c r="R232" s="225">
        <f>Q232*H232</f>
        <v>0</v>
      </c>
      <c r="S232" s="225">
        <v>0</v>
      </c>
      <c r="T232" s="226">
        <f>S232*H232</f>
        <v>0</v>
      </c>
      <c r="AR232" s="17" t="s">
        <v>170</v>
      </c>
      <c r="AT232" s="17" t="s">
        <v>165</v>
      </c>
      <c r="AU232" s="17" t="s">
        <v>74</v>
      </c>
      <c r="AY232" s="17" t="s">
        <v>163</v>
      </c>
      <c r="BE232" s="227">
        <f>IF(N232="základní",J232,0)</f>
        <v>0</v>
      </c>
      <c r="BF232" s="227">
        <f>IF(N232="snížená",J232,0)</f>
        <v>0</v>
      </c>
      <c r="BG232" s="227">
        <f>IF(N232="zákl. přenesená",J232,0)</f>
        <v>0</v>
      </c>
      <c r="BH232" s="227">
        <f>IF(N232="sníž. přenesená",J232,0)</f>
        <v>0</v>
      </c>
      <c r="BI232" s="227">
        <f>IF(N232="nulová",J232,0)</f>
        <v>0</v>
      </c>
      <c r="BJ232" s="17" t="s">
        <v>74</v>
      </c>
      <c r="BK232" s="227">
        <f>ROUND(I232*H232,2)</f>
        <v>0</v>
      </c>
      <c r="BL232" s="17" t="s">
        <v>170</v>
      </c>
      <c r="BM232" s="17" t="s">
        <v>2513</v>
      </c>
    </row>
    <row r="233" s="1" customFormat="1">
      <c r="B233" s="38"/>
      <c r="C233" s="39"/>
      <c r="D233" s="228" t="s">
        <v>172</v>
      </c>
      <c r="E233" s="39"/>
      <c r="F233" s="229" t="s">
        <v>631</v>
      </c>
      <c r="G233" s="39"/>
      <c r="H233" s="39"/>
      <c r="I233" s="143"/>
      <c r="J233" s="39"/>
      <c r="K233" s="39"/>
      <c r="L233" s="43"/>
      <c r="M233" s="230"/>
      <c r="N233" s="79"/>
      <c r="O233" s="79"/>
      <c r="P233" s="79"/>
      <c r="Q233" s="79"/>
      <c r="R233" s="79"/>
      <c r="S233" s="79"/>
      <c r="T233" s="80"/>
      <c r="AT233" s="17" t="s">
        <v>172</v>
      </c>
      <c r="AU233" s="17" t="s">
        <v>74</v>
      </c>
    </row>
    <row r="234" s="1" customFormat="1">
      <c r="B234" s="38"/>
      <c r="C234" s="39"/>
      <c r="D234" s="228" t="s">
        <v>174</v>
      </c>
      <c r="E234" s="39"/>
      <c r="F234" s="231" t="s">
        <v>632</v>
      </c>
      <c r="G234" s="39"/>
      <c r="H234" s="39"/>
      <c r="I234" s="143"/>
      <c r="J234" s="39"/>
      <c r="K234" s="39"/>
      <c r="L234" s="43"/>
      <c r="M234" s="230"/>
      <c r="N234" s="79"/>
      <c r="O234" s="79"/>
      <c r="P234" s="79"/>
      <c r="Q234" s="79"/>
      <c r="R234" s="79"/>
      <c r="S234" s="79"/>
      <c r="T234" s="80"/>
      <c r="AT234" s="17" t="s">
        <v>174</v>
      </c>
      <c r="AU234" s="17" t="s">
        <v>74</v>
      </c>
    </row>
    <row r="235" s="1" customFormat="1">
      <c r="B235" s="38"/>
      <c r="C235" s="39"/>
      <c r="D235" s="228" t="s">
        <v>221</v>
      </c>
      <c r="E235" s="39"/>
      <c r="F235" s="231" t="s">
        <v>633</v>
      </c>
      <c r="G235" s="39"/>
      <c r="H235" s="39"/>
      <c r="I235" s="143"/>
      <c r="J235" s="39"/>
      <c r="K235" s="39"/>
      <c r="L235" s="43"/>
      <c r="M235" s="277"/>
      <c r="N235" s="278"/>
      <c r="O235" s="278"/>
      <c r="P235" s="278"/>
      <c r="Q235" s="278"/>
      <c r="R235" s="278"/>
      <c r="S235" s="278"/>
      <c r="T235" s="279"/>
      <c r="AT235" s="17" t="s">
        <v>221</v>
      </c>
      <c r="AU235" s="17" t="s">
        <v>74</v>
      </c>
    </row>
    <row r="236" s="1" customFormat="1" ht="6.96" customHeight="1">
      <c r="B236" s="57"/>
      <c r="C236" s="58"/>
      <c r="D236" s="58"/>
      <c r="E236" s="58"/>
      <c r="F236" s="58"/>
      <c r="G236" s="58"/>
      <c r="H236" s="58"/>
      <c r="I236" s="167"/>
      <c r="J236" s="58"/>
      <c r="K236" s="58"/>
      <c r="L236" s="43"/>
    </row>
  </sheetData>
  <sheetProtection sheet="1" autoFilter="0" formatColumns="0" formatRows="0" objects="1" scenarios="1" spinCount="100000" saltValue="OWK+Oowx/hsG496mftZY5IEnzy/3Y+/FQfo4THJrY5/BZZvj8SJ0PG6YFCDooB3szBUjAVC2dp3cOUizHCXHPw==" hashValue="/oD+2btIpGmMxJ31HHoN07+txZkkSFaG+FPQzflStS0EgcOjvp7HPFTU8ZPGOdfc0nbtbK/rJCTiPJQzwT40bw==" algorithmName="SHA-512" password="CC35"/>
  <autoFilter ref="C88:K23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117</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2514</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ROUND(J82,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ROUND((SUM(BE82:BE94)),  2)</f>
        <v>0</v>
      </c>
      <c r="I33" s="156">
        <v>0.20999999999999999</v>
      </c>
      <c r="J33" s="155">
        <f>ROUND(((SUM(BE82:BE94))*I33),  2)</f>
        <v>0</v>
      </c>
      <c r="L33" s="43"/>
    </row>
    <row r="34" s="1" customFormat="1" ht="14.4" customHeight="1">
      <c r="B34" s="43"/>
      <c r="E34" s="141" t="s">
        <v>39</v>
      </c>
      <c r="F34" s="155">
        <f>ROUND((SUM(BF82:BF94)),  2)</f>
        <v>0</v>
      </c>
      <c r="I34" s="156">
        <v>0.14999999999999999</v>
      </c>
      <c r="J34" s="155">
        <f>ROUND(((SUM(BF82:BF94))*I34),  2)</f>
        <v>0</v>
      </c>
      <c r="L34" s="43"/>
    </row>
    <row r="35" hidden="1" s="1" customFormat="1" ht="14.4" customHeight="1">
      <c r="B35" s="43"/>
      <c r="E35" s="141" t="s">
        <v>40</v>
      </c>
      <c r="F35" s="155">
        <f>ROUND((SUM(BG82:BG94)),  2)</f>
        <v>0</v>
      </c>
      <c r="I35" s="156">
        <v>0.20999999999999999</v>
      </c>
      <c r="J35" s="155">
        <f>0</f>
        <v>0</v>
      </c>
      <c r="L35" s="43"/>
    </row>
    <row r="36" hidden="1" s="1" customFormat="1" ht="14.4" customHeight="1">
      <c r="B36" s="43"/>
      <c r="E36" s="141" t="s">
        <v>41</v>
      </c>
      <c r="F36" s="155">
        <f>ROUND((SUM(BH82:BH94)),  2)</f>
        <v>0</v>
      </c>
      <c r="I36" s="156">
        <v>0.14999999999999999</v>
      </c>
      <c r="J36" s="155">
        <f>0</f>
        <v>0</v>
      </c>
      <c r="L36" s="43"/>
    </row>
    <row r="37" hidden="1" s="1" customFormat="1" ht="14.4" customHeight="1">
      <c r="B37" s="43"/>
      <c r="E37" s="141" t="s">
        <v>42</v>
      </c>
      <c r="F37" s="155">
        <f>ROUND((SUM(BI82:BI94)),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VRN1 - Oprava propustku v km 3,036</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J82</f>
        <v>0</v>
      </c>
      <c r="K59" s="39"/>
      <c r="L59" s="43"/>
      <c r="AU59" s="17" t="s">
        <v>137</v>
      </c>
    </row>
    <row r="60" s="8" customFormat="1" ht="24.96" customHeight="1">
      <c r="B60" s="177"/>
      <c r="C60" s="178"/>
      <c r="D60" s="179" t="s">
        <v>532</v>
      </c>
      <c r="E60" s="180"/>
      <c r="F60" s="180"/>
      <c r="G60" s="180"/>
      <c r="H60" s="180"/>
      <c r="I60" s="181"/>
      <c r="J60" s="182">
        <f>J83</f>
        <v>0</v>
      </c>
      <c r="K60" s="178"/>
      <c r="L60" s="183"/>
    </row>
    <row r="61" s="9" customFormat="1" ht="19.92" customHeight="1">
      <c r="B61" s="184"/>
      <c r="C61" s="122"/>
      <c r="D61" s="185" t="s">
        <v>2515</v>
      </c>
      <c r="E61" s="186"/>
      <c r="F61" s="186"/>
      <c r="G61" s="186"/>
      <c r="H61" s="186"/>
      <c r="I61" s="187"/>
      <c r="J61" s="188">
        <f>J84</f>
        <v>0</v>
      </c>
      <c r="K61" s="122"/>
      <c r="L61" s="189"/>
    </row>
    <row r="62" s="9" customFormat="1" ht="19.92" customHeight="1">
      <c r="B62" s="184"/>
      <c r="C62" s="122"/>
      <c r="D62" s="185" t="s">
        <v>2516</v>
      </c>
      <c r="E62" s="186"/>
      <c r="F62" s="186"/>
      <c r="G62" s="186"/>
      <c r="H62" s="186"/>
      <c r="I62" s="187"/>
      <c r="J62" s="188">
        <f>J91</f>
        <v>0</v>
      </c>
      <c r="K62" s="122"/>
      <c r="L62" s="189"/>
    </row>
    <row r="63" s="1" customFormat="1" ht="21.84" customHeight="1">
      <c r="B63" s="38"/>
      <c r="C63" s="39"/>
      <c r="D63" s="39"/>
      <c r="E63" s="39"/>
      <c r="F63" s="39"/>
      <c r="G63" s="39"/>
      <c r="H63" s="39"/>
      <c r="I63" s="143"/>
      <c r="J63" s="39"/>
      <c r="K63" s="39"/>
      <c r="L63" s="43"/>
    </row>
    <row r="64" s="1" customFormat="1" ht="6.96" customHeight="1">
      <c r="B64" s="57"/>
      <c r="C64" s="58"/>
      <c r="D64" s="58"/>
      <c r="E64" s="58"/>
      <c r="F64" s="58"/>
      <c r="G64" s="58"/>
      <c r="H64" s="58"/>
      <c r="I64" s="167"/>
      <c r="J64" s="58"/>
      <c r="K64" s="58"/>
      <c r="L64" s="43"/>
    </row>
    <row r="68" s="1" customFormat="1" ht="6.96" customHeight="1">
      <c r="B68" s="59"/>
      <c r="C68" s="60"/>
      <c r="D68" s="60"/>
      <c r="E68" s="60"/>
      <c r="F68" s="60"/>
      <c r="G68" s="60"/>
      <c r="H68" s="60"/>
      <c r="I68" s="170"/>
      <c r="J68" s="60"/>
      <c r="K68" s="60"/>
      <c r="L68" s="43"/>
    </row>
    <row r="69" s="1" customFormat="1" ht="24.96" customHeight="1">
      <c r="B69" s="38"/>
      <c r="C69" s="23" t="s">
        <v>148</v>
      </c>
      <c r="D69" s="39"/>
      <c r="E69" s="39"/>
      <c r="F69" s="39"/>
      <c r="G69" s="39"/>
      <c r="H69" s="39"/>
      <c r="I69" s="143"/>
      <c r="J69" s="39"/>
      <c r="K69" s="39"/>
      <c r="L69" s="43"/>
    </row>
    <row r="70" s="1" customFormat="1" ht="6.96" customHeight="1">
      <c r="B70" s="38"/>
      <c r="C70" s="39"/>
      <c r="D70" s="39"/>
      <c r="E70" s="39"/>
      <c r="F70" s="39"/>
      <c r="G70" s="39"/>
      <c r="H70" s="39"/>
      <c r="I70" s="143"/>
      <c r="J70" s="39"/>
      <c r="K70" s="39"/>
      <c r="L70" s="43"/>
    </row>
    <row r="71" s="1" customFormat="1" ht="12" customHeight="1">
      <c r="B71" s="38"/>
      <c r="C71" s="32" t="s">
        <v>16</v>
      </c>
      <c r="D71" s="39"/>
      <c r="E71" s="39"/>
      <c r="F71" s="39"/>
      <c r="G71" s="39"/>
      <c r="H71" s="39"/>
      <c r="I71" s="143"/>
      <c r="J71" s="39"/>
      <c r="K71" s="39"/>
      <c r="L71" s="43"/>
    </row>
    <row r="72" s="1" customFormat="1" ht="16.5" customHeight="1">
      <c r="B72" s="38"/>
      <c r="C72" s="39"/>
      <c r="D72" s="39"/>
      <c r="E72" s="171" t="str">
        <f>E7</f>
        <v>Oprava mostních objektů v úseku Ústí n. L. západ - Řehlovice</v>
      </c>
      <c r="F72" s="32"/>
      <c r="G72" s="32"/>
      <c r="H72" s="32"/>
      <c r="I72" s="143"/>
      <c r="J72" s="39"/>
      <c r="K72" s="39"/>
      <c r="L72" s="43"/>
    </row>
    <row r="73" s="1" customFormat="1" ht="12" customHeight="1">
      <c r="B73" s="38"/>
      <c r="C73" s="32" t="s">
        <v>129</v>
      </c>
      <c r="D73" s="39"/>
      <c r="E73" s="39"/>
      <c r="F73" s="39"/>
      <c r="G73" s="39"/>
      <c r="H73" s="39"/>
      <c r="I73" s="143"/>
      <c r="J73" s="39"/>
      <c r="K73" s="39"/>
      <c r="L73" s="43"/>
    </row>
    <row r="74" s="1" customFormat="1" ht="16.5" customHeight="1">
      <c r="B74" s="38"/>
      <c r="C74" s="39"/>
      <c r="D74" s="39"/>
      <c r="E74" s="64" t="str">
        <f>E9</f>
        <v>VRN1 - Oprava propustku v km 3,036</v>
      </c>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20</v>
      </c>
      <c r="D76" s="39"/>
      <c r="E76" s="39"/>
      <c r="F76" s="27" t="str">
        <f>F12</f>
        <v xml:space="preserve"> </v>
      </c>
      <c r="G76" s="39"/>
      <c r="H76" s="39"/>
      <c r="I76" s="145" t="s">
        <v>22</v>
      </c>
      <c r="J76" s="67" t="str">
        <f>IF(J12="","",J12)</f>
        <v>25. 2. 2019</v>
      </c>
      <c r="K76" s="39"/>
      <c r="L76" s="43"/>
    </row>
    <row r="77" s="1" customFormat="1" ht="6.96" customHeight="1">
      <c r="B77" s="38"/>
      <c r="C77" s="39"/>
      <c r="D77" s="39"/>
      <c r="E77" s="39"/>
      <c r="F77" s="39"/>
      <c r="G77" s="39"/>
      <c r="H77" s="39"/>
      <c r="I77" s="143"/>
      <c r="J77" s="39"/>
      <c r="K77" s="39"/>
      <c r="L77" s="43"/>
    </row>
    <row r="78" s="1" customFormat="1" ht="13.65" customHeight="1">
      <c r="B78" s="38"/>
      <c r="C78" s="32" t="s">
        <v>24</v>
      </c>
      <c r="D78" s="39"/>
      <c r="E78" s="39"/>
      <c r="F78" s="27" t="str">
        <f>E15</f>
        <v xml:space="preserve"> </v>
      </c>
      <c r="G78" s="39"/>
      <c r="H78" s="39"/>
      <c r="I78" s="145" t="s">
        <v>29</v>
      </c>
      <c r="J78" s="36" t="str">
        <f>E21</f>
        <v xml:space="preserve"> </v>
      </c>
      <c r="K78" s="39"/>
      <c r="L78" s="43"/>
    </row>
    <row r="79" s="1" customFormat="1" ht="13.65" customHeight="1">
      <c r="B79" s="38"/>
      <c r="C79" s="32" t="s">
        <v>27</v>
      </c>
      <c r="D79" s="39"/>
      <c r="E79" s="39"/>
      <c r="F79" s="27" t="str">
        <f>IF(E18="","",E18)</f>
        <v>Vyplň údaj</v>
      </c>
      <c r="G79" s="39"/>
      <c r="H79" s="39"/>
      <c r="I79" s="145" t="s">
        <v>31</v>
      </c>
      <c r="J79" s="36" t="str">
        <f>E24</f>
        <v xml:space="preserve"> </v>
      </c>
      <c r="K79" s="39"/>
      <c r="L79" s="43"/>
    </row>
    <row r="80" s="1" customFormat="1" ht="10.32" customHeight="1">
      <c r="B80" s="38"/>
      <c r="C80" s="39"/>
      <c r="D80" s="39"/>
      <c r="E80" s="39"/>
      <c r="F80" s="39"/>
      <c r="G80" s="39"/>
      <c r="H80" s="39"/>
      <c r="I80" s="143"/>
      <c r="J80" s="39"/>
      <c r="K80" s="39"/>
      <c r="L80" s="43"/>
    </row>
    <row r="81" s="10" customFormat="1" ht="29.28" customHeight="1">
      <c r="B81" s="190"/>
      <c r="C81" s="191" t="s">
        <v>149</v>
      </c>
      <c r="D81" s="192" t="s">
        <v>52</v>
      </c>
      <c r="E81" s="192" t="s">
        <v>48</v>
      </c>
      <c r="F81" s="192" t="s">
        <v>49</v>
      </c>
      <c r="G81" s="192" t="s">
        <v>150</v>
      </c>
      <c r="H81" s="192" t="s">
        <v>151</v>
      </c>
      <c r="I81" s="193" t="s">
        <v>152</v>
      </c>
      <c r="J81" s="192" t="s">
        <v>135</v>
      </c>
      <c r="K81" s="194" t="s">
        <v>153</v>
      </c>
      <c r="L81" s="195"/>
      <c r="M81" s="88" t="s">
        <v>1</v>
      </c>
      <c r="N81" s="89" t="s">
        <v>37</v>
      </c>
      <c r="O81" s="89" t="s">
        <v>154</v>
      </c>
      <c r="P81" s="89" t="s">
        <v>155</v>
      </c>
      <c r="Q81" s="89" t="s">
        <v>156</v>
      </c>
      <c r="R81" s="89" t="s">
        <v>157</v>
      </c>
      <c r="S81" s="89" t="s">
        <v>158</v>
      </c>
      <c r="T81" s="90" t="s">
        <v>159</v>
      </c>
    </row>
    <row r="82" s="1" customFormat="1" ht="22.8" customHeight="1">
      <c r="B82" s="38"/>
      <c r="C82" s="95" t="s">
        <v>160</v>
      </c>
      <c r="D82" s="39"/>
      <c r="E82" s="39"/>
      <c r="F82" s="39"/>
      <c r="G82" s="39"/>
      <c r="H82" s="39"/>
      <c r="I82" s="143"/>
      <c r="J82" s="196">
        <f>BK82</f>
        <v>0</v>
      </c>
      <c r="K82" s="39"/>
      <c r="L82" s="43"/>
      <c r="M82" s="91"/>
      <c r="N82" s="92"/>
      <c r="O82" s="92"/>
      <c r="P82" s="197">
        <f>P83</f>
        <v>0</v>
      </c>
      <c r="Q82" s="92"/>
      <c r="R82" s="197">
        <f>R83</f>
        <v>0</v>
      </c>
      <c r="S82" s="92"/>
      <c r="T82" s="198">
        <f>T83</f>
        <v>0</v>
      </c>
      <c r="AT82" s="17" t="s">
        <v>66</v>
      </c>
      <c r="AU82" s="17" t="s">
        <v>137</v>
      </c>
      <c r="BK82" s="199">
        <f>BK83</f>
        <v>0</v>
      </c>
    </row>
    <row r="83" s="11" customFormat="1" ht="25.92" customHeight="1">
      <c r="B83" s="200"/>
      <c r="C83" s="201"/>
      <c r="D83" s="202" t="s">
        <v>66</v>
      </c>
      <c r="E83" s="203" t="s">
        <v>626</v>
      </c>
      <c r="F83" s="203" t="s">
        <v>627</v>
      </c>
      <c r="G83" s="201"/>
      <c r="H83" s="201"/>
      <c r="I83" s="204"/>
      <c r="J83" s="205">
        <f>BK83</f>
        <v>0</v>
      </c>
      <c r="K83" s="201"/>
      <c r="L83" s="206"/>
      <c r="M83" s="207"/>
      <c r="N83" s="208"/>
      <c r="O83" s="208"/>
      <c r="P83" s="209">
        <f>P84+P91</f>
        <v>0</v>
      </c>
      <c r="Q83" s="208"/>
      <c r="R83" s="209">
        <f>R84+R91</f>
        <v>0</v>
      </c>
      <c r="S83" s="208"/>
      <c r="T83" s="210">
        <f>T84+T91</f>
        <v>0</v>
      </c>
      <c r="AR83" s="211" t="s">
        <v>205</v>
      </c>
      <c r="AT83" s="212" t="s">
        <v>66</v>
      </c>
      <c r="AU83" s="212" t="s">
        <v>67</v>
      </c>
      <c r="AY83" s="211" t="s">
        <v>163</v>
      </c>
      <c r="BK83" s="213">
        <f>BK84+BK91</f>
        <v>0</v>
      </c>
    </row>
    <row r="84" s="11" customFormat="1" ht="22.8" customHeight="1">
      <c r="B84" s="200"/>
      <c r="C84" s="201"/>
      <c r="D84" s="202" t="s">
        <v>66</v>
      </c>
      <c r="E84" s="214" t="s">
        <v>116</v>
      </c>
      <c r="F84" s="214" t="s">
        <v>2517</v>
      </c>
      <c r="G84" s="201"/>
      <c r="H84" s="201"/>
      <c r="I84" s="204"/>
      <c r="J84" s="215">
        <f>BK84</f>
        <v>0</v>
      </c>
      <c r="K84" s="201"/>
      <c r="L84" s="206"/>
      <c r="M84" s="207"/>
      <c r="N84" s="208"/>
      <c r="O84" s="208"/>
      <c r="P84" s="209">
        <f>SUM(P85:P90)</f>
        <v>0</v>
      </c>
      <c r="Q84" s="208"/>
      <c r="R84" s="209">
        <f>SUM(R85:R90)</f>
        <v>0</v>
      </c>
      <c r="S84" s="208"/>
      <c r="T84" s="210">
        <f>SUM(T85:T90)</f>
        <v>0</v>
      </c>
      <c r="AR84" s="211" t="s">
        <v>205</v>
      </c>
      <c r="AT84" s="212" t="s">
        <v>66</v>
      </c>
      <c r="AU84" s="212" t="s">
        <v>74</v>
      </c>
      <c r="AY84" s="211" t="s">
        <v>163</v>
      </c>
      <c r="BK84" s="213">
        <f>SUM(BK85:BK90)</f>
        <v>0</v>
      </c>
    </row>
    <row r="85" s="1" customFormat="1" ht="16.5" customHeight="1">
      <c r="B85" s="38"/>
      <c r="C85" s="216" t="s">
        <v>74</v>
      </c>
      <c r="D85" s="216" t="s">
        <v>165</v>
      </c>
      <c r="E85" s="217" t="s">
        <v>2518</v>
      </c>
      <c r="F85" s="218" t="s">
        <v>2519</v>
      </c>
      <c r="G85" s="219" t="s">
        <v>2520</v>
      </c>
      <c r="H85" s="220">
        <v>1</v>
      </c>
      <c r="I85" s="221"/>
      <c r="J85" s="222">
        <f>ROUND(I85*H85,2)</f>
        <v>0</v>
      </c>
      <c r="K85" s="218" t="s">
        <v>169</v>
      </c>
      <c r="L85" s="43"/>
      <c r="M85" s="223" t="s">
        <v>1</v>
      </c>
      <c r="N85" s="224" t="s">
        <v>38</v>
      </c>
      <c r="O85" s="79"/>
      <c r="P85" s="225">
        <f>O85*H85</f>
        <v>0</v>
      </c>
      <c r="Q85" s="225">
        <v>0</v>
      </c>
      <c r="R85" s="225">
        <f>Q85*H85</f>
        <v>0</v>
      </c>
      <c r="S85" s="225">
        <v>0</v>
      </c>
      <c r="T85" s="226">
        <f>S85*H85</f>
        <v>0</v>
      </c>
      <c r="AR85" s="17" t="s">
        <v>2521</v>
      </c>
      <c r="AT85" s="17" t="s">
        <v>165</v>
      </c>
      <c r="AU85" s="17" t="s">
        <v>76</v>
      </c>
      <c r="AY85" s="17" t="s">
        <v>163</v>
      </c>
      <c r="BE85" s="227">
        <f>IF(N85="základní",J85,0)</f>
        <v>0</v>
      </c>
      <c r="BF85" s="227">
        <f>IF(N85="snížená",J85,0)</f>
        <v>0</v>
      </c>
      <c r="BG85" s="227">
        <f>IF(N85="zákl. přenesená",J85,0)</f>
        <v>0</v>
      </c>
      <c r="BH85" s="227">
        <f>IF(N85="sníž. přenesená",J85,0)</f>
        <v>0</v>
      </c>
      <c r="BI85" s="227">
        <f>IF(N85="nulová",J85,0)</f>
        <v>0</v>
      </c>
      <c r="BJ85" s="17" t="s">
        <v>74</v>
      </c>
      <c r="BK85" s="227">
        <f>ROUND(I85*H85,2)</f>
        <v>0</v>
      </c>
      <c r="BL85" s="17" t="s">
        <v>2521</v>
      </c>
      <c r="BM85" s="17" t="s">
        <v>2522</v>
      </c>
    </row>
    <row r="86" s="1" customFormat="1">
      <c r="B86" s="38"/>
      <c r="C86" s="39"/>
      <c r="D86" s="228" t="s">
        <v>172</v>
      </c>
      <c r="E86" s="39"/>
      <c r="F86" s="229" t="s">
        <v>2519</v>
      </c>
      <c r="G86" s="39"/>
      <c r="H86" s="39"/>
      <c r="I86" s="143"/>
      <c r="J86" s="39"/>
      <c r="K86" s="39"/>
      <c r="L86" s="43"/>
      <c r="M86" s="230"/>
      <c r="N86" s="79"/>
      <c r="O86" s="79"/>
      <c r="P86" s="79"/>
      <c r="Q86" s="79"/>
      <c r="R86" s="79"/>
      <c r="S86" s="79"/>
      <c r="T86" s="80"/>
      <c r="AT86" s="17" t="s">
        <v>172</v>
      </c>
      <c r="AU86" s="17" t="s">
        <v>76</v>
      </c>
    </row>
    <row r="87" s="1" customFormat="1">
      <c r="B87" s="38"/>
      <c r="C87" s="39"/>
      <c r="D87" s="228" t="s">
        <v>221</v>
      </c>
      <c r="E87" s="39"/>
      <c r="F87" s="231" t="s">
        <v>2523</v>
      </c>
      <c r="G87" s="39"/>
      <c r="H87" s="39"/>
      <c r="I87" s="143"/>
      <c r="J87" s="39"/>
      <c r="K87" s="39"/>
      <c r="L87" s="43"/>
      <c r="M87" s="230"/>
      <c r="N87" s="79"/>
      <c r="O87" s="79"/>
      <c r="P87" s="79"/>
      <c r="Q87" s="79"/>
      <c r="R87" s="79"/>
      <c r="S87" s="79"/>
      <c r="T87" s="80"/>
      <c r="AT87" s="17" t="s">
        <v>221</v>
      </c>
      <c r="AU87" s="17" t="s">
        <v>76</v>
      </c>
    </row>
    <row r="88" s="1" customFormat="1" ht="16.5" customHeight="1">
      <c r="B88" s="38"/>
      <c r="C88" s="216" t="s">
        <v>76</v>
      </c>
      <c r="D88" s="216" t="s">
        <v>165</v>
      </c>
      <c r="E88" s="217" t="s">
        <v>2524</v>
      </c>
      <c r="F88" s="218" t="s">
        <v>2525</v>
      </c>
      <c r="G88" s="219" t="s">
        <v>2520</v>
      </c>
      <c r="H88" s="220">
        <v>1</v>
      </c>
      <c r="I88" s="221"/>
      <c r="J88" s="222">
        <f>ROUND(I88*H88,2)</f>
        <v>0</v>
      </c>
      <c r="K88" s="218" t="s">
        <v>169</v>
      </c>
      <c r="L88" s="43"/>
      <c r="M88" s="223" t="s">
        <v>1</v>
      </c>
      <c r="N88" s="224" t="s">
        <v>38</v>
      </c>
      <c r="O88" s="79"/>
      <c r="P88" s="225">
        <f>O88*H88</f>
        <v>0</v>
      </c>
      <c r="Q88" s="225">
        <v>0</v>
      </c>
      <c r="R88" s="225">
        <f>Q88*H88</f>
        <v>0</v>
      </c>
      <c r="S88" s="225">
        <v>0</v>
      </c>
      <c r="T88" s="226">
        <f>S88*H88</f>
        <v>0</v>
      </c>
      <c r="AR88" s="17" t="s">
        <v>2521</v>
      </c>
      <c r="AT88" s="17" t="s">
        <v>165</v>
      </c>
      <c r="AU88" s="17" t="s">
        <v>76</v>
      </c>
      <c r="AY88" s="17" t="s">
        <v>163</v>
      </c>
      <c r="BE88" s="227">
        <f>IF(N88="základní",J88,0)</f>
        <v>0</v>
      </c>
      <c r="BF88" s="227">
        <f>IF(N88="snížená",J88,0)</f>
        <v>0</v>
      </c>
      <c r="BG88" s="227">
        <f>IF(N88="zákl. přenesená",J88,0)</f>
        <v>0</v>
      </c>
      <c r="BH88" s="227">
        <f>IF(N88="sníž. přenesená",J88,0)</f>
        <v>0</v>
      </c>
      <c r="BI88" s="227">
        <f>IF(N88="nulová",J88,0)</f>
        <v>0</v>
      </c>
      <c r="BJ88" s="17" t="s">
        <v>74</v>
      </c>
      <c r="BK88" s="227">
        <f>ROUND(I88*H88,2)</f>
        <v>0</v>
      </c>
      <c r="BL88" s="17" t="s">
        <v>2521</v>
      </c>
      <c r="BM88" s="17" t="s">
        <v>2526</v>
      </c>
    </row>
    <row r="89" s="1" customFormat="1">
      <c r="B89" s="38"/>
      <c r="C89" s="39"/>
      <c r="D89" s="228" t="s">
        <v>172</v>
      </c>
      <c r="E89" s="39"/>
      <c r="F89" s="229" t="s">
        <v>2525</v>
      </c>
      <c r="G89" s="39"/>
      <c r="H89" s="39"/>
      <c r="I89" s="143"/>
      <c r="J89" s="39"/>
      <c r="K89" s="39"/>
      <c r="L89" s="43"/>
      <c r="M89" s="230"/>
      <c r="N89" s="79"/>
      <c r="O89" s="79"/>
      <c r="P89" s="79"/>
      <c r="Q89" s="79"/>
      <c r="R89" s="79"/>
      <c r="S89" s="79"/>
      <c r="T89" s="80"/>
      <c r="AT89" s="17" t="s">
        <v>172</v>
      </c>
      <c r="AU89" s="17" t="s">
        <v>76</v>
      </c>
    </row>
    <row r="90" s="1" customFormat="1">
      <c r="B90" s="38"/>
      <c r="C90" s="39"/>
      <c r="D90" s="228" t="s">
        <v>221</v>
      </c>
      <c r="E90" s="39"/>
      <c r="F90" s="231" t="s">
        <v>2527</v>
      </c>
      <c r="G90" s="39"/>
      <c r="H90" s="39"/>
      <c r="I90" s="143"/>
      <c r="J90" s="39"/>
      <c r="K90" s="39"/>
      <c r="L90" s="43"/>
      <c r="M90" s="230"/>
      <c r="N90" s="79"/>
      <c r="O90" s="79"/>
      <c r="P90" s="79"/>
      <c r="Q90" s="79"/>
      <c r="R90" s="79"/>
      <c r="S90" s="79"/>
      <c r="T90" s="80"/>
      <c r="AT90" s="17" t="s">
        <v>221</v>
      </c>
      <c r="AU90" s="17" t="s">
        <v>76</v>
      </c>
    </row>
    <row r="91" s="11" customFormat="1" ht="22.8" customHeight="1">
      <c r="B91" s="200"/>
      <c r="C91" s="201"/>
      <c r="D91" s="202" t="s">
        <v>66</v>
      </c>
      <c r="E91" s="214" t="s">
        <v>120</v>
      </c>
      <c r="F91" s="214" t="s">
        <v>2528</v>
      </c>
      <c r="G91" s="201"/>
      <c r="H91" s="201"/>
      <c r="I91" s="204"/>
      <c r="J91" s="215">
        <f>BK91</f>
        <v>0</v>
      </c>
      <c r="K91" s="201"/>
      <c r="L91" s="206"/>
      <c r="M91" s="207"/>
      <c r="N91" s="208"/>
      <c r="O91" s="208"/>
      <c r="P91" s="209">
        <f>SUM(P92:P94)</f>
        <v>0</v>
      </c>
      <c r="Q91" s="208"/>
      <c r="R91" s="209">
        <f>SUM(R92:R94)</f>
        <v>0</v>
      </c>
      <c r="S91" s="208"/>
      <c r="T91" s="210">
        <f>SUM(T92:T94)</f>
        <v>0</v>
      </c>
      <c r="AR91" s="211" t="s">
        <v>205</v>
      </c>
      <c r="AT91" s="212" t="s">
        <v>66</v>
      </c>
      <c r="AU91" s="212" t="s">
        <v>74</v>
      </c>
      <c r="AY91" s="211" t="s">
        <v>163</v>
      </c>
      <c r="BK91" s="213">
        <f>SUM(BK92:BK94)</f>
        <v>0</v>
      </c>
    </row>
    <row r="92" s="1" customFormat="1" ht="16.5" customHeight="1">
      <c r="B92" s="38"/>
      <c r="C92" s="216" t="s">
        <v>189</v>
      </c>
      <c r="D92" s="216" t="s">
        <v>165</v>
      </c>
      <c r="E92" s="217" t="s">
        <v>2529</v>
      </c>
      <c r="F92" s="218" t="s">
        <v>2528</v>
      </c>
      <c r="G92" s="219" t="s">
        <v>2520</v>
      </c>
      <c r="H92" s="220">
        <v>1</v>
      </c>
      <c r="I92" s="221"/>
      <c r="J92" s="222">
        <f>ROUND(I92*H92,2)</f>
        <v>0</v>
      </c>
      <c r="K92" s="218" t="s">
        <v>169</v>
      </c>
      <c r="L92" s="43"/>
      <c r="M92" s="223" t="s">
        <v>1</v>
      </c>
      <c r="N92" s="224" t="s">
        <v>38</v>
      </c>
      <c r="O92" s="79"/>
      <c r="P92" s="225">
        <f>O92*H92</f>
        <v>0</v>
      </c>
      <c r="Q92" s="225">
        <v>0</v>
      </c>
      <c r="R92" s="225">
        <f>Q92*H92</f>
        <v>0</v>
      </c>
      <c r="S92" s="225">
        <v>0</v>
      </c>
      <c r="T92" s="226">
        <f>S92*H92</f>
        <v>0</v>
      </c>
      <c r="AR92" s="17" t="s">
        <v>2521</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2521</v>
      </c>
      <c r="BM92" s="17" t="s">
        <v>2530</v>
      </c>
    </row>
    <row r="93" s="1" customFormat="1">
      <c r="B93" s="38"/>
      <c r="C93" s="39"/>
      <c r="D93" s="228" t="s">
        <v>172</v>
      </c>
      <c r="E93" s="39"/>
      <c r="F93" s="229" t="s">
        <v>2528</v>
      </c>
      <c r="G93" s="39"/>
      <c r="H93" s="39"/>
      <c r="I93" s="143"/>
      <c r="J93" s="39"/>
      <c r="K93" s="39"/>
      <c r="L93" s="43"/>
      <c r="M93" s="230"/>
      <c r="N93" s="79"/>
      <c r="O93" s="79"/>
      <c r="P93" s="79"/>
      <c r="Q93" s="79"/>
      <c r="R93" s="79"/>
      <c r="S93" s="79"/>
      <c r="T93" s="80"/>
      <c r="AT93" s="17" t="s">
        <v>172</v>
      </c>
      <c r="AU93" s="17" t="s">
        <v>76</v>
      </c>
    </row>
    <row r="94" s="1" customFormat="1">
      <c r="B94" s="38"/>
      <c r="C94" s="39"/>
      <c r="D94" s="228" t="s">
        <v>221</v>
      </c>
      <c r="E94" s="39"/>
      <c r="F94" s="231" t="s">
        <v>2531</v>
      </c>
      <c r="G94" s="39"/>
      <c r="H94" s="39"/>
      <c r="I94" s="143"/>
      <c r="J94" s="39"/>
      <c r="K94" s="39"/>
      <c r="L94" s="43"/>
      <c r="M94" s="277"/>
      <c r="N94" s="278"/>
      <c r="O94" s="278"/>
      <c r="P94" s="278"/>
      <c r="Q94" s="278"/>
      <c r="R94" s="278"/>
      <c r="S94" s="278"/>
      <c r="T94" s="279"/>
      <c r="AT94" s="17" t="s">
        <v>221</v>
      </c>
      <c r="AU94" s="17" t="s">
        <v>76</v>
      </c>
    </row>
    <row r="95" s="1" customFormat="1" ht="6.96" customHeight="1">
      <c r="B95" s="57"/>
      <c r="C95" s="58"/>
      <c r="D95" s="58"/>
      <c r="E95" s="58"/>
      <c r="F95" s="58"/>
      <c r="G95" s="58"/>
      <c r="H95" s="58"/>
      <c r="I95" s="167"/>
      <c r="J95" s="58"/>
      <c r="K95" s="58"/>
      <c r="L95" s="43"/>
    </row>
  </sheetData>
  <sheetProtection sheet="1" autoFilter="0" formatColumns="0" formatRows="0" objects="1" scenarios="1" spinCount="100000" saltValue="3PEmfw9cNkSX6gL6PdnU8pVpPP5vwnUcfYnNlXW0iFHdGc6la7PwRhfQoIf9lduR0kwMdBzlImy6fNDIB6uNPw==" hashValue="v7KpeRdFmNyL8gj7OhvUdeoClF++/zPTEtwH5L1Y1Mz6DgtjQvuoKXT774moiHsjsmsb5ws+luMqAGMuyY4F+g==" algorithmName="SHA-512" password="CC35"/>
  <autoFilter ref="C81:K9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119</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2532</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ROUND(J84,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ROUND((SUM(BE84:BE106)),  2)</f>
        <v>0</v>
      </c>
      <c r="I33" s="156">
        <v>0.20999999999999999</v>
      </c>
      <c r="J33" s="155">
        <f>ROUND(((SUM(BE84:BE106))*I33),  2)</f>
        <v>0</v>
      </c>
      <c r="L33" s="43"/>
    </row>
    <row r="34" s="1" customFormat="1" ht="14.4" customHeight="1">
      <c r="B34" s="43"/>
      <c r="E34" s="141" t="s">
        <v>39</v>
      </c>
      <c r="F34" s="155">
        <f>ROUND((SUM(BF84:BF106)),  2)</f>
        <v>0</v>
      </c>
      <c r="I34" s="156">
        <v>0.14999999999999999</v>
      </c>
      <c r="J34" s="155">
        <f>ROUND(((SUM(BF84:BF106))*I34),  2)</f>
        <v>0</v>
      </c>
      <c r="L34" s="43"/>
    </row>
    <row r="35" hidden="1" s="1" customFormat="1" ht="14.4" customHeight="1">
      <c r="B35" s="43"/>
      <c r="E35" s="141" t="s">
        <v>40</v>
      </c>
      <c r="F35" s="155">
        <f>ROUND((SUM(BG84:BG106)),  2)</f>
        <v>0</v>
      </c>
      <c r="I35" s="156">
        <v>0.20999999999999999</v>
      </c>
      <c r="J35" s="155">
        <f>0</f>
        <v>0</v>
      </c>
      <c r="L35" s="43"/>
    </row>
    <row r="36" hidden="1" s="1" customFormat="1" ht="14.4" customHeight="1">
      <c r="B36" s="43"/>
      <c r="E36" s="141" t="s">
        <v>41</v>
      </c>
      <c r="F36" s="155">
        <f>ROUND((SUM(BH84:BH106)),  2)</f>
        <v>0</v>
      </c>
      <c r="I36" s="156">
        <v>0.14999999999999999</v>
      </c>
      <c r="J36" s="155">
        <f>0</f>
        <v>0</v>
      </c>
      <c r="L36" s="43"/>
    </row>
    <row r="37" hidden="1" s="1" customFormat="1" ht="14.4" customHeight="1">
      <c r="B37" s="43"/>
      <c r="E37" s="141" t="s">
        <v>42</v>
      </c>
      <c r="F37" s="155">
        <f>ROUND((SUM(BI84:BI106)),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VRN2 - Oprava mostu v km 4,669</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J84</f>
        <v>0</v>
      </c>
      <c r="K59" s="39"/>
      <c r="L59" s="43"/>
      <c r="AU59" s="17" t="s">
        <v>137</v>
      </c>
    </row>
    <row r="60" s="8" customFormat="1" ht="24.96" customHeight="1">
      <c r="B60" s="177"/>
      <c r="C60" s="178"/>
      <c r="D60" s="179" t="s">
        <v>532</v>
      </c>
      <c r="E60" s="180"/>
      <c r="F60" s="180"/>
      <c r="G60" s="180"/>
      <c r="H60" s="180"/>
      <c r="I60" s="181"/>
      <c r="J60" s="182">
        <f>J85</f>
        <v>0</v>
      </c>
      <c r="K60" s="178"/>
      <c r="L60" s="183"/>
    </row>
    <row r="61" s="9" customFormat="1" ht="19.92" customHeight="1">
      <c r="B61" s="184"/>
      <c r="C61" s="122"/>
      <c r="D61" s="185" t="s">
        <v>2515</v>
      </c>
      <c r="E61" s="186"/>
      <c r="F61" s="186"/>
      <c r="G61" s="186"/>
      <c r="H61" s="186"/>
      <c r="I61" s="187"/>
      <c r="J61" s="188">
        <f>J86</f>
        <v>0</v>
      </c>
      <c r="K61" s="122"/>
      <c r="L61" s="189"/>
    </row>
    <row r="62" s="9" customFormat="1" ht="19.92" customHeight="1">
      <c r="B62" s="184"/>
      <c r="C62" s="122"/>
      <c r="D62" s="185" t="s">
        <v>2516</v>
      </c>
      <c r="E62" s="186"/>
      <c r="F62" s="186"/>
      <c r="G62" s="186"/>
      <c r="H62" s="186"/>
      <c r="I62" s="187"/>
      <c r="J62" s="188">
        <f>J93</f>
        <v>0</v>
      </c>
      <c r="K62" s="122"/>
      <c r="L62" s="189"/>
    </row>
    <row r="63" s="9" customFormat="1" ht="19.92" customHeight="1">
      <c r="B63" s="184"/>
      <c r="C63" s="122"/>
      <c r="D63" s="185" t="s">
        <v>2533</v>
      </c>
      <c r="E63" s="186"/>
      <c r="F63" s="186"/>
      <c r="G63" s="186"/>
      <c r="H63" s="186"/>
      <c r="I63" s="187"/>
      <c r="J63" s="188">
        <f>J97</f>
        <v>0</v>
      </c>
      <c r="K63" s="122"/>
      <c r="L63" s="189"/>
    </row>
    <row r="64" s="9" customFormat="1" ht="19.92" customHeight="1">
      <c r="B64" s="184"/>
      <c r="C64" s="122"/>
      <c r="D64" s="185" t="s">
        <v>2534</v>
      </c>
      <c r="E64" s="186"/>
      <c r="F64" s="186"/>
      <c r="G64" s="186"/>
      <c r="H64" s="186"/>
      <c r="I64" s="187"/>
      <c r="J64" s="188">
        <f>J101</f>
        <v>0</v>
      </c>
      <c r="K64" s="122"/>
      <c r="L64" s="189"/>
    </row>
    <row r="65" s="1" customFormat="1" ht="21.84" customHeight="1">
      <c r="B65" s="38"/>
      <c r="C65" s="39"/>
      <c r="D65" s="39"/>
      <c r="E65" s="39"/>
      <c r="F65" s="39"/>
      <c r="G65" s="39"/>
      <c r="H65" s="39"/>
      <c r="I65" s="143"/>
      <c r="J65" s="39"/>
      <c r="K65" s="39"/>
      <c r="L65" s="43"/>
    </row>
    <row r="66" s="1" customFormat="1" ht="6.96" customHeight="1">
      <c r="B66" s="57"/>
      <c r="C66" s="58"/>
      <c r="D66" s="58"/>
      <c r="E66" s="58"/>
      <c r="F66" s="58"/>
      <c r="G66" s="58"/>
      <c r="H66" s="58"/>
      <c r="I66" s="167"/>
      <c r="J66" s="58"/>
      <c r="K66" s="58"/>
      <c r="L66" s="43"/>
    </row>
    <row r="70" s="1" customFormat="1" ht="6.96" customHeight="1">
      <c r="B70" s="59"/>
      <c r="C70" s="60"/>
      <c r="D70" s="60"/>
      <c r="E70" s="60"/>
      <c r="F70" s="60"/>
      <c r="G70" s="60"/>
      <c r="H70" s="60"/>
      <c r="I70" s="170"/>
      <c r="J70" s="60"/>
      <c r="K70" s="60"/>
      <c r="L70" s="43"/>
    </row>
    <row r="71" s="1" customFormat="1" ht="24.96" customHeight="1">
      <c r="B71" s="38"/>
      <c r="C71" s="23" t="s">
        <v>148</v>
      </c>
      <c r="D71" s="39"/>
      <c r="E71" s="39"/>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16</v>
      </c>
      <c r="D73" s="39"/>
      <c r="E73" s="39"/>
      <c r="F73" s="39"/>
      <c r="G73" s="39"/>
      <c r="H73" s="39"/>
      <c r="I73" s="143"/>
      <c r="J73" s="39"/>
      <c r="K73" s="39"/>
      <c r="L73" s="43"/>
    </row>
    <row r="74" s="1" customFormat="1" ht="16.5" customHeight="1">
      <c r="B74" s="38"/>
      <c r="C74" s="39"/>
      <c r="D74" s="39"/>
      <c r="E74" s="171" t="str">
        <f>E7</f>
        <v>Oprava mostních objektů v úseku Ústí n. L. západ - Řehlovice</v>
      </c>
      <c r="F74" s="32"/>
      <c r="G74" s="32"/>
      <c r="H74" s="32"/>
      <c r="I74" s="143"/>
      <c r="J74" s="39"/>
      <c r="K74" s="39"/>
      <c r="L74" s="43"/>
    </row>
    <row r="75" s="1" customFormat="1" ht="12" customHeight="1">
      <c r="B75" s="38"/>
      <c r="C75" s="32" t="s">
        <v>129</v>
      </c>
      <c r="D75" s="39"/>
      <c r="E75" s="39"/>
      <c r="F75" s="39"/>
      <c r="G75" s="39"/>
      <c r="H75" s="39"/>
      <c r="I75" s="143"/>
      <c r="J75" s="39"/>
      <c r="K75" s="39"/>
      <c r="L75" s="43"/>
    </row>
    <row r="76" s="1" customFormat="1" ht="16.5" customHeight="1">
      <c r="B76" s="38"/>
      <c r="C76" s="39"/>
      <c r="D76" s="39"/>
      <c r="E76" s="64" t="str">
        <f>E9</f>
        <v>VRN2 - Oprava mostu v km 4,669</v>
      </c>
      <c r="F76" s="39"/>
      <c r="G76" s="39"/>
      <c r="H76" s="39"/>
      <c r="I76" s="143"/>
      <c r="J76" s="39"/>
      <c r="K76" s="39"/>
      <c r="L76" s="43"/>
    </row>
    <row r="77" s="1" customFormat="1" ht="6.96" customHeight="1">
      <c r="B77" s="38"/>
      <c r="C77" s="39"/>
      <c r="D77" s="39"/>
      <c r="E77" s="39"/>
      <c r="F77" s="39"/>
      <c r="G77" s="39"/>
      <c r="H77" s="39"/>
      <c r="I77" s="143"/>
      <c r="J77" s="39"/>
      <c r="K77" s="39"/>
      <c r="L77" s="43"/>
    </row>
    <row r="78" s="1" customFormat="1" ht="12" customHeight="1">
      <c r="B78" s="38"/>
      <c r="C78" s="32" t="s">
        <v>20</v>
      </c>
      <c r="D78" s="39"/>
      <c r="E78" s="39"/>
      <c r="F78" s="27" t="str">
        <f>F12</f>
        <v xml:space="preserve"> </v>
      </c>
      <c r="G78" s="39"/>
      <c r="H78" s="39"/>
      <c r="I78" s="145" t="s">
        <v>22</v>
      </c>
      <c r="J78" s="67" t="str">
        <f>IF(J12="","",J12)</f>
        <v>25. 2. 2019</v>
      </c>
      <c r="K78" s="39"/>
      <c r="L78" s="43"/>
    </row>
    <row r="79" s="1" customFormat="1" ht="6.96" customHeight="1">
      <c r="B79" s="38"/>
      <c r="C79" s="39"/>
      <c r="D79" s="39"/>
      <c r="E79" s="39"/>
      <c r="F79" s="39"/>
      <c r="G79" s="39"/>
      <c r="H79" s="39"/>
      <c r="I79" s="143"/>
      <c r="J79" s="39"/>
      <c r="K79" s="39"/>
      <c r="L79" s="43"/>
    </row>
    <row r="80" s="1" customFormat="1" ht="13.65" customHeight="1">
      <c r="B80" s="38"/>
      <c r="C80" s="32" t="s">
        <v>24</v>
      </c>
      <c r="D80" s="39"/>
      <c r="E80" s="39"/>
      <c r="F80" s="27" t="str">
        <f>E15</f>
        <v xml:space="preserve"> </v>
      </c>
      <c r="G80" s="39"/>
      <c r="H80" s="39"/>
      <c r="I80" s="145" t="s">
        <v>29</v>
      </c>
      <c r="J80" s="36" t="str">
        <f>E21</f>
        <v xml:space="preserve"> </v>
      </c>
      <c r="K80" s="39"/>
      <c r="L80" s="43"/>
    </row>
    <row r="81" s="1" customFormat="1" ht="13.65" customHeight="1">
      <c r="B81" s="38"/>
      <c r="C81" s="32" t="s">
        <v>27</v>
      </c>
      <c r="D81" s="39"/>
      <c r="E81" s="39"/>
      <c r="F81" s="27" t="str">
        <f>IF(E18="","",E18)</f>
        <v>Vyplň údaj</v>
      </c>
      <c r="G81" s="39"/>
      <c r="H81" s="39"/>
      <c r="I81" s="145" t="s">
        <v>31</v>
      </c>
      <c r="J81" s="36" t="str">
        <f>E24</f>
        <v xml:space="preserve"> </v>
      </c>
      <c r="K81" s="39"/>
      <c r="L81" s="43"/>
    </row>
    <row r="82" s="1" customFormat="1" ht="10.32" customHeight="1">
      <c r="B82" s="38"/>
      <c r="C82" s="39"/>
      <c r="D82" s="39"/>
      <c r="E82" s="39"/>
      <c r="F82" s="39"/>
      <c r="G82" s="39"/>
      <c r="H82" s="39"/>
      <c r="I82" s="143"/>
      <c r="J82" s="39"/>
      <c r="K82" s="39"/>
      <c r="L82" s="43"/>
    </row>
    <row r="83" s="10" customFormat="1" ht="29.28" customHeight="1">
      <c r="B83" s="190"/>
      <c r="C83" s="191" t="s">
        <v>149</v>
      </c>
      <c r="D83" s="192" t="s">
        <v>52</v>
      </c>
      <c r="E83" s="192" t="s">
        <v>48</v>
      </c>
      <c r="F83" s="192" t="s">
        <v>49</v>
      </c>
      <c r="G83" s="192" t="s">
        <v>150</v>
      </c>
      <c r="H83" s="192" t="s">
        <v>151</v>
      </c>
      <c r="I83" s="193" t="s">
        <v>152</v>
      </c>
      <c r="J83" s="192" t="s">
        <v>135</v>
      </c>
      <c r="K83" s="194" t="s">
        <v>153</v>
      </c>
      <c r="L83" s="195"/>
      <c r="M83" s="88" t="s">
        <v>1</v>
      </c>
      <c r="N83" s="89" t="s">
        <v>37</v>
      </c>
      <c r="O83" s="89" t="s">
        <v>154</v>
      </c>
      <c r="P83" s="89" t="s">
        <v>155</v>
      </c>
      <c r="Q83" s="89" t="s">
        <v>156</v>
      </c>
      <c r="R83" s="89" t="s">
        <v>157</v>
      </c>
      <c r="S83" s="89" t="s">
        <v>158</v>
      </c>
      <c r="T83" s="90" t="s">
        <v>159</v>
      </c>
    </row>
    <row r="84" s="1" customFormat="1" ht="22.8" customHeight="1">
      <c r="B84" s="38"/>
      <c r="C84" s="95" t="s">
        <v>160</v>
      </c>
      <c r="D84" s="39"/>
      <c r="E84" s="39"/>
      <c r="F84" s="39"/>
      <c r="G84" s="39"/>
      <c r="H84" s="39"/>
      <c r="I84" s="143"/>
      <c r="J84" s="196">
        <f>BK84</f>
        <v>0</v>
      </c>
      <c r="K84" s="39"/>
      <c r="L84" s="43"/>
      <c r="M84" s="91"/>
      <c r="N84" s="92"/>
      <c r="O84" s="92"/>
      <c r="P84" s="197">
        <f>P85</f>
        <v>0</v>
      </c>
      <c r="Q84" s="92"/>
      <c r="R84" s="197">
        <f>R85</f>
        <v>0</v>
      </c>
      <c r="S84" s="92"/>
      <c r="T84" s="198">
        <f>T85</f>
        <v>0</v>
      </c>
      <c r="AT84" s="17" t="s">
        <v>66</v>
      </c>
      <c r="AU84" s="17" t="s">
        <v>137</v>
      </c>
      <c r="BK84" s="199">
        <f>BK85</f>
        <v>0</v>
      </c>
    </row>
    <row r="85" s="11" customFormat="1" ht="25.92" customHeight="1">
      <c r="B85" s="200"/>
      <c r="C85" s="201"/>
      <c r="D85" s="202" t="s">
        <v>66</v>
      </c>
      <c r="E85" s="203" t="s">
        <v>626</v>
      </c>
      <c r="F85" s="203" t="s">
        <v>627</v>
      </c>
      <c r="G85" s="201"/>
      <c r="H85" s="201"/>
      <c r="I85" s="204"/>
      <c r="J85" s="205">
        <f>BK85</f>
        <v>0</v>
      </c>
      <c r="K85" s="201"/>
      <c r="L85" s="206"/>
      <c r="M85" s="207"/>
      <c r="N85" s="208"/>
      <c r="O85" s="208"/>
      <c r="P85" s="209">
        <f>P86+P93+P97+P101</f>
        <v>0</v>
      </c>
      <c r="Q85" s="208"/>
      <c r="R85" s="209">
        <f>R86+R93+R97+R101</f>
        <v>0</v>
      </c>
      <c r="S85" s="208"/>
      <c r="T85" s="210">
        <f>T86+T93+T97+T101</f>
        <v>0</v>
      </c>
      <c r="AR85" s="211" t="s">
        <v>205</v>
      </c>
      <c r="AT85" s="212" t="s">
        <v>66</v>
      </c>
      <c r="AU85" s="212" t="s">
        <v>67</v>
      </c>
      <c r="AY85" s="211" t="s">
        <v>163</v>
      </c>
      <c r="BK85" s="213">
        <f>BK86+BK93+BK97+BK101</f>
        <v>0</v>
      </c>
    </row>
    <row r="86" s="11" customFormat="1" ht="22.8" customHeight="1">
      <c r="B86" s="200"/>
      <c r="C86" s="201"/>
      <c r="D86" s="202" t="s">
        <v>66</v>
      </c>
      <c r="E86" s="214" t="s">
        <v>116</v>
      </c>
      <c r="F86" s="214" t="s">
        <v>2517</v>
      </c>
      <c r="G86" s="201"/>
      <c r="H86" s="201"/>
      <c r="I86" s="204"/>
      <c r="J86" s="215">
        <f>BK86</f>
        <v>0</v>
      </c>
      <c r="K86" s="201"/>
      <c r="L86" s="206"/>
      <c r="M86" s="207"/>
      <c r="N86" s="208"/>
      <c r="O86" s="208"/>
      <c r="P86" s="209">
        <f>SUM(P87:P92)</f>
        <v>0</v>
      </c>
      <c r="Q86" s="208"/>
      <c r="R86" s="209">
        <f>SUM(R87:R92)</f>
        <v>0</v>
      </c>
      <c r="S86" s="208"/>
      <c r="T86" s="210">
        <f>SUM(T87:T92)</f>
        <v>0</v>
      </c>
      <c r="AR86" s="211" t="s">
        <v>205</v>
      </c>
      <c r="AT86" s="212" t="s">
        <v>66</v>
      </c>
      <c r="AU86" s="212" t="s">
        <v>74</v>
      </c>
      <c r="AY86" s="211" t="s">
        <v>163</v>
      </c>
      <c r="BK86" s="213">
        <f>SUM(BK87:BK92)</f>
        <v>0</v>
      </c>
    </row>
    <row r="87" s="1" customFormat="1" ht="16.5" customHeight="1">
      <c r="B87" s="38"/>
      <c r="C87" s="216" t="s">
        <v>74</v>
      </c>
      <c r="D87" s="216" t="s">
        <v>165</v>
      </c>
      <c r="E87" s="217" t="s">
        <v>2518</v>
      </c>
      <c r="F87" s="218" t="s">
        <v>2519</v>
      </c>
      <c r="G87" s="219" t="s">
        <v>2520</v>
      </c>
      <c r="H87" s="220">
        <v>1</v>
      </c>
      <c r="I87" s="221"/>
      <c r="J87" s="222">
        <f>ROUND(I87*H87,2)</f>
        <v>0</v>
      </c>
      <c r="K87" s="218" t="s">
        <v>169</v>
      </c>
      <c r="L87" s="43"/>
      <c r="M87" s="223" t="s">
        <v>1</v>
      </c>
      <c r="N87" s="224" t="s">
        <v>38</v>
      </c>
      <c r="O87" s="79"/>
      <c r="P87" s="225">
        <f>O87*H87</f>
        <v>0</v>
      </c>
      <c r="Q87" s="225">
        <v>0</v>
      </c>
      <c r="R87" s="225">
        <f>Q87*H87</f>
        <v>0</v>
      </c>
      <c r="S87" s="225">
        <v>0</v>
      </c>
      <c r="T87" s="226">
        <f>S87*H87</f>
        <v>0</v>
      </c>
      <c r="AR87" s="17" t="s">
        <v>2521</v>
      </c>
      <c r="AT87" s="17" t="s">
        <v>165</v>
      </c>
      <c r="AU87" s="17" t="s">
        <v>76</v>
      </c>
      <c r="AY87" s="17" t="s">
        <v>163</v>
      </c>
      <c r="BE87" s="227">
        <f>IF(N87="základní",J87,0)</f>
        <v>0</v>
      </c>
      <c r="BF87" s="227">
        <f>IF(N87="snížená",J87,0)</f>
        <v>0</v>
      </c>
      <c r="BG87" s="227">
        <f>IF(N87="zákl. přenesená",J87,0)</f>
        <v>0</v>
      </c>
      <c r="BH87" s="227">
        <f>IF(N87="sníž. přenesená",J87,0)</f>
        <v>0</v>
      </c>
      <c r="BI87" s="227">
        <f>IF(N87="nulová",J87,0)</f>
        <v>0</v>
      </c>
      <c r="BJ87" s="17" t="s">
        <v>74</v>
      </c>
      <c r="BK87" s="227">
        <f>ROUND(I87*H87,2)</f>
        <v>0</v>
      </c>
      <c r="BL87" s="17" t="s">
        <v>2521</v>
      </c>
      <c r="BM87" s="17" t="s">
        <v>2535</v>
      </c>
    </row>
    <row r="88" s="1" customFormat="1">
      <c r="B88" s="38"/>
      <c r="C88" s="39"/>
      <c r="D88" s="228" t="s">
        <v>172</v>
      </c>
      <c r="E88" s="39"/>
      <c r="F88" s="229" t="s">
        <v>2519</v>
      </c>
      <c r="G88" s="39"/>
      <c r="H88" s="39"/>
      <c r="I88" s="143"/>
      <c r="J88" s="39"/>
      <c r="K88" s="39"/>
      <c r="L88" s="43"/>
      <c r="M88" s="230"/>
      <c r="N88" s="79"/>
      <c r="O88" s="79"/>
      <c r="P88" s="79"/>
      <c r="Q88" s="79"/>
      <c r="R88" s="79"/>
      <c r="S88" s="79"/>
      <c r="T88" s="80"/>
      <c r="AT88" s="17" t="s">
        <v>172</v>
      </c>
      <c r="AU88" s="17" t="s">
        <v>76</v>
      </c>
    </row>
    <row r="89" s="1" customFormat="1">
      <c r="B89" s="38"/>
      <c r="C89" s="39"/>
      <c r="D89" s="228" t="s">
        <v>221</v>
      </c>
      <c r="E89" s="39"/>
      <c r="F89" s="231" t="s">
        <v>2523</v>
      </c>
      <c r="G89" s="39"/>
      <c r="H89" s="39"/>
      <c r="I89" s="143"/>
      <c r="J89" s="39"/>
      <c r="K89" s="39"/>
      <c r="L89" s="43"/>
      <c r="M89" s="230"/>
      <c r="N89" s="79"/>
      <c r="O89" s="79"/>
      <c r="P89" s="79"/>
      <c r="Q89" s="79"/>
      <c r="R89" s="79"/>
      <c r="S89" s="79"/>
      <c r="T89" s="80"/>
      <c r="AT89" s="17" t="s">
        <v>221</v>
      </c>
      <c r="AU89" s="17" t="s">
        <v>76</v>
      </c>
    </row>
    <row r="90" s="1" customFormat="1" ht="16.5" customHeight="1">
      <c r="B90" s="38"/>
      <c r="C90" s="216" t="s">
        <v>76</v>
      </c>
      <c r="D90" s="216" t="s">
        <v>165</v>
      </c>
      <c r="E90" s="217" t="s">
        <v>2524</v>
      </c>
      <c r="F90" s="218" t="s">
        <v>2525</v>
      </c>
      <c r="G90" s="219" t="s">
        <v>2520</v>
      </c>
      <c r="H90" s="220">
        <v>1</v>
      </c>
      <c r="I90" s="221"/>
      <c r="J90" s="222">
        <f>ROUND(I90*H90,2)</f>
        <v>0</v>
      </c>
      <c r="K90" s="218" t="s">
        <v>169</v>
      </c>
      <c r="L90" s="43"/>
      <c r="M90" s="223" t="s">
        <v>1</v>
      </c>
      <c r="N90" s="224" t="s">
        <v>38</v>
      </c>
      <c r="O90" s="79"/>
      <c r="P90" s="225">
        <f>O90*H90</f>
        <v>0</v>
      </c>
      <c r="Q90" s="225">
        <v>0</v>
      </c>
      <c r="R90" s="225">
        <f>Q90*H90</f>
        <v>0</v>
      </c>
      <c r="S90" s="225">
        <v>0</v>
      </c>
      <c r="T90" s="226">
        <f>S90*H90</f>
        <v>0</v>
      </c>
      <c r="AR90" s="17" t="s">
        <v>2521</v>
      </c>
      <c r="AT90" s="17" t="s">
        <v>165</v>
      </c>
      <c r="AU90" s="17" t="s">
        <v>76</v>
      </c>
      <c r="AY90" s="17" t="s">
        <v>163</v>
      </c>
      <c r="BE90" s="227">
        <f>IF(N90="základní",J90,0)</f>
        <v>0</v>
      </c>
      <c r="BF90" s="227">
        <f>IF(N90="snížená",J90,0)</f>
        <v>0</v>
      </c>
      <c r="BG90" s="227">
        <f>IF(N90="zákl. přenesená",J90,0)</f>
        <v>0</v>
      </c>
      <c r="BH90" s="227">
        <f>IF(N90="sníž. přenesená",J90,0)</f>
        <v>0</v>
      </c>
      <c r="BI90" s="227">
        <f>IF(N90="nulová",J90,0)</f>
        <v>0</v>
      </c>
      <c r="BJ90" s="17" t="s">
        <v>74</v>
      </c>
      <c r="BK90" s="227">
        <f>ROUND(I90*H90,2)</f>
        <v>0</v>
      </c>
      <c r="BL90" s="17" t="s">
        <v>2521</v>
      </c>
      <c r="BM90" s="17" t="s">
        <v>2536</v>
      </c>
    </row>
    <row r="91" s="1" customFormat="1">
      <c r="B91" s="38"/>
      <c r="C91" s="39"/>
      <c r="D91" s="228" t="s">
        <v>172</v>
      </c>
      <c r="E91" s="39"/>
      <c r="F91" s="229" t="s">
        <v>2525</v>
      </c>
      <c r="G91" s="39"/>
      <c r="H91" s="39"/>
      <c r="I91" s="143"/>
      <c r="J91" s="39"/>
      <c r="K91" s="39"/>
      <c r="L91" s="43"/>
      <c r="M91" s="230"/>
      <c r="N91" s="79"/>
      <c r="O91" s="79"/>
      <c r="P91" s="79"/>
      <c r="Q91" s="79"/>
      <c r="R91" s="79"/>
      <c r="S91" s="79"/>
      <c r="T91" s="80"/>
      <c r="AT91" s="17" t="s">
        <v>172</v>
      </c>
      <c r="AU91" s="17" t="s">
        <v>76</v>
      </c>
    </row>
    <row r="92" s="1" customFormat="1">
      <c r="B92" s="38"/>
      <c r="C92" s="39"/>
      <c r="D92" s="228" t="s">
        <v>221</v>
      </c>
      <c r="E92" s="39"/>
      <c r="F92" s="231" t="s">
        <v>2537</v>
      </c>
      <c r="G92" s="39"/>
      <c r="H92" s="39"/>
      <c r="I92" s="143"/>
      <c r="J92" s="39"/>
      <c r="K92" s="39"/>
      <c r="L92" s="43"/>
      <c r="M92" s="230"/>
      <c r="N92" s="79"/>
      <c r="O92" s="79"/>
      <c r="P92" s="79"/>
      <c r="Q92" s="79"/>
      <c r="R92" s="79"/>
      <c r="S92" s="79"/>
      <c r="T92" s="80"/>
      <c r="AT92" s="17" t="s">
        <v>221</v>
      </c>
      <c r="AU92" s="17" t="s">
        <v>76</v>
      </c>
    </row>
    <row r="93" s="11" customFormat="1" ht="22.8" customHeight="1">
      <c r="B93" s="200"/>
      <c r="C93" s="201"/>
      <c r="D93" s="202" t="s">
        <v>66</v>
      </c>
      <c r="E93" s="214" t="s">
        <v>120</v>
      </c>
      <c r="F93" s="214" t="s">
        <v>2528</v>
      </c>
      <c r="G93" s="201"/>
      <c r="H93" s="201"/>
      <c r="I93" s="204"/>
      <c r="J93" s="215">
        <f>BK93</f>
        <v>0</v>
      </c>
      <c r="K93" s="201"/>
      <c r="L93" s="206"/>
      <c r="M93" s="207"/>
      <c r="N93" s="208"/>
      <c r="O93" s="208"/>
      <c r="P93" s="209">
        <f>SUM(P94:P96)</f>
        <v>0</v>
      </c>
      <c r="Q93" s="208"/>
      <c r="R93" s="209">
        <f>SUM(R94:R96)</f>
        <v>0</v>
      </c>
      <c r="S93" s="208"/>
      <c r="T93" s="210">
        <f>SUM(T94:T96)</f>
        <v>0</v>
      </c>
      <c r="AR93" s="211" t="s">
        <v>205</v>
      </c>
      <c r="AT93" s="212" t="s">
        <v>66</v>
      </c>
      <c r="AU93" s="212" t="s">
        <v>74</v>
      </c>
      <c r="AY93" s="211" t="s">
        <v>163</v>
      </c>
      <c r="BK93" s="213">
        <f>SUM(BK94:BK96)</f>
        <v>0</v>
      </c>
    </row>
    <row r="94" s="1" customFormat="1" ht="16.5" customHeight="1">
      <c r="B94" s="38"/>
      <c r="C94" s="216" t="s">
        <v>189</v>
      </c>
      <c r="D94" s="216" t="s">
        <v>165</v>
      </c>
      <c r="E94" s="217" t="s">
        <v>2529</v>
      </c>
      <c r="F94" s="218" t="s">
        <v>2528</v>
      </c>
      <c r="G94" s="219" t="s">
        <v>2520</v>
      </c>
      <c r="H94" s="220">
        <v>1</v>
      </c>
      <c r="I94" s="221"/>
      <c r="J94" s="222">
        <f>ROUND(I94*H94,2)</f>
        <v>0</v>
      </c>
      <c r="K94" s="218" t="s">
        <v>169</v>
      </c>
      <c r="L94" s="43"/>
      <c r="M94" s="223" t="s">
        <v>1</v>
      </c>
      <c r="N94" s="224" t="s">
        <v>38</v>
      </c>
      <c r="O94" s="79"/>
      <c r="P94" s="225">
        <f>O94*H94</f>
        <v>0</v>
      </c>
      <c r="Q94" s="225">
        <v>0</v>
      </c>
      <c r="R94" s="225">
        <f>Q94*H94</f>
        <v>0</v>
      </c>
      <c r="S94" s="225">
        <v>0</v>
      </c>
      <c r="T94" s="226">
        <f>S94*H94</f>
        <v>0</v>
      </c>
      <c r="AR94" s="17" t="s">
        <v>2521</v>
      </c>
      <c r="AT94" s="17" t="s">
        <v>165</v>
      </c>
      <c r="AU94" s="17" t="s">
        <v>76</v>
      </c>
      <c r="AY94" s="17" t="s">
        <v>163</v>
      </c>
      <c r="BE94" s="227">
        <f>IF(N94="základní",J94,0)</f>
        <v>0</v>
      </c>
      <c r="BF94" s="227">
        <f>IF(N94="snížená",J94,0)</f>
        <v>0</v>
      </c>
      <c r="BG94" s="227">
        <f>IF(N94="zákl. přenesená",J94,0)</f>
        <v>0</v>
      </c>
      <c r="BH94" s="227">
        <f>IF(N94="sníž. přenesená",J94,0)</f>
        <v>0</v>
      </c>
      <c r="BI94" s="227">
        <f>IF(N94="nulová",J94,0)</f>
        <v>0</v>
      </c>
      <c r="BJ94" s="17" t="s">
        <v>74</v>
      </c>
      <c r="BK94" s="227">
        <f>ROUND(I94*H94,2)</f>
        <v>0</v>
      </c>
      <c r="BL94" s="17" t="s">
        <v>2521</v>
      </c>
      <c r="BM94" s="17" t="s">
        <v>2538</v>
      </c>
    </row>
    <row r="95" s="1" customFormat="1">
      <c r="B95" s="38"/>
      <c r="C95" s="39"/>
      <c r="D95" s="228" t="s">
        <v>172</v>
      </c>
      <c r="E95" s="39"/>
      <c r="F95" s="229" t="s">
        <v>2528</v>
      </c>
      <c r="G95" s="39"/>
      <c r="H95" s="39"/>
      <c r="I95" s="143"/>
      <c r="J95" s="39"/>
      <c r="K95" s="39"/>
      <c r="L95" s="43"/>
      <c r="M95" s="230"/>
      <c r="N95" s="79"/>
      <c r="O95" s="79"/>
      <c r="P95" s="79"/>
      <c r="Q95" s="79"/>
      <c r="R95" s="79"/>
      <c r="S95" s="79"/>
      <c r="T95" s="80"/>
      <c r="AT95" s="17" t="s">
        <v>172</v>
      </c>
      <c r="AU95" s="17" t="s">
        <v>76</v>
      </c>
    </row>
    <row r="96" s="1" customFormat="1">
      <c r="B96" s="38"/>
      <c r="C96" s="39"/>
      <c r="D96" s="228" t="s">
        <v>221</v>
      </c>
      <c r="E96" s="39"/>
      <c r="F96" s="231" t="s">
        <v>2531</v>
      </c>
      <c r="G96" s="39"/>
      <c r="H96" s="39"/>
      <c r="I96" s="143"/>
      <c r="J96" s="39"/>
      <c r="K96" s="39"/>
      <c r="L96" s="43"/>
      <c r="M96" s="230"/>
      <c r="N96" s="79"/>
      <c r="O96" s="79"/>
      <c r="P96" s="79"/>
      <c r="Q96" s="79"/>
      <c r="R96" s="79"/>
      <c r="S96" s="79"/>
      <c r="T96" s="80"/>
      <c r="AT96" s="17" t="s">
        <v>221</v>
      </c>
      <c r="AU96" s="17" t="s">
        <v>76</v>
      </c>
    </row>
    <row r="97" s="11" customFormat="1" ht="22.8" customHeight="1">
      <c r="B97" s="200"/>
      <c r="C97" s="201"/>
      <c r="D97" s="202" t="s">
        <v>66</v>
      </c>
      <c r="E97" s="214" t="s">
        <v>122</v>
      </c>
      <c r="F97" s="214" t="s">
        <v>2539</v>
      </c>
      <c r="G97" s="201"/>
      <c r="H97" s="201"/>
      <c r="I97" s="204"/>
      <c r="J97" s="215">
        <f>BK97</f>
        <v>0</v>
      </c>
      <c r="K97" s="201"/>
      <c r="L97" s="206"/>
      <c r="M97" s="207"/>
      <c r="N97" s="208"/>
      <c r="O97" s="208"/>
      <c r="P97" s="209">
        <f>SUM(P98:P100)</f>
        <v>0</v>
      </c>
      <c r="Q97" s="208"/>
      <c r="R97" s="209">
        <f>SUM(R98:R100)</f>
        <v>0</v>
      </c>
      <c r="S97" s="208"/>
      <c r="T97" s="210">
        <f>SUM(T98:T100)</f>
        <v>0</v>
      </c>
      <c r="AR97" s="211" t="s">
        <v>205</v>
      </c>
      <c r="AT97" s="212" t="s">
        <v>66</v>
      </c>
      <c r="AU97" s="212" t="s">
        <v>74</v>
      </c>
      <c r="AY97" s="211" t="s">
        <v>163</v>
      </c>
      <c r="BK97" s="213">
        <f>SUM(BK98:BK100)</f>
        <v>0</v>
      </c>
    </row>
    <row r="98" s="1" customFormat="1" ht="16.5" customHeight="1">
      <c r="B98" s="38"/>
      <c r="C98" s="216" t="s">
        <v>170</v>
      </c>
      <c r="D98" s="216" t="s">
        <v>165</v>
      </c>
      <c r="E98" s="217" t="s">
        <v>2540</v>
      </c>
      <c r="F98" s="218" t="s">
        <v>2541</v>
      </c>
      <c r="G98" s="219" t="s">
        <v>2520</v>
      </c>
      <c r="H98" s="220">
        <v>2</v>
      </c>
      <c r="I98" s="221"/>
      <c r="J98" s="222">
        <f>ROUND(I98*H98,2)</f>
        <v>0</v>
      </c>
      <c r="K98" s="218" t="s">
        <v>169</v>
      </c>
      <c r="L98" s="43"/>
      <c r="M98" s="223" t="s">
        <v>1</v>
      </c>
      <c r="N98" s="224" t="s">
        <v>38</v>
      </c>
      <c r="O98" s="79"/>
      <c r="P98" s="225">
        <f>O98*H98</f>
        <v>0</v>
      </c>
      <c r="Q98" s="225">
        <v>0</v>
      </c>
      <c r="R98" s="225">
        <f>Q98*H98</f>
        <v>0</v>
      </c>
      <c r="S98" s="225">
        <v>0</v>
      </c>
      <c r="T98" s="226">
        <f>S98*H98</f>
        <v>0</v>
      </c>
      <c r="AR98" s="17" t="s">
        <v>2521</v>
      </c>
      <c r="AT98" s="17" t="s">
        <v>165</v>
      </c>
      <c r="AU98" s="17" t="s">
        <v>76</v>
      </c>
      <c r="AY98" s="17" t="s">
        <v>163</v>
      </c>
      <c r="BE98" s="227">
        <f>IF(N98="základní",J98,0)</f>
        <v>0</v>
      </c>
      <c r="BF98" s="227">
        <f>IF(N98="snížená",J98,0)</f>
        <v>0</v>
      </c>
      <c r="BG98" s="227">
        <f>IF(N98="zákl. přenesená",J98,0)</f>
        <v>0</v>
      </c>
      <c r="BH98" s="227">
        <f>IF(N98="sníž. přenesená",J98,0)</f>
        <v>0</v>
      </c>
      <c r="BI98" s="227">
        <f>IF(N98="nulová",J98,0)</f>
        <v>0</v>
      </c>
      <c r="BJ98" s="17" t="s">
        <v>74</v>
      </c>
      <c r="BK98" s="227">
        <f>ROUND(I98*H98,2)</f>
        <v>0</v>
      </c>
      <c r="BL98" s="17" t="s">
        <v>2521</v>
      </c>
      <c r="BM98" s="17" t="s">
        <v>2542</v>
      </c>
    </row>
    <row r="99" s="1" customFormat="1">
      <c r="B99" s="38"/>
      <c r="C99" s="39"/>
      <c r="D99" s="228" t="s">
        <v>172</v>
      </c>
      <c r="E99" s="39"/>
      <c r="F99" s="229" t="s">
        <v>2541</v>
      </c>
      <c r="G99" s="39"/>
      <c r="H99" s="39"/>
      <c r="I99" s="143"/>
      <c r="J99" s="39"/>
      <c r="K99" s="39"/>
      <c r="L99" s="43"/>
      <c r="M99" s="230"/>
      <c r="N99" s="79"/>
      <c r="O99" s="79"/>
      <c r="P99" s="79"/>
      <c r="Q99" s="79"/>
      <c r="R99" s="79"/>
      <c r="S99" s="79"/>
      <c r="T99" s="80"/>
      <c r="AT99" s="17" t="s">
        <v>172</v>
      </c>
      <c r="AU99" s="17" t="s">
        <v>76</v>
      </c>
    </row>
    <row r="100" s="1" customFormat="1">
      <c r="B100" s="38"/>
      <c r="C100" s="39"/>
      <c r="D100" s="228" t="s">
        <v>221</v>
      </c>
      <c r="E100" s="39"/>
      <c r="F100" s="231" t="s">
        <v>2543</v>
      </c>
      <c r="G100" s="39"/>
      <c r="H100" s="39"/>
      <c r="I100" s="143"/>
      <c r="J100" s="39"/>
      <c r="K100" s="39"/>
      <c r="L100" s="43"/>
      <c r="M100" s="230"/>
      <c r="N100" s="79"/>
      <c r="O100" s="79"/>
      <c r="P100" s="79"/>
      <c r="Q100" s="79"/>
      <c r="R100" s="79"/>
      <c r="S100" s="79"/>
      <c r="T100" s="80"/>
      <c r="AT100" s="17" t="s">
        <v>221</v>
      </c>
      <c r="AU100" s="17" t="s">
        <v>76</v>
      </c>
    </row>
    <row r="101" s="11" customFormat="1" ht="22.8" customHeight="1">
      <c r="B101" s="200"/>
      <c r="C101" s="201"/>
      <c r="D101" s="202" t="s">
        <v>66</v>
      </c>
      <c r="E101" s="214" t="s">
        <v>2544</v>
      </c>
      <c r="F101" s="214" t="s">
        <v>2545</v>
      </c>
      <c r="G101" s="201"/>
      <c r="H101" s="201"/>
      <c r="I101" s="204"/>
      <c r="J101" s="215">
        <f>BK101</f>
        <v>0</v>
      </c>
      <c r="K101" s="201"/>
      <c r="L101" s="206"/>
      <c r="M101" s="207"/>
      <c r="N101" s="208"/>
      <c r="O101" s="208"/>
      <c r="P101" s="209">
        <f>SUM(P102:P106)</f>
        <v>0</v>
      </c>
      <c r="Q101" s="208"/>
      <c r="R101" s="209">
        <f>SUM(R102:R106)</f>
        <v>0</v>
      </c>
      <c r="S101" s="208"/>
      <c r="T101" s="210">
        <f>SUM(T102:T106)</f>
        <v>0</v>
      </c>
      <c r="AR101" s="211" t="s">
        <v>205</v>
      </c>
      <c r="AT101" s="212" t="s">
        <v>66</v>
      </c>
      <c r="AU101" s="212" t="s">
        <v>74</v>
      </c>
      <c r="AY101" s="211" t="s">
        <v>163</v>
      </c>
      <c r="BK101" s="213">
        <f>SUM(BK102:BK106)</f>
        <v>0</v>
      </c>
    </row>
    <row r="102" s="1" customFormat="1" ht="16.5" customHeight="1">
      <c r="B102" s="38"/>
      <c r="C102" s="216" t="s">
        <v>205</v>
      </c>
      <c r="D102" s="216" t="s">
        <v>165</v>
      </c>
      <c r="E102" s="217" t="s">
        <v>2546</v>
      </c>
      <c r="F102" s="218" t="s">
        <v>2547</v>
      </c>
      <c r="G102" s="219" t="s">
        <v>2520</v>
      </c>
      <c r="H102" s="220">
        <v>1</v>
      </c>
      <c r="I102" s="221"/>
      <c r="J102" s="222">
        <f>ROUND(I102*H102,2)</f>
        <v>0</v>
      </c>
      <c r="K102" s="218" t="s">
        <v>1</v>
      </c>
      <c r="L102" s="43"/>
      <c r="M102" s="223" t="s">
        <v>1</v>
      </c>
      <c r="N102" s="224" t="s">
        <v>38</v>
      </c>
      <c r="O102" s="79"/>
      <c r="P102" s="225">
        <f>O102*H102</f>
        <v>0</v>
      </c>
      <c r="Q102" s="225">
        <v>0</v>
      </c>
      <c r="R102" s="225">
        <f>Q102*H102</f>
        <v>0</v>
      </c>
      <c r="S102" s="225">
        <v>0</v>
      </c>
      <c r="T102" s="226">
        <f>S102*H102</f>
        <v>0</v>
      </c>
      <c r="AR102" s="17" t="s">
        <v>2521</v>
      </c>
      <c r="AT102" s="17" t="s">
        <v>165</v>
      </c>
      <c r="AU102" s="17" t="s">
        <v>76</v>
      </c>
      <c r="AY102" s="17" t="s">
        <v>163</v>
      </c>
      <c r="BE102" s="227">
        <f>IF(N102="základní",J102,0)</f>
        <v>0</v>
      </c>
      <c r="BF102" s="227">
        <f>IF(N102="snížená",J102,0)</f>
        <v>0</v>
      </c>
      <c r="BG102" s="227">
        <f>IF(N102="zákl. přenesená",J102,0)</f>
        <v>0</v>
      </c>
      <c r="BH102" s="227">
        <f>IF(N102="sníž. přenesená",J102,0)</f>
        <v>0</v>
      </c>
      <c r="BI102" s="227">
        <f>IF(N102="nulová",J102,0)</f>
        <v>0</v>
      </c>
      <c r="BJ102" s="17" t="s">
        <v>74</v>
      </c>
      <c r="BK102" s="227">
        <f>ROUND(I102*H102,2)</f>
        <v>0</v>
      </c>
      <c r="BL102" s="17" t="s">
        <v>2521</v>
      </c>
      <c r="BM102" s="17" t="s">
        <v>2548</v>
      </c>
    </row>
    <row r="103" s="1" customFormat="1">
      <c r="B103" s="38"/>
      <c r="C103" s="39"/>
      <c r="D103" s="228" t="s">
        <v>172</v>
      </c>
      <c r="E103" s="39"/>
      <c r="F103" s="229" t="s">
        <v>2547</v>
      </c>
      <c r="G103" s="39"/>
      <c r="H103" s="39"/>
      <c r="I103" s="143"/>
      <c r="J103" s="39"/>
      <c r="K103" s="39"/>
      <c r="L103" s="43"/>
      <c r="M103" s="230"/>
      <c r="N103" s="79"/>
      <c r="O103" s="79"/>
      <c r="P103" s="79"/>
      <c r="Q103" s="79"/>
      <c r="R103" s="79"/>
      <c r="S103" s="79"/>
      <c r="T103" s="80"/>
      <c r="AT103" s="17" t="s">
        <v>172</v>
      </c>
      <c r="AU103" s="17" t="s">
        <v>76</v>
      </c>
    </row>
    <row r="104" s="1" customFormat="1">
      <c r="B104" s="38"/>
      <c r="C104" s="39"/>
      <c r="D104" s="228" t="s">
        <v>221</v>
      </c>
      <c r="E104" s="39"/>
      <c r="F104" s="231" t="s">
        <v>2549</v>
      </c>
      <c r="G104" s="39"/>
      <c r="H104" s="39"/>
      <c r="I104" s="143"/>
      <c r="J104" s="39"/>
      <c r="K104" s="39"/>
      <c r="L104" s="43"/>
      <c r="M104" s="230"/>
      <c r="N104" s="79"/>
      <c r="O104" s="79"/>
      <c r="P104" s="79"/>
      <c r="Q104" s="79"/>
      <c r="R104" s="79"/>
      <c r="S104" s="79"/>
      <c r="T104" s="80"/>
      <c r="AT104" s="17" t="s">
        <v>221</v>
      </c>
      <c r="AU104" s="17" t="s">
        <v>76</v>
      </c>
    </row>
    <row r="105" s="13" customFormat="1">
      <c r="B105" s="243"/>
      <c r="C105" s="244"/>
      <c r="D105" s="228" t="s">
        <v>176</v>
      </c>
      <c r="E105" s="245" t="s">
        <v>1</v>
      </c>
      <c r="F105" s="246" t="s">
        <v>2550</v>
      </c>
      <c r="G105" s="244"/>
      <c r="H105" s="245" t="s">
        <v>1</v>
      </c>
      <c r="I105" s="247"/>
      <c r="J105" s="244"/>
      <c r="K105" s="244"/>
      <c r="L105" s="248"/>
      <c r="M105" s="249"/>
      <c r="N105" s="250"/>
      <c r="O105" s="250"/>
      <c r="P105" s="250"/>
      <c r="Q105" s="250"/>
      <c r="R105" s="250"/>
      <c r="S105" s="250"/>
      <c r="T105" s="251"/>
      <c r="AT105" s="252" t="s">
        <v>176</v>
      </c>
      <c r="AU105" s="252" t="s">
        <v>76</v>
      </c>
      <c r="AV105" s="13" t="s">
        <v>74</v>
      </c>
      <c r="AW105" s="13" t="s">
        <v>30</v>
      </c>
      <c r="AX105" s="13" t="s">
        <v>67</v>
      </c>
      <c r="AY105" s="252" t="s">
        <v>163</v>
      </c>
    </row>
    <row r="106" s="12" customFormat="1">
      <c r="B106" s="232"/>
      <c r="C106" s="233"/>
      <c r="D106" s="228" t="s">
        <v>176</v>
      </c>
      <c r="E106" s="234" t="s">
        <v>1</v>
      </c>
      <c r="F106" s="235" t="s">
        <v>74</v>
      </c>
      <c r="G106" s="233"/>
      <c r="H106" s="236">
        <v>1</v>
      </c>
      <c r="I106" s="237"/>
      <c r="J106" s="233"/>
      <c r="K106" s="233"/>
      <c r="L106" s="238"/>
      <c r="M106" s="274"/>
      <c r="N106" s="275"/>
      <c r="O106" s="275"/>
      <c r="P106" s="275"/>
      <c r="Q106" s="275"/>
      <c r="R106" s="275"/>
      <c r="S106" s="275"/>
      <c r="T106" s="276"/>
      <c r="AT106" s="242" t="s">
        <v>176</v>
      </c>
      <c r="AU106" s="242" t="s">
        <v>76</v>
      </c>
      <c r="AV106" s="12" t="s">
        <v>76</v>
      </c>
      <c r="AW106" s="12" t="s">
        <v>30</v>
      </c>
      <c r="AX106" s="12" t="s">
        <v>74</v>
      </c>
      <c r="AY106" s="242" t="s">
        <v>163</v>
      </c>
    </row>
    <row r="107" s="1" customFormat="1" ht="6.96" customHeight="1">
      <c r="B107" s="57"/>
      <c r="C107" s="58"/>
      <c r="D107" s="58"/>
      <c r="E107" s="58"/>
      <c r="F107" s="58"/>
      <c r="G107" s="58"/>
      <c r="H107" s="58"/>
      <c r="I107" s="167"/>
      <c r="J107" s="58"/>
      <c r="K107" s="58"/>
      <c r="L107" s="43"/>
    </row>
  </sheetData>
  <sheetProtection sheet="1" autoFilter="0" formatColumns="0" formatRows="0" objects="1" scenarios="1" spinCount="100000" saltValue="KzOfoW0swjAK9E626UUgcufHlYNv8a/UUzkJA2uO3U0OowoJ+UacLDaLfm4kqtAy5De9cVNTd1hQI1b/2N6+2w==" hashValue="bWWqupTL5eI/U4GdyCsoMAtBnrQqOGjFHunKSOcWzrRifw0HFR2YT67y1PtwqogRLKAFKL/T32s6qclAV1sJow==" algorithmName="SHA-512" password="CC35"/>
  <autoFilter ref="C83:K10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121</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2551</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ROUND(J84,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ROUND((SUM(BE84:BE104)),  2)</f>
        <v>0</v>
      </c>
      <c r="I33" s="156">
        <v>0.20999999999999999</v>
      </c>
      <c r="J33" s="155">
        <f>ROUND(((SUM(BE84:BE104))*I33),  2)</f>
        <v>0</v>
      </c>
      <c r="L33" s="43"/>
    </row>
    <row r="34" s="1" customFormat="1" ht="14.4" customHeight="1">
      <c r="B34" s="43"/>
      <c r="E34" s="141" t="s">
        <v>39</v>
      </c>
      <c r="F34" s="155">
        <f>ROUND((SUM(BF84:BF104)),  2)</f>
        <v>0</v>
      </c>
      <c r="I34" s="156">
        <v>0.14999999999999999</v>
      </c>
      <c r="J34" s="155">
        <f>ROUND(((SUM(BF84:BF104))*I34),  2)</f>
        <v>0</v>
      </c>
      <c r="L34" s="43"/>
    </row>
    <row r="35" hidden="1" s="1" customFormat="1" ht="14.4" customHeight="1">
      <c r="B35" s="43"/>
      <c r="E35" s="141" t="s">
        <v>40</v>
      </c>
      <c r="F35" s="155">
        <f>ROUND((SUM(BG84:BG104)),  2)</f>
        <v>0</v>
      </c>
      <c r="I35" s="156">
        <v>0.20999999999999999</v>
      </c>
      <c r="J35" s="155">
        <f>0</f>
        <v>0</v>
      </c>
      <c r="L35" s="43"/>
    </row>
    <row r="36" hidden="1" s="1" customFormat="1" ht="14.4" customHeight="1">
      <c r="B36" s="43"/>
      <c r="E36" s="141" t="s">
        <v>41</v>
      </c>
      <c r="F36" s="155">
        <f>ROUND((SUM(BH84:BH104)),  2)</f>
        <v>0</v>
      </c>
      <c r="I36" s="156">
        <v>0.14999999999999999</v>
      </c>
      <c r="J36" s="155">
        <f>0</f>
        <v>0</v>
      </c>
      <c r="L36" s="43"/>
    </row>
    <row r="37" hidden="1" s="1" customFormat="1" ht="14.4" customHeight="1">
      <c r="B37" s="43"/>
      <c r="E37" s="141" t="s">
        <v>42</v>
      </c>
      <c r="F37" s="155">
        <f>ROUND((SUM(BI84:BI104)),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VRN3 - Oprava mostu v km 4,865</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J84</f>
        <v>0</v>
      </c>
      <c r="K59" s="39"/>
      <c r="L59" s="43"/>
      <c r="AU59" s="17" t="s">
        <v>137</v>
      </c>
    </row>
    <row r="60" s="8" customFormat="1" ht="24.96" customHeight="1">
      <c r="B60" s="177"/>
      <c r="C60" s="178"/>
      <c r="D60" s="179" t="s">
        <v>532</v>
      </c>
      <c r="E60" s="180"/>
      <c r="F60" s="180"/>
      <c r="G60" s="180"/>
      <c r="H60" s="180"/>
      <c r="I60" s="181"/>
      <c r="J60" s="182">
        <f>J85</f>
        <v>0</v>
      </c>
      <c r="K60" s="178"/>
      <c r="L60" s="183"/>
    </row>
    <row r="61" s="9" customFormat="1" ht="19.92" customHeight="1">
      <c r="B61" s="184"/>
      <c r="C61" s="122"/>
      <c r="D61" s="185" t="s">
        <v>2515</v>
      </c>
      <c r="E61" s="186"/>
      <c r="F61" s="186"/>
      <c r="G61" s="186"/>
      <c r="H61" s="186"/>
      <c r="I61" s="187"/>
      <c r="J61" s="188">
        <f>J86</f>
        <v>0</v>
      </c>
      <c r="K61" s="122"/>
      <c r="L61" s="189"/>
    </row>
    <row r="62" s="9" customFormat="1" ht="19.92" customHeight="1">
      <c r="B62" s="184"/>
      <c r="C62" s="122"/>
      <c r="D62" s="185" t="s">
        <v>2516</v>
      </c>
      <c r="E62" s="186"/>
      <c r="F62" s="186"/>
      <c r="G62" s="186"/>
      <c r="H62" s="186"/>
      <c r="I62" s="187"/>
      <c r="J62" s="188">
        <f>J93</f>
        <v>0</v>
      </c>
      <c r="K62" s="122"/>
      <c r="L62" s="189"/>
    </row>
    <row r="63" s="9" customFormat="1" ht="19.92" customHeight="1">
      <c r="B63" s="184"/>
      <c r="C63" s="122"/>
      <c r="D63" s="185" t="s">
        <v>2533</v>
      </c>
      <c r="E63" s="186"/>
      <c r="F63" s="186"/>
      <c r="G63" s="186"/>
      <c r="H63" s="186"/>
      <c r="I63" s="187"/>
      <c r="J63" s="188">
        <f>J97</f>
        <v>0</v>
      </c>
      <c r="K63" s="122"/>
      <c r="L63" s="189"/>
    </row>
    <row r="64" s="9" customFormat="1" ht="19.92" customHeight="1">
      <c r="B64" s="184"/>
      <c r="C64" s="122"/>
      <c r="D64" s="185" t="s">
        <v>2552</v>
      </c>
      <c r="E64" s="186"/>
      <c r="F64" s="186"/>
      <c r="G64" s="186"/>
      <c r="H64" s="186"/>
      <c r="I64" s="187"/>
      <c r="J64" s="188">
        <f>J101</f>
        <v>0</v>
      </c>
      <c r="K64" s="122"/>
      <c r="L64" s="189"/>
    </row>
    <row r="65" s="1" customFormat="1" ht="21.84" customHeight="1">
      <c r="B65" s="38"/>
      <c r="C65" s="39"/>
      <c r="D65" s="39"/>
      <c r="E65" s="39"/>
      <c r="F65" s="39"/>
      <c r="G65" s="39"/>
      <c r="H65" s="39"/>
      <c r="I65" s="143"/>
      <c r="J65" s="39"/>
      <c r="K65" s="39"/>
      <c r="L65" s="43"/>
    </row>
    <row r="66" s="1" customFormat="1" ht="6.96" customHeight="1">
      <c r="B66" s="57"/>
      <c r="C66" s="58"/>
      <c r="D66" s="58"/>
      <c r="E66" s="58"/>
      <c r="F66" s="58"/>
      <c r="G66" s="58"/>
      <c r="H66" s="58"/>
      <c r="I66" s="167"/>
      <c r="J66" s="58"/>
      <c r="K66" s="58"/>
      <c r="L66" s="43"/>
    </row>
    <row r="70" s="1" customFormat="1" ht="6.96" customHeight="1">
      <c r="B70" s="59"/>
      <c r="C70" s="60"/>
      <c r="D70" s="60"/>
      <c r="E70" s="60"/>
      <c r="F70" s="60"/>
      <c r="G70" s="60"/>
      <c r="H70" s="60"/>
      <c r="I70" s="170"/>
      <c r="J70" s="60"/>
      <c r="K70" s="60"/>
      <c r="L70" s="43"/>
    </row>
    <row r="71" s="1" customFormat="1" ht="24.96" customHeight="1">
      <c r="B71" s="38"/>
      <c r="C71" s="23" t="s">
        <v>148</v>
      </c>
      <c r="D71" s="39"/>
      <c r="E71" s="39"/>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16</v>
      </c>
      <c r="D73" s="39"/>
      <c r="E73" s="39"/>
      <c r="F73" s="39"/>
      <c r="G73" s="39"/>
      <c r="H73" s="39"/>
      <c r="I73" s="143"/>
      <c r="J73" s="39"/>
      <c r="K73" s="39"/>
      <c r="L73" s="43"/>
    </row>
    <row r="74" s="1" customFormat="1" ht="16.5" customHeight="1">
      <c r="B74" s="38"/>
      <c r="C74" s="39"/>
      <c r="D74" s="39"/>
      <c r="E74" s="171" t="str">
        <f>E7</f>
        <v>Oprava mostních objektů v úseku Ústí n. L. západ - Řehlovice</v>
      </c>
      <c r="F74" s="32"/>
      <c r="G74" s="32"/>
      <c r="H74" s="32"/>
      <c r="I74" s="143"/>
      <c r="J74" s="39"/>
      <c r="K74" s="39"/>
      <c r="L74" s="43"/>
    </row>
    <row r="75" s="1" customFormat="1" ht="12" customHeight="1">
      <c r="B75" s="38"/>
      <c r="C75" s="32" t="s">
        <v>129</v>
      </c>
      <c r="D75" s="39"/>
      <c r="E75" s="39"/>
      <c r="F75" s="39"/>
      <c r="G75" s="39"/>
      <c r="H75" s="39"/>
      <c r="I75" s="143"/>
      <c r="J75" s="39"/>
      <c r="K75" s="39"/>
      <c r="L75" s="43"/>
    </row>
    <row r="76" s="1" customFormat="1" ht="16.5" customHeight="1">
      <c r="B76" s="38"/>
      <c r="C76" s="39"/>
      <c r="D76" s="39"/>
      <c r="E76" s="64" t="str">
        <f>E9</f>
        <v>VRN3 - Oprava mostu v km 4,865</v>
      </c>
      <c r="F76" s="39"/>
      <c r="G76" s="39"/>
      <c r="H76" s="39"/>
      <c r="I76" s="143"/>
      <c r="J76" s="39"/>
      <c r="K76" s="39"/>
      <c r="L76" s="43"/>
    </row>
    <row r="77" s="1" customFormat="1" ht="6.96" customHeight="1">
      <c r="B77" s="38"/>
      <c r="C77" s="39"/>
      <c r="D77" s="39"/>
      <c r="E77" s="39"/>
      <c r="F77" s="39"/>
      <c r="G77" s="39"/>
      <c r="H77" s="39"/>
      <c r="I77" s="143"/>
      <c r="J77" s="39"/>
      <c r="K77" s="39"/>
      <c r="L77" s="43"/>
    </row>
    <row r="78" s="1" customFormat="1" ht="12" customHeight="1">
      <c r="B78" s="38"/>
      <c r="C78" s="32" t="s">
        <v>20</v>
      </c>
      <c r="D78" s="39"/>
      <c r="E78" s="39"/>
      <c r="F78" s="27" t="str">
        <f>F12</f>
        <v xml:space="preserve"> </v>
      </c>
      <c r="G78" s="39"/>
      <c r="H78" s="39"/>
      <c r="I78" s="145" t="s">
        <v>22</v>
      </c>
      <c r="J78" s="67" t="str">
        <f>IF(J12="","",J12)</f>
        <v>25. 2. 2019</v>
      </c>
      <c r="K78" s="39"/>
      <c r="L78" s="43"/>
    </row>
    <row r="79" s="1" customFormat="1" ht="6.96" customHeight="1">
      <c r="B79" s="38"/>
      <c r="C79" s="39"/>
      <c r="D79" s="39"/>
      <c r="E79" s="39"/>
      <c r="F79" s="39"/>
      <c r="G79" s="39"/>
      <c r="H79" s="39"/>
      <c r="I79" s="143"/>
      <c r="J79" s="39"/>
      <c r="K79" s="39"/>
      <c r="L79" s="43"/>
    </row>
    <row r="80" s="1" customFormat="1" ht="13.65" customHeight="1">
      <c r="B80" s="38"/>
      <c r="C80" s="32" t="s">
        <v>24</v>
      </c>
      <c r="D80" s="39"/>
      <c r="E80" s="39"/>
      <c r="F80" s="27" t="str">
        <f>E15</f>
        <v xml:space="preserve"> </v>
      </c>
      <c r="G80" s="39"/>
      <c r="H80" s="39"/>
      <c r="I80" s="145" t="s">
        <v>29</v>
      </c>
      <c r="J80" s="36" t="str">
        <f>E21</f>
        <v xml:space="preserve"> </v>
      </c>
      <c r="K80" s="39"/>
      <c r="L80" s="43"/>
    </row>
    <row r="81" s="1" customFormat="1" ht="13.65" customHeight="1">
      <c r="B81" s="38"/>
      <c r="C81" s="32" t="s">
        <v>27</v>
      </c>
      <c r="D81" s="39"/>
      <c r="E81" s="39"/>
      <c r="F81" s="27" t="str">
        <f>IF(E18="","",E18)</f>
        <v>Vyplň údaj</v>
      </c>
      <c r="G81" s="39"/>
      <c r="H81" s="39"/>
      <c r="I81" s="145" t="s">
        <v>31</v>
      </c>
      <c r="J81" s="36" t="str">
        <f>E24</f>
        <v xml:space="preserve"> </v>
      </c>
      <c r="K81" s="39"/>
      <c r="L81" s="43"/>
    </row>
    <row r="82" s="1" customFormat="1" ht="10.32" customHeight="1">
      <c r="B82" s="38"/>
      <c r="C82" s="39"/>
      <c r="D82" s="39"/>
      <c r="E82" s="39"/>
      <c r="F82" s="39"/>
      <c r="G82" s="39"/>
      <c r="H82" s="39"/>
      <c r="I82" s="143"/>
      <c r="J82" s="39"/>
      <c r="K82" s="39"/>
      <c r="L82" s="43"/>
    </row>
    <row r="83" s="10" customFormat="1" ht="29.28" customHeight="1">
      <c r="B83" s="190"/>
      <c r="C83" s="191" t="s">
        <v>149</v>
      </c>
      <c r="D83" s="192" t="s">
        <v>52</v>
      </c>
      <c r="E83" s="192" t="s">
        <v>48</v>
      </c>
      <c r="F83" s="192" t="s">
        <v>49</v>
      </c>
      <c r="G83" s="192" t="s">
        <v>150</v>
      </c>
      <c r="H83" s="192" t="s">
        <v>151</v>
      </c>
      <c r="I83" s="193" t="s">
        <v>152</v>
      </c>
      <c r="J83" s="192" t="s">
        <v>135</v>
      </c>
      <c r="K83" s="194" t="s">
        <v>153</v>
      </c>
      <c r="L83" s="195"/>
      <c r="M83" s="88" t="s">
        <v>1</v>
      </c>
      <c r="N83" s="89" t="s">
        <v>37</v>
      </c>
      <c r="O83" s="89" t="s">
        <v>154</v>
      </c>
      <c r="P83" s="89" t="s">
        <v>155</v>
      </c>
      <c r="Q83" s="89" t="s">
        <v>156</v>
      </c>
      <c r="R83" s="89" t="s">
        <v>157</v>
      </c>
      <c r="S83" s="89" t="s">
        <v>158</v>
      </c>
      <c r="T83" s="90" t="s">
        <v>159</v>
      </c>
    </row>
    <row r="84" s="1" customFormat="1" ht="22.8" customHeight="1">
      <c r="B84" s="38"/>
      <c r="C84" s="95" t="s">
        <v>160</v>
      </c>
      <c r="D84" s="39"/>
      <c r="E84" s="39"/>
      <c r="F84" s="39"/>
      <c r="G84" s="39"/>
      <c r="H84" s="39"/>
      <c r="I84" s="143"/>
      <c r="J84" s="196">
        <f>BK84</f>
        <v>0</v>
      </c>
      <c r="K84" s="39"/>
      <c r="L84" s="43"/>
      <c r="M84" s="91"/>
      <c r="N84" s="92"/>
      <c r="O84" s="92"/>
      <c r="P84" s="197">
        <f>P85</f>
        <v>0</v>
      </c>
      <c r="Q84" s="92"/>
      <c r="R84" s="197">
        <f>R85</f>
        <v>0</v>
      </c>
      <c r="S84" s="92"/>
      <c r="T84" s="198">
        <f>T85</f>
        <v>0</v>
      </c>
      <c r="AT84" s="17" t="s">
        <v>66</v>
      </c>
      <c r="AU84" s="17" t="s">
        <v>137</v>
      </c>
      <c r="BK84" s="199">
        <f>BK85</f>
        <v>0</v>
      </c>
    </row>
    <row r="85" s="11" customFormat="1" ht="25.92" customHeight="1">
      <c r="B85" s="200"/>
      <c r="C85" s="201"/>
      <c r="D85" s="202" t="s">
        <v>66</v>
      </c>
      <c r="E85" s="203" t="s">
        <v>626</v>
      </c>
      <c r="F85" s="203" t="s">
        <v>627</v>
      </c>
      <c r="G85" s="201"/>
      <c r="H85" s="201"/>
      <c r="I85" s="204"/>
      <c r="J85" s="205">
        <f>BK85</f>
        <v>0</v>
      </c>
      <c r="K85" s="201"/>
      <c r="L85" s="206"/>
      <c r="M85" s="207"/>
      <c r="N85" s="208"/>
      <c r="O85" s="208"/>
      <c r="P85" s="209">
        <f>P86+P93+P97+P101</f>
        <v>0</v>
      </c>
      <c r="Q85" s="208"/>
      <c r="R85" s="209">
        <f>R86+R93+R97+R101</f>
        <v>0</v>
      </c>
      <c r="S85" s="208"/>
      <c r="T85" s="210">
        <f>T86+T93+T97+T101</f>
        <v>0</v>
      </c>
      <c r="AR85" s="211" t="s">
        <v>205</v>
      </c>
      <c r="AT85" s="212" t="s">
        <v>66</v>
      </c>
      <c r="AU85" s="212" t="s">
        <v>67</v>
      </c>
      <c r="AY85" s="211" t="s">
        <v>163</v>
      </c>
      <c r="BK85" s="213">
        <f>BK86+BK93+BK97+BK101</f>
        <v>0</v>
      </c>
    </row>
    <row r="86" s="11" customFormat="1" ht="22.8" customHeight="1">
      <c r="B86" s="200"/>
      <c r="C86" s="201"/>
      <c r="D86" s="202" t="s">
        <v>66</v>
      </c>
      <c r="E86" s="214" t="s">
        <v>116</v>
      </c>
      <c r="F86" s="214" t="s">
        <v>2517</v>
      </c>
      <c r="G86" s="201"/>
      <c r="H86" s="201"/>
      <c r="I86" s="204"/>
      <c r="J86" s="215">
        <f>BK86</f>
        <v>0</v>
      </c>
      <c r="K86" s="201"/>
      <c r="L86" s="206"/>
      <c r="M86" s="207"/>
      <c r="N86" s="208"/>
      <c r="O86" s="208"/>
      <c r="P86" s="209">
        <f>SUM(P87:P92)</f>
        <v>0</v>
      </c>
      <c r="Q86" s="208"/>
      <c r="R86" s="209">
        <f>SUM(R87:R92)</f>
        <v>0</v>
      </c>
      <c r="S86" s="208"/>
      <c r="T86" s="210">
        <f>SUM(T87:T92)</f>
        <v>0</v>
      </c>
      <c r="AR86" s="211" t="s">
        <v>205</v>
      </c>
      <c r="AT86" s="212" t="s">
        <v>66</v>
      </c>
      <c r="AU86" s="212" t="s">
        <v>74</v>
      </c>
      <c r="AY86" s="211" t="s">
        <v>163</v>
      </c>
      <c r="BK86" s="213">
        <f>SUM(BK87:BK92)</f>
        <v>0</v>
      </c>
    </row>
    <row r="87" s="1" customFormat="1" ht="16.5" customHeight="1">
      <c r="B87" s="38"/>
      <c r="C87" s="216" t="s">
        <v>74</v>
      </c>
      <c r="D87" s="216" t="s">
        <v>165</v>
      </c>
      <c r="E87" s="217" t="s">
        <v>2518</v>
      </c>
      <c r="F87" s="218" t="s">
        <v>2519</v>
      </c>
      <c r="G87" s="219" t="s">
        <v>2520</v>
      </c>
      <c r="H87" s="220">
        <v>1</v>
      </c>
      <c r="I87" s="221"/>
      <c r="J87" s="222">
        <f>ROUND(I87*H87,2)</f>
        <v>0</v>
      </c>
      <c r="K87" s="218" t="s">
        <v>169</v>
      </c>
      <c r="L87" s="43"/>
      <c r="M87" s="223" t="s">
        <v>1</v>
      </c>
      <c r="N87" s="224" t="s">
        <v>38</v>
      </c>
      <c r="O87" s="79"/>
      <c r="P87" s="225">
        <f>O87*H87</f>
        <v>0</v>
      </c>
      <c r="Q87" s="225">
        <v>0</v>
      </c>
      <c r="R87" s="225">
        <f>Q87*H87</f>
        <v>0</v>
      </c>
      <c r="S87" s="225">
        <v>0</v>
      </c>
      <c r="T87" s="226">
        <f>S87*H87</f>
        <v>0</v>
      </c>
      <c r="AR87" s="17" t="s">
        <v>2521</v>
      </c>
      <c r="AT87" s="17" t="s">
        <v>165</v>
      </c>
      <c r="AU87" s="17" t="s">
        <v>76</v>
      </c>
      <c r="AY87" s="17" t="s">
        <v>163</v>
      </c>
      <c r="BE87" s="227">
        <f>IF(N87="základní",J87,0)</f>
        <v>0</v>
      </c>
      <c r="BF87" s="227">
        <f>IF(N87="snížená",J87,0)</f>
        <v>0</v>
      </c>
      <c r="BG87" s="227">
        <f>IF(N87="zákl. přenesená",J87,0)</f>
        <v>0</v>
      </c>
      <c r="BH87" s="227">
        <f>IF(N87="sníž. přenesená",J87,0)</f>
        <v>0</v>
      </c>
      <c r="BI87" s="227">
        <f>IF(N87="nulová",J87,0)</f>
        <v>0</v>
      </c>
      <c r="BJ87" s="17" t="s">
        <v>74</v>
      </c>
      <c r="BK87" s="227">
        <f>ROUND(I87*H87,2)</f>
        <v>0</v>
      </c>
      <c r="BL87" s="17" t="s">
        <v>2521</v>
      </c>
      <c r="BM87" s="17" t="s">
        <v>2553</v>
      </c>
    </row>
    <row r="88" s="1" customFormat="1">
      <c r="B88" s="38"/>
      <c r="C88" s="39"/>
      <c r="D88" s="228" t="s">
        <v>172</v>
      </c>
      <c r="E88" s="39"/>
      <c r="F88" s="229" t="s">
        <v>2519</v>
      </c>
      <c r="G88" s="39"/>
      <c r="H88" s="39"/>
      <c r="I88" s="143"/>
      <c r="J88" s="39"/>
      <c r="K88" s="39"/>
      <c r="L88" s="43"/>
      <c r="M88" s="230"/>
      <c r="N88" s="79"/>
      <c r="O88" s="79"/>
      <c r="P88" s="79"/>
      <c r="Q88" s="79"/>
      <c r="R88" s="79"/>
      <c r="S88" s="79"/>
      <c r="T88" s="80"/>
      <c r="AT88" s="17" t="s">
        <v>172</v>
      </c>
      <c r="AU88" s="17" t="s">
        <v>76</v>
      </c>
    </row>
    <row r="89" s="1" customFormat="1">
      <c r="B89" s="38"/>
      <c r="C89" s="39"/>
      <c r="D89" s="228" t="s">
        <v>221</v>
      </c>
      <c r="E89" s="39"/>
      <c r="F89" s="231" t="s">
        <v>2523</v>
      </c>
      <c r="G89" s="39"/>
      <c r="H89" s="39"/>
      <c r="I89" s="143"/>
      <c r="J89" s="39"/>
      <c r="K89" s="39"/>
      <c r="L89" s="43"/>
      <c r="M89" s="230"/>
      <c r="N89" s="79"/>
      <c r="O89" s="79"/>
      <c r="P89" s="79"/>
      <c r="Q89" s="79"/>
      <c r="R89" s="79"/>
      <c r="S89" s="79"/>
      <c r="T89" s="80"/>
      <c r="AT89" s="17" t="s">
        <v>221</v>
      </c>
      <c r="AU89" s="17" t="s">
        <v>76</v>
      </c>
    </row>
    <row r="90" s="1" customFormat="1" ht="16.5" customHeight="1">
      <c r="B90" s="38"/>
      <c r="C90" s="216" t="s">
        <v>76</v>
      </c>
      <c r="D90" s="216" t="s">
        <v>165</v>
      </c>
      <c r="E90" s="217" t="s">
        <v>2524</v>
      </c>
      <c r="F90" s="218" t="s">
        <v>2525</v>
      </c>
      <c r="G90" s="219" t="s">
        <v>2520</v>
      </c>
      <c r="H90" s="220">
        <v>1</v>
      </c>
      <c r="I90" s="221"/>
      <c r="J90" s="222">
        <f>ROUND(I90*H90,2)</f>
        <v>0</v>
      </c>
      <c r="K90" s="218" t="s">
        <v>169</v>
      </c>
      <c r="L90" s="43"/>
      <c r="M90" s="223" t="s">
        <v>1</v>
      </c>
      <c r="N90" s="224" t="s">
        <v>38</v>
      </c>
      <c r="O90" s="79"/>
      <c r="P90" s="225">
        <f>O90*H90</f>
        <v>0</v>
      </c>
      <c r="Q90" s="225">
        <v>0</v>
      </c>
      <c r="R90" s="225">
        <f>Q90*H90</f>
        <v>0</v>
      </c>
      <c r="S90" s="225">
        <v>0</v>
      </c>
      <c r="T90" s="226">
        <f>S90*H90</f>
        <v>0</v>
      </c>
      <c r="AR90" s="17" t="s">
        <v>2521</v>
      </c>
      <c r="AT90" s="17" t="s">
        <v>165</v>
      </c>
      <c r="AU90" s="17" t="s">
        <v>76</v>
      </c>
      <c r="AY90" s="17" t="s">
        <v>163</v>
      </c>
      <c r="BE90" s="227">
        <f>IF(N90="základní",J90,0)</f>
        <v>0</v>
      </c>
      <c r="BF90" s="227">
        <f>IF(N90="snížená",J90,0)</f>
        <v>0</v>
      </c>
      <c r="BG90" s="227">
        <f>IF(N90="zákl. přenesená",J90,0)</f>
        <v>0</v>
      </c>
      <c r="BH90" s="227">
        <f>IF(N90="sníž. přenesená",J90,0)</f>
        <v>0</v>
      </c>
      <c r="BI90" s="227">
        <f>IF(N90="nulová",J90,0)</f>
        <v>0</v>
      </c>
      <c r="BJ90" s="17" t="s">
        <v>74</v>
      </c>
      <c r="BK90" s="227">
        <f>ROUND(I90*H90,2)</f>
        <v>0</v>
      </c>
      <c r="BL90" s="17" t="s">
        <v>2521</v>
      </c>
      <c r="BM90" s="17" t="s">
        <v>2554</v>
      </c>
    </row>
    <row r="91" s="1" customFormat="1">
      <c r="B91" s="38"/>
      <c r="C91" s="39"/>
      <c r="D91" s="228" t="s">
        <v>172</v>
      </c>
      <c r="E91" s="39"/>
      <c r="F91" s="229" t="s">
        <v>2525</v>
      </c>
      <c r="G91" s="39"/>
      <c r="H91" s="39"/>
      <c r="I91" s="143"/>
      <c r="J91" s="39"/>
      <c r="K91" s="39"/>
      <c r="L91" s="43"/>
      <c r="M91" s="230"/>
      <c r="N91" s="79"/>
      <c r="O91" s="79"/>
      <c r="P91" s="79"/>
      <c r="Q91" s="79"/>
      <c r="R91" s="79"/>
      <c r="S91" s="79"/>
      <c r="T91" s="80"/>
      <c r="AT91" s="17" t="s">
        <v>172</v>
      </c>
      <c r="AU91" s="17" t="s">
        <v>76</v>
      </c>
    </row>
    <row r="92" s="1" customFormat="1">
      <c r="B92" s="38"/>
      <c r="C92" s="39"/>
      <c r="D92" s="228" t="s">
        <v>221</v>
      </c>
      <c r="E92" s="39"/>
      <c r="F92" s="231" t="s">
        <v>2555</v>
      </c>
      <c r="G92" s="39"/>
      <c r="H92" s="39"/>
      <c r="I92" s="143"/>
      <c r="J92" s="39"/>
      <c r="K92" s="39"/>
      <c r="L92" s="43"/>
      <c r="M92" s="230"/>
      <c r="N92" s="79"/>
      <c r="O92" s="79"/>
      <c r="P92" s="79"/>
      <c r="Q92" s="79"/>
      <c r="R92" s="79"/>
      <c r="S92" s="79"/>
      <c r="T92" s="80"/>
      <c r="AT92" s="17" t="s">
        <v>221</v>
      </c>
      <c r="AU92" s="17" t="s">
        <v>76</v>
      </c>
    </row>
    <row r="93" s="11" customFormat="1" ht="22.8" customHeight="1">
      <c r="B93" s="200"/>
      <c r="C93" s="201"/>
      <c r="D93" s="202" t="s">
        <v>66</v>
      </c>
      <c r="E93" s="214" t="s">
        <v>120</v>
      </c>
      <c r="F93" s="214" t="s">
        <v>2528</v>
      </c>
      <c r="G93" s="201"/>
      <c r="H93" s="201"/>
      <c r="I93" s="204"/>
      <c r="J93" s="215">
        <f>BK93</f>
        <v>0</v>
      </c>
      <c r="K93" s="201"/>
      <c r="L93" s="206"/>
      <c r="M93" s="207"/>
      <c r="N93" s="208"/>
      <c r="O93" s="208"/>
      <c r="P93" s="209">
        <f>SUM(P94:P96)</f>
        <v>0</v>
      </c>
      <c r="Q93" s="208"/>
      <c r="R93" s="209">
        <f>SUM(R94:R96)</f>
        <v>0</v>
      </c>
      <c r="S93" s="208"/>
      <c r="T93" s="210">
        <f>SUM(T94:T96)</f>
        <v>0</v>
      </c>
      <c r="AR93" s="211" t="s">
        <v>205</v>
      </c>
      <c r="AT93" s="212" t="s">
        <v>66</v>
      </c>
      <c r="AU93" s="212" t="s">
        <v>74</v>
      </c>
      <c r="AY93" s="211" t="s">
        <v>163</v>
      </c>
      <c r="BK93" s="213">
        <f>SUM(BK94:BK96)</f>
        <v>0</v>
      </c>
    </row>
    <row r="94" s="1" customFormat="1" ht="16.5" customHeight="1">
      <c r="B94" s="38"/>
      <c r="C94" s="216" t="s">
        <v>189</v>
      </c>
      <c r="D94" s="216" t="s">
        <v>165</v>
      </c>
      <c r="E94" s="217" t="s">
        <v>2529</v>
      </c>
      <c r="F94" s="218" t="s">
        <v>2528</v>
      </c>
      <c r="G94" s="219" t="s">
        <v>2520</v>
      </c>
      <c r="H94" s="220">
        <v>1</v>
      </c>
      <c r="I94" s="221"/>
      <c r="J94" s="222">
        <f>ROUND(I94*H94,2)</f>
        <v>0</v>
      </c>
      <c r="K94" s="218" t="s">
        <v>169</v>
      </c>
      <c r="L94" s="43"/>
      <c r="M94" s="223" t="s">
        <v>1</v>
      </c>
      <c r="N94" s="224" t="s">
        <v>38</v>
      </c>
      <c r="O94" s="79"/>
      <c r="P94" s="225">
        <f>O94*H94</f>
        <v>0</v>
      </c>
      <c r="Q94" s="225">
        <v>0</v>
      </c>
      <c r="R94" s="225">
        <f>Q94*H94</f>
        <v>0</v>
      </c>
      <c r="S94" s="225">
        <v>0</v>
      </c>
      <c r="T94" s="226">
        <f>S94*H94</f>
        <v>0</v>
      </c>
      <c r="AR94" s="17" t="s">
        <v>2521</v>
      </c>
      <c r="AT94" s="17" t="s">
        <v>165</v>
      </c>
      <c r="AU94" s="17" t="s">
        <v>76</v>
      </c>
      <c r="AY94" s="17" t="s">
        <v>163</v>
      </c>
      <c r="BE94" s="227">
        <f>IF(N94="základní",J94,0)</f>
        <v>0</v>
      </c>
      <c r="BF94" s="227">
        <f>IF(N94="snížená",J94,0)</f>
        <v>0</v>
      </c>
      <c r="BG94" s="227">
        <f>IF(N94="zákl. přenesená",J94,0)</f>
        <v>0</v>
      </c>
      <c r="BH94" s="227">
        <f>IF(N94="sníž. přenesená",J94,0)</f>
        <v>0</v>
      </c>
      <c r="BI94" s="227">
        <f>IF(N94="nulová",J94,0)</f>
        <v>0</v>
      </c>
      <c r="BJ94" s="17" t="s">
        <v>74</v>
      </c>
      <c r="BK94" s="227">
        <f>ROUND(I94*H94,2)</f>
        <v>0</v>
      </c>
      <c r="BL94" s="17" t="s">
        <v>2521</v>
      </c>
      <c r="BM94" s="17" t="s">
        <v>2556</v>
      </c>
    </row>
    <row r="95" s="1" customFormat="1">
      <c r="B95" s="38"/>
      <c r="C95" s="39"/>
      <c r="D95" s="228" t="s">
        <v>172</v>
      </c>
      <c r="E95" s="39"/>
      <c r="F95" s="229" t="s">
        <v>2528</v>
      </c>
      <c r="G95" s="39"/>
      <c r="H95" s="39"/>
      <c r="I95" s="143"/>
      <c r="J95" s="39"/>
      <c r="K95" s="39"/>
      <c r="L95" s="43"/>
      <c r="M95" s="230"/>
      <c r="N95" s="79"/>
      <c r="O95" s="79"/>
      <c r="P95" s="79"/>
      <c r="Q95" s="79"/>
      <c r="R95" s="79"/>
      <c r="S95" s="79"/>
      <c r="T95" s="80"/>
      <c r="AT95" s="17" t="s">
        <v>172</v>
      </c>
      <c r="AU95" s="17" t="s">
        <v>76</v>
      </c>
    </row>
    <row r="96" s="1" customFormat="1">
      <c r="B96" s="38"/>
      <c r="C96" s="39"/>
      <c r="D96" s="228" t="s">
        <v>221</v>
      </c>
      <c r="E96" s="39"/>
      <c r="F96" s="231" t="s">
        <v>2531</v>
      </c>
      <c r="G96" s="39"/>
      <c r="H96" s="39"/>
      <c r="I96" s="143"/>
      <c r="J96" s="39"/>
      <c r="K96" s="39"/>
      <c r="L96" s="43"/>
      <c r="M96" s="230"/>
      <c r="N96" s="79"/>
      <c r="O96" s="79"/>
      <c r="P96" s="79"/>
      <c r="Q96" s="79"/>
      <c r="R96" s="79"/>
      <c r="S96" s="79"/>
      <c r="T96" s="80"/>
      <c r="AT96" s="17" t="s">
        <v>221</v>
      </c>
      <c r="AU96" s="17" t="s">
        <v>76</v>
      </c>
    </row>
    <row r="97" s="11" customFormat="1" ht="22.8" customHeight="1">
      <c r="B97" s="200"/>
      <c r="C97" s="201"/>
      <c r="D97" s="202" t="s">
        <v>66</v>
      </c>
      <c r="E97" s="214" t="s">
        <v>122</v>
      </c>
      <c r="F97" s="214" t="s">
        <v>2539</v>
      </c>
      <c r="G97" s="201"/>
      <c r="H97" s="201"/>
      <c r="I97" s="204"/>
      <c r="J97" s="215">
        <f>BK97</f>
        <v>0</v>
      </c>
      <c r="K97" s="201"/>
      <c r="L97" s="206"/>
      <c r="M97" s="207"/>
      <c r="N97" s="208"/>
      <c r="O97" s="208"/>
      <c r="P97" s="209">
        <f>SUM(P98:P100)</f>
        <v>0</v>
      </c>
      <c r="Q97" s="208"/>
      <c r="R97" s="209">
        <f>SUM(R98:R100)</f>
        <v>0</v>
      </c>
      <c r="S97" s="208"/>
      <c r="T97" s="210">
        <f>SUM(T98:T100)</f>
        <v>0</v>
      </c>
      <c r="AR97" s="211" t="s">
        <v>205</v>
      </c>
      <c r="AT97" s="212" t="s">
        <v>66</v>
      </c>
      <c r="AU97" s="212" t="s">
        <v>74</v>
      </c>
      <c r="AY97" s="211" t="s">
        <v>163</v>
      </c>
      <c r="BK97" s="213">
        <f>SUM(BK98:BK100)</f>
        <v>0</v>
      </c>
    </row>
    <row r="98" s="1" customFormat="1" ht="16.5" customHeight="1">
      <c r="B98" s="38"/>
      <c r="C98" s="216" t="s">
        <v>170</v>
      </c>
      <c r="D98" s="216" t="s">
        <v>165</v>
      </c>
      <c r="E98" s="217" t="s">
        <v>2540</v>
      </c>
      <c r="F98" s="218" t="s">
        <v>2541</v>
      </c>
      <c r="G98" s="219" t="s">
        <v>2520</v>
      </c>
      <c r="H98" s="220">
        <v>2</v>
      </c>
      <c r="I98" s="221"/>
      <c r="J98" s="222">
        <f>ROUND(I98*H98,2)</f>
        <v>0</v>
      </c>
      <c r="K98" s="218" t="s">
        <v>169</v>
      </c>
      <c r="L98" s="43"/>
      <c r="M98" s="223" t="s">
        <v>1</v>
      </c>
      <c r="N98" s="224" t="s">
        <v>38</v>
      </c>
      <c r="O98" s="79"/>
      <c r="P98" s="225">
        <f>O98*H98</f>
        <v>0</v>
      </c>
      <c r="Q98" s="225">
        <v>0</v>
      </c>
      <c r="R98" s="225">
        <f>Q98*H98</f>
        <v>0</v>
      </c>
      <c r="S98" s="225">
        <v>0</v>
      </c>
      <c r="T98" s="226">
        <f>S98*H98</f>
        <v>0</v>
      </c>
      <c r="AR98" s="17" t="s">
        <v>2521</v>
      </c>
      <c r="AT98" s="17" t="s">
        <v>165</v>
      </c>
      <c r="AU98" s="17" t="s">
        <v>76</v>
      </c>
      <c r="AY98" s="17" t="s">
        <v>163</v>
      </c>
      <c r="BE98" s="227">
        <f>IF(N98="základní",J98,0)</f>
        <v>0</v>
      </c>
      <c r="BF98" s="227">
        <f>IF(N98="snížená",J98,0)</f>
        <v>0</v>
      </c>
      <c r="BG98" s="227">
        <f>IF(N98="zákl. přenesená",J98,0)</f>
        <v>0</v>
      </c>
      <c r="BH98" s="227">
        <f>IF(N98="sníž. přenesená",J98,0)</f>
        <v>0</v>
      </c>
      <c r="BI98" s="227">
        <f>IF(N98="nulová",J98,0)</f>
        <v>0</v>
      </c>
      <c r="BJ98" s="17" t="s">
        <v>74</v>
      </c>
      <c r="BK98" s="227">
        <f>ROUND(I98*H98,2)</f>
        <v>0</v>
      </c>
      <c r="BL98" s="17" t="s">
        <v>2521</v>
      </c>
      <c r="BM98" s="17" t="s">
        <v>2557</v>
      </c>
    </row>
    <row r="99" s="1" customFormat="1">
      <c r="B99" s="38"/>
      <c r="C99" s="39"/>
      <c r="D99" s="228" t="s">
        <v>172</v>
      </c>
      <c r="E99" s="39"/>
      <c r="F99" s="229" t="s">
        <v>2541</v>
      </c>
      <c r="G99" s="39"/>
      <c r="H99" s="39"/>
      <c r="I99" s="143"/>
      <c r="J99" s="39"/>
      <c r="K99" s="39"/>
      <c r="L99" s="43"/>
      <c r="M99" s="230"/>
      <c r="N99" s="79"/>
      <c r="O99" s="79"/>
      <c r="P99" s="79"/>
      <c r="Q99" s="79"/>
      <c r="R99" s="79"/>
      <c r="S99" s="79"/>
      <c r="T99" s="80"/>
      <c r="AT99" s="17" t="s">
        <v>172</v>
      </c>
      <c r="AU99" s="17" t="s">
        <v>76</v>
      </c>
    </row>
    <row r="100" s="1" customFormat="1">
      <c r="B100" s="38"/>
      <c r="C100" s="39"/>
      <c r="D100" s="228" t="s">
        <v>221</v>
      </c>
      <c r="E100" s="39"/>
      <c r="F100" s="231" t="s">
        <v>2558</v>
      </c>
      <c r="G100" s="39"/>
      <c r="H100" s="39"/>
      <c r="I100" s="143"/>
      <c r="J100" s="39"/>
      <c r="K100" s="39"/>
      <c r="L100" s="43"/>
      <c r="M100" s="230"/>
      <c r="N100" s="79"/>
      <c r="O100" s="79"/>
      <c r="P100" s="79"/>
      <c r="Q100" s="79"/>
      <c r="R100" s="79"/>
      <c r="S100" s="79"/>
      <c r="T100" s="80"/>
      <c r="AT100" s="17" t="s">
        <v>221</v>
      </c>
      <c r="AU100" s="17" t="s">
        <v>76</v>
      </c>
    </row>
    <row r="101" s="11" customFormat="1" ht="22.8" customHeight="1">
      <c r="B101" s="200"/>
      <c r="C101" s="201"/>
      <c r="D101" s="202" t="s">
        <v>66</v>
      </c>
      <c r="E101" s="214" t="s">
        <v>126</v>
      </c>
      <c r="F101" s="214" t="s">
        <v>2559</v>
      </c>
      <c r="G101" s="201"/>
      <c r="H101" s="201"/>
      <c r="I101" s="204"/>
      <c r="J101" s="215">
        <f>BK101</f>
        <v>0</v>
      </c>
      <c r="K101" s="201"/>
      <c r="L101" s="206"/>
      <c r="M101" s="207"/>
      <c r="N101" s="208"/>
      <c r="O101" s="208"/>
      <c r="P101" s="209">
        <f>SUM(P102:P104)</f>
        <v>0</v>
      </c>
      <c r="Q101" s="208"/>
      <c r="R101" s="209">
        <f>SUM(R102:R104)</f>
        <v>0</v>
      </c>
      <c r="S101" s="208"/>
      <c r="T101" s="210">
        <f>SUM(T102:T104)</f>
        <v>0</v>
      </c>
      <c r="AR101" s="211" t="s">
        <v>205</v>
      </c>
      <c r="AT101" s="212" t="s">
        <v>66</v>
      </c>
      <c r="AU101" s="212" t="s">
        <v>74</v>
      </c>
      <c r="AY101" s="211" t="s">
        <v>163</v>
      </c>
      <c r="BK101" s="213">
        <f>SUM(BK102:BK104)</f>
        <v>0</v>
      </c>
    </row>
    <row r="102" s="1" customFormat="1" ht="16.5" customHeight="1">
      <c r="B102" s="38"/>
      <c r="C102" s="216" t="s">
        <v>205</v>
      </c>
      <c r="D102" s="216" t="s">
        <v>165</v>
      </c>
      <c r="E102" s="217" t="s">
        <v>2560</v>
      </c>
      <c r="F102" s="218" t="s">
        <v>2559</v>
      </c>
      <c r="G102" s="219" t="s">
        <v>2520</v>
      </c>
      <c r="H102" s="220">
        <v>1</v>
      </c>
      <c r="I102" s="221"/>
      <c r="J102" s="222">
        <f>ROUND(I102*H102,2)</f>
        <v>0</v>
      </c>
      <c r="K102" s="218" t="s">
        <v>169</v>
      </c>
      <c r="L102" s="43"/>
      <c r="M102" s="223" t="s">
        <v>1</v>
      </c>
      <c r="N102" s="224" t="s">
        <v>38</v>
      </c>
      <c r="O102" s="79"/>
      <c r="P102" s="225">
        <f>O102*H102</f>
        <v>0</v>
      </c>
      <c r="Q102" s="225">
        <v>0</v>
      </c>
      <c r="R102" s="225">
        <f>Q102*H102</f>
        <v>0</v>
      </c>
      <c r="S102" s="225">
        <v>0</v>
      </c>
      <c r="T102" s="226">
        <f>S102*H102</f>
        <v>0</v>
      </c>
      <c r="AR102" s="17" t="s">
        <v>2521</v>
      </c>
      <c r="AT102" s="17" t="s">
        <v>165</v>
      </c>
      <c r="AU102" s="17" t="s">
        <v>76</v>
      </c>
      <c r="AY102" s="17" t="s">
        <v>163</v>
      </c>
      <c r="BE102" s="227">
        <f>IF(N102="základní",J102,0)</f>
        <v>0</v>
      </c>
      <c r="BF102" s="227">
        <f>IF(N102="snížená",J102,0)</f>
        <v>0</v>
      </c>
      <c r="BG102" s="227">
        <f>IF(N102="zákl. přenesená",J102,0)</f>
        <v>0</v>
      </c>
      <c r="BH102" s="227">
        <f>IF(N102="sníž. přenesená",J102,0)</f>
        <v>0</v>
      </c>
      <c r="BI102" s="227">
        <f>IF(N102="nulová",J102,0)</f>
        <v>0</v>
      </c>
      <c r="BJ102" s="17" t="s">
        <v>74</v>
      </c>
      <c r="BK102" s="227">
        <f>ROUND(I102*H102,2)</f>
        <v>0</v>
      </c>
      <c r="BL102" s="17" t="s">
        <v>2521</v>
      </c>
      <c r="BM102" s="17" t="s">
        <v>2561</v>
      </c>
    </row>
    <row r="103" s="1" customFormat="1">
      <c r="B103" s="38"/>
      <c r="C103" s="39"/>
      <c r="D103" s="228" t="s">
        <v>172</v>
      </c>
      <c r="E103" s="39"/>
      <c r="F103" s="229" t="s">
        <v>2559</v>
      </c>
      <c r="G103" s="39"/>
      <c r="H103" s="39"/>
      <c r="I103" s="143"/>
      <c r="J103" s="39"/>
      <c r="K103" s="39"/>
      <c r="L103" s="43"/>
      <c r="M103" s="230"/>
      <c r="N103" s="79"/>
      <c r="O103" s="79"/>
      <c r="P103" s="79"/>
      <c r="Q103" s="79"/>
      <c r="R103" s="79"/>
      <c r="S103" s="79"/>
      <c r="T103" s="80"/>
      <c r="AT103" s="17" t="s">
        <v>172</v>
      </c>
      <c r="AU103" s="17" t="s">
        <v>76</v>
      </c>
    </row>
    <row r="104" s="1" customFormat="1">
      <c r="B104" s="38"/>
      <c r="C104" s="39"/>
      <c r="D104" s="228" t="s">
        <v>221</v>
      </c>
      <c r="E104" s="39"/>
      <c r="F104" s="231" t="s">
        <v>1209</v>
      </c>
      <c r="G104" s="39"/>
      <c r="H104" s="39"/>
      <c r="I104" s="143"/>
      <c r="J104" s="39"/>
      <c r="K104" s="39"/>
      <c r="L104" s="43"/>
      <c r="M104" s="277"/>
      <c r="N104" s="278"/>
      <c r="O104" s="278"/>
      <c r="P104" s="278"/>
      <c r="Q104" s="278"/>
      <c r="R104" s="278"/>
      <c r="S104" s="278"/>
      <c r="T104" s="279"/>
      <c r="AT104" s="17" t="s">
        <v>221</v>
      </c>
      <c r="AU104" s="17" t="s">
        <v>76</v>
      </c>
    </row>
    <row r="105" s="1" customFormat="1" ht="6.96" customHeight="1">
      <c r="B105" s="57"/>
      <c r="C105" s="58"/>
      <c r="D105" s="58"/>
      <c r="E105" s="58"/>
      <c r="F105" s="58"/>
      <c r="G105" s="58"/>
      <c r="H105" s="58"/>
      <c r="I105" s="167"/>
      <c r="J105" s="58"/>
      <c r="K105" s="58"/>
      <c r="L105" s="43"/>
    </row>
  </sheetData>
  <sheetProtection sheet="1" autoFilter="0" formatColumns="0" formatRows="0" objects="1" scenarios="1" spinCount="100000" saltValue="D/oNu0xRe9SyJL/2Zwv0c3CBAk9jqtE00ekYPeVsiKVSBHveJ3qpoCsYBYyn0+5zleWqmbsXBQ8ioqArIggSLw==" hashValue="MJcqXKTIU2kOizTOr7qZfQcu2QiRI17N05NbfW80xdSpYVW9RGJX3z13M2DLotbrr/AYjsqITra1vxI+0SpuLg==" algorithmName="SHA-512" password="CC35"/>
  <autoFilter ref="C83:K10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123</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2562</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ROUND(J83,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ROUND((SUM(BE83:BE99)),  2)</f>
        <v>0</v>
      </c>
      <c r="I33" s="156">
        <v>0.20999999999999999</v>
      </c>
      <c r="J33" s="155">
        <f>ROUND(((SUM(BE83:BE99))*I33),  2)</f>
        <v>0</v>
      </c>
      <c r="L33" s="43"/>
    </row>
    <row r="34" s="1" customFormat="1" ht="14.4" customHeight="1">
      <c r="B34" s="43"/>
      <c r="E34" s="141" t="s">
        <v>39</v>
      </c>
      <c r="F34" s="155">
        <f>ROUND((SUM(BF83:BF99)),  2)</f>
        <v>0</v>
      </c>
      <c r="I34" s="156">
        <v>0.14999999999999999</v>
      </c>
      <c r="J34" s="155">
        <f>ROUND(((SUM(BF83:BF99))*I34),  2)</f>
        <v>0</v>
      </c>
      <c r="L34" s="43"/>
    </row>
    <row r="35" hidden="1" s="1" customFormat="1" ht="14.4" customHeight="1">
      <c r="B35" s="43"/>
      <c r="E35" s="141" t="s">
        <v>40</v>
      </c>
      <c r="F35" s="155">
        <f>ROUND((SUM(BG83:BG99)),  2)</f>
        <v>0</v>
      </c>
      <c r="I35" s="156">
        <v>0.20999999999999999</v>
      </c>
      <c r="J35" s="155">
        <f>0</f>
        <v>0</v>
      </c>
      <c r="L35" s="43"/>
    </row>
    <row r="36" hidden="1" s="1" customFormat="1" ht="14.4" customHeight="1">
      <c r="B36" s="43"/>
      <c r="E36" s="141" t="s">
        <v>41</v>
      </c>
      <c r="F36" s="155">
        <f>ROUND((SUM(BH83:BH99)),  2)</f>
        <v>0</v>
      </c>
      <c r="I36" s="156">
        <v>0.14999999999999999</v>
      </c>
      <c r="J36" s="155">
        <f>0</f>
        <v>0</v>
      </c>
      <c r="L36" s="43"/>
    </row>
    <row r="37" hidden="1" s="1" customFormat="1" ht="14.4" customHeight="1">
      <c r="B37" s="43"/>
      <c r="E37" s="141" t="s">
        <v>42</v>
      </c>
      <c r="F37" s="155">
        <f>ROUND((SUM(BI83:BI99)),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VRN4 - Oprava mostu v km 5,470</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J83</f>
        <v>0</v>
      </c>
      <c r="K59" s="39"/>
      <c r="L59" s="43"/>
      <c r="AU59" s="17" t="s">
        <v>137</v>
      </c>
    </row>
    <row r="60" s="8" customFormat="1" ht="24.96" customHeight="1">
      <c r="B60" s="177"/>
      <c r="C60" s="178"/>
      <c r="D60" s="179" t="s">
        <v>532</v>
      </c>
      <c r="E60" s="180"/>
      <c r="F60" s="180"/>
      <c r="G60" s="180"/>
      <c r="H60" s="180"/>
      <c r="I60" s="181"/>
      <c r="J60" s="182">
        <f>J84</f>
        <v>0</v>
      </c>
      <c r="K60" s="178"/>
      <c r="L60" s="183"/>
    </row>
    <row r="61" s="9" customFormat="1" ht="19.92" customHeight="1">
      <c r="B61" s="184"/>
      <c r="C61" s="122"/>
      <c r="D61" s="185" t="s">
        <v>2515</v>
      </c>
      <c r="E61" s="186"/>
      <c r="F61" s="186"/>
      <c r="G61" s="186"/>
      <c r="H61" s="186"/>
      <c r="I61" s="187"/>
      <c r="J61" s="188">
        <f>J85</f>
        <v>0</v>
      </c>
      <c r="K61" s="122"/>
      <c r="L61" s="189"/>
    </row>
    <row r="62" s="9" customFormat="1" ht="19.92" customHeight="1">
      <c r="B62" s="184"/>
      <c r="C62" s="122"/>
      <c r="D62" s="185" t="s">
        <v>2516</v>
      </c>
      <c r="E62" s="186"/>
      <c r="F62" s="186"/>
      <c r="G62" s="186"/>
      <c r="H62" s="186"/>
      <c r="I62" s="187"/>
      <c r="J62" s="188">
        <f>J92</f>
        <v>0</v>
      </c>
      <c r="K62" s="122"/>
      <c r="L62" s="189"/>
    </row>
    <row r="63" s="9" customFormat="1" ht="19.92" customHeight="1">
      <c r="B63" s="184"/>
      <c r="C63" s="122"/>
      <c r="D63" s="185" t="s">
        <v>2533</v>
      </c>
      <c r="E63" s="186"/>
      <c r="F63" s="186"/>
      <c r="G63" s="186"/>
      <c r="H63" s="186"/>
      <c r="I63" s="187"/>
      <c r="J63" s="188">
        <f>J96</f>
        <v>0</v>
      </c>
      <c r="K63" s="122"/>
      <c r="L63" s="189"/>
    </row>
    <row r="64" s="1" customFormat="1" ht="21.84" customHeight="1">
      <c r="B64" s="38"/>
      <c r="C64" s="39"/>
      <c r="D64" s="39"/>
      <c r="E64" s="39"/>
      <c r="F64" s="39"/>
      <c r="G64" s="39"/>
      <c r="H64" s="39"/>
      <c r="I64" s="143"/>
      <c r="J64" s="39"/>
      <c r="K64" s="39"/>
      <c r="L64" s="43"/>
    </row>
    <row r="65" s="1" customFormat="1" ht="6.96" customHeight="1">
      <c r="B65" s="57"/>
      <c r="C65" s="58"/>
      <c r="D65" s="58"/>
      <c r="E65" s="58"/>
      <c r="F65" s="58"/>
      <c r="G65" s="58"/>
      <c r="H65" s="58"/>
      <c r="I65" s="167"/>
      <c r="J65" s="58"/>
      <c r="K65" s="58"/>
      <c r="L65" s="43"/>
    </row>
    <row r="69" s="1" customFormat="1" ht="6.96" customHeight="1">
      <c r="B69" s="59"/>
      <c r="C69" s="60"/>
      <c r="D69" s="60"/>
      <c r="E69" s="60"/>
      <c r="F69" s="60"/>
      <c r="G69" s="60"/>
      <c r="H69" s="60"/>
      <c r="I69" s="170"/>
      <c r="J69" s="60"/>
      <c r="K69" s="60"/>
      <c r="L69" s="43"/>
    </row>
    <row r="70" s="1" customFormat="1" ht="24.96" customHeight="1">
      <c r="B70" s="38"/>
      <c r="C70" s="23" t="s">
        <v>148</v>
      </c>
      <c r="D70" s="39"/>
      <c r="E70" s="39"/>
      <c r="F70" s="39"/>
      <c r="G70" s="39"/>
      <c r="H70" s="39"/>
      <c r="I70" s="143"/>
      <c r="J70" s="39"/>
      <c r="K70" s="39"/>
      <c r="L70" s="43"/>
    </row>
    <row r="71" s="1" customFormat="1" ht="6.96" customHeight="1">
      <c r="B71" s="38"/>
      <c r="C71" s="39"/>
      <c r="D71" s="39"/>
      <c r="E71" s="39"/>
      <c r="F71" s="39"/>
      <c r="G71" s="39"/>
      <c r="H71" s="39"/>
      <c r="I71" s="143"/>
      <c r="J71" s="39"/>
      <c r="K71" s="39"/>
      <c r="L71" s="43"/>
    </row>
    <row r="72" s="1" customFormat="1" ht="12" customHeight="1">
      <c r="B72" s="38"/>
      <c r="C72" s="32" t="s">
        <v>16</v>
      </c>
      <c r="D72" s="39"/>
      <c r="E72" s="39"/>
      <c r="F72" s="39"/>
      <c r="G72" s="39"/>
      <c r="H72" s="39"/>
      <c r="I72" s="143"/>
      <c r="J72" s="39"/>
      <c r="K72" s="39"/>
      <c r="L72" s="43"/>
    </row>
    <row r="73" s="1" customFormat="1" ht="16.5" customHeight="1">
      <c r="B73" s="38"/>
      <c r="C73" s="39"/>
      <c r="D73" s="39"/>
      <c r="E73" s="171" t="str">
        <f>E7</f>
        <v>Oprava mostních objektů v úseku Ústí n. L. západ - Řehlovice</v>
      </c>
      <c r="F73" s="32"/>
      <c r="G73" s="32"/>
      <c r="H73" s="32"/>
      <c r="I73" s="143"/>
      <c r="J73" s="39"/>
      <c r="K73" s="39"/>
      <c r="L73" s="43"/>
    </row>
    <row r="74" s="1" customFormat="1" ht="12" customHeight="1">
      <c r="B74" s="38"/>
      <c r="C74" s="32" t="s">
        <v>129</v>
      </c>
      <c r="D74" s="39"/>
      <c r="E74" s="39"/>
      <c r="F74" s="39"/>
      <c r="G74" s="39"/>
      <c r="H74" s="39"/>
      <c r="I74" s="143"/>
      <c r="J74" s="39"/>
      <c r="K74" s="39"/>
      <c r="L74" s="43"/>
    </row>
    <row r="75" s="1" customFormat="1" ht="16.5" customHeight="1">
      <c r="B75" s="38"/>
      <c r="C75" s="39"/>
      <c r="D75" s="39"/>
      <c r="E75" s="64" t="str">
        <f>E9</f>
        <v>VRN4 - Oprava mostu v km 5,470</v>
      </c>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20</v>
      </c>
      <c r="D77" s="39"/>
      <c r="E77" s="39"/>
      <c r="F77" s="27" t="str">
        <f>F12</f>
        <v xml:space="preserve"> </v>
      </c>
      <c r="G77" s="39"/>
      <c r="H77" s="39"/>
      <c r="I77" s="145" t="s">
        <v>22</v>
      </c>
      <c r="J77" s="67" t="str">
        <f>IF(J12="","",J12)</f>
        <v>25. 2. 2019</v>
      </c>
      <c r="K77" s="39"/>
      <c r="L77" s="43"/>
    </row>
    <row r="78" s="1" customFormat="1" ht="6.96" customHeight="1">
      <c r="B78" s="38"/>
      <c r="C78" s="39"/>
      <c r="D78" s="39"/>
      <c r="E78" s="39"/>
      <c r="F78" s="39"/>
      <c r="G78" s="39"/>
      <c r="H78" s="39"/>
      <c r="I78" s="143"/>
      <c r="J78" s="39"/>
      <c r="K78" s="39"/>
      <c r="L78" s="43"/>
    </row>
    <row r="79" s="1" customFormat="1" ht="13.65" customHeight="1">
      <c r="B79" s="38"/>
      <c r="C79" s="32" t="s">
        <v>24</v>
      </c>
      <c r="D79" s="39"/>
      <c r="E79" s="39"/>
      <c r="F79" s="27" t="str">
        <f>E15</f>
        <v xml:space="preserve"> </v>
      </c>
      <c r="G79" s="39"/>
      <c r="H79" s="39"/>
      <c r="I79" s="145" t="s">
        <v>29</v>
      </c>
      <c r="J79" s="36" t="str">
        <f>E21</f>
        <v xml:space="preserve"> </v>
      </c>
      <c r="K79" s="39"/>
      <c r="L79" s="43"/>
    </row>
    <row r="80" s="1" customFormat="1" ht="13.65" customHeight="1">
      <c r="B80" s="38"/>
      <c r="C80" s="32" t="s">
        <v>27</v>
      </c>
      <c r="D80" s="39"/>
      <c r="E80" s="39"/>
      <c r="F80" s="27" t="str">
        <f>IF(E18="","",E18)</f>
        <v>Vyplň údaj</v>
      </c>
      <c r="G80" s="39"/>
      <c r="H80" s="39"/>
      <c r="I80" s="145" t="s">
        <v>31</v>
      </c>
      <c r="J80" s="36" t="str">
        <f>E24</f>
        <v xml:space="preserve"> </v>
      </c>
      <c r="K80" s="39"/>
      <c r="L80" s="43"/>
    </row>
    <row r="81" s="1" customFormat="1" ht="10.32" customHeight="1">
      <c r="B81" s="38"/>
      <c r="C81" s="39"/>
      <c r="D81" s="39"/>
      <c r="E81" s="39"/>
      <c r="F81" s="39"/>
      <c r="G81" s="39"/>
      <c r="H81" s="39"/>
      <c r="I81" s="143"/>
      <c r="J81" s="39"/>
      <c r="K81" s="39"/>
      <c r="L81" s="43"/>
    </row>
    <row r="82" s="10" customFormat="1" ht="29.28" customHeight="1">
      <c r="B82" s="190"/>
      <c r="C82" s="191" t="s">
        <v>149</v>
      </c>
      <c r="D82" s="192" t="s">
        <v>52</v>
      </c>
      <c r="E82" s="192" t="s">
        <v>48</v>
      </c>
      <c r="F82" s="192" t="s">
        <v>49</v>
      </c>
      <c r="G82" s="192" t="s">
        <v>150</v>
      </c>
      <c r="H82" s="192" t="s">
        <v>151</v>
      </c>
      <c r="I82" s="193" t="s">
        <v>152</v>
      </c>
      <c r="J82" s="192" t="s">
        <v>135</v>
      </c>
      <c r="K82" s="194" t="s">
        <v>153</v>
      </c>
      <c r="L82" s="195"/>
      <c r="M82" s="88" t="s">
        <v>1</v>
      </c>
      <c r="N82" s="89" t="s">
        <v>37</v>
      </c>
      <c r="O82" s="89" t="s">
        <v>154</v>
      </c>
      <c r="P82" s="89" t="s">
        <v>155</v>
      </c>
      <c r="Q82" s="89" t="s">
        <v>156</v>
      </c>
      <c r="R82" s="89" t="s">
        <v>157</v>
      </c>
      <c r="S82" s="89" t="s">
        <v>158</v>
      </c>
      <c r="T82" s="90" t="s">
        <v>159</v>
      </c>
    </row>
    <row r="83" s="1" customFormat="1" ht="22.8" customHeight="1">
      <c r="B83" s="38"/>
      <c r="C83" s="95" t="s">
        <v>160</v>
      </c>
      <c r="D83" s="39"/>
      <c r="E83" s="39"/>
      <c r="F83" s="39"/>
      <c r="G83" s="39"/>
      <c r="H83" s="39"/>
      <c r="I83" s="143"/>
      <c r="J83" s="196">
        <f>BK83</f>
        <v>0</v>
      </c>
      <c r="K83" s="39"/>
      <c r="L83" s="43"/>
      <c r="M83" s="91"/>
      <c r="N83" s="92"/>
      <c r="O83" s="92"/>
      <c r="P83" s="197">
        <f>P84</f>
        <v>0</v>
      </c>
      <c r="Q83" s="92"/>
      <c r="R83" s="197">
        <f>R84</f>
        <v>0</v>
      </c>
      <c r="S83" s="92"/>
      <c r="T83" s="198">
        <f>T84</f>
        <v>0</v>
      </c>
      <c r="AT83" s="17" t="s">
        <v>66</v>
      </c>
      <c r="AU83" s="17" t="s">
        <v>137</v>
      </c>
      <c r="BK83" s="199">
        <f>BK84</f>
        <v>0</v>
      </c>
    </row>
    <row r="84" s="11" customFormat="1" ht="25.92" customHeight="1">
      <c r="B84" s="200"/>
      <c r="C84" s="201"/>
      <c r="D84" s="202" t="s">
        <v>66</v>
      </c>
      <c r="E84" s="203" t="s">
        <v>626</v>
      </c>
      <c r="F84" s="203" t="s">
        <v>627</v>
      </c>
      <c r="G84" s="201"/>
      <c r="H84" s="201"/>
      <c r="I84" s="204"/>
      <c r="J84" s="205">
        <f>BK84</f>
        <v>0</v>
      </c>
      <c r="K84" s="201"/>
      <c r="L84" s="206"/>
      <c r="M84" s="207"/>
      <c r="N84" s="208"/>
      <c r="O84" s="208"/>
      <c r="P84" s="209">
        <f>P85+P92+P96</f>
        <v>0</v>
      </c>
      <c r="Q84" s="208"/>
      <c r="R84" s="209">
        <f>R85+R92+R96</f>
        <v>0</v>
      </c>
      <c r="S84" s="208"/>
      <c r="T84" s="210">
        <f>T85+T92+T96</f>
        <v>0</v>
      </c>
      <c r="AR84" s="211" t="s">
        <v>205</v>
      </c>
      <c r="AT84" s="212" t="s">
        <v>66</v>
      </c>
      <c r="AU84" s="212" t="s">
        <v>67</v>
      </c>
      <c r="AY84" s="211" t="s">
        <v>163</v>
      </c>
      <c r="BK84" s="213">
        <f>BK85+BK92+BK96</f>
        <v>0</v>
      </c>
    </row>
    <row r="85" s="11" customFormat="1" ht="22.8" customHeight="1">
      <c r="B85" s="200"/>
      <c r="C85" s="201"/>
      <c r="D85" s="202" t="s">
        <v>66</v>
      </c>
      <c r="E85" s="214" t="s">
        <v>116</v>
      </c>
      <c r="F85" s="214" t="s">
        <v>2517</v>
      </c>
      <c r="G85" s="201"/>
      <c r="H85" s="201"/>
      <c r="I85" s="204"/>
      <c r="J85" s="215">
        <f>BK85</f>
        <v>0</v>
      </c>
      <c r="K85" s="201"/>
      <c r="L85" s="206"/>
      <c r="M85" s="207"/>
      <c r="N85" s="208"/>
      <c r="O85" s="208"/>
      <c r="P85" s="209">
        <f>SUM(P86:P91)</f>
        <v>0</v>
      </c>
      <c r="Q85" s="208"/>
      <c r="R85" s="209">
        <f>SUM(R86:R91)</f>
        <v>0</v>
      </c>
      <c r="S85" s="208"/>
      <c r="T85" s="210">
        <f>SUM(T86:T91)</f>
        <v>0</v>
      </c>
      <c r="AR85" s="211" t="s">
        <v>205</v>
      </c>
      <c r="AT85" s="212" t="s">
        <v>66</v>
      </c>
      <c r="AU85" s="212" t="s">
        <v>74</v>
      </c>
      <c r="AY85" s="211" t="s">
        <v>163</v>
      </c>
      <c r="BK85" s="213">
        <f>SUM(BK86:BK91)</f>
        <v>0</v>
      </c>
    </row>
    <row r="86" s="1" customFormat="1" ht="16.5" customHeight="1">
      <c r="B86" s="38"/>
      <c r="C86" s="216" t="s">
        <v>74</v>
      </c>
      <c r="D86" s="216" t="s">
        <v>165</v>
      </c>
      <c r="E86" s="217" t="s">
        <v>2518</v>
      </c>
      <c r="F86" s="218" t="s">
        <v>2519</v>
      </c>
      <c r="G86" s="219" t="s">
        <v>2520</v>
      </c>
      <c r="H86" s="220">
        <v>1</v>
      </c>
      <c r="I86" s="221"/>
      <c r="J86" s="222">
        <f>ROUND(I86*H86,2)</f>
        <v>0</v>
      </c>
      <c r="K86" s="218" t="s">
        <v>169</v>
      </c>
      <c r="L86" s="43"/>
      <c r="M86" s="223" t="s">
        <v>1</v>
      </c>
      <c r="N86" s="224" t="s">
        <v>38</v>
      </c>
      <c r="O86" s="79"/>
      <c r="P86" s="225">
        <f>O86*H86</f>
        <v>0</v>
      </c>
      <c r="Q86" s="225">
        <v>0</v>
      </c>
      <c r="R86" s="225">
        <f>Q86*H86</f>
        <v>0</v>
      </c>
      <c r="S86" s="225">
        <v>0</v>
      </c>
      <c r="T86" s="226">
        <f>S86*H86</f>
        <v>0</v>
      </c>
      <c r="AR86" s="17" t="s">
        <v>2521</v>
      </c>
      <c r="AT86" s="17" t="s">
        <v>165</v>
      </c>
      <c r="AU86" s="17" t="s">
        <v>76</v>
      </c>
      <c r="AY86" s="17" t="s">
        <v>163</v>
      </c>
      <c r="BE86" s="227">
        <f>IF(N86="základní",J86,0)</f>
        <v>0</v>
      </c>
      <c r="BF86" s="227">
        <f>IF(N86="snížená",J86,0)</f>
        <v>0</v>
      </c>
      <c r="BG86" s="227">
        <f>IF(N86="zákl. přenesená",J86,0)</f>
        <v>0</v>
      </c>
      <c r="BH86" s="227">
        <f>IF(N86="sníž. přenesená",J86,0)</f>
        <v>0</v>
      </c>
      <c r="BI86" s="227">
        <f>IF(N86="nulová",J86,0)</f>
        <v>0</v>
      </c>
      <c r="BJ86" s="17" t="s">
        <v>74</v>
      </c>
      <c r="BK86" s="227">
        <f>ROUND(I86*H86,2)</f>
        <v>0</v>
      </c>
      <c r="BL86" s="17" t="s">
        <v>2521</v>
      </c>
      <c r="BM86" s="17" t="s">
        <v>2563</v>
      </c>
    </row>
    <row r="87" s="1" customFormat="1">
      <c r="B87" s="38"/>
      <c r="C87" s="39"/>
      <c r="D87" s="228" t="s">
        <v>172</v>
      </c>
      <c r="E87" s="39"/>
      <c r="F87" s="229" t="s">
        <v>2519</v>
      </c>
      <c r="G87" s="39"/>
      <c r="H87" s="39"/>
      <c r="I87" s="143"/>
      <c r="J87" s="39"/>
      <c r="K87" s="39"/>
      <c r="L87" s="43"/>
      <c r="M87" s="230"/>
      <c r="N87" s="79"/>
      <c r="O87" s="79"/>
      <c r="P87" s="79"/>
      <c r="Q87" s="79"/>
      <c r="R87" s="79"/>
      <c r="S87" s="79"/>
      <c r="T87" s="80"/>
      <c r="AT87" s="17" t="s">
        <v>172</v>
      </c>
      <c r="AU87" s="17" t="s">
        <v>76</v>
      </c>
    </row>
    <row r="88" s="1" customFormat="1">
      <c r="B88" s="38"/>
      <c r="C88" s="39"/>
      <c r="D88" s="228" t="s">
        <v>221</v>
      </c>
      <c r="E88" s="39"/>
      <c r="F88" s="231" t="s">
        <v>2523</v>
      </c>
      <c r="G88" s="39"/>
      <c r="H88" s="39"/>
      <c r="I88" s="143"/>
      <c r="J88" s="39"/>
      <c r="K88" s="39"/>
      <c r="L88" s="43"/>
      <c r="M88" s="230"/>
      <c r="N88" s="79"/>
      <c r="O88" s="79"/>
      <c r="P88" s="79"/>
      <c r="Q88" s="79"/>
      <c r="R88" s="79"/>
      <c r="S88" s="79"/>
      <c r="T88" s="80"/>
      <c r="AT88" s="17" t="s">
        <v>221</v>
      </c>
      <c r="AU88" s="17" t="s">
        <v>76</v>
      </c>
    </row>
    <row r="89" s="1" customFormat="1" ht="16.5" customHeight="1">
      <c r="B89" s="38"/>
      <c r="C89" s="216" t="s">
        <v>76</v>
      </c>
      <c r="D89" s="216" t="s">
        <v>165</v>
      </c>
      <c r="E89" s="217" t="s">
        <v>2524</v>
      </c>
      <c r="F89" s="218" t="s">
        <v>2525</v>
      </c>
      <c r="G89" s="219" t="s">
        <v>2520</v>
      </c>
      <c r="H89" s="220">
        <v>1</v>
      </c>
      <c r="I89" s="221"/>
      <c r="J89" s="222">
        <f>ROUND(I89*H89,2)</f>
        <v>0</v>
      </c>
      <c r="K89" s="218" t="s">
        <v>169</v>
      </c>
      <c r="L89" s="43"/>
      <c r="M89" s="223" t="s">
        <v>1</v>
      </c>
      <c r="N89" s="224" t="s">
        <v>38</v>
      </c>
      <c r="O89" s="79"/>
      <c r="P89" s="225">
        <f>O89*H89</f>
        <v>0</v>
      </c>
      <c r="Q89" s="225">
        <v>0</v>
      </c>
      <c r="R89" s="225">
        <f>Q89*H89</f>
        <v>0</v>
      </c>
      <c r="S89" s="225">
        <v>0</v>
      </c>
      <c r="T89" s="226">
        <f>S89*H89</f>
        <v>0</v>
      </c>
      <c r="AR89" s="17" t="s">
        <v>2521</v>
      </c>
      <c r="AT89" s="17" t="s">
        <v>165</v>
      </c>
      <c r="AU89" s="17" t="s">
        <v>76</v>
      </c>
      <c r="AY89" s="17" t="s">
        <v>163</v>
      </c>
      <c r="BE89" s="227">
        <f>IF(N89="základní",J89,0)</f>
        <v>0</v>
      </c>
      <c r="BF89" s="227">
        <f>IF(N89="snížená",J89,0)</f>
        <v>0</v>
      </c>
      <c r="BG89" s="227">
        <f>IF(N89="zákl. přenesená",J89,0)</f>
        <v>0</v>
      </c>
      <c r="BH89" s="227">
        <f>IF(N89="sníž. přenesená",J89,0)</f>
        <v>0</v>
      </c>
      <c r="BI89" s="227">
        <f>IF(N89="nulová",J89,0)</f>
        <v>0</v>
      </c>
      <c r="BJ89" s="17" t="s">
        <v>74</v>
      </c>
      <c r="BK89" s="227">
        <f>ROUND(I89*H89,2)</f>
        <v>0</v>
      </c>
      <c r="BL89" s="17" t="s">
        <v>2521</v>
      </c>
      <c r="BM89" s="17" t="s">
        <v>2564</v>
      </c>
    </row>
    <row r="90" s="1" customFormat="1">
      <c r="B90" s="38"/>
      <c r="C90" s="39"/>
      <c r="D90" s="228" t="s">
        <v>172</v>
      </c>
      <c r="E90" s="39"/>
      <c r="F90" s="229" t="s">
        <v>2525</v>
      </c>
      <c r="G90" s="39"/>
      <c r="H90" s="39"/>
      <c r="I90" s="143"/>
      <c r="J90" s="39"/>
      <c r="K90" s="39"/>
      <c r="L90" s="43"/>
      <c r="M90" s="230"/>
      <c r="N90" s="79"/>
      <c r="O90" s="79"/>
      <c r="P90" s="79"/>
      <c r="Q90" s="79"/>
      <c r="R90" s="79"/>
      <c r="S90" s="79"/>
      <c r="T90" s="80"/>
      <c r="AT90" s="17" t="s">
        <v>172</v>
      </c>
      <c r="AU90" s="17" t="s">
        <v>76</v>
      </c>
    </row>
    <row r="91" s="1" customFormat="1">
      <c r="B91" s="38"/>
      <c r="C91" s="39"/>
      <c r="D91" s="228" t="s">
        <v>221</v>
      </c>
      <c r="E91" s="39"/>
      <c r="F91" s="231" t="s">
        <v>2565</v>
      </c>
      <c r="G91" s="39"/>
      <c r="H91" s="39"/>
      <c r="I91" s="143"/>
      <c r="J91" s="39"/>
      <c r="K91" s="39"/>
      <c r="L91" s="43"/>
      <c r="M91" s="230"/>
      <c r="N91" s="79"/>
      <c r="O91" s="79"/>
      <c r="P91" s="79"/>
      <c r="Q91" s="79"/>
      <c r="R91" s="79"/>
      <c r="S91" s="79"/>
      <c r="T91" s="80"/>
      <c r="AT91" s="17" t="s">
        <v>221</v>
      </c>
      <c r="AU91" s="17" t="s">
        <v>76</v>
      </c>
    </row>
    <row r="92" s="11" customFormat="1" ht="22.8" customHeight="1">
      <c r="B92" s="200"/>
      <c r="C92" s="201"/>
      <c r="D92" s="202" t="s">
        <v>66</v>
      </c>
      <c r="E92" s="214" t="s">
        <v>120</v>
      </c>
      <c r="F92" s="214" t="s">
        <v>2528</v>
      </c>
      <c r="G92" s="201"/>
      <c r="H92" s="201"/>
      <c r="I92" s="204"/>
      <c r="J92" s="215">
        <f>BK92</f>
        <v>0</v>
      </c>
      <c r="K92" s="201"/>
      <c r="L92" s="206"/>
      <c r="M92" s="207"/>
      <c r="N92" s="208"/>
      <c r="O92" s="208"/>
      <c r="P92" s="209">
        <f>SUM(P93:P95)</f>
        <v>0</v>
      </c>
      <c r="Q92" s="208"/>
      <c r="R92" s="209">
        <f>SUM(R93:R95)</f>
        <v>0</v>
      </c>
      <c r="S92" s="208"/>
      <c r="T92" s="210">
        <f>SUM(T93:T95)</f>
        <v>0</v>
      </c>
      <c r="AR92" s="211" t="s">
        <v>205</v>
      </c>
      <c r="AT92" s="212" t="s">
        <v>66</v>
      </c>
      <c r="AU92" s="212" t="s">
        <v>74</v>
      </c>
      <c r="AY92" s="211" t="s">
        <v>163</v>
      </c>
      <c r="BK92" s="213">
        <f>SUM(BK93:BK95)</f>
        <v>0</v>
      </c>
    </row>
    <row r="93" s="1" customFormat="1" ht="16.5" customHeight="1">
      <c r="B93" s="38"/>
      <c r="C93" s="216" t="s">
        <v>189</v>
      </c>
      <c r="D93" s="216" t="s">
        <v>165</v>
      </c>
      <c r="E93" s="217" t="s">
        <v>2529</v>
      </c>
      <c r="F93" s="218" t="s">
        <v>2528</v>
      </c>
      <c r="G93" s="219" t="s">
        <v>2520</v>
      </c>
      <c r="H93" s="220">
        <v>1</v>
      </c>
      <c r="I93" s="221"/>
      <c r="J93" s="222">
        <f>ROUND(I93*H93,2)</f>
        <v>0</v>
      </c>
      <c r="K93" s="218" t="s">
        <v>169</v>
      </c>
      <c r="L93" s="43"/>
      <c r="M93" s="223" t="s">
        <v>1</v>
      </c>
      <c r="N93" s="224" t="s">
        <v>38</v>
      </c>
      <c r="O93" s="79"/>
      <c r="P93" s="225">
        <f>O93*H93</f>
        <v>0</v>
      </c>
      <c r="Q93" s="225">
        <v>0</v>
      </c>
      <c r="R93" s="225">
        <f>Q93*H93</f>
        <v>0</v>
      </c>
      <c r="S93" s="225">
        <v>0</v>
      </c>
      <c r="T93" s="226">
        <f>S93*H93</f>
        <v>0</v>
      </c>
      <c r="AR93" s="17" t="s">
        <v>2521</v>
      </c>
      <c r="AT93" s="17" t="s">
        <v>165</v>
      </c>
      <c r="AU93" s="17" t="s">
        <v>76</v>
      </c>
      <c r="AY93" s="17" t="s">
        <v>163</v>
      </c>
      <c r="BE93" s="227">
        <f>IF(N93="základní",J93,0)</f>
        <v>0</v>
      </c>
      <c r="BF93" s="227">
        <f>IF(N93="snížená",J93,0)</f>
        <v>0</v>
      </c>
      <c r="BG93" s="227">
        <f>IF(N93="zákl. přenesená",J93,0)</f>
        <v>0</v>
      </c>
      <c r="BH93" s="227">
        <f>IF(N93="sníž. přenesená",J93,0)</f>
        <v>0</v>
      </c>
      <c r="BI93" s="227">
        <f>IF(N93="nulová",J93,0)</f>
        <v>0</v>
      </c>
      <c r="BJ93" s="17" t="s">
        <v>74</v>
      </c>
      <c r="BK93" s="227">
        <f>ROUND(I93*H93,2)</f>
        <v>0</v>
      </c>
      <c r="BL93" s="17" t="s">
        <v>2521</v>
      </c>
      <c r="BM93" s="17" t="s">
        <v>2566</v>
      </c>
    </row>
    <row r="94" s="1" customFormat="1">
      <c r="B94" s="38"/>
      <c r="C94" s="39"/>
      <c r="D94" s="228" t="s">
        <v>172</v>
      </c>
      <c r="E94" s="39"/>
      <c r="F94" s="229" t="s">
        <v>2528</v>
      </c>
      <c r="G94" s="39"/>
      <c r="H94" s="39"/>
      <c r="I94" s="143"/>
      <c r="J94" s="39"/>
      <c r="K94" s="39"/>
      <c r="L94" s="43"/>
      <c r="M94" s="230"/>
      <c r="N94" s="79"/>
      <c r="O94" s="79"/>
      <c r="P94" s="79"/>
      <c r="Q94" s="79"/>
      <c r="R94" s="79"/>
      <c r="S94" s="79"/>
      <c r="T94" s="80"/>
      <c r="AT94" s="17" t="s">
        <v>172</v>
      </c>
      <c r="AU94" s="17" t="s">
        <v>76</v>
      </c>
    </row>
    <row r="95" s="1" customFormat="1">
      <c r="B95" s="38"/>
      <c r="C95" s="39"/>
      <c r="D95" s="228" t="s">
        <v>221</v>
      </c>
      <c r="E95" s="39"/>
      <c r="F95" s="231" t="s">
        <v>2531</v>
      </c>
      <c r="G95" s="39"/>
      <c r="H95" s="39"/>
      <c r="I95" s="143"/>
      <c r="J95" s="39"/>
      <c r="K95" s="39"/>
      <c r="L95" s="43"/>
      <c r="M95" s="230"/>
      <c r="N95" s="79"/>
      <c r="O95" s="79"/>
      <c r="P95" s="79"/>
      <c r="Q95" s="79"/>
      <c r="R95" s="79"/>
      <c r="S95" s="79"/>
      <c r="T95" s="80"/>
      <c r="AT95" s="17" t="s">
        <v>221</v>
      </c>
      <c r="AU95" s="17" t="s">
        <v>76</v>
      </c>
    </row>
    <row r="96" s="11" customFormat="1" ht="22.8" customHeight="1">
      <c r="B96" s="200"/>
      <c r="C96" s="201"/>
      <c r="D96" s="202" t="s">
        <v>66</v>
      </c>
      <c r="E96" s="214" t="s">
        <v>122</v>
      </c>
      <c r="F96" s="214" t="s">
        <v>2539</v>
      </c>
      <c r="G96" s="201"/>
      <c r="H96" s="201"/>
      <c r="I96" s="204"/>
      <c r="J96" s="215">
        <f>BK96</f>
        <v>0</v>
      </c>
      <c r="K96" s="201"/>
      <c r="L96" s="206"/>
      <c r="M96" s="207"/>
      <c r="N96" s="208"/>
      <c r="O96" s="208"/>
      <c r="P96" s="209">
        <f>SUM(P97:P99)</f>
        <v>0</v>
      </c>
      <c r="Q96" s="208"/>
      <c r="R96" s="209">
        <f>SUM(R97:R99)</f>
        <v>0</v>
      </c>
      <c r="S96" s="208"/>
      <c r="T96" s="210">
        <f>SUM(T97:T99)</f>
        <v>0</v>
      </c>
      <c r="AR96" s="211" t="s">
        <v>205</v>
      </c>
      <c r="AT96" s="212" t="s">
        <v>66</v>
      </c>
      <c r="AU96" s="212" t="s">
        <v>74</v>
      </c>
      <c r="AY96" s="211" t="s">
        <v>163</v>
      </c>
      <c r="BK96" s="213">
        <f>SUM(BK97:BK99)</f>
        <v>0</v>
      </c>
    </row>
    <row r="97" s="1" customFormat="1" ht="16.5" customHeight="1">
      <c r="B97" s="38"/>
      <c r="C97" s="216" t="s">
        <v>170</v>
      </c>
      <c r="D97" s="216" t="s">
        <v>165</v>
      </c>
      <c r="E97" s="217" t="s">
        <v>2540</v>
      </c>
      <c r="F97" s="218" t="s">
        <v>2541</v>
      </c>
      <c r="G97" s="219" t="s">
        <v>2520</v>
      </c>
      <c r="H97" s="220">
        <v>2</v>
      </c>
      <c r="I97" s="221"/>
      <c r="J97" s="222">
        <f>ROUND(I97*H97,2)</f>
        <v>0</v>
      </c>
      <c r="K97" s="218" t="s">
        <v>169</v>
      </c>
      <c r="L97" s="43"/>
      <c r="M97" s="223" t="s">
        <v>1</v>
      </c>
      <c r="N97" s="224" t="s">
        <v>38</v>
      </c>
      <c r="O97" s="79"/>
      <c r="P97" s="225">
        <f>O97*H97</f>
        <v>0</v>
      </c>
      <c r="Q97" s="225">
        <v>0</v>
      </c>
      <c r="R97" s="225">
        <f>Q97*H97</f>
        <v>0</v>
      </c>
      <c r="S97" s="225">
        <v>0</v>
      </c>
      <c r="T97" s="226">
        <f>S97*H97</f>
        <v>0</v>
      </c>
      <c r="AR97" s="17" t="s">
        <v>2521</v>
      </c>
      <c r="AT97" s="17" t="s">
        <v>165</v>
      </c>
      <c r="AU97" s="17" t="s">
        <v>76</v>
      </c>
      <c r="AY97" s="17" t="s">
        <v>163</v>
      </c>
      <c r="BE97" s="227">
        <f>IF(N97="základní",J97,0)</f>
        <v>0</v>
      </c>
      <c r="BF97" s="227">
        <f>IF(N97="snížená",J97,0)</f>
        <v>0</v>
      </c>
      <c r="BG97" s="227">
        <f>IF(N97="zákl. přenesená",J97,0)</f>
        <v>0</v>
      </c>
      <c r="BH97" s="227">
        <f>IF(N97="sníž. přenesená",J97,0)</f>
        <v>0</v>
      </c>
      <c r="BI97" s="227">
        <f>IF(N97="nulová",J97,0)</f>
        <v>0</v>
      </c>
      <c r="BJ97" s="17" t="s">
        <v>74</v>
      </c>
      <c r="BK97" s="227">
        <f>ROUND(I97*H97,2)</f>
        <v>0</v>
      </c>
      <c r="BL97" s="17" t="s">
        <v>2521</v>
      </c>
      <c r="BM97" s="17" t="s">
        <v>2567</v>
      </c>
    </row>
    <row r="98" s="1" customFormat="1">
      <c r="B98" s="38"/>
      <c r="C98" s="39"/>
      <c r="D98" s="228" t="s">
        <v>172</v>
      </c>
      <c r="E98" s="39"/>
      <c r="F98" s="229" t="s">
        <v>2541</v>
      </c>
      <c r="G98" s="39"/>
      <c r="H98" s="39"/>
      <c r="I98" s="143"/>
      <c r="J98" s="39"/>
      <c r="K98" s="39"/>
      <c r="L98" s="43"/>
      <c r="M98" s="230"/>
      <c r="N98" s="79"/>
      <c r="O98" s="79"/>
      <c r="P98" s="79"/>
      <c r="Q98" s="79"/>
      <c r="R98" s="79"/>
      <c r="S98" s="79"/>
      <c r="T98" s="80"/>
      <c r="AT98" s="17" t="s">
        <v>172</v>
      </c>
      <c r="AU98" s="17" t="s">
        <v>76</v>
      </c>
    </row>
    <row r="99" s="1" customFormat="1">
      <c r="B99" s="38"/>
      <c r="C99" s="39"/>
      <c r="D99" s="228" t="s">
        <v>221</v>
      </c>
      <c r="E99" s="39"/>
      <c r="F99" s="231" t="s">
        <v>2543</v>
      </c>
      <c r="G99" s="39"/>
      <c r="H99" s="39"/>
      <c r="I99" s="143"/>
      <c r="J99" s="39"/>
      <c r="K99" s="39"/>
      <c r="L99" s="43"/>
      <c r="M99" s="277"/>
      <c r="N99" s="278"/>
      <c r="O99" s="278"/>
      <c r="P99" s="278"/>
      <c r="Q99" s="278"/>
      <c r="R99" s="278"/>
      <c r="S99" s="278"/>
      <c r="T99" s="279"/>
      <c r="AT99" s="17" t="s">
        <v>221</v>
      </c>
      <c r="AU99" s="17" t="s">
        <v>76</v>
      </c>
    </row>
    <row r="100" s="1" customFormat="1" ht="6.96" customHeight="1">
      <c r="B100" s="57"/>
      <c r="C100" s="58"/>
      <c r="D100" s="58"/>
      <c r="E100" s="58"/>
      <c r="F100" s="58"/>
      <c r="G100" s="58"/>
      <c r="H100" s="58"/>
      <c r="I100" s="167"/>
      <c r="J100" s="58"/>
      <c r="K100" s="58"/>
      <c r="L100" s="43"/>
    </row>
  </sheetData>
  <sheetProtection sheet="1" autoFilter="0" formatColumns="0" formatRows="0" objects="1" scenarios="1" spinCount="100000" saltValue="YW8Bsaczj0/8Xyy/Y5aSYHk7vgEnu9zyhfQWC+G8yCPmKP/9yLqaV+vqCBSDfGfRCf40oMV1oEGsFi4U1qo3hQ==" hashValue="BK76fjUqNU1JySAPksQaZGURfjZByJeSEAox9ytqJxlMUMfyOK3xXlWuIhdC2ria6T78NQNLFHmq0Sy38OTD1A=="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125</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2568</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ROUND(J82,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ROUND((SUM(BE82:BE94)),  2)</f>
        <v>0</v>
      </c>
      <c r="I33" s="156">
        <v>0.20999999999999999</v>
      </c>
      <c r="J33" s="155">
        <f>ROUND(((SUM(BE82:BE94))*I33),  2)</f>
        <v>0</v>
      </c>
      <c r="L33" s="43"/>
    </row>
    <row r="34" s="1" customFormat="1" ht="14.4" customHeight="1">
      <c r="B34" s="43"/>
      <c r="E34" s="141" t="s">
        <v>39</v>
      </c>
      <c r="F34" s="155">
        <f>ROUND((SUM(BF82:BF94)),  2)</f>
        <v>0</v>
      </c>
      <c r="I34" s="156">
        <v>0.14999999999999999</v>
      </c>
      <c r="J34" s="155">
        <f>ROUND(((SUM(BF82:BF94))*I34),  2)</f>
        <v>0</v>
      </c>
      <c r="L34" s="43"/>
    </row>
    <row r="35" hidden="1" s="1" customFormat="1" ht="14.4" customHeight="1">
      <c r="B35" s="43"/>
      <c r="E35" s="141" t="s">
        <v>40</v>
      </c>
      <c r="F35" s="155">
        <f>ROUND((SUM(BG82:BG94)),  2)</f>
        <v>0</v>
      </c>
      <c r="I35" s="156">
        <v>0.20999999999999999</v>
      </c>
      <c r="J35" s="155">
        <f>0</f>
        <v>0</v>
      </c>
      <c r="L35" s="43"/>
    </row>
    <row r="36" hidden="1" s="1" customFormat="1" ht="14.4" customHeight="1">
      <c r="B36" s="43"/>
      <c r="E36" s="141" t="s">
        <v>41</v>
      </c>
      <c r="F36" s="155">
        <f>ROUND((SUM(BH82:BH94)),  2)</f>
        <v>0</v>
      </c>
      <c r="I36" s="156">
        <v>0.14999999999999999</v>
      </c>
      <c r="J36" s="155">
        <f>0</f>
        <v>0</v>
      </c>
      <c r="L36" s="43"/>
    </row>
    <row r="37" hidden="1" s="1" customFormat="1" ht="14.4" customHeight="1">
      <c r="B37" s="43"/>
      <c r="E37" s="141" t="s">
        <v>42</v>
      </c>
      <c r="F37" s="155">
        <f>ROUND((SUM(BI82:BI94)),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VRN5 - Oprava propustku v km 6,473</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J82</f>
        <v>0</v>
      </c>
      <c r="K59" s="39"/>
      <c r="L59" s="43"/>
      <c r="AU59" s="17" t="s">
        <v>137</v>
      </c>
    </row>
    <row r="60" s="8" customFormat="1" ht="24.96" customHeight="1">
      <c r="B60" s="177"/>
      <c r="C60" s="178"/>
      <c r="D60" s="179" t="s">
        <v>532</v>
      </c>
      <c r="E60" s="180"/>
      <c r="F60" s="180"/>
      <c r="G60" s="180"/>
      <c r="H60" s="180"/>
      <c r="I60" s="181"/>
      <c r="J60" s="182">
        <f>J83</f>
        <v>0</v>
      </c>
      <c r="K60" s="178"/>
      <c r="L60" s="183"/>
    </row>
    <row r="61" s="9" customFormat="1" ht="19.92" customHeight="1">
      <c r="B61" s="184"/>
      <c r="C61" s="122"/>
      <c r="D61" s="185" t="s">
        <v>2515</v>
      </c>
      <c r="E61" s="186"/>
      <c r="F61" s="186"/>
      <c r="G61" s="186"/>
      <c r="H61" s="186"/>
      <c r="I61" s="187"/>
      <c r="J61" s="188">
        <f>J84</f>
        <v>0</v>
      </c>
      <c r="K61" s="122"/>
      <c r="L61" s="189"/>
    </row>
    <row r="62" s="9" customFormat="1" ht="19.92" customHeight="1">
      <c r="B62" s="184"/>
      <c r="C62" s="122"/>
      <c r="D62" s="185" t="s">
        <v>2516</v>
      </c>
      <c r="E62" s="186"/>
      <c r="F62" s="186"/>
      <c r="G62" s="186"/>
      <c r="H62" s="186"/>
      <c r="I62" s="187"/>
      <c r="J62" s="188">
        <f>J91</f>
        <v>0</v>
      </c>
      <c r="K62" s="122"/>
      <c r="L62" s="189"/>
    </row>
    <row r="63" s="1" customFormat="1" ht="21.84" customHeight="1">
      <c r="B63" s="38"/>
      <c r="C63" s="39"/>
      <c r="D63" s="39"/>
      <c r="E63" s="39"/>
      <c r="F63" s="39"/>
      <c r="G63" s="39"/>
      <c r="H63" s="39"/>
      <c r="I63" s="143"/>
      <c r="J63" s="39"/>
      <c r="K63" s="39"/>
      <c r="L63" s="43"/>
    </row>
    <row r="64" s="1" customFormat="1" ht="6.96" customHeight="1">
      <c r="B64" s="57"/>
      <c r="C64" s="58"/>
      <c r="D64" s="58"/>
      <c r="E64" s="58"/>
      <c r="F64" s="58"/>
      <c r="G64" s="58"/>
      <c r="H64" s="58"/>
      <c r="I64" s="167"/>
      <c r="J64" s="58"/>
      <c r="K64" s="58"/>
      <c r="L64" s="43"/>
    </row>
    <row r="68" s="1" customFormat="1" ht="6.96" customHeight="1">
      <c r="B68" s="59"/>
      <c r="C68" s="60"/>
      <c r="D68" s="60"/>
      <c r="E68" s="60"/>
      <c r="F68" s="60"/>
      <c r="G68" s="60"/>
      <c r="H68" s="60"/>
      <c r="I68" s="170"/>
      <c r="J68" s="60"/>
      <c r="K68" s="60"/>
      <c r="L68" s="43"/>
    </row>
    <row r="69" s="1" customFormat="1" ht="24.96" customHeight="1">
      <c r="B69" s="38"/>
      <c r="C69" s="23" t="s">
        <v>148</v>
      </c>
      <c r="D69" s="39"/>
      <c r="E69" s="39"/>
      <c r="F69" s="39"/>
      <c r="G69" s="39"/>
      <c r="H69" s="39"/>
      <c r="I69" s="143"/>
      <c r="J69" s="39"/>
      <c r="K69" s="39"/>
      <c r="L69" s="43"/>
    </row>
    <row r="70" s="1" customFormat="1" ht="6.96" customHeight="1">
      <c r="B70" s="38"/>
      <c r="C70" s="39"/>
      <c r="D70" s="39"/>
      <c r="E70" s="39"/>
      <c r="F70" s="39"/>
      <c r="G70" s="39"/>
      <c r="H70" s="39"/>
      <c r="I70" s="143"/>
      <c r="J70" s="39"/>
      <c r="K70" s="39"/>
      <c r="L70" s="43"/>
    </row>
    <row r="71" s="1" customFormat="1" ht="12" customHeight="1">
      <c r="B71" s="38"/>
      <c r="C71" s="32" t="s">
        <v>16</v>
      </c>
      <c r="D71" s="39"/>
      <c r="E71" s="39"/>
      <c r="F71" s="39"/>
      <c r="G71" s="39"/>
      <c r="H71" s="39"/>
      <c r="I71" s="143"/>
      <c r="J71" s="39"/>
      <c r="K71" s="39"/>
      <c r="L71" s="43"/>
    </row>
    <row r="72" s="1" customFormat="1" ht="16.5" customHeight="1">
      <c r="B72" s="38"/>
      <c r="C72" s="39"/>
      <c r="D72" s="39"/>
      <c r="E72" s="171" t="str">
        <f>E7</f>
        <v>Oprava mostních objektů v úseku Ústí n. L. západ - Řehlovice</v>
      </c>
      <c r="F72" s="32"/>
      <c r="G72" s="32"/>
      <c r="H72" s="32"/>
      <c r="I72" s="143"/>
      <c r="J72" s="39"/>
      <c r="K72" s="39"/>
      <c r="L72" s="43"/>
    </row>
    <row r="73" s="1" customFormat="1" ht="12" customHeight="1">
      <c r="B73" s="38"/>
      <c r="C73" s="32" t="s">
        <v>129</v>
      </c>
      <c r="D73" s="39"/>
      <c r="E73" s="39"/>
      <c r="F73" s="39"/>
      <c r="G73" s="39"/>
      <c r="H73" s="39"/>
      <c r="I73" s="143"/>
      <c r="J73" s="39"/>
      <c r="K73" s="39"/>
      <c r="L73" s="43"/>
    </row>
    <row r="74" s="1" customFormat="1" ht="16.5" customHeight="1">
      <c r="B74" s="38"/>
      <c r="C74" s="39"/>
      <c r="D74" s="39"/>
      <c r="E74" s="64" t="str">
        <f>E9</f>
        <v>VRN5 - Oprava propustku v km 6,473</v>
      </c>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20</v>
      </c>
      <c r="D76" s="39"/>
      <c r="E76" s="39"/>
      <c r="F76" s="27" t="str">
        <f>F12</f>
        <v xml:space="preserve"> </v>
      </c>
      <c r="G76" s="39"/>
      <c r="H76" s="39"/>
      <c r="I76" s="145" t="s">
        <v>22</v>
      </c>
      <c r="J76" s="67" t="str">
        <f>IF(J12="","",J12)</f>
        <v>25. 2. 2019</v>
      </c>
      <c r="K76" s="39"/>
      <c r="L76" s="43"/>
    </row>
    <row r="77" s="1" customFormat="1" ht="6.96" customHeight="1">
      <c r="B77" s="38"/>
      <c r="C77" s="39"/>
      <c r="D77" s="39"/>
      <c r="E77" s="39"/>
      <c r="F77" s="39"/>
      <c r="G77" s="39"/>
      <c r="H77" s="39"/>
      <c r="I77" s="143"/>
      <c r="J77" s="39"/>
      <c r="K77" s="39"/>
      <c r="L77" s="43"/>
    </row>
    <row r="78" s="1" customFormat="1" ht="13.65" customHeight="1">
      <c r="B78" s="38"/>
      <c r="C78" s="32" t="s">
        <v>24</v>
      </c>
      <c r="D78" s="39"/>
      <c r="E78" s="39"/>
      <c r="F78" s="27" t="str">
        <f>E15</f>
        <v xml:space="preserve"> </v>
      </c>
      <c r="G78" s="39"/>
      <c r="H78" s="39"/>
      <c r="I78" s="145" t="s">
        <v>29</v>
      </c>
      <c r="J78" s="36" t="str">
        <f>E21</f>
        <v xml:space="preserve"> </v>
      </c>
      <c r="K78" s="39"/>
      <c r="L78" s="43"/>
    </row>
    <row r="79" s="1" customFormat="1" ht="13.65" customHeight="1">
      <c r="B79" s="38"/>
      <c r="C79" s="32" t="s">
        <v>27</v>
      </c>
      <c r="D79" s="39"/>
      <c r="E79" s="39"/>
      <c r="F79" s="27" t="str">
        <f>IF(E18="","",E18)</f>
        <v>Vyplň údaj</v>
      </c>
      <c r="G79" s="39"/>
      <c r="H79" s="39"/>
      <c r="I79" s="145" t="s">
        <v>31</v>
      </c>
      <c r="J79" s="36" t="str">
        <f>E24</f>
        <v xml:space="preserve"> </v>
      </c>
      <c r="K79" s="39"/>
      <c r="L79" s="43"/>
    </row>
    <row r="80" s="1" customFormat="1" ht="10.32" customHeight="1">
      <c r="B80" s="38"/>
      <c r="C80" s="39"/>
      <c r="D80" s="39"/>
      <c r="E80" s="39"/>
      <c r="F80" s="39"/>
      <c r="G80" s="39"/>
      <c r="H80" s="39"/>
      <c r="I80" s="143"/>
      <c r="J80" s="39"/>
      <c r="K80" s="39"/>
      <c r="L80" s="43"/>
    </row>
    <row r="81" s="10" customFormat="1" ht="29.28" customHeight="1">
      <c r="B81" s="190"/>
      <c r="C81" s="191" t="s">
        <v>149</v>
      </c>
      <c r="D81" s="192" t="s">
        <v>52</v>
      </c>
      <c r="E81" s="192" t="s">
        <v>48</v>
      </c>
      <c r="F81" s="192" t="s">
        <v>49</v>
      </c>
      <c r="G81" s="192" t="s">
        <v>150</v>
      </c>
      <c r="H81" s="192" t="s">
        <v>151</v>
      </c>
      <c r="I81" s="193" t="s">
        <v>152</v>
      </c>
      <c r="J81" s="192" t="s">
        <v>135</v>
      </c>
      <c r="K81" s="194" t="s">
        <v>153</v>
      </c>
      <c r="L81" s="195"/>
      <c r="M81" s="88" t="s">
        <v>1</v>
      </c>
      <c r="N81" s="89" t="s">
        <v>37</v>
      </c>
      <c r="O81" s="89" t="s">
        <v>154</v>
      </c>
      <c r="P81" s="89" t="s">
        <v>155</v>
      </c>
      <c r="Q81" s="89" t="s">
        <v>156</v>
      </c>
      <c r="R81" s="89" t="s">
        <v>157</v>
      </c>
      <c r="S81" s="89" t="s">
        <v>158</v>
      </c>
      <c r="T81" s="90" t="s">
        <v>159</v>
      </c>
    </row>
    <row r="82" s="1" customFormat="1" ht="22.8" customHeight="1">
      <c r="B82" s="38"/>
      <c r="C82" s="95" t="s">
        <v>160</v>
      </c>
      <c r="D82" s="39"/>
      <c r="E82" s="39"/>
      <c r="F82" s="39"/>
      <c r="G82" s="39"/>
      <c r="H82" s="39"/>
      <c r="I82" s="143"/>
      <c r="J82" s="196">
        <f>BK82</f>
        <v>0</v>
      </c>
      <c r="K82" s="39"/>
      <c r="L82" s="43"/>
      <c r="M82" s="91"/>
      <c r="N82" s="92"/>
      <c r="O82" s="92"/>
      <c r="P82" s="197">
        <f>P83</f>
        <v>0</v>
      </c>
      <c r="Q82" s="92"/>
      <c r="R82" s="197">
        <f>R83</f>
        <v>0</v>
      </c>
      <c r="S82" s="92"/>
      <c r="T82" s="198">
        <f>T83</f>
        <v>0</v>
      </c>
      <c r="AT82" s="17" t="s">
        <v>66</v>
      </c>
      <c r="AU82" s="17" t="s">
        <v>137</v>
      </c>
      <c r="BK82" s="199">
        <f>BK83</f>
        <v>0</v>
      </c>
    </row>
    <row r="83" s="11" customFormat="1" ht="25.92" customHeight="1">
      <c r="B83" s="200"/>
      <c r="C83" s="201"/>
      <c r="D83" s="202" t="s">
        <v>66</v>
      </c>
      <c r="E83" s="203" t="s">
        <v>626</v>
      </c>
      <c r="F83" s="203" t="s">
        <v>627</v>
      </c>
      <c r="G83" s="201"/>
      <c r="H83" s="201"/>
      <c r="I83" s="204"/>
      <c r="J83" s="205">
        <f>BK83</f>
        <v>0</v>
      </c>
      <c r="K83" s="201"/>
      <c r="L83" s="206"/>
      <c r="M83" s="207"/>
      <c r="N83" s="208"/>
      <c r="O83" s="208"/>
      <c r="P83" s="209">
        <f>P84+P91</f>
        <v>0</v>
      </c>
      <c r="Q83" s="208"/>
      <c r="R83" s="209">
        <f>R84+R91</f>
        <v>0</v>
      </c>
      <c r="S83" s="208"/>
      <c r="T83" s="210">
        <f>T84+T91</f>
        <v>0</v>
      </c>
      <c r="AR83" s="211" t="s">
        <v>205</v>
      </c>
      <c r="AT83" s="212" t="s">
        <v>66</v>
      </c>
      <c r="AU83" s="212" t="s">
        <v>67</v>
      </c>
      <c r="AY83" s="211" t="s">
        <v>163</v>
      </c>
      <c r="BK83" s="213">
        <f>BK84+BK91</f>
        <v>0</v>
      </c>
    </row>
    <row r="84" s="11" customFormat="1" ht="22.8" customHeight="1">
      <c r="B84" s="200"/>
      <c r="C84" s="201"/>
      <c r="D84" s="202" t="s">
        <v>66</v>
      </c>
      <c r="E84" s="214" t="s">
        <v>116</v>
      </c>
      <c r="F84" s="214" t="s">
        <v>2517</v>
      </c>
      <c r="G84" s="201"/>
      <c r="H84" s="201"/>
      <c r="I84" s="204"/>
      <c r="J84" s="215">
        <f>BK84</f>
        <v>0</v>
      </c>
      <c r="K84" s="201"/>
      <c r="L84" s="206"/>
      <c r="M84" s="207"/>
      <c r="N84" s="208"/>
      <c r="O84" s="208"/>
      <c r="P84" s="209">
        <f>SUM(P85:P90)</f>
        <v>0</v>
      </c>
      <c r="Q84" s="208"/>
      <c r="R84" s="209">
        <f>SUM(R85:R90)</f>
        <v>0</v>
      </c>
      <c r="S84" s="208"/>
      <c r="T84" s="210">
        <f>SUM(T85:T90)</f>
        <v>0</v>
      </c>
      <c r="AR84" s="211" t="s">
        <v>205</v>
      </c>
      <c r="AT84" s="212" t="s">
        <v>66</v>
      </c>
      <c r="AU84" s="212" t="s">
        <v>74</v>
      </c>
      <c r="AY84" s="211" t="s">
        <v>163</v>
      </c>
      <c r="BK84" s="213">
        <f>SUM(BK85:BK90)</f>
        <v>0</v>
      </c>
    </row>
    <row r="85" s="1" customFormat="1" ht="16.5" customHeight="1">
      <c r="B85" s="38"/>
      <c r="C85" s="216" t="s">
        <v>74</v>
      </c>
      <c r="D85" s="216" t="s">
        <v>165</v>
      </c>
      <c r="E85" s="217" t="s">
        <v>2518</v>
      </c>
      <c r="F85" s="218" t="s">
        <v>2519</v>
      </c>
      <c r="G85" s="219" t="s">
        <v>2520</v>
      </c>
      <c r="H85" s="220">
        <v>1</v>
      </c>
      <c r="I85" s="221"/>
      <c r="J85" s="222">
        <f>ROUND(I85*H85,2)</f>
        <v>0</v>
      </c>
      <c r="K85" s="218" t="s">
        <v>169</v>
      </c>
      <c r="L85" s="43"/>
      <c r="M85" s="223" t="s">
        <v>1</v>
      </c>
      <c r="N85" s="224" t="s">
        <v>38</v>
      </c>
      <c r="O85" s="79"/>
      <c r="P85" s="225">
        <f>O85*H85</f>
        <v>0</v>
      </c>
      <c r="Q85" s="225">
        <v>0</v>
      </c>
      <c r="R85" s="225">
        <f>Q85*H85</f>
        <v>0</v>
      </c>
      <c r="S85" s="225">
        <v>0</v>
      </c>
      <c r="T85" s="226">
        <f>S85*H85</f>
        <v>0</v>
      </c>
      <c r="AR85" s="17" t="s">
        <v>2521</v>
      </c>
      <c r="AT85" s="17" t="s">
        <v>165</v>
      </c>
      <c r="AU85" s="17" t="s">
        <v>76</v>
      </c>
      <c r="AY85" s="17" t="s">
        <v>163</v>
      </c>
      <c r="BE85" s="227">
        <f>IF(N85="základní",J85,0)</f>
        <v>0</v>
      </c>
      <c r="BF85" s="227">
        <f>IF(N85="snížená",J85,0)</f>
        <v>0</v>
      </c>
      <c r="BG85" s="227">
        <f>IF(N85="zákl. přenesená",J85,0)</f>
        <v>0</v>
      </c>
      <c r="BH85" s="227">
        <f>IF(N85="sníž. přenesená",J85,0)</f>
        <v>0</v>
      </c>
      <c r="BI85" s="227">
        <f>IF(N85="nulová",J85,0)</f>
        <v>0</v>
      </c>
      <c r="BJ85" s="17" t="s">
        <v>74</v>
      </c>
      <c r="BK85" s="227">
        <f>ROUND(I85*H85,2)</f>
        <v>0</v>
      </c>
      <c r="BL85" s="17" t="s">
        <v>2521</v>
      </c>
      <c r="BM85" s="17" t="s">
        <v>2569</v>
      </c>
    </row>
    <row r="86" s="1" customFormat="1">
      <c r="B86" s="38"/>
      <c r="C86" s="39"/>
      <c r="D86" s="228" t="s">
        <v>172</v>
      </c>
      <c r="E86" s="39"/>
      <c r="F86" s="229" t="s">
        <v>2519</v>
      </c>
      <c r="G86" s="39"/>
      <c r="H86" s="39"/>
      <c r="I86" s="143"/>
      <c r="J86" s="39"/>
      <c r="K86" s="39"/>
      <c r="L86" s="43"/>
      <c r="M86" s="230"/>
      <c r="N86" s="79"/>
      <c r="O86" s="79"/>
      <c r="P86" s="79"/>
      <c r="Q86" s="79"/>
      <c r="R86" s="79"/>
      <c r="S86" s="79"/>
      <c r="T86" s="80"/>
      <c r="AT86" s="17" t="s">
        <v>172</v>
      </c>
      <c r="AU86" s="17" t="s">
        <v>76</v>
      </c>
    </row>
    <row r="87" s="1" customFormat="1">
      <c r="B87" s="38"/>
      <c r="C87" s="39"/>
      <c r="D87" s="228" t="s">
        <v>221</v>
      </c>
      <c r="E87" s="39"/>
      <c r="F87" s="231" t="s">
        <v>2523</v>
      </c>
      <c r="G87" s="39"/>
      <c r="H87" s="39"/>
      <c r="I87" s="143"/>
      <c r="J87" s="39"/>
      <c r="K87" s="39"/>
      <c r="L87" s="43"/>
      <c r="M87" s="230"/>
      <c r="N87" s="79"/>
      <c r="O87" s="79"/>
      <c r="P87" s="79"/>
      <c r="Q87" s="79"/>
      <c r="R87" s="79"/>
      <c r="S87" s="79"/>
      <c r="T87" s="80"/>
      <c r="AT87" s="17" t="s">
        <v>221</v>
      </c>
      <c r="AU87" s="17" t="s">
        <v>76</v>
      </c>
    </row>
    <row r="88" s="1" customFormat="1" ht="16.5" customHeight="1">
      <c r="B88" s="38"/>
      <c r="C88" s="216" t="s">
        <v>76</v>
      </c>
      <c r="D88" s="216" t="s">
        <v>165</v>
      </c>
      <c r="E88" s="217" t="s">
        <v>2524</v>
      </c>
      <c r="F88" s="218" t="s">
        <v>2525</v>
      </c>
      <c r="G88" s="219" t="s">
        <v>2520</v>
      </c>
      <c r="H88" s="220">
        <v>1</v>
      </c>
      <c r="I88" s="221"/>
      <c r="J88" s="222">
        <f>ROUND(I88*H88,2)</f>
        <v>0</v>
      </c>
      <c r="K88" s="218" t="s">
        <v>169</v>
      </c>
      <c r="L88" s="43"/>
      <c r="M88" s="223" t="s">
        <v>1</v>
      </c>
      <c r="N88" s="224" t="s">
        <v>38</v>
      </c>
      <c r="O88" s="79"/>
      <c r="P88" s="225">
        <f>O88*H88</f>
        <v>0</v>
      </c>
      <c r="Q88" s="225">
        <v>0</v>
      </c>
      <c r="R88" s="225">
        <f>Q88*H88</f>
        <v>0</v>
      </c>
      <c r="S88" s="225">
        <v>0</v>
      </c>
      <c r="T88" s="226">
        <f>S88*H88</f>
        <v>0</v>
      </c>
      <c r="AR88" s="17" t="s">
        <v>2521</v>
      </c>
      <c r="AT88" s="17" t="s">
        <v>165</v>
      </c>
      <c r="AU88" s="17" t="s">
        <v>76</v>
      </c>
      <c r="AY88" s="17" t="s">
        <v>163</v>
      </c>
      <c r="BE88" s="227">
        <f>IF(N88="základní",J88,0)</f>
        <v>0</v>
      </c>
      <c r="BF88" s="227">
        <f>IF(N88="snížená",J88,0)</f>
        <v>0</v>
      </c>
      <c r="BG88" s="227">
        <f>IF(N88="zákl. přenesená",J88,0)</f>
        <v>0</v>
      </c>
      <c r="BH88" s="227">
        <f>IF(N88="sníž. přenesená",J88,0)</f>
        <v>0</v>
      </c>
      <c r="BI88" s="227">
        <f>IF(N88="nulová",J88,0)</f>
        <v>0</v>
      </c>
      <c r="BJ88" s="17" t="s">
        <v>74</v>
      </c>
      <c r="BK88" s="227">
        <f>ROUND(I88*H88,2)</f>
        <v>0</v>
      </c>
      <c r="BL88" s="17" t="s">
        <v>2521</v>
      </c>
      <c r="BM88" s="17" t="s">
        <v>2570</v>
      </c>
    </row>
    <row r="89" s="1" customFormat="1">
      <c r="B89" s="38"/>
      <c r="C89" s="39"/>
      <c r="D89" s="228" t="s">
        <v>172</v>
      </c>
      <c r="E89" s="39"/>
      <c r="F89" s="229" t="s">
        <v>2525</v>
      </c>
      <c r="G89" s="39"/>
      <c r="H89" s="39"/>
      <c r="I89" s="143"/>
      <c r="J89" s="39"/>
      <c r="K89" s="39"/>
      <c r="L89" s="43"/>
      <c r="M89" s="230"/>
      <c r="N89" s="79"/>
      <c r="O89" s="79"/>
      <c r="P89" s="79"/>
      <c r="Q89" s="79"/>
      <c r="R89" s="79"/>
      <c r="S89" s="79"/>
      <c r="T89" s="80"/>
      <c r="AT89" s="17" t="s">
        <v>172</v>
      </c>
      <c r="AU89" s="17" t="s">
        <v>76</v>
      </c>
    </row>
    <row r="90" s="1" customFormat="1">
      <c r="B90" s="38"/>
      <c r="C90" s="39"/>
      <c r="D90" s="228" t="s">
        <v>221</v>
      </c>
      <c r="E90" s="39"/>
      <c r="F90" s="231" t="s">
        <v>2565</v>
      </c>
      <c r="G90" s="39"/>
      <c r="H90" s="39"/>
      <c r="I90" s="143"/>
      <c r="J90" s="39"/>
      <c r="K90" s="39"/>
      <c r="L90" s="43"/>
      <c r="M90" s="230"/>
      <c r="N90" s="79"/>
      <c r="O90" s="79"/>
      <c r="P90" s="79"/>
      <c r="Q90" s="79"/>
      <c r="R90" s="79"/>
      <c r="S90" s="79"/>
      <c r="T90" s="80"/>
      <c r="AT90" s="17" t="s">
        <v>221</v>
      </c>
      <c r="AU90" s="17" t="s">
        <v>76</v>
      </c>
    </row>
    <row r="91" s="11" customFormat="1" ht="22.8" customHeight="1">
      <c r="B91" s="200"/>
      <c r="C91" s="201"/>
      <c r="D91" s="202" t="s">
        <v>66</v>
      </c>
      <c r="E91" s="214" t="s">
        <v>120</v>
      </c>
      <c r="F91" s="214" t="s">
        <v>2528</v>
      </c>
      <c r="G91" s="201"/>
      <c r="H91" s="201"/>
      <c r="I91" s="204"/>
      <c r="J91" s="215">
        <f>BK91</f>
        <v>0</v>
      </c>
      <c r="K91" s="201"/>
      <c r="L91" s="206"/>
      <c r="M91" s="207"/>
      <c r="N91" s="208"/>
      <c r="O91" s="208"/>
      <c r="P91" s="209">
        <f>SUM(P92:P94)</f>
        <v>0</v>
      </c>
      <c r="Q91" s="208"/>
      <c r="R91" s="209">
        <f>SUM(R92:R94)</f>
        <v>0</v>
      </c>
      <c r="S91" s="208"/>
      <c r="T91" s="210">
        <f>SUM(T92:T94)</f>
        <v>0</v>
      </c>
      <c r="AR91" s="211" t="s">
        <v>205</v>
      </c>
      <c r="AT91" s="212" t="s">
        <v>66</v>
      </c>
      <c r="AU91" s="212" t="s">
        <v>74</v>
      </c>
      <c r="AY91" s="211" t="s">
        <v>163</v>
      </c>
      <c r="BK91" s="213">
        <f>SUM(BK92:BK94)</f>
        <v>0</v>
      </c>
    </row>
    <row r="92" s="1" customFormat="1" ht="16.5" customHeight="1">
      <c r="B92" s="38"/>
      <c r="C92" s="216" t="s">
        <v>189</v>
      </c>
      <c r="D92" s="216" t="s">
        <v>165</v>
      </c>
      <c r="E92" s="217" t="s">
        <v>2529</v>
      </c>
      <c r="F92" s="218" t="s">
        <v>2528</v>
      </c>
      <c r="G92" s="219" t="s">
        <v>2520</v>
      </c>
      <c r="H92" s="220">
        <v>1</v>
      </c>
      <c r="I92" s="221"/>
      <c r="J92" s="222">
        <f>ROUND(I92*H92,2)</f>
        <v>0</v>
      </c>
      <c r="K92" s="218" t="s">
        <v>169</v>
      </c>
      <c r="L92" s="43"/>
      <c r="M92" s="223" t="s">
        <v>1</v>
      </c>
      <c r="N92" s="224" t="s">
        <v>38</v>
      </c>
      <c r="O92" s="79"/>
      <c r="P92" s="225">
        <f>O92*H92</f>
        <v>0</v>
      </c>
      <c r="Q92" s="225">
        <v>0</v>
      </c>
      <c r="R92" s="225">
        <f>Q92*H92</f>
        <v>0</v>
      </c>
      <c r="S92" s="225">
        <v>0</v>
      </c>
      <c r="T92" s="226">
        <f>S92*H92</f>
        <v>0</v>
      </c>
      <c r="AR92" s="17" t="s">
        <v>2521</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2521</v>
      </c>
      <c r="BM92" s="17" t="s">
        <v>2571</v>
      </c>
    </row>
    <row r="93" s="1" customFormat="1">
      <c r="B93" s="38"/>
      <c r="C93" s="39"/>
      <c r="D93" s="228" t="s">
        <v>172</v>
      </c>
      <c r="E93" s="39"/>
      <c r="F93" s="229" t="s">
        <v>2528</v>
      </c>
      <c r="G93" s="39"/>
      <c r="H93" s="39"/>
      <c r="I93" s="143"/>
      <c r="J93" s="39"/>
      <c r="K93" s="39"/>
      <c r="L93" s="43"/>
      <c r="M93" s="230"/>
      <c r="N93" s="79"/>
      <c r="O93" s="79"/>
      <c r="P93" s="79"/>
      <c r="Q93" s="79"/>
      <c r="R93" s="79"/>
      <c r="S93" s="79"/>
      <c r="T93" s="80"/>
      <c r="AT93" s="17" t="s">
        <v>172</v>
      </c>
      <c r="AU93" s="17" t="s">
        <v>76</v>
      </c>
    </row>
    <row r="94" s="1" customFormat="1">
      <c r="B94" s="38"/>
      <c r="C94" s="39"/>
      <c r="D94" s="228" t="s">
        <v>221</v>
      </c>
      <c r="E94" s="39"/>
      <c r="F94" s="231" t="s">
        <v>2531</v>
      </c>
      <c r="G94" s="39"/>
      <c r="H94" s="39"/>
      <c r="I94" s="143"/>
      <c r="J94" s="39"/>
      <c r="K94" s="39"/>
      <c r="L94" s="43"/>
      <c r="M94" s="277"/>
      <c r="N94" s="278"/>
      <c r="O94" s="278"/>
      <c r="P94" s="278"/>
      <c r="Q94" s="278"/>
      <c r="R94" s="278"/>
      <c r="S94" s="278"/>
      <c r="T94" s="279"/>
      <c r="AT94" s="17" t="s">
        <v>221</v>
      </c>
      <c r="AU94" s="17" t="s">
        <v>76</v>
      </c>
    </row>
    <row r="95" s="1" customFormat="1" ht="6.96" customHeight="1">
      <c r="B95" s="57"/>
      <c r="C95" s="58"/>
      <c r="D95" s="58"/>
      <c r="E95" s="58"/>
      <c r="F95" s="58"/>
      <c r="G95" s="58"/>
      <c r="H95" s="58"/>
      <c r="I95" s="167"/>
      <c r="J95" s="58"/>
      <c r="K95" s="58"/>
      <c r="L95" s="43"/>
    </row>
  </sheetData>
  <sheetProtection sheet="1" autoFilter="0" formatColumns="0" formatRows="0" objects="1" scenarios="1" spinCount="100000" saltValue="PQUswPCAFFO6DPOMYlWrW0/2rGCPwJg3MR1Jma2xI6C4xYdODcAJ42HpEcBO7PRuTnn3Gy4TaEw4kFpgnn61mw==" hashValue="QsSrfLMaYRLpRn2V/hbTEWqMykTm4lbhgXdTTH3xAqGpjhqub5+7SHqHyppMsrj8aKNg+aCqpq8tYyo/ChcIGQ==" algorithmName="SHA-512" password="CC35"/>
  <autoFilter ref="C81:K9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127</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s="1" customFormat="1" ht="12" customHeight="1">
      <c r="B8" s="43"/>
      <c r="D8" s="141" t="s">
        <v>129</v>
      </c>
      <c r="I8" s="143"/>
      <c r="L8" s="43"/>
    </row>
    <row r="9" s="1" customFormat="1" ht="36.96" customHeight="1">
      <c r="B9" s="43"/>
      <c r="E9" s="144" t="s">
        <v>2572</v>
      </c>
      <c r="F9" s="1"/>
      <c r="G9" s="1"/>
      <c r="H9" s="1"/>
      <c r="I9" s="143"/>
      <c r="L9" s="43"/>
    </row>
    <row r="10" s="1" customFormat="1">
      <c r="B10" s="43"/>
      <c r="I10" s="143"/>
      <c r="L10" s="43"/>
    </row>
    <row r="11" s="1" customFormat="1" ht="12" customHeight="1">
      <c r="B11" s="43"/>
      <c r="D11" s="141" t="s">
        <v>18</v>
      </c>
      <c r="F11" s="17" t="s">
        <v>1</v>
      </c>
      <c r="I11" s="145" t="s">
        <v>19</v>
      </c>
      <c r="J11" s="17" t="s">
        <v>1</v>
      </c>
      <c r="L11" s="43"/>
    </row>
    <row r="12" s="1" customFormat="1" ht="12" customHeight="1">
      <c r="B12" s="43"/>
      <c r="D12" s="141" t="s">
        <v>20</v>
      </c>
      <c r="F12" s="17" t="s">
        <v>21</v>
      </c>
      <c r="I12" s="145" t="s">
        <v>22</v>
      </c>
      <c r="J12" s="146" t="str">
        <f>'Rekapitulace zakázky'!AN8</f>
        <v>25. 2. 2019</v>
      </c>
      <c r="L12" s="43"/>
    </row>
    <row r="13" s="1" customFormat="1" ht="10.8" customHeight="1">
      <c r="B13" s="43"/>
      <c r="I13" s="143"/>
      <c r="L13" s="43"/>
    </row>
    <row r="14" s="1" customFormat="1" ht="12" customHeight="1">
      <c r="B14" s="43"/>
      <c r="D14" s="141" t="s">
        <v>24</v>
      </c>
      <c r="I14" s="145" t="s">
        <v>25</v>
      </c>
      <c r="J14" s="17" t="str">
        <f>IF('Rekapitulace zakázky'!AN10="","",'Rekapitulace zakázky'!AN10)</f>
        <v/>
      </c>
      <c r="L14" s="43"/>
    </row>
    <row r="15" s="1" customFormat="1" ht="18" customHeight="1">
      <c r="B15" s="43"/>
      <c r="E15" s="17" t="str">
        <f>IF('Rekapitulace zakázky'!E11="","",'Rekapitulace zakázky'!E11)</f>
        <v xml:space="preserve"> </v>
      </c>
      <c r="I15" s="145" t="s">
        <v>26</v>
      </c>
      <c r="J15" s="17" t="str">
        <f>IF('Rekapitulace zakázky'!AN11="","",'Rekapitulace zakázky'!AN11)</f>
        <v/>
      </c>
      <c r="L15" s="43"/>
    </row>
    <row r="16" s="1" customFormat="1" ht="6.96" customHeight="1">
      <c r="B16" s="43"/>
      <c r="I16" s="143"/>
      <c r="L16" s="43"/>
    </row>
    <row r="17" s="1" customFormat="1" ht="12" customHeight="1">
      <c r="B17" s="43"/>
      <c r="D17" s="141" t="s">
        <v>27</v>
      </c>
      <c r="I17" s="145" t="s">
        <v>25</v>
      </c>
      <c r="J17" s="33" t="str">
        <f>'Rekapitulace zakázky'!AN13</f>
        <v>Vyplň údaj</v>
      </c>
      <c r="L17" s="43"/>
    </row>
    <row r="18" s="1" customFormat="1" ht="18" customHeight="1">
      <c r="B18" s="43"/>
      <c r="E18" s="33" t="str">
        <f>'Rekapitulace zakázky'!E14</f>
        <v>Vyplň údaj</v>
      </c>
      <c r="F18" s="17"/>
      <c r="G18" s="17"/>
      <c r="H18" s="17"/>
      <c r="I18" s="145" t="s">
        <v>26</v>
      </c>
      <c r="J18" s="33" t="str">
        <f>'Rekapitulace zakázky'!AN14</f>
        <v>Vyplň údaj</v>
      </c>
      <c r="L18" s="43"/>
    </row>
    <row r="19" s="1" customFormat="1" ht="6.96" customHeight="1">
      <c r="B19" s="43"/>
      <c r="I19" s="143"/>
      <c r="L19" s="43"/>
    </row>
    <row r="20" s="1" customFormat="1" ht="12" customHeight="1">
      <c r="B20" s="43"/>
      <c r="D20" s="141" t="s">
        <v>29</v>
      </c>
      <c r="I20" s="145" t="s">
        <v>25</v>
      </c>
      <c r="J20" s="17" t="str">
        <f>IF('Rekapitulace zakázky'!AN16="","",'Rekapitulace zakázky'!AN16)</f>
        <v/>
      </c>
      <c r="L20" s="43"/>
    </row>
    <row r="21" s="1" customFormat="1" ht="18" customHeight="1">
      <c r="B21" s="43"/>
      <c r="E21" s="17" t="str">
        <f>IF('Rekapitulace zakázky'!E17="","",'Rekapitulace zakázky'!E17)</f>
        <v xml:space="preserve"> </v>
      </c>
      <c r="I21" s="145" t="s">
        <v>26</v>
      </c>
      <c r="J21" s="17" t="str">
        <f>IF('Rekapitulace zakázky'!AN17="","",'Rekapitulace zakázky'!AN17)</f>
        <v/>
      </c>
      <c r="L21" s="43"/>
    </row>
    <row r="22" s="1" customFormat="1" ht="6.96" customHeight="1">
      <c r="B22" s="43"/>
      <c r="I22" s="143"/>
      <c r="L22" s="43"/>
    </row>
    <row r="23" s="1" customFormat="1" ht="12" customHeight="1">
      <c r="B23" s="43"/>
      <c r="D23" s="141" t="s">
        <v>31</v>
      </c>
      <c r="I23" s="145" t="s">
        <v>25</v>
      </c>
      <c r="J23" s="17" t="str">
        <f>IF('Rekapitulace zakázky'!AN19="","",'Rekapitulace zakázky'!AN19)</f>
        <v/>
      </c>
      <c r="L23" s="43"/>
    </row>
    <row r="24" s="1" customFormat="1" ht="18" customHeight="1">
      <c r="B24" s="43"/>
      <c r="E24" s="17" t="str">
        <f>IF('Rekapitulace zakázky'!E20="","",'Rekapitulace zakázky'!E20)</f>
        <v xml:space="preserve"> </v>
      </c>
      <c r="I24" s="145" t="s">
        <v>26</v>
      </c>
      <c r="J24" s="17" t="str">
        <f>IF('Rekapitulace zakázky'!AN20="","",'Rekapitulace zakázky'!AN20)</f>
        <v/>
      </c>
      <c r="L24" s="43"/>
    </row>
    <row r="25" s="1" customFormat="1" ht="6.96" customHeight="1">
      <c r="B25" s="43"/>
      <c r="I25" s="143"/>
      <c r="L25" s="43"/>
    </row>
    <row r="26" s="1" customFormat="1" ht="12" customHeight="1">
      <c r="B26" s="43"/>
      <c r="D26" s="141" t="s">
        <v>32</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33</v>
      </c>
      <c r="I30" s="143"/>
      <c r="J30" s="152">
        <f>ROUND(J83, 2)</f>
        <v>0</v>
      </c>
      <c r="L30" s="43"/>
    </row>
    <row r="31" s="1" customFormat="1" ht="6.96" customHeight="1">
      <c r="B31" s="43"/>
      <c r="D31" s="71"/>
      <c r="E31" s="71"/>
      <c r="F31" s="71"/>
      <c r="G31" s="71"/>
      <c r="H31" s="71"/>
      <c r="I31" s="150"/>
      <c r="J31" s="71"/>
      <c r="K31" s="71"/>
      <c r="L31" s="43"/>
    </row>
    <row r="32" s="1" customFormat="1" ht="14.4" customHeight="1">
      <c r="B32" s="43"/>
      <c r="F32" s="153" t="s">
        <v>35</v>
      </c>
      <c r="I32" s="154" t="s">
        <v>34</v>
      </c>
      <c r="J32" s="153" t="s">
        <v>36</v>
      </c>
      <c r="L32" s="43"/>
    </row>
    <row r="33" s="1" customFormat="1" ht="14.4" customHeight="1">
      <c r="B33" s="43"/>
      <c r="D33" s="141" t="s">
        <v>37</v>
      </c>
      <c r="E33" s="141" t="s">
        <v>38</v>
      </c>
      <c r="F33" s="155">
        <f>ROUND((SUM(BE83:BE99)),  2)</f>
        <v>0</v>
      </c>
      <c r="I33" s="156">
        <v>0.20999999999999999</v>
      </c>
      <c r="J33" s="155">
        <f>ROUND(((SUM(BE83:BE99))*I33),  2)</f>
        <v>0</v>
      </c>
      <c r="L33" s="43"/>
    </row>
    <row r="34" s="1" customFormat="1" ht="14.4" customHeight="1">
      <c r="B34" s="43"/>
      <c r="E34" s="141" t="s">
        <v>39</v>
      </c>
      <c r="F34" s="155">
        <f>ROUND((SUM(BF83:BF99)),  2)</f>
        <v>0</v>
      </c>
      <c r="I34" s="156">
        <v>0.14999999999999999</v>
      </c>
      <c r="J34" s="155">
        <f>ROUND(((SUM(BF83:BF99))*I34),  2)</f>
        <v>0</v>
      </c>
      <c r="L34" s="43"/>
    </row>
    <row r="35" hidden="1" s="1" customFormat="1" ht="14.4" customHeight="1">
      <c r="B35" s="43"/>
      <c r="E35" s="141" t="s">
        <v>40</v>
      </c>
      <c r="F35" s="155">
        <f>ROUND((SUM(BG83:BG99)),  2)</f>
        <v>0</v>
      </c>
      <c r="I35" s="156">
        <v>0.20999999999999999</v>
      </c>
      <c r="J35" s="155">
        <f>0</f>
        <v>0</v>
      </c>
      <c r="L35" s="43"/>
    </row>
    <row r="36" hidden="1" s="1" customFormat="1" ht="14.4" customHeight="1">
      <c r="B36" s="43"/>
      <c r="E36" s="141" t="s">
        <v>41</v>
      </c>
      <c r="F36" s="155">
        <f>ROUND((SUM(BH83:BH99)),  2)</f>
        <v>0</v>
      </c>
      <c r="I36" s="156">
        <v>0.14999999999999999</v>
      </c>
      <c r="J36" s="155">
        <f>0</f>
        <v>0</v>
      </c>
      <c r="L36" s="43"/>
    </row>
    <row r="37" hidden="1" s="1" customFormat="1" ht="14.4" customHeight="1">
      <c r="B37" s="43"/>
      <c r="E37" s="141" t="s">
        <v>42</v>
      </c>
      <c r="F37" s="155">
        <f>ROUND((SUM(BI83:BI99)),  2)</f>
        <v>0</v>
      </c>
      <c r="I37" s="156">
        <v>0</v>
      </c>
      <c r="J37" s="155">
        <f>0</f>
        <v>0</v>
      </c>
      <c r="L37" s="43"/>
    </row>
    <row r="38" s="1" customFormat="1" ht="6.96" customHeight="1">
      <c r="B38" s="43"/>
      <c r="I38" s="143"/>
      <c r="L38" s="43"/>
    </row>
    <row r="39" s="1" customFormat="1" ht="25.44" customHeight="1">
      <c r="B39" s="43"/>
      <c r="C39" s="157"/>
      <c r="D39" s="158" t="s">
        <v>43</v>
      </c>
      <c r="E39" s="159"/>
      <c r="F39" s="159"/>
      <c r="G39" s="160" t="s">
        <v>44</v>
      </c>
      <c r="H39" s="161" t="s">
        <v>45</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133</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mostních objektů v úseku Ústí n. L. západ - Řehlovice</v>
      </c>
      <c r="F48" s="32"/>
      <c r="G48" s="32"/>
      <c r="H48" s="32"/>
      <c r="I48" s="143"/>
      <c r="J48" s="39"/>
      <c r="K48" s="39"/>
      <c r="L48" s="43"/>
    </row>
    <row r="49" s="1" customFormat="1" ht="12" customHeight="1">
      <c r="B49" s="38"/>
      <c r="C49" s="32" t="s">
        <v>129</v>
      </c>
      <c r="D49" s="39"/>
      <c r="E49" s="39"/>
      <c r="F49" s="39"/>
      <c r="G49" s="39"/>
      <c r="H49" s="39"/>
      <c r="I49" s="143"/>
      <c r="J49" s="39"/>
      <c r="K49" s="39"/>
      <c r="L49" s="43"/>
    </row>
    <row r="50" s="1" customFormat="1" ht="16.5" customHeight="1">
      <c r="B50" s="38"/>
      <c r="C50" s="39"/>
      <c r="D50" s="39"/>
      <c r="E50" s="64" t="str">
        <f>E9</f>
        <v>VRN6 - Oprava mostu v km 7,166</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20</v>
      </c>
      <c r="D52" s="39"/>
      <c r="E52" s="39"/>
      <c r="F52" s="27" t="str">
        <f>F12</f>
        <v xml:space="preserve"> </v>
      </c>
      <c r="G52" s="39"/>
      <c r="H52" s="39"/>
      <c r="I52" s="145" t="s">
        <v>22</v>
      </c>
      <c r="J52" s="67" t="str">
        <f>IF(J12="","",J12)</f>
        <v>25. 2. 2019</v>
      </c>
      <c r="K52" s="39"/>
      <c r="L52" s="43"/>
    </row>
    <row r="53" s="1" customFormat="1" ht="6.96" customHeight="1">
      <c r="B53" s="38"/>
      <c r="C53" s="39"/>
      <c r="D53" s="39"/>
      <c r="E53" s="39"/>
      <c r="F53" s="39"/>
      <c r="G53" s="39"/>
      <c r="H53" s="39"/>
      <c r="I53" s="143"/>
      <c r="J53" s="39"/>
      <c r="K53" s="39"/>
      <c r="L53" s="43"/>
    </row>
    <row r="54" s="1" customFormat="1" ht="13.65" customHeight="1">
      <c r="B54" s="38"/>
      <c r="C54" s="32" t="s">
        <v>24</v>
      </c>
      <c r="D54" s="39"/>
      <c r="E54" s="39"/>
      <c r="F54" s="27" t="str">
        <f>E15</f>
        <v xml:space="preserve"> </v>
      </c>
      <c r="G54" s="39"/>
      <c r="H54" s="39"/>
      <c r="I54" s="145" t="s">
        <v>29</v>
      </c>
      <c r="J54" s="36" t="str">
        <f>E21</f>
        <v xml:space="preserve"> </v>
      </c>
      <c r="K54" s="39"/>
      <c r="L54" s="43"/>
    </row>
    <row r="55" s="1" customFormat="1" ht="13.65" customHeight="1">
      <c r="B55" s="38"/>
      <c r="C55" s="32" t="s">
        <v>27</v>
      </c>
      <c r="D55" s="39"/>
      <c r="E55" s="39"/>
      <c r="F55" s="27" t="str">
        <f>IF(E18="","",E18)</f>
        <v>Vyplň údaj</v>
      </c>
      <c r="G55" s="39"/>
      <c r="H55" s="39"/>
      <c r="I55" s="145" t="s">
        <v>31</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134</v>
      </c>
      <c r="D57" s="173"/>
      <c r="E57" s="173"/>
      <c r="F57" s="173"/>
      <c r="G57" s="173"/>
      <c r="H57" s="173"/>
      <c r="I57" s="174"/>
      <c r="J57" s="175" t="s">
        <v>135</v>
      </c>
      <c r="K57" s="173"/>
      <c r="L57" s="43"/>
    </row>
    <row r="58" s="1" customFormat="1" ht="10.32" customHeight="1">
      <c r="B58" s="38"/>
      <c r="C58" s="39"/>
      <c r="D58" s="39"/>
      <c r="E58" s="39"/>
      <c r="F58" s="39"/>
      <c r="G58" s="39"/>
      <c r="H58" s="39"/>
      <c r="I58" s="143"/>
      <c r="J58" s="39"/>
      <c r="K58" s="39"/>
      <c r="L58" s="43"/>
    </row>
    <row r="59" s="1" customFormat="1" ht="22.8" customHeight="1">
      <c r="B59" s="38"/>
      <c r="C59" s="176" t="s">
        <v>136</v>
      </c>
      <c r="D59" s="39"/>
      <c r="E59" s="39"/>
      <c r="F59" s="39"/>
      <c r="G59" s="39"/>
      <c r="H59" s="39"/>
      <c r="I59" s="143"/>
      <c r="J59" s="98">
        <f>J83</f>
        <v>0</v>
      </c>
      <c r="K59" s="39"/>
      <c r="L59" s="43"/>
      <c r="AU59" s="17" t="s">
        <v>137</v>
      </c>
    </row>
    <row r="60" s="8" customFormat="1" ht="24.96" customHeight="1">
      <c r="B60" s="177"/>
      <c r="C60" s="178"/>
      <c r="D60" s="179" t="s">
        <v>532</v>
      </c>
      <c r="E60" s="180"/>
      <c r="F60" s="180"/>
      <c r="G60" s="180"/>
      <c r="H60" s="180"/>
      <c r="I60" s="181"/>
      <c r="J60" s="182">
        <f>J84</f>
        <v>0</v>
      </c>
      <c r="K60" s="178"/>
      <c r="L60" s="183"/>
    </row>
    <row r="61" s="9" customFormat="1" ht="19.92" customHeight="1">
      <c r="B61" s="184"/>
      <c r="C61" s="122"/>
      <c r="D61" s="185" t="s">
        <v>2515</v>
      </c>
      <c r="E61" s="186"/>
      <c r="F61" s="186"/>
      <c r="G61" s="186"/>
      <c r="H61" s="186"/>
      <c r="I61" s="187"/>
      <c r="J61" s="188">
        <f>J85</f>
        <v>0</v>
      </c>
      <c r="K61" s="122"/>
      <c r="L61" s="189"/>
    </row>
    <row r="62" s="9" customFormat="1" ht="19.92" customHeight="1">
      <c r="B62" s="184"/>
      <c r="C62" s="122"/>
      <c r="D62" s="185" t="s">
        <v>2516</v>
      </c>
      <c r="E62" s="186"/>
      <c r="F62" s="186"/>
      <c r="G62" s="186"/>
      <c r="H62" s="186"/>
      <c r="I62" s="187"/>
      <c r="J62" s="188">
        <f>J92</f>
        <v>0</v>
      </c>
      <c r="K62" s="122"/>
      <c r="L62" s="189"/>
    </row>
    <row r="63" s="9" customFormat="1" ht="19.92" customHeight="1">
      <c r="B63" s="184"/>
      <c r="C63" s="122"/>
      <c r="D63" s="185" t="s">
        <v>2533</v>
      </c>
      <c r="E63" s="186"/>
      <c r="F63" s="186"/>
      <c r="G63" s="186"/>
      <c r="H63" s="186"/>
      <c r="I63" s="187"/>
      <c r="J63" s="188">
        <f>J96</f>
        <v>0</v>
      </c>
      <c r="K63" s="122"/>
      <c r="L63" s="189"/>
    </row>
    <row r="64" s="1" customFormat="1" ht="21.84" customHeight="1">
      <c r="B64" s="38"/>
      <c r="C64" s="39"/>
      <c r="D64" s="39"/>
      <c r="E64" s="39"/>
      <c r="F64" s="39"/>
      <c r="G64" s="39"/>
      <c r="H64" s="39"/>
      <c r="I64" s="143"/>
      <c r="J64" s="39"/>
      <c r="K64" s="39"/>
      <c r="L64" s="43"/>
    </row>
    <row r="65" s="1" customFormat="1" ht="6.96" customHeight="1">
      <c r="B65" s="57"/>
      <c r="C65" s="58"/>
      <c r="D65" s="58"/>
      <c r="E65" s="58"/>
      <c r="F65" s="58"/>
      <c r="G65" s="58"/>
      <c r="H65" s="58"/>
      <c r="I65" s="167"/>
      <c r="J65" s="58"/>
      <c r="K65" s="58"/>
      <c r="L65" s="43"/>
    </row>
    <row r="69" s="1" customFormat="1" ht="6.96" customHeight="1">
      <c r="B69" s="59"/>
      <c r="C69" s="60"/>
      <c r="D69" s="60"/>
      <c r="E69" s="60"/>
      <c r="F69" s="60"/>
      <c r="G69" s="60"/>
      <c r="H69" s="60"/>
      <c r="I69" s="170"/>
      <c r="J69" s="60"/>
      <c r="K69" s="60"/>
      <c r="L69" s="43"/>
    </row>
    <row r="70" s="1" customFormat="1" ht="24.96" customHeight="1">
      <c r="B70" s="38"/>
      <c r="C70" s="23" t="s">
        <v>148</v>
      </c>
      <c r="D70" s="39"/>
      <c r="E70" s="39"/>
      <c r="F70" s="39"/>
      <c r="G70" s="39"/>
      <c r="H70" s="39"/>
      <c r="I70" s="143"/>
      <c r="J70" s="39"/>
      <c r="K70" s="39"/>
      <c r="L70" s="43"/>
    </row>
    <row r="71" s="1" customFormat="1" ht="6.96" customHeight="1">
      <c r="B71" s="38"/>
      <c r="C71" s="39"/>
      <c r="D71" s="39"/>
      <c r="E71" s="39"/>
      <c r="F71" s="39"/>
      <c r="G71" s="39"/>
      <c r="H71" s="39"/>
      <c r="I71" s="143"/>
      <c r="J71" s="39"/>
      <c r="K71" s="39"/>
      <c r="L71" s="43"/>
    </row>
    <row r="72" s="1" customFormat="1" ht="12" customHeight="1">
      <c r="B72" s="38"/>
      <c r="C72" s="32" t="s">
        <v>16</v>
      </c>
      <c r="D72" s="39"/>
      <c r="E72" s="39"/>
      <c r="F72" s="39"/>
      <c r="G72" s="39"/>
      <c r="H72" s="39"/>
      <c r="I72" s="143"/>
      <c r="J72" s="39"/>
      <c r="K72" s="39"/>
      <c r="L72" s="43"/>
    </row>
    <row r="73" s="1" customFormat="1" ht="16.5" customHeight="1">
      <c r="B73" s="38"/>
      <c r="C73" s="39"/>
      <c r="D73" s="39"/>
      <c r="E73" s="171" t="str">
        <f>E7</f>
        <v>Oprava mostních objektů v úseku Ústí n. L. západ - Řehlovice</v>
      </c>
      <c r="F73" s="32"/>
      <c r="G73" s="32"/>
      <c r="H73" s="32"/>
      <c r="I73" s="143"/>
      <c r="J73" s="39"/>
      <c r="K73" s="39"/>
      <c r="L73" s="43"/>
    </row>
    <row r="74" s="1" customFormat="1" ht="12" customHeight="1">
      <c r="B74" s="38"/>
      <c r="C74" s="32" t="s">
        <v>129</v>
      </c>
      <c r="D74" s="39"/>
      <c r="E74" s="39"/>
      <c r="F74" s="39"/>
      <c r="G74" s="39"/>
      <c r="H74" s="39"/>
      <c r="I74" s="143"/>
      <c r="J74" s="39"/>
      <c r="K74" s="39"/>
      <c r="L74" s="43"/>
    </row>
    <row r="75" s="1" customFormat="1" ht="16.5" customHeight="1">
      <c r="B75" s="38"/>
      <c r="C75" s="39"/>
      <c r="D75" s="39"/>
      <c r="E75" s="64" t="str">
        <f>E9</f>
        <v>VRN6 - Oprava mostu v km 7,166</v>
      </c>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20</v>
      </c>
      <c r="D77" s="39"/>
      <c r="E77" s="39"/>
      <c r="F77" s="27" t="str">
        <f>F12</f>
        <v xml:space="preserve"> </v>
      </c>
      <c r="G77" s="39"/>
      <c r="H77" s="39"/>
      <c r="I77" s="145" t="s">
        <v>22</v>
      </c>
      <c r="J77" s="67" t="str">
        <f>IF(J12="","",J12)</f>
        <v>25. 2. 2019</v>
      </c>
      <c r="K77" s="39"/>
      <c r="L77" s="43"/>
    </row>
    <row r="78" s="1" customFormat="1" ht="6.96" customHeight="1">
      <c r="B78" s="38"/>
      <c r="C78" s="39"/>
      <c r="D78" s="39"/>
      <c r="E78" s="39"/>
      <c r="F78" s="39"/>
      <c r="G78" s="39"/>
      <c r="H78" s="39"/>
      <c r="I78" s="143"/>
      <c r="J78" s="39"/>
      <c r="K78" s="39"/>
      <c r="L78" s="43"/>
    </row>
    <row r="79" s="1" customFormat="1" ht="13.65" customHeight="1">
      <c r="B79" s="38"/>
      <c r="C79" s="32" t="s">
        <v>24</v>
      </c>
      <c r="D79" s="39"/>
      <c r="E79" s="39"/>
      <c r="F79" s="27" t="str">
        <f>E15</f>
        <v xml:space="preserve"> </v>
      </c>
      <c r="G79" s="39"/>
      <c r="H79" s="39"/>
      <c r="I79" s="145" t="s">
        <v>29</v>
      </c>
      <c r="J79" s="36" t="str">
        <f>E21</f>
        <v xml:space="preserve"> </v>
      </c>
      <c r="K79" s="39"/>
      <c r="L79" s="43"/>
    </row>
    <row r="80" s="1" customFormat="1" ht="13.65" customHeight="1">
      <c r="B80" s="38"/>
      <c r="C80" s="32" t="s">
        <v>27</v>
      </c>
      <c r="D80" s="39"/>
      <c r="E80" s="39"/>
      <c r="F80" s="27" t="str">
        <f>IF(E18="","",E18)</f>
        <v>Vyplň údaj</v>
      </c>
      <c r="G80" s="39"/>
      <c r="H80" s="39"/>
      <c r="I80" s="145" t="s">
        <v>31</v>
      </c>
      <c r="J80" s="36" t="str">
        <f>E24</f>
        <v xml:space="preserve"> </v>
      </c>
      <c r="K80" s="39"/>
      <c r="L80" s="43"/>
    </row>
    <row r="81" s="1" customFormat="1" ht="10.32" customHeight="1">
      <c r="B81" s="38"/>
      <c r="C81" s="39"/>
      <c r="D81" s="39"/>
      <c r="E81" s="39"/>
      <c r="F81" s="39"/>
      <c r="G81" s="39"/>
      <c r="H81" s="39"/>
      <c r="I81" s="143"/>
      <c r="J81" s="39"/>
      <c r="K81" s="39"/>
      <c r="L81" s="43"/>
    </row>
    <row r="82" s="10" customFormat="1" ht="29.28" customHeight="1">
      <c r="B82" s="190"/>
      <c r="C82" s="191" t="s">
        <v>149</v>
      </c>
      <c r="D82" s="192" t="s">
        <v>52</v>
      </c>
      <c r="E82" s="192" t="s">
        <v>48</v>
      </c>
      <c r="F82" s="192" t="s">
        <v>49</v>
      </c>
      <c r="G82" s="192" t="s">
        <v>150</v>
      </c>
      <c r="H82" s="192" t="s">
        <v>151</v>
      </c>
      <c r="I82" s="193" t="s">
        <v>152</v>
      </c>
      <c r="J82" s="192" t="s">
        <v>135</v>
      </c>
      <c r="K82" s="194" t="s">
        <v>153</v>
      </c>
      <c r="L82" s="195"/>
      <c r="M82" s="88" t="s">
        <v>1</v>
      </c>
      <c r="N82" s="89" t="s">
        <v>37</v>
      </c>
      <c r="O82" s="89" t="s">
        <v>154</v>
      </c>
      <c r="P82" s="89" t="s">
        <v>155</v>
      </c>
      <c r="Q82" s="89" t="s">
        <v>156</v>
      </c>
      <c r="R82" s="89" t="s">
        <v>157</v>
      </c>
      <c r="S82" s="89" t="s">
        <v>158</v>
      </c>
      <c r="T82" s="90" t="s">
        <v>159</v>
      </c>
    </row>
    <row r="83" s="1" customFormat="1" ht="22.8" customHeight="1">
      <c r="B83" s="38"/>
      <c r="C83" s="95" t="s">
        <v>160</v>
      </c>
      <c r="D83" s="39"/>
      <c r="E83" s="39"/>
      <c r="F83" s="39"/>
      <c r="G83" s="39"/>
      <c r="H83" s="39"/>
      <c r="I83" s="143"/>
      <c r="J83" s="196">
        <f>BK83</f>
        <v>0</v>
      </c>
      <c r="K83" s="39"/>
      <c r="L83" s="43"/>
      <c r="M83" s="91"/>
      <c r="N83" s="92"/>
      <c r="O83" s="92"/>
      <c r="P83" s="197">
        <f>P84</f>
        <v>0</v>
      </c>
      <c r="Q83" s="92"/>
      <c r="R83" s="197">
        <f>R84</f>
        <v>0</v>
      </c>
      <c r="S83" s="92"/>
      <c r="T83" s="198">
        <f>T84</f>
        <v>0</v>
      </c>
      <c r="AT83" s="17" t="s">
        <v>66</v>
      </c>
      <c r="AU83" s="17" t="s">
        <v>137</v>
      </c>
      <c r="BK83" s="199">
        <f>BK84</f>
        <v>0</v>
      </c>
    </row>
    <row r="84" s="11" customFormat="1" ht="25.92" customHeight="1">
      <c r="B84" s="200"/>
      <c r="C84" s="201"/>
      <c r="D84" s="202" t="s">
        <v>66</v>
      </c>
      <c r="E84" s="203" t="s">
        <v>626</v>
      </c>
      <c r="F84" s="203" t="s">
        <v>627</v>
      </c>
      <c r="G84" s="201"/>
      <c r="H84" s="201"/>
      <c r="I84" s="204"/>
      <c r="J84" s="205">
        <f>BK84</f>
        <v>0</v>
      </c>
      <c r="K84" s="201"/>
      <c r="L84" s="206"/>
      <c r="M84" s="207"/>
      <c r="N84" s="208"/>
      <c r="O84" s="208"/>
      <c r="P84" s="209">
        <f>P85+P92+P96</f>
        <v>0</v>
      </c>
      <c r="Q84" s="208"/>
      <c r="R84" s="209">
        <f>R85+R92+R96</f>
        <v>0</v>
      </c>
      <c r="S84" s="208"/>
      <c r="T84" s="210">
        <f>T85+T92+T96</f>
        <v>0</v>
      </c>
      <c r="AR84" s="211" t="s">
        <v>205</v>
      </c>
      <c r="AT84" s="212" t="s">
        <v>66</v>
      </c>
      <c r="AU84" s="212" t="s">
        <v>67</v>
      </c>
      <c r="AY84" s="211" t="s">
        <v>163</v>
      </c>
      <c r="BK84" s="213">
        <f>BK85+BK92+BK96</f>
        <v>0</v>
      </c>
    </row>
    <row r="85" s="11" customFormat="1" ht="22.8" customHeight="1">
      <c r="B85" s="200"/>
      <c r="C85" s="201"/>
      <c r="D85" s="202" t="s">
        <v>66</v>
      </c>
      <c r="E85" s="214" t="s">
        <v>116</v>
      </c>
      <c r="F85" s="214" t="s">
        <v>2517</v>
      </c>
      <c r="G85" s="201"/>
      <c r="H85" s="201"/>
      <c r="I85" s="204"/>
      <c r="J85" s="215">
        <f>BK85</f>
        <v>0</v>
      </c>
      <c r="K85" s="201"/>
      <c r="L85" s="206"/>
      <c r="M85" s="207"/>
      <c r="N85" s="208"/>
      <c r="O85" s="208"/>
      <c r="P85" s="209">
        <f>SUM(P86:P91)</f>
        <v>0</v>
      </c>
      <c r="Q85" s="208"/>
      <c r="R85" s="209">
        <f>SUM(R86:R91)</f>
        <v>0</v>
      </c>
      <c r="S85" s="208"/>
      <c r="T85" s="210">
        <f>SUM(T86:T91)</f>
        <v>0</v>
      </c>
      <c r="AR85" s="211" t="s">
        <v>205</v>
      </c>
      <c r="AT85" s="212" t="s">
        <v>66</v>
      </c>
      <c r="AU85" s="212" t="s">
        <v>74</v>
      </c>
      <c r="AY85" s="211" t="s">
        <v>163</v>
      </c>
      <c r="BK85" s="213">
        <f>SUM(BK86:BK91)</f>
        <v>0</v>
      </c>
    </row>
    <row r="86" s="1" customFormat="1" ht="16.5" customHeight="1">
      <c r="B86" s="38"/>
      <c r="C86" s="216" t="s">
        <v>74</v>
      </c>
      <c r="D86" s="216" t="s">
        <v>165</v>
      </c>
      <c r="E86" s="217" t="s">
        <v>2518</v>
      </c>
      <c r="F86" s="218" t="s">
        <v>2519</v>
      </c>
      <c r="G86" s="219" t="s">
        <v>2520</v>
      </c>
      <c r="H86" s="220">
        <v>1</v>
      </c>
      <c r="I86" s="221"/>
      <c r="J86" s="222">
        <f>ROUND(I86*H86,2)</f>
        <v>0</v>
      </c>
      <c r="K86" s="218" t="s">
        <v>169</v>
      </c>
      <c r="L86" s="43"/>
      <c r="M86" s="223" t="s">
        <v>1</v>
      </c>
      <c r="N86" s="224" t="s">
        <v>38</v>
      </c>
      <c r="O86" s="79"/>
      <c r="P86" s="225">
        <f>O86*H86</f>
        <v>0</v>
      </c>
      <c r="Q86" s="225">
        <v>0</v>
      </c>
      <c r="R86" s="225">
        <f>Q86*H86</f>
        <v>0</v>
      </c>
      <c r="S86" s="225">
        <v>0</v>
      </c>
      <c r="T86" s="226">
        <f>S86*H86</f>
        <v>0</v>
      </c>
      <c r="AR86" s="17" t="s">
        <v>2521</v>
      </c>
      <c r="AT86" s="17" t="s">
        <v>165</v>
      </c>
      <c r="AU86" s="17" t="s">
        <v>76</v>
      </c>
      <c r="AY86" s="17" t="s">
        <v>163</v>
      </c>
      <c r="BE86" s="227">
        <f>IF(N86="základní",J86,0)</f>
        <v>0</v>
      </c>
      <c r="BF86" s="227">
        <f>IF(N86="snížená",J86,0)</f>
        <v>0</v>
      </c>
      <c r="BG86" s="227">
        <f>IF(N86="zákl. přenesená",J86,0)</f>
        <v>0</v>
      </c>
      <c r="BH86" s="227">
        <f>IF(N86="sníž. přenesená",J86,0)</f>
        <v>0</v>
      </c>
      <c r="BI86" s="227">
        <f>IF(N86="nulová",J86,0)</f>
        <v>0</v>
      </c>
      <c r="BJ86" s="17" t="s">
        <v>74</v>
      </c>
      <c r="BK86" s="227">
        <f>ROUND(I86*H86,2)</f>
        <v>0</v>
      </c>
      <c r="BL86" s="17" t="s">
        <v>2521</v>
      </c>
      <c r="BM86" s="17" t="s">
        <v>2573</v>
      </c>
    </row>
    <row r="87" s="1" customFormat="1">
      <c r="B87" s="38"/>
      <c r="C87" s="39"/>
      <c r="D87" s="228" t="s">
        <v>172</v>
      </c>
      <c r="E87" s="39"/>
      <c r="F87" s="229" t="s">
        <v>2519</v>
      </c>
      <c r="G87" s="39"/>
      <c r="H87" s="39"/>
      <c r="I87" s="143"/>
      <c r="J87" s="39"/>
      <c r="K87" s="39"/>
      <c r="L87" s="43"/>
      <c r="M87" s="230"/>
      <c r="N87" s="79"/>
      <c r="O87" s="79"/>
      <c r="P87" s="79"/>
      <c r="Q87" s="79"/>
      <c r="R87" s="79"/>
      <c r="S87" s="79"/>
      <c r="T87" s="80"/>
      <c r="AT87" s="17" t="s">
        <v>172</v>
      </c>
      <c r="AU87" s="17" t="s">
        <v>76</v>
      </c>
    </row>
    <row r="88" s="1" customFormat="1">
      <c r="B88" s="38"/>
      <c r="C88" s="39"/>
      <c r="D88" s="228" t="s">
        <v>221</v>
      </c>
      <c r="E88" s="39"/>
      <c r="F88" s="231" t="s">
        <v>2523</v>
      </c>
      <c r="G88" s="39"/>
      <c r="H88" s="39"/>
      <c r="I88" s="143"/>
      <c r="J88" s="39"/>
      <c r="K88" s="39"/>
      <c r="L88" s="43"/>
      <c r="M88" s="230"/>
      <c r="N88" s="79"/>
      <c r="O88" s="79"/>
      <c r="P88" s="79"/>
      <c r="Q88" s="79"/>
      <c r="R88" s="79"/>
      <c r="S88" s="79"/>
      <c r="T88" s="80"/>
      <c r="AT88" s="17" t="s">
        <v>221</v>
      </c>
      <c r="AU88" s="17" t="s">
        <v>76</v>
      </c>
    </row>
    <row r="89" s="1" customFormat="1" ht="16.5" customHeight="1">
      <c r="B89" s="38"/>
      <c r="C89" s="216" t="s">
        <v>76</v>
      </c>
      <c r="D89" s="216" t="s">
        <v>165</v>
      </c>
      <c r="E89" s="217" t="s">
        <v>2524</v>
      </c>
      <c r="F89" s="218" t="s">
        <v>2525</v>
      </c>
      <c r="G89" s="219" t="s">
        <v>2520</v>
      </c>
      <c r="H89" s="220">
        <v>1</v>
      </c>
      <c r="I89" s="221"/>
      <c r="J89" s="222">
        <f>ROUND(I89*H89,2)</f>
        <v>0</v>
      </c>
      <c r="K89" s="218" t="s">
        <v>169</v>
      </c>
      <c r="L89" s="43"/>
      <c r="M89" s="223" t="s">
        <v>1</v>
      </c>
      <c r="N89" s="224" t="s">
        <v>38</v>
      </c>
      <c r="O89" s="79"/>
      <c r="P89" s="225">
        <f>O89*H89</f>
        <v>0</v>
      </c>
      <c r="Q89" s="225">
        <v>0</v>
      </c>
      <c r="R89" s="225">
        <f>Q89*H89</f>
        <v>0</v>
      </c>
      <c r="S89" s="225">
        <v>0</v>
      </c>
      <c r="T89" s="226">
        <f>S89*H89</f>
        <v>0</v>
      </c>
      <c r="AR89" s="17" t="s">
        <v>2521</v>
      </c>
      <c r="AT89" s="17" t="s">
        <v>165</v>
      </c>
      <c r="AU89" s="17" t="s">
        <v>76</v>
      </c>
      <c r="AY89" s="17" t="s">
        <v>163</v>
      </c>
      <c r="BE89" s="227">
        <f>IF(N89="základní",J89,0)</f>
        <v>0</v>
      </c>
      <c r="BF89" s="227">
        <f>IF(N89="snížená",J89,0)</f>
        <v>0</v>
      </c>
      <c r="BG89" s="227">
        <f>IF(N89="zákl. přenesená",J89,0)</f>
        <v>0</v>
      </c>
      <c r="BH89" s="227">
        <f>IF(N89="sníž. přenesená",J89,0)</f>
        <v>0</v>
      </c>
      <c r="BI89" s="227">
        <f>IF(N89="nulová",J89,0)</f>
        <v>0</v>
      </c>
      <c r="BJ89" s="17" t="s">
        <v>74</v>
      </c>
      <c r="BK89" s="227">
        <f>ROUND(I89*H89,2)</f>
        <v>0</v>
      </c>
      <c r="BL89" s="17" t="s">
        <v>2521</v>
      </c>
      <c r="BM89" s="17" t="s">
        <v>2574</v>
      </c>
    </row>
    <row r="90" s="1" customFormat="1">
      <c r="B90" s="38"/>
      <c r="C90" s="39"/>
      <c r="D90" s="228" t="s">
        <v>172</v>
      </c>
      <c r="E90" s="39"/>
      <c r="F90" s="229" t="s">
        <v>2525</v>
      </c>
      <c r="G90" s="39"/>
      <c r="H90" s="39"/>
      <c r="I90" s="143"/>
      <c r="J90" s="39"/>
      <c r="K90" s="39"/>
      <c r="L90" s="43"/>
      <c r="M90" s="230"/>
      <c r="N90" s="79"/>
      <c r="O90" s="79"/>
      <c r="P90" s="79"/>
      <c r="Q90" s="79"/>
      <c r="R90" s="79"/>
      <c r="S90" s="79"/>
      <c r="T90" s="80"/>
      <c r="AT90" s="17" t="s">
        <v>172</v>
      </c>
      <c r="AU90" s="17" t="s">
        <v>76</v>
      </c>
    </row>
    <row r="91" s="1" customFormat="1">
      <c r="B91" s="38"/>
      <c r="C91" s="39"/>
      <c r="D91" s="228" t="s">
        <v>221</v>
      </c>
      <c r="E91" s="39"/>
      <c r="F91" s="231" t="s">
        <v>2565</v>
      </c>
      <c r="G91" s="39"/>
      <c r="H91" s="39"/>
      <c r="I91" s="143"/>
      <c r="J91" s="39"/>
      <c r="K91" s="39"/>
      <c r="L91" s="43"/>
      <c r="M91" s="230"/>
      <c r="N91" s="79"/>
      <c r="O91" s="79"/>
      <c r="P91" s="79"/>
      <c r="Q91" s="79"/>
      <c r="R91" s="79"/>
      <c r="S91" s="79"/>
      <c r="T91" s="80"/>
      <c r="AT91" s="17" t="s">
        <v>221</v>
      </c>
      <c r="AU91" s="17" t="s">
        <v>76</v>
      </c>
    </row>
    <row r="92" s="11" customFormat="1" ht="22.8" customHeight="1">
      <c r="B92" s="200"/>
      <c r="C92" s="201"/>
      <c r="D92" s="202" t="s">
        <v>66</v>
      </c>
      <c r="E92" s="214" t="s">
        <v>120</v>
      </c>
      <c r="F92" s="214" t="s">
        <v>2528</v>
      </c>
      <c r="G92" s="201"/>
      <c r="H92" s="201"/>
      <c r="I92" s="204"/>
      <c r="J92" s="215">
        <f>BK92</f>
        <v>0</v>
      </c>
      <c r="K92" s="201"/>
      <c r="L92" s="206"/>
      <c r="M92" s="207"/>
      <c r="N92" s="208"/>
      <c r="O92" s="208"/>
      <c r="P92" s="209">
        <f>SUM(P93:P95)</f>
        <v>0</v>
      </c>
      <c r="Q92" s="208"/>
      <c r="R92" s="209">
        <f>SUM(R93:R95)</f>
        <v>0</v>
      </c>
      <c r="S92" s="208"/>
      <c r="T92" s="210">
        <f>SUM(T93:T95)</f>
        <v>0</v>
      </c>
      <c r="AR92" s="211" t="s">
        <v>205</v>
      </c>
      <c r="AT92" s="212" t="s">
        <v>66</v>
      </c>
      <c r="AU92" s="212" t="s">
        <v>74</v>
      </c>
      <c r="AY92" s="211" t="s">
        <v>163</v>
      </c>
      <c r="BK92" s="213">
        <f>SUM(BK93:BK95)</f>
        <v>0</v>
      </c>
    </row>
    <row r="93" s="1" customFormat="1" ht="16.5" customHeight="1">
      <c r="B93" s="38"/>
      <c r="C93" s="216" t="s">
        <v>189</v>
      </c>
      <c r="D93" s="216" t="s">
        <v>165</v>
      </c>
      <c r="E93" s="217" t="s">
        <v>2529</v>
      </c>
      <c r="F93" s="218" t="s">
        <v>2528</v>
      </c>
      <c r="G93" s="219" t="s">
        <v>2520</v>
      </c>
      <c r="H93" s="220">
        <v>1</v>
      </c>
      <c r="I93" s="221"/>
      <c r="J93" s="222">
        <f>ROUND(I93*H93,2)</f>
        <v>0</v>
      </c>
      <c r="K93" s="218" t="s">
        <v>169</v>
      </c>
      <c r="L93" s="43"/>
      <c r="M93" s="223" t="s">
        <v>1</v>
      </c>
      <c r="N93" s="224" t="s">
        <v>38</v>
      </c>
      <c r="O93" s="79"/>
      <c r="P93" s="225">
        <f>O93*H93</f>
        <v>0</v>
      </c>
      <c r="Q93" s="225">
        <v>0</v>
      </c>
      <c r="R93" s="225">
        <f>Q93*H93</f>
        <v>0</v>
      </c>
      <c r="S93" s="225">
        <v>0</v>
      </c>
      <c r="T93" s="226">
        <f>S93*H93</f>
        <v>0</v>
      </c>
      <c r="AR93" s="17" t="s">
        <v>2521</v>
      </c>
      <c r="AT93" s="17" t="s">
        <v>165</v>
      </c>
      <c r="AU93" s="17" t="s">
        <v>76</v>
      </c>
      <c r="AY93" s="17" t="s">
        <v>163</v>
      </c>
      <c r="BE93" s="227">
        <f>IF(N93="základní",J93,0)</f>
        <v>0</v>
      </c>
      <c r="BF93" s="227">
        <f>IF(N93="snížená",J93,0)</f>
        <v>0</v>
      </c>
      <c r="BG93" s="227">
        <f>IF(N93="zákl. přenesená",J93,0)</f>
        <v>0</v>
      </c>
      <c r="BH93" s="227">
        <f>IF(N93="sníž. přenesená",J93,0)</f>
        <v>0</v>
      </c>
      <c r="BI93" s="227">
        <f>IF(N93="nulová",J93,0)</f>
        <v>0</v>
      </c>
      <c r="BJ93" s="17" t="s">
        <v>74</v>
      </c>
      <c r="BK93" s="227">
        <f>ROUND(I93*H93,2)</f>
        <v>0</v>
      </c>
      <c r="BL93" s="17" t="s">
        <v>2521</v>
      </c>
      <c r="BM93" s="17" t="s">
        <v>2575</v>
      </c>
    </row>
    <row r="94" s="1" customFormat="1">
      <c r="B94" s="38"/>
      <c r="C94" s="39"/>
      <c r="D94" s="228" t="s">
        <v>172</v>
      </c>
      <c r="E94" s="39"/>
      <c r="F94" s="229" t="s">
        <v>2528</v>
      </c>
      <c r="G94" s="39"/>
      <c r="H94" s="39"/>
      <c r="I94" s="143"/>
      <c r="J94" s="39"/>
      <c r="K94" s="39"/>
      <c r="L94" s="43"/>
      <c r="M94" s="230"/>
      <c r="N94" s="79"/>
      <c r="O94" s="79"/>
      <c r="P94" s="79"/>
      <c r="Q94" s="79"/>
      <c r="R94" s="79"/>
      <c r="S94" s="79"/>
      <c r="T94" s="80"/>
      <c r="AT94" s="17" t="s">
        <v>172</v>
      </c>
      <c r="AU94" s="17" t="s">
        <v>76</v>
      </c>
    </row>
    <row r="95" s="1" customFormat="1">
      <c r="B95" s="38"/>
      <c r="C95" s="39"/>
      <c r="D95" s="228" t="s">
        <v>221</v>
      </c>
      <c r="E95" s="39"/>
      <c r="F95" s="231" t="s">
        <v>2531</v>
      </c>
      <c r="G95" s="39"/>
      <c r="H95" s="39"/>
      <c r="I95" s="143"/>
      <c r="J95" s="39"/>
      <c r="K95" s="39"/>
      <c r="L95" s="43"/>
      <c r="M95" s="230"/>
      <c r="N95" s="79"/>
      <c r="O95" s="79"/>
      <c r="P95" s="79"/>
      <c r="Q95" s="79"/>
      <c r="R95" s="79"/>
      <c r="S95" s="79"/>
      <c r="T95" s="80"/>
      <c r="AT95" s="17" t="s">
        <v>221</v>
      </c>
      <c r="AU95" s="17" t="s">
        <v>76</v>
      </c>
    </row>
    <row r="96" s="11" customFormat="1" ht="22.8" customHeight="1">
      <c r="B96" s="200"/>
      <c r="C96" s="201"/>
      <c r="D96" s="202" t="s">
        <v>66</v>
      </c>
      <c r="E96" s="214" t="s">
        <v>122</v>
      </c>
      <c r="F96" s="214" t="s">
        <v>2539</v>
      </c>
      <c r="G96" s="201"/>
      <c r="H96" s="201"/>
      <c r="I96" s="204"/>
      <c r="J96" s="215">
        <f>BK96</f>
        <v>0</v>
      </c>
      <c r="K96" s="201"/>
      <c r="L96" s="206"/>
      <c r="M96" s="207"/>
      <c r="N96" s="208"/>
      <c r="O96" s="208"/>
      <c r="P96" s="209">
        <f>SUM(P97:P99)</f>
        <v>0</v>
      </c>
      <c r="Q96" s="208"/>
      <c r="R96" s="209">
        <f>SUM(R97:R99)</f>
        <v>0</v>
      </c>
      <c r="S96" s="208"/>
      <c r="T96" s="210">
        <f>SUM(T97:T99)</f>
        <v>0</v>
      </c>
      <c r="AR96" s="211" t="s">
        <v>205</v>
      </c>
      <c r="AT96" s="212" t="s">
        <v>66</v>
      </c>
      <c r="AU96" s="212" t="s">
        <v>74</v>
      </c>
      <c r="AY96" s="211" t="s">
        <v>163</v>
      </c>
      <c r="BK96" s="213">
        <f>SUM(BK97:BK99)</f>
        <v>0</v>
      </c>
    </row>
    <row r="97" s="1" customFormat="1" ht="16.5" customHeight="1">
      <c r="B97" s="38"/>
      <c r="C97" s="216" t="s">
        <v>170</v>
      </c>
      <c r="D97" s="216" t="s">
        <v>165</v>
      </c>
      <c r="E97" s="217" t="s">
        <v>2540</v>
      </c>
      <c r="F97" s="218" t="s">
        <v>2541</v>
      </c>
      <c r="G97" s="219" t="s">
        <v>2520</v>
      </c>
      <c r="H97" s="220">
        <v>5</v>
      </c>
      <c r="I97" s="221"/>
      <c r="J97" s="222">
        <f>ROUND(I97*H97,2)</f>
        <v>0</v>
      </c>
      <c r="K97" s="218" t="s">
        <v>169</v>
      </c>
      <c r="L97" s="43"/>
      <c r="M97" s="223" t="s">
        <v>1</v>
      </c>
      <c r="N97" s="224" t="s">
        <v>38</v>
      </c>
      <c r="O97" s="79"/>
      <c r="P97" s="225">
        <f>O97*H97</f>
        <v>0</v>
      </c>
      <c r="Q97" s="225">
        <v>0</v>
      </c>
      <c r="R97" s="225">
        <f>Q97*H97</f>
        <v>0</v>
      </c>
      <c r="S97" s="225">
        <v>0</v>
      </c>
      <c r="T97" s="226">
        <f>S97*H97</f>
        <v>0</v>
      </c>
      <c r="AR97" s="17" t="s">
        <v>2521</v>
      </c>
      <c r="AT97" s="17" t="s">
        <v>165</v>
      </c>
      <c r="AU97" s="17" t="s">
        <v>76</v>
      </c>
      <c r="AY97" s="17" t="s">
        <v>163</v>
      </c>
      <c r="BE97" s="227">
        <f>IF(N97="základní",J97,0)</f>
        <v>0</v>
      </c>
      <c r="BF97" s="227">
        <f>IF(N97="snížená",J97,0)</f>
        <v>0</v>
      </c>
      <c r="BG97" s="227">
        <f>IF(N97="zákl. přenesená",J97,0)</f>
        <v>0</v>
      </c>
      <c r="BH97" s="227">
        <f>IF(N97="sníž. přenesená",J97,0)</f>
        <v>0</v>
      </c>
      <c r="BI97" s="227">
        <f>IF(N97="nulová",J97,0)</f>
        <v>0</v>
      </c>
      <c r="BJ97" s="17" t="s">
        <v>74</v>
      </c>
      <c r="BK97" s="227">
        <f>ROUND(I97*H97,2)</f>
        <v>0</v>
      </c>
      <c r="BL97" s="17" t="s">
        <v>2521</v>
      </c>
      <c r="BM97" s="17" t="s">
        <v>2576</v>
      </c>
    </row>
    <row r="98" s="1" customFormat="1">
      <c r="B98" s="38"/>
      <c r="C98" s="39"/>
      <c r="D98" s="228" t="s">
        <v>172</v>
      </c>
      <c r="E98" s="39"/>
      <c r="F98" s="229" t="s">
        <v>2541</v>
      </c>
      <c r="G98" s="39"/>
      <c r="H98" s="39"/>
      <c r="I98" s="143"/>
      <c r="J98" s="39"/>
      <c r="K98" s="39"/>
      <c r="L98" s="43"/>
      <c r="M98" s="230"/>
      <c r="N98" s="79"/>
      <c r="O98" s="79"/>
      <c r="P98" s="79"/>
      <c r="Q98" s="79"/>
      <c r="R98" s="79"/>
      <c r="S98" s="79"/>
      <c r="T98" s="80"/>
      <c r="AT98" s="17" t="s">
        <v>172</v>
      </c>
      <c r="AU98" s="17" t="s">
        <v>76</v>
      </c>
    </row>
    <row r="99" s="1" customFormat="1">
      <c r="B99" s="38"/>
      <c r="C99" s="39"/>
      <c r="D99" s="228" t="s">
        <v>221</v>
      </c>
      <c r="E99" s="39"/>
      <c r="F99" s="231" t="s">
        <v>2577</v>
      </c>
      <c r="G99" s="39"/>
      <c r="H99" s="39"/>
      <c r="I99" s="143"/>
      <c r="J99" s="39"/>
      <c r="K99" s="39"/>
      <c r="L99" s="43"/>
      <c r="M99" s="277"/>
      <c r="N99" s="278"/>
      <c r="O99" s="278"/>
      <c r="P99" s="278"/>
      <c r="Q99" s="278"/>
      <c r="R99" s="278"/>
      <c r="S99" s="278"/>
      <c r="T99" s="279"/>
      <c r="AT99" s="17" t="s">
        <v>221</v>
      </c>
      <c r="AU99" s="17" t="s">
        <v>76</v>
      </c>
    </row>
    <row r="100" s="1" customFormat="1" ht="6.96" customHeight="1">
      <c r="B100" s="57"/>
      <c r="C100" s="58"/>
      <c r="D100" s="58"/>
      <c r="E100" s="58"/>
      <c r="F100" s="58"/>
      <c r="G100" s="58"/>
      <c r="H100" s="58"/>
      <c r="I100" s="167"/>
      <c r="J100" s="58"/>
      <c r="K100" s="58"/>
      <c r="L100" s="43"/>
    </row>
  </sheetData>
  <sheetProtection sheet="1" autoFilter="0" formatColumns="0" formatRows="0" objects="1" scenarios="1" spinCount="100000" saltValue="wTfGnV9f31z9csJo3yQiuCgdET+n9ypcmBJyQi+OcRwKLJQUlInFhZ5fiuDreTgkSoMRV7t6DnzSbaKxaY+VYw==" hashValue="h8JhpG53JEktoFEZ9zD+KfGPjVsVnBd+i08lgyb2befJG+2wTPmsZcl6XQFXJQJrrSw1+/GHW4EOhwxaw5DocQ=="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80</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130</v>
      </c>
      <c r="F9" s="1"/>
      <c r="G9" s="1"/>
      <c r="H9" s="1"/>
      <c r="I9" s="143"/>
      <c r="L9" s="43"/>
    </row>
    <row r="10" s="1" customFormat="1" ht="12" customHeight="1">
      <c r="B10" s="43"/>
      <c r="D10" s="141" t="s">
        <v>131</v>
      </c>
      <c r="I10" s="143"/>
      <c r="L10" s="43"/>
    </row>
    <row r="11" s="1" customFormat="1" ht="36.96" customHeight="1">
      <c r="B11" s="43"/>
      <c r="E11" s="144" t="s">
        <v>132</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ROUND(J95,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ROUND((SUM(BE95:BE366)),  2)</f>
        <v>0</v>
      </c>
      <c r="I35" s="156">
        <v>0.20999999999999999</v>
      </c>
      <c r="J35" s="155">
        <f>ROUND(((SUM(BE95:BE366))*I35),  2)</f>
        <v>0</v>
      </c>
      <c r="L35" s="43"/>
    </row>
    <row r="36" s="1" customFormat="1" ht="14.4" customHeight="1">
      <c r="B36" s="43"/>
      <c r="E36" s="141" t="s">
        <v>39</v>
      </c>
      <c r="F36" s="155">
        <f>ROUND((SUM(BF95:BF366)),  2)</f>
        <v>0</v>
      </c>
      <c r="I36" s="156">
        <v>0.14999999999999999</v>
      </c>
      <c r="J36" s="155">
        <f>ROUND(((SUM(BF95:BF366))*I36),  2)</f>
        <v>0</v>
      </c>
      <c r="L36" s="43"/>
    </row>
    <row r="37" hidden="1" s="1" customFormat="1" ht="14.4" customHeight="1">
      <c r="B37" s="43"/>
      <c r="E37" s="141" t="s">
        <v>40</v>
      </c>
      <c r="F37" s="155">
        <f>ROUND((SUM(BG95:BG366)),  2)</f>
        <v>0</v>
      </c>
      <c r="I37" s="156">
        <v>0.20999999999999999</v>
      </c>
      <c r="J37" s="155">
        <f>0</f>
        <v>0</v>
      </c>
      <c r="L37" s="43"/>
    </row>
    <row r="38" hidden="1" s="1" customFormat="1" ht="14.4" customHeight="1">
      <c r="B38" s="43"/>
      <c r="E38" s="141" t="s">
        <v>41</v>
      </c>
      <c r="F38" s="155">
        <f>ROUND((SUM(BH95:BH366)),  2)</f>
        <v>0</v>
      </c>
      <c r="I38" s="156">
        <v>0.14999999999999999</v>
      </c>
      <c r="J38" s="155">
        <f>0</f>
        <v>0</v>
      </c>
      <c r="L38" s="43"/>
    </row>
    <row r="39" hidden="1" s="1" customFormat="1" ht="14.4" customHeight="1">
      <c r="B39" s="43"/>
      <c r="E39" s="141" t="s">
        <v>42</v>
      </c>
      <c r="F39" s="155">
        <f>ROUND((SUM(BI95:BI366)),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130</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3,036 - propustek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J95</f>
        <v>0</v>
      </c>
      <c r="K63" s="39"/>
      <c r="L63" s="43"/>
      <c r="AU63" s="17" t="s">
        <v>137</v>
      </c>
    </row>
    <row r="64" s="8" customFormat="1" ht="24.96" customHeight="1">
      <c r="B64" s="177"/>
      <c r="C64" s="178"/>
      <c r="D64" s="179" t="s">
        <v>138</v>
      </c>
      <c r="E64" s="180"/>
      <c r="F64" s="180"/>
      <c r="G64" s="180"/>
      <c r="H64" s="180"/>
      <c r="I64" s="181"/>
      <c r="J64" s="182">
        <f>J96</f>
        <v>0</v>
      </c>
      <c r="K64" s="178"/>
      <c r="L64" s="183"/>
    </row>
    <row r="65" s="9" customFormat="1" ht="19.92" customHeight="1">
      <c r="B65" s="184"/>
      <c r="C65" s="122"/>
      <c r="D65" s="185" t="s">
        <v>139</v>
      </c>
      <c r="E65" s="186"/>
      <c r="F65" s="186"/>
      <c r="G65" s="186"/>
      <c r="H65" s="186"/>
      <c r="I65" s="187"/>
      <c r="J65" s="188">
        <f>J97</f>
        <v>0</v>
      </c>
      <c r="K65" s="122"/>
      <c r="L65" s="189"/>
    </row>
    <row r="66" s="9" customFormat="1" ht="19.92" customHeight="1">
      <c r="B66" s="184"/>
      <c r="C66" s="122"/>
      <c r="D66" s="185" t="s">
        <v>140</v>
      </c>
      <c r="E66" s="186"/>
      <c r="F66" s="186"/>
      <c r="G66" s="186"/>
      <c r="H66" s="186"/>
      <c r="I66" s="187"/>
      <c r="J66" s="188">
        <f>J150</f>
        <v>0</v>
      </c>
      <c r="K66" s="122"/>
      <c r="L66" s="189"/>
    </row>
    <row r="67" s="9" customFormat="1" ht="19.92" customHeight="1">
      <c r="B67" s="184"/>
      <c r="C67" s="122"/>
      <c r="D67" s="185" t="s">
        <v>141</v>
      </c>
      <c r="E67" s="186"/>
      <c r="F67" s="186"/>
      <c r="G67" s="186"/>
      <c r="H67" s="186"/>
      <c r="I67" s="187"/>
      <c r="J67" s="188">
        <f>J191</f>
        <v>0</v>
      </c>
      <c r="K67" s="122"/>
      <c r="L67" s="189"/>
    </row>
    <row r="68" s="9" customFormat="1" ht="19.92" customHeight="1">
      <c r="B68" s="184"/>
      <c r="C68" s="122"/>
      <c r="D68" s="185" t="s">
        <v>142</v>
      </c>
      <c r="E68" s="186"/>
      <c r="F68" s="186"/>
      <c r="G68" s="186"/>
      <c r="H68" s="186"/>
      <c r="I68" s="187"/>
      <c r="J68" s="188">
        <f>J213</f>
        <v>0</v>
      </c>
      <c r="K68" s="122"/>
      <c r="L68" s="189"/>
    </row>
    <row r="69" s="9" customFormat="1" ht="19.92" customHeight="1">
      <c r="B69" s="184"/>
      <c r="C69" s="122"/>
      <c r="D69" s="185" t="s">
        <v>143</v>
      </c>
      <c r="E69" s="186"/>
      <c r="F69" s="186"/>
      <c r="G69" s="186"/>
      <c r="H69" s="186"/>
      <c r="I69" s="187"/>
      <c r="J69" s="188">
        <f>J226</f>
        <v>0</v>
      </c>
      <c r="K69" s="122"/>
      <c r="L69" s="189"/>
    </row>
    <row r="70" s="9" customFormat="1" ht="19.92" customHeight="1">
      <c r="B70" s="184"/>
      <c r="C70" s="122"/>
      <c r="D70" s="185" t="s">
        <v>144</v>
      </c>
      <c r="E70" s="186"/>
      <c r="F70" s="186"/>
      <c r="G70" s="186"/>
      <c r="H70" s="186"/>
      <c r="I70" s="187"/>
      <c r="J70" s="188">
        <f>J301</f>
        <v>0</v>
      </c>
      <c r="K70" s="122"/>
      <c r="L70" s="189"/>
    </row>
    <row r="71" s="9" customFormat="1" ht="19.92" customHeight="1">
      <c r="B71" s="184"/>
      <c r="C71" s="122"/>
      <c r="D71" s="185" t="s">
        <v>145</v>
      </c>
      <c r="E71" s="186"/>
      <c r="F71" s="186"/>
      <c r="G71" s="186"/>
      <c r="H71" s="186"/>
      <c r="I71" s="187"/>
      <c r="J71" s="188">
        <f>J325</f>
        <v>0</v>
      </c>
      <c r="K71" s="122"/>
      <c r="L71" s="189"/>
    </row>
    <row r="72" s="8" customFormat="1" ht="24.96" customHeight="1">
      <c r="B72" s="177"/>
      <c r="C72" s="178"/>
      <c r="D72" s="179" t="s">
        <v>146</v>
      </c>
      <c r="E72" s="180"/>
      <c r="F72" s="180"/>
      <c r="G72" s="180"/>
      <c r="H72" s="180"/>
      <c r="I72" s="181"/>
      <c r="J72" s="182">
        <f>J330</f>
        <v>0</v>
      </c>
      <c r="K72" s="178"/>
      <c r="L72" s="183"/>
    </row>
    <row r="73" s="9" customFormat="1" ht="19.92" customHeight="1">
      <c r="B73" s="184"/>
      <c r="C73" s="122"/>
      <c r="D73" s="185" t="s">
        <v>147</v>
      </c>
      <c r="E73" s="186"/>
      <c r="F73" s="186"/>
      <c r="G73" s="186"/>
      <c r="H73" s="186"/>
      <c r="I73" s="187"/>
      <c r="J73" s="188">
        <f>J331</f>
        <v>0</v>
      </c>
      <c r="K73" s="122"/>
      <c r="L73" s="189"/>
    </row>
    <row r="74" s="1" customFormat="1" ht="21.84" customHeight="1">
      <c r="B74" s="38"/>
      <c r="C74" s="39"/>
      <c r="D74" s="39"/>
      <c r="E74" s="39"/>
      <c r="F74" s="39"/>
      <c r="G74" s="39"/>
      <c r="H74" s="39"/>
      <c r="I74" s="143"/>
      <c r="J74" s="39"/>
      <c r="K74" s="39"/>
      <c r="L74" s="43"/>
    </row>
    <row r="75" s="1" customFormat="1" ht="6.96" customHeight="1">
      <c r="B75" s="57"/>
      <c r="C75" s="58"/>
      <c r="D75" s="58"/>
      <c r="E75" s="58"/>
      <c r="F75" s="58"/>
      <c r="G75" s="58"/>
      <c r="H75" s="58"/>
      <c r="I75" s="167"/>
      <c r="J75" s="58"/>
      <c r="K75" s="58"/>
      <c r="L75" s="43"/>
    </row>
    <row r="79" s="1" customFormat="1" ht="6.96" customHeight="1">
      <c r="B79" s="59"/>
      <c r="C79" s="60"/>
      <c r="D79" s="60"/>
      <c r="E79" s="60"/>
      <c r="F79" s="60"/>
      <c r="G79" s="60"/>
      <c r="H79" s="60"/>
      <c r="I79" s="170"/>
      <c r="J79" s="60"/>
      <c r="K79" s="60"/>
      <c r="L79" s="43"/>
    </row>
    <row r="80" s="1" customFormat="1" ht="24.96" customHeight="1">
      <c r="B80" s="38"/>
      <c r="C80" s="23" t="s">
        <v>148</v>
      </c>
      <c r="D80" s="39"/>
      <c r="E80" s="39"/>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16</v>
      </c>
      <c r="D82" s="39"/>
      <c r="E82" s="39"/>
      <c r="F82" s="39"/>
      <c r="G82" s="39"/>
      <c r="H82" s="39"/>
      <c r="I82" s="143"/>
      <c r="J82" s="39"/>
      <c r="K82" s="39"/>
      <c r="L82" s="43"/>
    </row>
    <row r="83" s="1" customFormat="1" ht="16.5" customHeight="1">
      <c r="B83" s="38"/>
      <c r="C83" s="39"/>
      <c r="D83" s="39"/>
      <c r="E83" s="171" t="str">
        <f>E7</f>
        <v>Oprava mostních objektů v úseku Ústí n. L. západ - Řehlovice</v>
      </c>
      <c r="F83" s="32"/>
      <c r="G83" s="32"/>
      <c r="H83" s="32"/>
      <c r="I83" s="143"/>
      <c r="J83" s="39"/>
      <c r="K83" s="39"/>
      <c r="L83" s="43"/>
    </row>
    <row r="84" ht="12" customHeight="1">
      <c r="B84" s="21"/>
      <c r="C84" s="32" t="s">
        <v>129</v>
      </c>
      <c r="D84" s="22"/>
      <c r="E84" s="22"/>
      <c r="F84" s="22"/>
      <c r="G84" s="22"/>
      <c r="H84" s="22"/>
      <c r="I84" s="136"/>
      <c r="J84" s="22"/>
      <c r="K84" s="22"/>
      <c r="L84" s="20"/>
    </row>
    <row r="85" s="1" customFormat="1" ht="16.5" customHeight="1">
      <c r="B85" s="38"/>
      <c r="C85" s="39"/>
      <c r="D85" s="39"/>
      <c r="E85" s="171" t="s">
        <v>130</v>
      </c>
      <c r="F85" s="39"/>
      <c r="G85" s="39"/>
      <c r="H85" s="39"/>
      <c r="I85" s="143"/>
      <c r="J85" s="39"/>
      <c r="K85" s="39"/>
      <c r="L85" s="43"/>
    </row>
    <row r="86" s="1" customFormat="1" ht="12" customHeight="1">
      <c r="B86" s="38"/>
      <c r="C86" s="32" t="s">
        <v>131</v>
      </c>
      <c r="D86" s="39"/>
      <c r="E86" s="39"/>
      <c r="F86" s="39"/>
      <c r="G86" s="39"/>
      <c r="H86" s="39"/>
      <c r="I86" s="143"/>
      <c r="J86" s="39"/>
      <c r="K86" s="39"/>
      <c r="L86" s="43"/>
    </row>
    <row r="87" s="1" customFormat="1" ht="16.5" customHeight="1">
      <c r="B87" s="38"/>
      <c r="C87" s="39"/>
      <c r="D87" s="39"/>
      <c r="E87" s="64" t="str">
        <f>E11</f>
        <v>001 - km 3,036 - propustek</v>
      </c>
      <c r="F87" s="39"/>
      <c r="G87" s="39"/>
      <c r="H87" s="39"/>
      <c r="I87" s="143"/>
      <c r="J87" s="39"/>
      <c r="K87" s="39"/>
      <c r="L87" s="43"/>
    </row>
    <row r="88" s="1" customFormat="1" ht="6.96" customHeight="1">
      <c r="B88" s="38"/>
      <c r="C88" s="39"/>
      <c r="D88" s="39"/>
      <c r="E88" s="39"/>
      <c r="F88" s="39"/>
      <c r="G88" s="39"/>
      <c r="H88" s="39"/>
      <c r="I88" s="143"/>
      <c r="J88" s="39"/>
      <c r="K88" s="39"/>
      <c r="L88" s="43"/>
    </row>
    <row r="89" s="1" customFormat="1" ht="12" customHeight="1">
      <c r="B89" s="38"/>
      <c r="C89" s="32" t="s">
        <v>20</v>
      </c>
      <c r="D89" s="39"/>
      <c r="E89" s="39"/>
      <c r="F89" s="27" t="str">
        <f>F14</f>
        <v xml:space="preserve"> </v>
      </c>
      <c r="G89" s="39"/>
      <c r="H89" s="39"/>
      <c r="I89" s="145" t="s">
        <v>22</v>
      </c>
      <c r="J89" s="67" t="str">
        <f>IF(J14="","",J14)</f>
        <v>25. 2. 2019</v>
      </c>
      <c r="K89" s="39"/>
      <c r="L89" s="43"/>
    </row>
    <row r="90" s="1" customFormat="1" ht="6.96" customHeight="1">
      <c r="B90" s="38"/>
      <c r="C90" s="39"/>
      <c r="D90" s="39"/>
      <c r="E90" s="39"/>
      <c r="F90" s="39"/>
      <c r="G90" s="39"/>
      <c r="H90" s="39"/>
      <c r="I90" s="143"/>
      <c r="J90" s="39"/>
      <c r="K90" s="39"/>
      <c r="L90" s="43"/>
    </row>
    <row r="91" s="1" customFormat="1" ht="13.65" customHeight="1">
      <c r="B91" s="38"/>
      <c r="C91" s="32" t="s">
        <v>24</v>
      </c>
      <c r="D91" s="39"/>
      <c r="E91" s="39"/>
      <c r="F91" s="27" t="str">
        <f>E17</f>
        <v xml:space="preserve"> </v>
      </c>
      <c r="G91" s="39"/>
      <c r="H91" s="39"/>
      <c r="I91" s="145" t="s">
        <v>29</v>
      </c>
      <c r="J91" s="36" t="str">
        <f>E23</f>
        <v xml:space="preserve"> </v>
      </c>
      <c r="K91" s="39"/>
      <c r="L91" s="43"/>
    </row>
    <row r="92" s="1" customFormat="1" ht="13.65" customHeight="1">
      <c r="B92" s="38"/>
      <c r="C92" s="32" t="s">
        <v>27</v>
      </c>
      <c r="D92" s="39"/>
      <c r="E92" s="39"/>
      <c r="F92" s="27" t="str">
        <f>IF(E20="","",E20)</f>
        <v>Vyplň údaj</v>
      </c>
      <c r="G92" s="39"/>
      <c r="H92" s="39"/>
      <c r="I92" s="145" t="s">
        <v>31</v>
      </c>
      <c r="J92" s="36" t="str">
        <f>E26</f>
        <v xml:space="preserve"> </v>
      </c>
      <c r="K92" s="39"/>
      <c r="L92" s="43"/>
    </row>
    <row r="93" s="1" customFormat="1" ht="10.32" customHeight="1">
      <c r="B93" s="38"/>
      <c r="C93" s="39"/>
      <c r="D93" s="39"/>
      <c r="E93" s="39"/>
      <c r="F93" s="39"/>
      <c r="G93" s="39"/>
      <c r="H93" s="39"/>
      <c r="I93" s="143"/>
      <c r="J93" s="39"/>
      <c r="K93" s="39"/>
      <c r="L93" s="43"/>
    </row>
    <row r="94" s="10" customFormat="1" ht="29.28" customHeight="1">
      <c r="B94" s="190"/>
      <c r="C94" s="191" t="s">
        <v>149</v>
      </c>
      <c r="D94" s="192" t="s">
        <v>52</v>
      </c>
      <c r="E94" s="192" t="s">
        <v>48</v>
      </c>
      <c r="F94" s="192" t="s">
        <v>49</v>
      </c>
      <c r="G94" s="192" t="s">
        <v>150</v>
      </c>
      <c r="H94" s="192" t="s">
        <v>151</v>
      </c>
      <c r="I94" s="193" t="s">
        <v>152</v>
      </c>
      <c r="J94" s="192" t="s">
        <v>135</v>
      </c>
      <c r="K94" s="194" t="s">
        <v>153</v>
      </c>
      <c r="L94" s="195"/>
      <c r="M94" s="88" t="s">
        <v>1</v>
      </c>
      <c r="N94" s="89" t="s">
        <v>37</v>
      </c>
      <c r="O94" s="89" t="s">
        <v>154</v>
      </c>
      <c r="P94" s="89" t="s">
        <v>155</v>
      </c>
      <c r="Q94" s="89" t="s">
        <v>156</v>
      </c>
      <c r="R94" s="89" t="s">
        <v>157</v>
      </c>
      <c r="S94" s="89" t="s">
        <v>158</v>
      </c>
      <c r="T94" s="90" t="s">
        <v>159</v>
      </c>
    </row>
    <row r="95" s="1" customFormat="1" ht="22.8" customHeight="1">
      <c r="B95" s="38"/>
      <c r="C95" s="95" t="s">
        <v>160</v>
      </c>
      <c r="D95" s="39"/>
      <c r="E95" s="39"/>
      <c r="F95" s="39"/>
      <c r="G95" s="39"/>
      <c r="H95" s="39"/>
      <c r="I95" s="143"/>
      <c r="J95" s="196">
        <f>BK95</f>
        <v>0</v>
      </c>
      <c r="K95" s="39"/>
      <c r="L95" s="43"/>
      <c r="M95" s="91"/>
      <c r="N95" s="92"/>
      <c r="O95" s="92"/>
      <c r="P95" s="197">
        <f>P96+P330</f>
        <v>0</v>
      </c>
      <c r="Q95" s="92"/>
      <c r="R95" s="197">
        <f>R96+R330</f>
        <v>59.360416264099989</v>
      </c>
      <c r="S95" s="92"/>
      <c r="T95" s="198">
        <f>T96+T330</f>
        <v>10.418225000000001</v>
      </c>
      <c r="AT95" s="17" t="s">
        <v>66</v>
      </c>
      <c r="AU95" s="17" t="s">
        <v>137</v>
      </c>
      <c r="BK95" s="199">
        <f>BK96+BK330</f>
        <v>0</v>
      </c>
    </row>
    <row r="96" s="11" customFormat="1" ht="25.92" customHeight="1">
      <c r="B96" s="200"/>
      <c r="C96" s="201"/>
      <c r="D96" s="202" t="s">
        <v>66</v>
      </c>
      <c r="E96" s="203" t="s">
        <v>161</v>
      </c>
      <c r="F96" s="203" t="s">
        <v>162</v>
      </c>
      <c r="G96" s="201"/>
      <c r="H96" s="201"/>
      <c r="I96" s="204"/>
      <c r="J96" s="205">
        <f>BK96</f>
        <v>0</v>
      </c>
      <c r="K96" s="201"/>
      <c r="L96" s="206"/>
      <c r="M96" s="207"/>
      <c r="N96" s="208"/>
      <c r="O96" s="208"/>
      <c r="P96" s="209">
        <f>P97+P150+P191+P213+P226+P301+P325</f>
        <v>0</v>
      </c>
      <c r="Q96" s="208"/>
      <c r="R96" s="209">
        <f>R97+R150+R191+R213+R226+R301+R325</f>
        <v>59.343416264099986</v>
      </c>
      <c r="S96" s="208"/>
      <c r="T96" s="210">
        <f>T97+T150+T191+T213+T226+T301+T325</f>
        <v>10.418225000000001</v>
      </c>
      <c r="AR96" s="211" t="s">
        <v>74</v>
      </c>
      <c r="AT96" s="212" t="s">
        <v>66</v>
      </c>
      <c r="AU96" s="212" t="s">
        <v>67</v>
      </c>
      <c r="AY96" s="211" t="s">
        <v>163</v>
      </c>
      <c r="BK96" s="213">
        <f>BK97+BK150+BK191+BK213+BK226+BK301+BK325</f>
        <v>0</v>
      </c>
    </row>
    <row r="97" s="11" customFormat="1" ht="22.8" customHeight="1">
      <c r="B97" s="200"/>
      <c r="C97" s="201"/>
      <c r="D97" s="202" t="s">
        <v>66</v>
      </c>
      <c r="E97" s="214" t="s">
        <v>74</v>
      </c>
      <c r="F97" s="214" t="s">
        <v>164</v>
      </c>
      <c r="G97" s="201"/>
      <c r="H97" s="201"/>
      <c r="I97" s="204"/>
      <c r="J97" s="215">
        <f>BK97</f>
        <v>0</v>
      </c>
      <c r="K97" s="201"/>
      <c r="L97" s="206"/>
      <c r="M97" s="207"/>
      <c r="N97" s="208"/>
      <c r="O97" s="208"/>
      <c r="P97" s="209">
        <f>SUM(P98:P149)</f>
        <v>0</v>
      </c>
      <c r="Q97" s="208"/>
      <c r="R97" s="209">
        <f>SUM(R98:R149)</f>
        <v>0.76602314000000005</v>
      </c>
      <c r="S97" s="208"/>
      <c r="T97" s="210">
        <f>SUM(T98:T149)</f>
        <v>0</v>
      </c>
      <c r="AR97" s="211" t="s">
        <v>74</v>
      </c>
      <c r="AT97" s="212" t="s">
        <v>66</v>
      </c>
      <c r="AU97" s="212" t="s">
        <v>74</v>
      </c>
      <c r="AY97" s="211" t="s">
        <v>163</v>
      </c>
      <c r="BK97" s="213">
        <f>SUM(BK98:BK149)</f>
        <v>0</v>
      </c>
    </row>
    <row r="98" s="1" customFormat="1" ht="16.5" customHeight="1">
      <c r="B98" s="38"/>
      <c r="C98" s="216" t="s">
        <v>74</v>
      </c>
      <c r="D98" s="216" t="s">
        <v>165</v>
      </c>
      <c r="E98" s="217" t="s">
        <v>166</v>
      </c>
      <c r="F98" s="218" t="s">
        <v>167</v>
      </c>
      <c r="G98" s="219" t="s">
        <v>168</v>
      </c>
      <c r="H98" s="220">
        <v>20</v>
      </c>
      <c r="I98" s="221"/>
      <c r="J98" s="222">
        <f>ROUND(I98*H98,2)</f>
        <v>0</v>
      </c>
      <c r="K98" s="218" t="s">
        <v>169</v>
      </c>
      <c r="L98" s="43"/>
      <c r="M98" s="223" t="s">
        <v>1</v>
      </c>
      <c r="N98" s="224" t="s">
        <v>38</v>
      </c>
      <c r="O98" s="79"/>
      <c r="P98" s="225">
        <f>O98*H98</f>
        <v>0</v>
      </c>
      <c r="Q98" s="225">
        <v>0.036904300000000001</v>
      </c>
      <c r="R98" s="225">
        <f>Q98*H98</f>
        <v>0.73808600000000002</v>
      </c>
      <c r="S98" s="225">
        <v>0</v>
      </c>
      <c r="T98" s="226">
        <f>S98*H98</f>
        <v>0</v>
      </c>
      <c r="AR98" s="17" t="s">
        <v>170</v>
      </c>
      <c r="AT98" s="17" t="s">
        <v>165</v>
      </c>
      <c r="AU98" s="17" t="s">
        <v>76</v>
      </c>
      <c r="AY98" s="17" t="s">
        <v>163</v>
      </c>
      <c r="BE98" s="227">
        <f>IF(N98="základní",J98,0)</f>
        <v>0</v>
      </c>
      <c r="BF98" s="227">
        <f>IF(N98="snížená",J98,0)</f>
        <v>0</v>
      </c>
      <c r="BG98" s="227">
        <f>IF(N98="zákl. přenesená",J98,0)</f>
        <v>0</v>
      </c>
      <c r="BH98" s="227">
        <f>IF(N98="sníž. přenesená",J98,0)</f>
        <v>0</v>
      </c>
      <c r="BI98" s="227">
        <f>IF(N98="nulová",J98,0)</f>
        <v>0</v>
      </c>
      <c r="BJ98" s="17" t="s">
        <v>74</v>
      </c>
      <c r="BK98" s="227">
        <f>ROUND(I98*H98,2)</f>
        <v>0</v>
      </c>
      <c r="BL98" s="17" t="s">
        <v>170</v>
      </c>
      <c r="BM98" s="17" t="s">
        <v>171</v>
      </c>
    </row>
    <row r="99" s="1" customFormat="1">
      <c r="B99" s="38"/>
      <c r="C99" s="39"/>
      <c r="D99" s="228" t="s">
        <v>172</v>
      </c>
      <c r="E99" s="39"/>
      <c r="F99" s="229" t="s">
        <v>173</v>
      </c>
      <c r="G99" s="39"/>
      <c r="H99" s="39"/>
      <c r="I99" s="143"/>
      <c r="J99" s="39"/>
      <c r="K99" s="39"/>
      <c r="L99" s="43"/>
      <c r="M99" s="230"/>
      <c r="N99" s="79"/>
      <c r="O99" s="79"/>
      <c r="P99" s="79"/>
      <c r="Q99" s="79"/>
      <c r="R99" s="79"/>
      <c r="S99" s="79"/>
      <c r="T99" s="80"/>
      <c r="AT99" s="17" t="s">
        <v>172</v>
      </c>
      <c r="AU99" s="17" t="s">
        <v>76</v>
      </c>
    </row>
    <row r="100" s="1" customFormat="1">
      <c r="B100" s="38"/>
      <c r="C100" s="39"/>
      <c r="D100" s="228" t="s">
        <v>174</v>
      </c>
      <c r="E100" s="39"/>
      <c r="F100" s="231" t="s">
        <v>175</v>
      </c>
      <c r="G100" s="39"/>
      <c r="H100" s="39"/>
      <c r="I100" s="143"/>
      <c r="J100" s="39"/>
      <c r="K100" s="39"/>
      <c r="L100" s="43"/>
      <c r="M100" s="230"/>
      <c r="N100" s="79"/>
      <c r="O100" s="79"/>
      <c r="P100" s="79"/>
      <c r="Q100" s="79"/>
      <c r="R100" s="79"/>
      <c r="S100" s="79"/>
      <c r="T100" s="80"/>
      <c r="AT100" s="17" t="s">
        <v>174</v>
      </c>
      <c r="AU100" s="17" t="s">
        <v>76</v>
      </c>
    </row>
    <row r="101" s="12" customFormat="1">
      <c r="B101" s="232"/>
      <c r="C101" s="233"/>
      <c r="D101" s="228" t="s">
        <v>176</v>
      </c>
      <c r="E101" s="234" t="s">
        <v>1</v>
      </c>
      <c r="F101" s="235" t="s">
        <v>177</v>
      </c>
      <c r="G101" s="233"/>
      <c r="H101" s="236">
        <v>20</v>
      </c>
      <c r="I101" s="237"/>
      <c r="J101" s="233"/>
      <c r="K101" s="233"/>
      <c r="L101" s="238"/>
      <c r="M101" s="239"/>
      <c r="N101" s="240"/>
      <c r="O101" s="240"/>
      <c r="P101" s="240"/>
      <c r="Q101" s="240"/>
      <c r="R101" s="240"/>
      <c r="S101" s="240"/>
      <c r="T101" s="241"/>
      <c r="AT101" s="242" t="s">
        <v>176</v>
      </c>
      <c r="AU101" s="242" t="s">
        <v>76</v>
      </c>
      <c r="AV101" s="12" t="s">
        <v>76</v>
      </c>
      <c r="AW101" s="12" t="s">
        <v>30</v>
      </c>
      <c r="AX101" s="12" t="s">
        <v>74</v>
      </c>
      <c r="AY101" s="242" t="s">
        <v>163</v>
      </c>
    </row>
    <row r="102" s="1" customFormat="1" ht="16.5" customHeight="1">
      <c r="B102" s="38"/>
      <c r="C102" s="216" t="s">
        <v>76</v>
      </c>
      <c r="D102" s="216" t="s">
        <v>165</v>
      </c>
      <c r="E102" s="217" t="s">
        <v>178</v>
      </c>
      <c r="F102" s="218" t="s">
        <v>179</v>
      </c>
      <c r="G102" s="219" t="s">
        <v>180</v>
      </c>
      <c r="H102" s="220">
        <v>19</v>
      </c>
      <c r="I102" s="221"/>
      <c r="J102" s="222">
        <f>ROUND(I102*H102,2)</f>
        <v>0</v>
      </c>
      <c r="K102" s="218" t="s">
        <v>169</v>
      </c>
      <c r="L102" s="43"/>
      <c r="M102" s="223" t="s">
        <v>1</v>
      </c>
      <c r="N102" s="224" t="s">
        <v>38</v>
      </c>
      <c r="O102" s="79"/>
      <c r="P102" s="225">
        <f>O102*H102</f>
        <v>0</v>
      </c>
      <c r="Q102" s="225">
        <v>0</v>
      </c>
      <c r="R102" s="225">
        <f>Q102*H102</f>
        <v>0</v>
      </c>
      <c r="S102" s="225">
        <v>0</v>
      </c>
      <c r="T102" s="226">
        <f>S102*H102</f>
        <v>0</v>
      </c>
      <c r="AR102" s="17" t="s">
        <v>170</v>
      </c>
      <c r="AT102" s="17" t="s">
        <v>165</v>
      </c>
      <c r="AU102" s="17" t="s">
        <v>76</v>
      </c>
      <c r="AY102" s="17" t="s">
        <v>163</v>
      </c>
      <c r="BE102" s="227">
        <f>IF(N102="základní",J102,0)</f>
        <v>0</v>
      </c>
      <c r="BF102" s="227">
        <f>IF(N102="snížená",J102,0)</f>
        <v>0</v>
      </c>
      <c r="BG102" s="227">
        <f>IF(N102="zákl. přenesená",J102,0)</f>
        <v>0</v>
      </c>
      <c r="BH102" s="227">
        <f>IF(N102="sníž. přenesená",J102,0)</f>
        <v>0</v>
      </c>
      <c r="BI102" s="227">
        <f>IF(N102="nulová",J102,0)</f>
        <v>0</v>
      </c>
      <c r="BJ102" s="17" t="s">
        <v>74</v>
      </c>
      <c r="BK102" s="227">
        <f>ROUND(I102*H102,2)</f>
        <v>0</v>
      </c>
      <c r="BL102" s="17" t="s">
        <v>170</v>
      </c>
      <c r="BM102" s="17" t="s">
        <v>181</v>
      </c>
    </row>
    <row r="103" s="1" customFormat="1">
      <c r="B103" s="38"/>
      <c r="C103" s="39"/>
      <c r="D103" s="228" t="s">
        <v>172</v>
      </c>
      <c r="E103" s="39"/>
      <c r="F103" s="229" t="s">
        <v>182</v>
      </c>
      <c r="G103" s="39"/>
      <c r="H103" s="39"/>
      <c r="I103" s="143"/>
      <c r="J103" s="39"/>
      <c r="K103" s="39"/>
      <c r="L103" s="43"/>
      <c r="M103" s="230"/>
      <c r="N103" s="79"/>
      <c r="O103" s="79"/>
      <c r="P103" s="79"/>
      <c r="Q103" s="79"/>
      <c r="R103" s="79"/>
      <c r="S103" s="79"/>
      <c r="T103" s="80"/>
      <c r="AT103" s="17" t="s">
        <v>172</v>
      </c>
      <c r="AU103" s="17" t="s">
        <v>76</v>
      </c>
    </row>
    <row r="104" s="1" customFormat="1">
      <c r="B104" s="38"/>
      <c r="C104" s="39"/>
      <c r="D104" s="228" t="s">
        <v>174</v>
      </c>
      <c r="E104" s="39"/>
      <c r="F104" s="231" t="s">
        <v>183</v>
      </c>
      <c r="G104" s="39"/>
      <c r="H104" s="39"/>
      <c r="I104" s="143"/>
      <c r="J104" s="39"/>
      <c r="K104" s="39"/>
      <c r="L104" s="43"/>
      <c r="M104" s="230"/>
      <c r="N104" s="79"/>
      <c r="O104" s="79"/>
      <c r="P104" s="79"/>
      <c r="Q104" s="79"/>
      <c r="R104" s="79"/>
      <c r="S104" s="79"/>
      <c r="T104" s="80"/>
      <c r="AT104" s="17" t="s">
        <v>174</v>
      </c>
      <c r="AU104" s="17" t="s">
        <v>76</v>
      </c>
    </row>
    <row r="105" s="13" customFormat="1">
      <c r="B105" s="243"/>
      <c r="C105" s="244"/>
      <c r="D105" s="228" t="s">
        <v>176</v>
      </c>
      <c r="E105" s="245" t="s">
        <v>1</v>
      </c>
      <c r="F105" s="246" t="s">
        <v>184</v>
      </c>
      <c r="G105" s="244"/>
      <c r="H105" s="245" t="s">
        <v>1</v>
      </c>
      <c r="I105" s="247"/>
      <c r="J105" s="244"/>
      <c r="K105" s="244"/>
      <c r="L105" s="248"/>
      <c r="M105" s="249"/>
      <c r="N105" s="250"/>
      <c r="O105" s="250"/>
      <c r="P105" s="250"/>
      <c r="Q105" s="250"/>
      <c r="R105" s="250"/>
      <c r="S105" s="250"/>
      <c r="T105" s="251"/>
      <c r="AT105" s="252" t="s">
        <v>176</v>
      </c>
      <c r="AU105" s="252" t="s">
        <v>76</v>
      </c>
      <c r="AV105" s="13" t="s">
        <v>74</v>
      </c>
      <c r="AW105" s="13" t="s">
        <v>30</v>
      </c>
      <c r="AX105" s="13" t="s">
        <v>67</v>
      </c>
      <c r="AY105" s="252" t="s">
        <v>163</v>
      </c>
    </row>
    <row r="106" s="12" customFormat="1">
      <c r="B106" s="232"/>
      <c r="C106" s="233"/>
      <c r="D106" s="228" t="s">
        <v>176</v>
      </c>
      <c r="E106" s="234" t="s">
        <v>1</v>
      </c>
      <c r="F106" s="235" t="s">
        <v>185</v>
      </c>
      <c r="G106" s="233"/>
      <c r="H106" s="236">
        <v>9</v>
      </c>
      <c r="I106" s="237"/>
      <c r="J106" s="233"/>
      <c r="K106" s="233"/>
      <c r="L106" s="238"/>
      <c r="M106" s="239"/>
      <c r="N106" s="240"/>
      <c r="O106" s="240"/>
      <c r="P106" s="240"/>
      <c r="Q106" s="240"/>
      <c r="R106" s="240"/>
      <c r="S106" s="240"/>
      <c r="T106" s="241"/>
      <c r="AT106" s="242" t="s">
        <v>176</v>
      </c>
      <c r="AU106" s="242" t="s">
        <v>76</v>
      </c>
      <c r="AV106" s="12" t="s">
        <v>76</v>
      </c>
      <c r="AW106" s="12" t="s">
        <v>30</v>
      </c>
      <c r="AX106" s="12" t="s">
        <v>67</v>
      </c>
      <c r="AY106" s="242" t="s">
        <v>163</v>
      </c>
    </row>
    <row r="107" s="13" customFormat="1">
      <c r="B107" s="243"/>
      <c r="C107" s="244"/>
      <c r="D107" s="228" t="s">
        <v>176</v>
      </c>
      <c r="E107" s="245" t="s">
        <v>1</v>
      </c>
      <c r="F107" s="246" t="s">
        <v>186</v>
      </c>
      <c r="G107" s="244"/>
      <c r="H107" s="245" t="s">
        <v>1</v>
      </c>
      <c r="I107" s="247"/>
      <c r="J107" s="244"/>
      <c r="K107" s="244"/>
      <c r="L107" s="248"/>
      <c r="M107" s="249"/>
      <c r="N107" s="250"/>
      <c r="O107" s="250"/>
      <c r="P107" s="250"/>
      <c r="Q107" s="250"/>
      <c r="R107" s="250"/>
      <c r="S107" s="250"/>
      <c r="T107" s="251"/>
      <c r="AT107" s="252" t="s">
        <v>176</v>
      </c>
      <c r="AU107" s="252" t="s">
        <v>76</v>
      </c>
      <c r="AV107" s="13" t="s">
        <v>74</v>
      </c>
      <c r="AW107" s="13" t="s">
        <v>30</v>
      </c>
      <c r="AX107" s="13" t="s">
        <v>67</v>
      </c>
      <c r="AY107" s="252" t="s">
        <v>163</v>
      </c>
    </row>
    <row r="108" s="12" customFormat="1">
      <c r="B108" s="232"/>
      <c r="C108" s="233"/>
      <c r="D108" s="228" t="s">
        <v>176</v>
      </c>
      <c r="E108" s="234" t="s">
        <v>1</v>
      </c>
      <c r="F108" s="235" t="s">
        <v>187</v>
      </c>
      <c r="G108" s="233"/>
      <c r="H108" s="236">
        <v>10</v>
      </c>
      <c r="I108" s="237"/>
      <c r="J108" s="233"/>
      <c r="K108" s="233"/>
      <c r="L108" s="238"/>
      <c r="M108" s="239"/>
      <c r="N108" s="240"/>
      <c r="O108" s="240"/>
      <c r="P108" s="240"/>
      <c r="Q108" s="240"/>
      <c r="R108" s="240"/>
      <c r="S108" s="240"/>
      <c r="T108" s="241"/>
      <c r="AT108" s="242" t="s">
        <v>176</v>
      </c>
      <c r="AU108" s="242" t="s">
        <v>76</v>
      </c>
      <c r="AV108" s="12" t="s">
        <v>76</v>
      </c>
      <c r="AW108" s="12" t="s">
        <v>30</v>
      </c>
      <c r="AX108" s="12" t="s">
        <v>67</v>
      </c>
      <c r="AY108" s="242" t="s">
        <v>163</v>
      </c>
    </row>
    <row r="109" s="14" customFormat="1">
      <c r="B109" s="253"/>
      <c r="C109" s="254"/>
      <c r="D109" s="228" t="s">
        <v>176</v>
      </c>
      <c r="E109" s="255" t="s">
        <v>1</v>
      </c>
      <c r="F109" s="256" t="s">
        <v>188</v>
      </c>
      <c r="G109" s="254"/>
      <c r="H109" s="257">
        <v>19</v>
      </c>
      <c r="I109" s="258"/>
      <c r="J109" s="254"/>
      <c r="K109" s="254"/>
      <c r="L109" s="259"/>
      <c r="M109" s="260"/>
      <c r="N109" s="261"/>
      <c r="O109" s="261"/>
      <c r="P109" s="261"/>
      <c r="Q109" s="261"/>
      <c r="R109" s="261"/>
      <c r="S109" s="261"/>
      <c r="T109" s="262"/>
      <c r="AT109" s="263" t="s">
        <v>176</v>
      </c>
      <c r="AU109" s="263" t="s">
        <v>76</v>
      </c>
      <c r="AV109" s="14" t="s">
        <v>170</v>
      </c>
      <c r="AW109" s="14" t="s">
        <v>30</v>
      </c>
      <c r="AX109" s="14" t="s">
        <v>74</v>
      </c>
      <c r="AY109" s="263" t="s">
        <v>163</v>
      </c>
    </row>
    <row r="110" s="1" customFormat="1" ht="16.5" customHeight="1">
      <c r="B110" s="38"/>
      <c r="C110" s="216" t="s">
        <v>189</v>
      </c>
      <c r="D110" s="216" t="s">
        <v>165</v>
      </c>
      <c r="E110" s="217" t="s">
        <v>190</v>
      </c>
      <c r="F110" s="218" t="s">
        <v>191</v>
      </c>
      <c r="G110" s="219" t="s">
        <v>180</v>
      </c>
      <c r="H110" s="220">
        <v>9.5</v>
      </c>
      <c r="I110" s="221"/>
      <c r="J110" s="222">
        <f>ROUND(I110*H110,2)</f>
        <v>0</v>
      </c>
      <c r="K110" s="218" t="s">
        <v>169</v>
      </c>
      <c r="L110" s="43"/>
      <c r="M110" s="223" t="s">
        <v>1</v>
      </c>
      <c r="N110" s="224" t="s">
        <v>38</v>
      </c>
      <c r="O110" s="79"/>
      <c r="P110" s="225">
        <f>O110*H110</f>
        <v>0</v>
      </c>
      <c r="Q110" s="225">
        <v>0</v>
      </c>
      <c r="R110" s="225">
        <f>Q110*H110</f>
        <v>0</v>
      </c>
      <c r="S110" s="225">
        <v>0</v>
      </c>
      <c r="T110" s="226">
        <f>S110*H110</f>
        <v>0</v>
      </c>
      <c r="AR110" s="17" t="s">
        <v>170</v>
      </c>
      <c r="AT110" s="17" t="s">
        <v>165</v>
      </c>
      <c r="AU110" s="17" t="s">
        <v>76</v>
      </c>
      <c r="AY110" s="17" t="s">
        <v>163</v>
      </c>
      <c r="BE110" s="227">
        <f>IF(N110="základní",J110,0)</f>
        <v>0</v>
      </c>
      <c r="BF110" s="227">
        <f>IF(N110="snížená",J110,0)</f>
        <v>0</v>
      </c>
      <c r="BG110" s="227">
        <f>IF(N110="zákl. přenesená",J110,0)</f>
        <v>0</v>
      </c>
      <c r="BH110" s="227">
        <f>IF(N110="sníž. přenesená",J110,0)</f>
        <v>0</v>
      </c>
      <c r="BI110" s="227">
        <f>IF(N110="nulová",J110,0)</f>
        <v>0</v>
      </c>
      <c r="BJ110" s="17" t="s">
        <v>74</v>
      </c>
      <c r="BK110" s="227">
        <f>ROUND(I110*H110,2)</f>
        <v>0</v>
      </c>
      <c r="BL110" s="17" t="s">
        <v>170</v>
      </c>
      <c r="BM110" s="17" t="s">
        <v>192</v>
      </c>
    </row>
    <row r="111" s="1" customFormat="1">
      <c r="B111" s="38"/>
      <c r="C111" s="39"/>
      <c r="D111" s="228" t="s">
        <v>172</v>
      </c>
      <c r="E111" s="39"/>
      <c r="F111" s="229" t="s">
        <v>193</v>
      </c>
      <c r="G111" s="39"/>
      <c r="H111" s="39"/>
      <c r="I111" s="143"/>
      <c r="J111" s="39"/>
      <c r="K111" s="39"/>
      <c r="L111" s="43"/>
      <c r="M111" s="230"/>
      <c r="N111" s="79"/>
      <c r="O111" s="79"/>
      <c r="P111" s="79"/>
      <c r="Q111" s="79"/>
      <c r="R111" s="79"/>
      <c r="S111" s="79"/>
      <c r="T111" s="80"/>
      <c r="AT111" s="17" t="s">
        <v>172</v>
      </c>
      <c r="AU111" s="17" t="s">
        <v>76</v>
      </c>
    </row>
    <row r="112" s="1" customFormat="1">
      <c r="B112" s="38"/>
      <c r="C112" s="39"/>
      <c r="D112" s="228" t="s">
        <v>174</v>
      </c>
      <c r="E112" s="39"/>
      <c r="F112" s="231" t="s">
        <v>183</v>
      </c>
      <c r="G112" s="39"/>
      <c r="H112" s="39"/>
      <c r="I112" s="143"/>
      <c r="J112" s="39"/>
      <c r="K112" s="39"/>
      <c r="L112" s="43"/>
      <c r="M112" s="230"/>
      <c r="N112" s="79"/>
      <c r="O112" s="79"/>
      <c r="P112" s="79"/>
      <c r="Q112" s="79"/>
      <c r="R112" s="79"/>
      <c r="S112" s="79"/>
      <c r="T112" s="80"/>
      <c r="AT112" s="17" t="s">
        <v>174</v>
      </c>
      <c r="AU112" s="17" t="s">
        <v>76</v>
      </c>
    </row>
    <row r="113" s="12" customFormat="1">
      <c r="B113" s="232"/>
      <c r="C113" s="233"/>
      <c r="D113" s="228" t="s">
        <v>176</v>
      </c>
      <c r="E113" s="234" t="s">
        <v>1</v>
      </c>
      <c r="F113" s="235" t="s">
        <v>194</v>
      </c>
      <c r="G113" s="233"/>
      <c r="H113" s="236">
        <v>9.5</v>
      </c>
      <c r="I113" s="237"/>
      <c r="J113" s="233"/>
      <c r="K113" s="233"/>
      <c r="L113" s="238"/>
      <c r="M113" s="239"/>
      <c r="N113" s="240"/>
      <c r="O113" s="240"/>
      <c r="P113" s="240"/>
      <c r="Q113" s="240"/>
      <c r="R113" s="240"/>
      <c r="S113" s="240"/>
      <c r="T113" s="241"/>
      <c r="AT113" s="242" t="s">
        <v>176</v>
      </c>
      <c r="AU113" s="242" t="s">
        <v>76</v>
      </c>
      <c r="AV113" s="12" t="s">
        <v>76</v>
      </c>
      <c r="AW113" s="12" t="s">
        <v>30</v>
      </c>
      <c r="AX113" s="12" t="s">
        <v>74</v>
      </c>
      <c r="AY113" s="242" t="s">
        <v>163</v>
      </c>
    </row>
    <row r="114" s="1" customFormat="1" ht="16.5" customHeight="1">
      <c r="B114" s="38"/>
      <c r="C114" s="216" t="s">
        <v>170</v>
      </c>
      <c r="D114" s="216" t="s">
        <v>165</v>
      </c>
      <c r="E114" s="217" t="s">
        <v>195</v>
      </c>
      <c r="F114" s="218" t="s">
        <v>196</v>
      </c>
      <c r="G114" s="219" t="s">
        <v>197</v>
      </c>
      <c r="H114" s="220">
        <v>14</v>
      </c>
      <c r="I114" s="221"/>
      <c r="J114" s="222">
        <f>ROUND(I114*H114,2)</f>
        <v>0</v>
      </c>
      <c r="K114" s="218" t="s">
        <v>169</v>
      </c>
      <c r="L114" s="43"/>
      <c r="M114" s="223" t="s">
        <v>1</v>
      </c>
      <c r="N114" s="224" t="s">
        <v>38</v>
      </c>
      <c r="O114" s="79"/>
      <c r="P114" s="225">
        <f>O114*H114</f>
        <v>0</v>
      </c>
      <c r="Q114" s="225">
        <v>0.0019955099999999998</v>
      </c>
      <c r="R114" s="225">
        <f>Q114*H114</f>
        <v>0.027937139999999999</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198</v>
      </c>
    </row>
    <row r="115" s="1" customFormat="1">
      <c r="B115" s="38"/>
      <c r="C115" s="39"/>
      <c r="D115" s="228" t="s">
        <v>172</v>
      </c>
      <c r="E115" s="39"/>
      <c r="F115" s="229" t="s">
        <v>199</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200</v>
      </c>
      <c r="G116" s="39"/>
      <c r="H116" s="39"/>
      <c r="I116" s="143"/>
      <c r="J116" s="39"/>
      <c r="K116" s="39"/>
      <c r="L116" s="43"/>
      <c r="M116" s="230"/>
      <c r="N116" s="79"/>
      <c r="O116" s="79"/>
      <c r="P116" s="79"/>
      <c r="Q116" s="79"/>
      <c r="R116" s="79"/>
      <c r="S116" s="79"/>
      <c r="T116" s="80"/>
      <c r="AT116" s="17" t="s">
        <v>174</v>
      </c>
      <c r="AU116" s="17" t="s">
        <v>76</v>
      </c>
    </row>
    <row r="117" s="13" customFormat="1">
      <c r="B117" s="243"/>
      <c r="C117" s="244"/>
      <c r="D117" s="228" t="s">
        <v>176</v>
      </c>
      <c r="E117" s="245" t="s">
        <v>1</v>
      </c>
      <c r="F117" s="246" t="s">
        <v>201</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2" customFormat="1">
      <c r="B118" s="232"/>
      <c r="C118" s="233"/>
      <c r="D118" s="228" t="s">
        <v>176</v>
      </c>
      <c r="E118" s="234" t="s">
        <v>1</v>
      </c>
      <c r="F118" s="235" t="s">
        <v>202</v>
      </c>
      <c r="G118" s="233"/>
      <c r="H118" s="236">
        <v>5</v>
      </c>
      <c r="I118" s="237"/>
      <c r="J118" s="233"/>
      <c r="K118" s="233"/>
      <c r="L118" s="238"/>
      <c r="M118" s="239"/>
      <c r="N118" s="240"/>
      <c r="O118" s="240"/>
      <c r="P118" s="240"/>
      <c r="Q118" s="240"/>
      <c r="R118" s="240"/>
      <c r="S118" s="240"/>
      <c r="T118" s="241"/>
      <c r="AT118" s="242" t="s">
        <v>176</v>
      </c>
      <c r="AU118" s="242" t="s">
        <v>76</v>
      </c>
      <c r="AV118" s="12" t="s">
        <v>76</v>
      </c>
      <c r="AW118" s="12" t="s">
        <v>30</v>
      </c>
      <c r="AX118" s="12" t="s">
        <v>67</v>
      </c>
      <c r="AY118" s="242" t="s">
        <v>163</v>
      </c>
    </row>
    <row r="119" s="13" customFormat="1">
      <c r="B119" s="243"/>
      <c r="C119" s="244"/>
      <c r="D119" s="228" t="s">
        <v>176</v>
      </c>
      <c r="E119" s="245" t="s">
        <v>1</v>
      </c>
      <c r="F119" s="246" t="s">
        <v>203</v>
      </c>
      <c r="G119" s="244"/>
      <c r="H119" s="245" t="s">
        <v>1</v>
      </c>
      <c r="I119" s="247"/>
      <c r="J119" s="244"/>
      <c r="K119" s="244"/>
      <c r="L119" s="248"/>
      <c r="M119" s="249"/>
      <c r="N119" s="250"/>
      <c r="O119" s="250"/>
      <c r="P119" s="250"/>
      <c r="Q119" s="250"/>
      <c r="R119" s="250"/>
      <c r="S119" s="250"/>
      <c r="T119" s="251"/>
      <c r="AT119" s="252" t="s">
        <v>176</v>
      </c>
      <c r="AU119" s="252" t="s">
        <v>76</v>
      </c>
      <c r="AV119" s="13" t="s">
        <v>74</v>
      </c>
      <c r="AW119" s="13" t="s">
        <v>30</v>
      </c>
      <c r="AX119" s="13" t="s">
        <v>67</v>
      </c>
      <c r="AY119" s="252" t="s">
        <v>163</v>
      </c>
    </row>
    <row r="120" s="12" customFormat="1">
      <c r="B120" s="232"/>
      <c r="C120" s="233"/>
      <c r="D120" s="228" t="s">
        <v>176</v>
      </c>
      <c r="E120" s="234" t="s">
        <v>1</v>
      </c>
      <c r="F120" s="235" t="s">
        <v>204</v>
      </c>
      <c r="G120" s="233"/>
      <c r="H120" s="236">
        <v>9</v>
      </c>
      <c r="I120" s="237"/>
      <c r="J120" s="233"/>
      <c r="K120" s="233"/>
      <c r="L120" s="238"/>
      <c r="M120" s="239"/>
      <c r="N120" s="240"/>
      <c r="O120" s="240"/>
      <c r="P120" s="240"/>
      <c r="Q120" s="240"/>
      <c r="R120" s="240"/>
      <c r="S120" s="240"/>
      <c r="T120" s="241"/>
      <c r="AT120" s="242" t="s">
        <v>176</v>
      </c>
      <c r="AU120" s="242" t="s">
        <v>76</v>
      </c>
      <c r="AV120" s="12" t="s">
        <v>76</v>
      </c>
      <c r="AW120" s="12" t="s">
        <v>30</v>
      </c>
      <c r="AX120" s="12" t="s">
        <v>67</v>
      </c>
      <c r="AY120" s="242" t="s">
        <v>163</v>
      </c>
    </row>
    <row r="121" s="14" customFormat="1">
      <c r="B121" s="253"/>
      <c r="C121" s="254"/>
      <c r="D121" s="228" t="s">
        <v>176</v>
      </c>
      <c r="E121" s="255" t="s">
        <v>1</v>
      </c>
      <c r="F121" s="256" t="s">
        <v>188</v>
      </c>
      <c r="G121" s="254"/>
      <c r="H121" s="257">
        <v>14</v>
      </c>
      <c r="I121" s="258"/>
      <c r="J121" s="254"/>
      <c r="K121" s="254"/>
      <c r="L121" s="259"/>
      <c r="M121" s="260"/>
      <c r="N121" s="261"/>
      <c r="O121" s="261"/>
      <c r="P121" s="261"/>
      <c r="Q121" s="261"/>
      <c r="R121" s="261"/>
      <c r="S121" s="261"/>
      <c r="T121" s="262"/>
      <c r="AT121" s="263" t="s">
        <v>176</v>
      </c>
      <c r="AU121" s="263" t="s">
        <v>76</v>
      </c>
      <c r="AV121" s="14" t="s">
        <v>170</v>
      </c>
      <c r="AW121" s="14" t="s">
        <v>30</v>
      </c>
      <c r="AX121" s="14" t="s">
        <v>74</v>
      </c>
      <c r="AY121" s="263" t="s">
        <v>163</v>
      </c>
    </row>
    <row r="122" s="1" customFormat="1" ht="16.5" customHeight="1">
      <c r="B122" s="38"/>
      <c r="C122" s="216" t="s">
        <v>205</v>
      </c>
      <c r="D122" s="216" t="s">
        <v>165</v>
      </c>
      <c r="E122" s="217" t="s">
        <v>206</v>
      </c>
      <c r="F122" s="218" t="s">
        <v>207</v>
      </c>
      <c r="G122" s="219" t="s">
        <v>197</v>
      </c>
      <c r="H122" s="220">
        <v>14</v>
      </c>
      <c r="I122" s="221"/>
      <c r="J122" s="222">
        <f>ROUND(I122*H122,2)</f>
        <v>0</v>
      </c>
      <c r="K122" s="218" t="s">
        <v>169</v>
      </c>
      <c r="L122" s="43"/>
      <c r="M122" s="223" t="s">
        <v>1</v>
      </c>
      <c r="N122" s="224" t="s">
        <v>38</v>
      </c>
      <c r="O122" s="79"/>
      <c r="P122" s="225">
        <f>O122*H122</f>
        <v>0</v>
      </c>
      <c r="Q122" s="225">
        <v>0</v>
      </c>
      <c r="R122" s="225">
        <f>Q122*H122</f>
        <v>0</v>
      </c>
      <c r="S122" s="225">
        <v>0</v>
      </c>
      <c r="T122" s="226">
        <f>S122*H122</f>
        <v>0</v>
      </c>
      <c r="AR122" s="17" t="s">
        <v>170</v>
      </c>
      <c r="AT122" s="17" t="s">
        <v>165</v>
      </c>
      <c r="AU122" s="17" t="s">
        <v>76</v>
      </c>
      <c r="AY122" s="17" t="s">
        <v>163</v>
      </c>
      <c r="BE122" s="227">
        <f>IF(N122="základní",J122,0)</f>
        <v>0</v>
      </c>
      <c r="BF122" s="227">
        <f>IF(N122="snížená",J122,0)</f>
        <v>0</v>
      </c>
      <c r="BG122" s="227">
        <f>IF(N122="zákl. přenesená",J122,0)</f>
        <v>0</v>
      </c>
      <c r="BH122" s="227">
        <f>IF(N122="sníž. přenesená",J122,0)</f>
        <v>0</v>
      </c>
      <c r="BI122" s="227">
        <f>IF(N122="nulová",J122,0)</f>
        <v>0</v>
      </c>
      <c r="BJ122" s="17" t="s">
        <v>74</v>
      </c>
      <c r="BK122" s="227">
        <f>ROUND(I122*H122,2)</f>
        <v>0</v>
      </c>
      <c r="BL122" s="17" t="s">
        <v>170</v>
      </c>
      <c r="BM122" s="17" t="s">
        <v>208</v>
      </c>
    </row>
    <row r="123" s="1" customFormat="1">
      <c r="B123" s="38"/>
      <c r="C123" s="39"/>
      <c r="D123" s="228" t="s">
        <v>172</v>
      </c>
      <c r="E123" s="39"/>
      <c r="F123" s="229" t="s">
        <v>209</v>
      </c>
      <c r="G123" s="39"/>
      <c r="H123" s="39"/>
      <c r="I123" s="143"/>
      <c r="J123" s="39"/>
      <c r="K123" s="39"/>
      <c r="L123" s="43"/>
      <c r="M123" s="230"/>
      <c r="N123" s="79"/>
      <c r="O123" s="79"/>
      <c r="P123" s="79"/>
      <c r="Q123" s="79"/>
      <c r="R123" s="79"/>
      <c r="S123" s="79"/>
      <c r="T123" s="80"/>
      <c r="AT123" s="17" t="s">
        <v>172</v>
      </c>
      <c r="AU123" s="17" t="s">
        <v>76</v>
      </c>
    </row>
    <row r="124" s="1" customFormat="1" ht="16.5" customHeight="1">
      <c r="B124" s="38"/>
      <c r="C124" s="216" t="s">
        <v>210</v>
      </c>
      <c r="D124" s="216" t="s">
        <v>165</v>
      </c>
      <c r="E124" s="217" t="s">
        <v>211</v>
      </c>
      <c r="F124" s="218" t="s">
        <v>212</v>
      </c>
      <c r="G124" s="219" t="s">
        <v>180</v>
      </c>
      <c r="H124" s="220">
        <v>19</v>
      </c>
      <c r="I124" s="221"/>
      <c r="J124" s="222">
        <f>ROUND(I124*H124,2)</f>
        <v>0</v>
      </c>
      <c r="K124" s="218" t="s">
        <v>169</v>
      </c>
      <c r="L124" s="43"/>
      <c r="M124" s="223" t="s">
        <v>1</v>
      </c>
      <c r="N124" s="224" t="s">
        <v>38</v>
      </c>
      <c r="O124" s="79"/>
      <c r="P124" s="225">
        <f>O124*H124</f>
        <v>0</v>
      </c>
      <c r="Q124" s="225">
        <v>0</v>
      </c>
      <c r="R124" s="225">
        <f>Q124*H124</f>
        <v>0</v>
      </c>
      <c r="S124" s="225">
        <v>0</v>
      </c>
      <c r="T124" s="226">
        <f>S124*H124</f>
        <v>0</v>
      </c>
      <c r="AR124" s="17" t="s">
        <v>170</v>
      </c>
      <c r="AT124" s="17" t="s">
        <v>165</v>
      </c>
      <c r="AU124" s="17" t="s">
        <v>76</v>
      </c>
      <c r="AY124" s="17" t="s">
        <v>163</v>
      </c>
      <c r="BE124" s="227">
        <f>IF(N124="základní",J124,0)</f>
        <v>0</v>
      </c>
      <c r="BF124" s="227">
        <f>IF(N124="snížená",J124,0)</f>
        <v>0</v>
      </c>
      <c r="BG124" s="227">
        <f>IF(N124="zákl. přenesená",J124,0)</f>
        <v>0</v>
      </c>
      <c r="BH124" s="227">
        <f>IF(N124="sníž. přenesená",J124,0)</f>
        <v>0</v>
      </c>
      <c r="BI124" s="227">
        <f>IF(N124="nulová",J124,0)</f>
        <v>0</v>
      </c>
      <c r="BJ124" s="17" t="s">
        <v>74</v>
      </c>
      <c r="BK124" s="227">
        <f>ROUND(I124*H124,2)</f>
        <v>0</v>
      </c>
      <c r="BL124" s="17" t="s">
        <v>170</v>
      </c>
      <c r="BM124" s="17" t="s">
        <v>213</v>
      </c>
    </row>
    <row r="125" s="1" customFormat="1">
      <c r="B125" s="38"/>
      <c r="C125" s="39"/>
      <c r="D125" s="228" t="s">
        <v>172</v>
      </c>
      <c r="E125" s="39"/>
      <c r="F125" s="229" t="s">
        <v>214</v>
      </c>
      <c r="G125" s="39"/>
      <c r="H125" s="39"/>
      <c r="I125" s="143"/>
      <c r="J125" s="39"/>
      <c r="K125" s="39"/>
      <c r="L125" s="43"/>
      <c r="M125" s="230"/>
      <c r="N125" s="79"/>
      <c r="O125" s="79"/>
      <c r="P125" s="79"/>
      <c r="Q125" s="79"/>
      <c r="R125" s="79"/>
      <c r="S125" s="79"/>
      <c r="T125" s="80"/>
      <c r="AT125" s="17" t="s">
        <v>172</v>
      </c>
      <c r="AU125" s="17" t="s">
        <v>76</v>
      </c>
    </row>
    <row r="126" s="1" customFormat="1">
      <c r="B126" s="38"/>
      <c r="C126" s="39"/>
      <c r="D126" s="228" t="s">
        <v>174</v>
      </c>
      <c r="E126" s="39"/>
      <c r="F126" s="231" t="s">
        <v>215</v>
      </c>
      <c r="G126" s="39"/>
      <c r="H126" s="39"/>
      <c r="I126" s="143"/>
      <c r="J126" s="39"/>
      <c r="K126" s="39"/>
      <c r="L126" s="43"/>
      <c r="M126" s="230"/>
      <c r="N126" s="79"/>
      <c r="O126" s="79"/>
      <c r="P126" s="79"/>
      <c r="Q126" s="79"/>
      <c r="R126" s="79"/>
      <c r="S126" s="79"/>
      <c r="T126" s="80"/>
      <c r="AT126" s="17" t="s">
        <v>174</v>
      </c>
      <c r="AU126" s="17" t="s">
        <v>76</v>
      </c>
    </row>
    <row r="127" s="1" customFormat="1" ht="16.5" customHeight="1">
      <c r="B127" s="38"/>
      <c r="C127" s="216" t="s">
        <v>216</v>
      </c>
      <c r="D127" s="216" t="s">
        <v>165</v>
      </c>
      <c r="E127" s="217" t="s">
        <v>217</v>
      </c>
      <c r="F127" s="218" t="s">
        <v>218</v>
      </c>
      <c r="G127" s="219" t="s">
        <v>180</v>
      </c>
      <c r="H127" s="220">
        <v>38</v>
      </c>
      <c r="I127" s="221"/>
      <c r="J127" s="222">
        <f>ROUND(I127*H127,2)</f>
        <v>0</v>
      </c>
      <c r="K127" s="218" t="s">
        <v>169</v>
      </c>
      <c r="L127" s="43"/>
      <c r="M127" s="223" t="s">
        <v>1</v>
      </c>
      <c r="N127" s="224" t="s">
        <v>38</v>
      </c>
      <c r="O127" s="79"/>
      <c r="P127" s="225">
        <f>O127*H127</f>
        <v>0</v>
      </c>
      <c r="Q127" s="225">
        <v>0</v>
      </c>
      <c r="R127" s="225">
        <f>Q127*H127</f>
        <v>0</v>
      </c>
      <c r="S127" s="225">
        <v>0</v>
      </c>
      <c r="T127" s="226">
        <f>S127*H127</f>
        <v>0</v>
      </c>
      <c r="AR127" s="17" t="s">
        <v>170</v>
      </c>
      <c r="AT127" s="17" t="s">
        <v>165</v>
      </c>
      <c r="AU127" s="17" t="s">
        <v>76</v>
      </c>
      <c r="AY127" s="17" t="s">
        <v>163</v>
      </c>
      <c r="BE127" s="227">
        <f>IF(N127="základní",J127,0)</f>
        <v>0</v>
      </c>
      <c r="BF127" s="227">
        <f>IF(N127="snížená",J127,0)</f>
        <v>0</v>
      </c>
      <c r="BG127" s="227">
        <f>IF(N127="zákl. přenesená",J127,0)</f>
        <v>0</v>
      </c>
      <c r="BH127" s="227">
        <f>IF(N127="sníž. přenesená",J127,0)</f>
        <v>0</v>
      </c>
      <c r="BI127" s="227">
        <f>IF(N127="nulová",J127,0)</f>
        <v>0</v>
      </c>
      <c r="BJ127" s="17" t="s">
        <v>74</v>
      </c>
      <c r="BK127" s="227">
        <f>ROUND(I127*H127,2)</f>
        <v>0</v>
      </c>
      <c r="BL127" s="17" t="s">
        <v>170</v>
      </c>
      <c r="BM127" s="17" t="s">
        <v>219</v>
      </c>
    </row>
    <row r="128" s="1" customFormat="1">
      <c r="B128" s="38"/>
      <c r="C128" s="39"/>
      <c r="D128" s="228" t="s">
        <v>172</v>
      </c>
      <c r="E128" s="39"/>
      <c r="F128" s="229" t="s">
        <v>220</v>
      </c>
      <c r="G128" s="39"/>
      <c r="H128" s="39"/>
      <c r="I128" s="143"/>
      <c r="J128" s="39"/>
      <c r="K128" s="39"/>
      <c r="L128" s="43"/>
      <c r="M128" s="230"/>
      <c r="N128" s="79"/>
      <c r="O128" s="79"/>
      <c r="P128" s="79"/>
      <c r="Q128" s="79"/>
      <c r="R128" s="79"/>
      <c r="S128" s="79"/>
      <c r="T128" s="80"/>
      <c r="AT128" s="17" t="s">
        <v>172</v>
      </c>
      <c r="AU128" s="17" t="s">
        <v>76</v>
      </c>
    </row>
    <row r="129" s="1" customFormat="1">
      <c r="B129" s="38"/>
      <c r="C129" s="39"/>
      <c r="D129" s="228" t="s">
        <v>174</v>
      </c>
      <c r="E129" s="39"/>
      <c r="F129" s="231" t="s">
        <v>215</v>
      </c>
      <c r="G129" s="39"/>
      <c r="H129" s="39"/>
      <c r="I129" s="143"/>
      <c r="J129" s="39"/>
      <c r="K129" s="39"/>
      <c r="L129" s="43"/>
      <c r="M129" s="230"/>
      <c r="N129" s="79"/>
      <c r="O129" s="79"/>
      <c r="P129" s="79"/>
      <c r="Q129" s="79"/>
      <c r="R129" s="79"/>
      <c r="S129" s="79"/>
      <c r="T129" s="80"/>
      <c r="AT129" s="17" t="s">
        <v>174</v>
      </c>
      <c r="AU129" s="17" t="s">
        <v>76</v>
      </c>
    </row>
    <row r="130" s="1" customFormat="1">
      <c r="B130" s="38"/>
      <c r="C130" s="39"/>
      <c r="D130" s="228" t="s">
        <v>221</v>
      </c>
      <c r="E130" s="39"/>
      <c r="F130" s="231" t="s">
        <v>222</v>
      </c>
      <c r="G130" s="39"/>
      <c r="H130" s="39"/>
      <c r="I130" s="143"/>
      <c r="J130" s="39"/>
      <c r="K130" s="39"/>
      <c r="L130" s="43"/>
      <c r="M130" s="230"/>
      <c r="N130" s="79"/>
      <c r="O130" s="79"/>
      <c r="P130" s="79"/>
      <c r="Q130" s="79"/>
      <c r="R130" s="79"/>
      <c r="S130" s="79"/>
      <c r="T130" s="80"/>
      <c r="AT130" s="17" t="s">
        <v>221</v>
      </c>
      <c r="AU130" s="17" t="s">
        <v>76</v>
      </c>
    </row>
    <row r="131" s="12" customFormat="1">
      <c r="B131" s="232"/>
      <c r="C131" s="233"/>
      <c r="D131" s="228" t="s">
        <v>176</v>
      </c>
      <c r="E131" s="234" t="s">
        <v>1</v>
      </c>
      <c r="F131" s="235" t="s">
        <v>223</v>
      </c>
      <c r="G131" s="233"/>
      <c r="H131" s="236">
        <v>38</v>
      </c>
      <c r="I131" s="237"/>
      <c r="J131" s="233"/>
      <c r="K131" s="233"/>
      <c r="L131" s="238"/>
      <c r="M131" s="239"/>
      <c r="N131" s="240"/>
      <c r="O131" s="240"/>
      <c r="P131" s="240"/>
      <c r="Q131" s="240"/>
      <c r="R131" s="240"/>
      <c r="S131" s="240"/>
      <c r="T131" s="241"/>
      <c r="AT131" s="242" t="s">
        <v>176</v>
      </c>
      <c r="AU131" s="242" t="s">
        <v>76</v>
      </c>
      <c r="AV131" s="12" t="s">
        <v>76</v>
      </c>
      <c r="AW131" s="12" t="s">
        <v>30</v>
      </c>
      <c r="AX131" s="12" t="s">
        <v>74</v>
      </c>
      <c r="AY131" s="242" t="s">
        <v>163</v>
      </c>
    </row>
    <row r="132" s="1" customFormat="1" ht="16.5" customHeight="1">
      <c r="B132" s="38"/>
      <c r="C132" s="216" t="s">
        <v>224</v>
      </c>
      <c r="D132" s="216" t="s">
        <v>165</v>
      </c>
      <c r="E132" s="217" t="s">
        <v>225</v>
      </c>
      <c r="F132" s="218" t="s">
        <v>226</v>
      </c>
      <c r="G132" s="219" t="s">
        <v>197</v>
      </c>
      <c r="H132" s="220">
        <v>9</v>
      </c>
      <c r="I132" s="221"/>
      <c r="J132" s="222">
        <f>ROUND(I132*H132,2)</f>
        <v>0</v>
      </c>
      <c r="K132" s="218" t="s">
        <v>169</v>
      </c>
      <c r="L132" s="43"/>
      <c r="M132" s="223" t="s">
        <v>1</v>
      </c>
      <c r="N132" s="224" t="s">
        <v>38</v>
      </c>
      <c r="O132" s="79"/>
      <c r="P132" s="225">
        <f>O132*H132</f>
        <v>0</v>
      </c>
      <c r="Q132" s="225">
        <v>0</v>
      </c>
      <c r="R132" s="225">
        <f>Q132*H132</f>
        <v>0</v>
      </c>
      <c r="S132" s="225">
        <v>0</v>
      </c>
      <c r="T132" s="226">
        <f>S132*H132</f>
        <v>0</v>
      </c>
      <c r="AR132" s="17" t="s">
        <v>170</v>
      </c>
      <c r="AT132" s="17" t="s">
        <v>165</v>
      </c>
      <c r="AU132" s="17" t="s">
        <v>76</v>
      </c>
      <c r="AY132" s="17" t="s">
        <v>163</v>
      </c>
      <c r="BE132" s="227">
        <f>IF(N132="základní",J132,0)</f>
        <v>0</v>
      </c>
      <c r="BF132" s="227">
        <f>IF(N132="snížená",J132,0)</f>
        <v>0</v>
      </c>
      <c r="BG132" s="227">
        <f>IF(N132="zákl. přenesená",J132,0)</f>
        <v>0</v>
      </c>
      <c r="BH132" s="227">
        <f>IF(N132="sníž. přenesená",J132,0)</f>
        <v>0</v>
      </c>
      <c r="BI132" s="227">
        <f>IF(N132="nulová",J132,0)</f>
        <v>0</v>
      </c>
      <c r="BJ132" s="17" t="s">
        <v>74</v>
      </c>
      <c r="BK132" s="227">
        <f>ROUND(I132*H132,2)</f>
        <v>0</v>
      </c>
      <c r="BL132" s="17" t="s">
        <v>170</v>
      </c>
      <c r="BM132" s="17" t="s">
        <v>227</v>
      </c>
    </row>
    <row r="133" s="1" customFormat="1">
      <c r="B133" s="38"/>
      <c r="C133" s="39"/>
      <c r="D133" s="228" t="s">
        <v>172</v>
      </c>
      <c r="E133" s="39"/>
      <c r="F133" s="229" t="s">
        <v>228</v>
      </c>
      <c r="G133" s="39"/>
      <c r="H133" s="39"/>
      <c r="I133" s="143"/>
      <c r="J133" s="39"/>
      <c r="K133" s="39"/>
      <c r="L133" s="43"/>
      <c r="M133" s="230"/>
      <c r="N133" s="79"/>
      <c r="O133" s="79"/>
      <c r="P133" s="79"/>
      <c r="Q133" s="79"/>
      <c r="R133" s="79"/>
      <c r="S133" s="79"/>
      <c r="T133" s="80"/>
      <c r="AT133" s="17" t="s">
        <v>172</v>
      </c>
      <c r="AU133" s="17" t="s">
        <v>76</v>
      </c>
    </row>
    <row r="134" s="13" customFormat="1">
      <c r="B134" s="243"/>
      <c r="C134" s="244"/>
      <c r="D134" s="228" t="s">
        <v>176</v>
      </c>
      <c r="E134" s="245" t="s">
        <v>1</v>
      </c>
      <c r="F134" s="246" t="s">
        <v>229</v>
      </c>
      <c r="G134" s="244"/>
      <c r="H134" s="245" t="s">
        <v>1</v>
      </c>
      <c r="I134" s="247"/>
      <c r="J134" s="244"/>
      <c r="K134" s="244"/>
      <c r="L134" s="248"/>
      <c r="M134" s="249"/>
      <c r="N134" s="250"/>
      <c r="O134" s="250"/>
      <c r="P134" s="250"/>
      <c r="Q134" s="250"/>
      <c r="R134" s="250"/>
      <c r="S134" s="250"/>
      <c r="T134" s="251"/>
      <c r="AT134" s="252" t="s">
        <v>176</v>
      </c>
      <c r="AU134" s="252" t="s">
        <v>76</v>
      </c>
      <c r="AV134" s="13" t="s">
        <v>74</v>
      </c>
      <c r="AW134" s="13" t="s">
        <v>30</v>
      </c>
      <c r="AX134" s="13" t="s">
        <v>67</v>
      </c>
      <c r="AY134" s="252" t="s">
        <v>163</v>
      </c>
    </row>
    <row r="135" s="12" customFormat="1">
      <c r="B135" s="232"/>
      <c r="C135" s="233"/>
      <c r="D135" s="228" t="s">
        <v>176</v>
      </c>
      <c r="E135" s="234" t="s">
        <v>1</v>
      </c>
      <c r="F135" s="235" t="s">
        <v>230</v>
      </c>
      <c r="G135" s="233"/>
      <c r="H135" s="236">
        <v>9</v>
      </c>
      <c r="I135" s="237"/>
      <c r="J135" s="233"/>
      <c r="K135" s="233"/>
      <c r="L135" s="238"/>
      <c r="M135" s="239"/>
      <c r="N135" s="240"/>
      <c r="O135" s="240"/>
      <c r="P135" s="240"/>
      <c r="Q135" s="240"/>
      <c r="R135" s="240"/>
      <c r="S135" s="240"/>
      <c r="T135" s="241"/>
      <c r="AT135" s="242" t="s">
        <v>176</v>
      </c>
      <c r="AU135" s="242" t="s">
        <v>76</v>
      </c>
      <c r="AV135" s="12" t="s">
        <v>76</v>
      </c>
      <c r="AW135" s="12" t="s">
        <v>30</v>
      </c>
      <c r="AX135" s="12" t="s">
        <v>74</v>
      </c>
      <c r="AY135" s="242" t="s">
        <v>163</v>
      </c>
    </row>
    <row r="136" s="1" customFormat="1" ht="16.5" customHeight="1">
      <c r="B136" s="38"/>
      <c r="C136" s="216" t="s">
        <v>231</v>
      </c>
      <c r="D136" s="216" t="s">
        <v>165</v>
      </c>
      <c r="E136" s="217" t="s">
        <v>232</v>
      </c>
      <c r="F136" s="218" t="s">
        <v>233</v>
      </c>
      <c r="G136" s="219" t="s">
        <v>197</v>
      </c>
      <c r="H136" s="220">
        <v>52.5</v>
      </c>
      <c r="I136" s="221"/>
      <c r="J136" s="222">
        <f>ROUND(I136*H136,2)</f>
        <v>0</v>
      </c>
      <c r="K136" s="218" t="s">
        <v>1</v>
      </c>
      <c r="L136" s="43"/>
      <c r="M136" s="223" t="s">
        <v>1</v>
      </c>
      <c r="N136" s="224" t="s">
        <v>38</v>
      </c>
      <c r="O136" s="79"/>
      <c r="P136" s="225">
        <f>O136*H136</f>
        <v>0</v>
      </c>
      <c r="Q136" s="225">
        <v>0</v>
      </c>
      <c r="R136" s="225">
        <f>Q136*H136</f>
        <v>0</v>
      </c>
      <c r="S136" s="225">
        <v>0</v>
      </c>
      <c r="T136" s="226">
        <f>S136*H136</f>
        <v>0</v>
      </c>
      <c r="AR136" s="17" t="s">
        <v>170</v>
      </c>
      <c r="AT136" s="17" t="s">
        <v>165</v>
      </c>
      <c r="AU136" s="17" t="s">
        <v>76</v>
      </c>
      <c r="AY136" s="17" t="s">
        <v>163</v>
      </c>
      <c r="BE136" s="227">
        <f>IF(N136="základní",J136,0)</f>
        <v>0</v>
      </c>
      <c r="BF136" s="227">
        <f>IF(N136="snížená",J136,0)</f>
        <v>0</v>
      </c>
      <c r="BG136" s="227">
        <f>IF(N136="zákl. přenesená",J136,0)</f>
        <v>0</v>
      </c>
      <c r="BH136" s="227">
        <f>IF(N136="sníž. přenesená",J136,0)</f>
        <v>0</v>
      </c>
      <c r="BI136" s="227">
        <f>IF(N136="nulová",J136,0)</f>
        <v>0</v>
      </c>
      <c r="BJ136" s="17" t="s">
        <v>74</v>
      </c>
      <c r="BK136" s="227">
        <f>ROUND(I136*H136,2)</f>
        <v>0</v>
      </c>
      <c r="BL136" s="17" t="s">
        <v>170</v>
      </c>
      <c r="BM136" s="17" t="s">
        <v>234</v>
      </c>
    </row>
    <row r="137" s="1" customFormat="1">
      <c r="B137" s="38"/>
      <c r="C137" s="39"/>
      <c r="D137" s="228" t="s">
        <v>172</v>
      </c>
      <c r="E137" s="39"/>
      <c r="F137" s="229" t="s">
        <v>235</v>
      </c>
      <c r="G137" s="39"/>
      <c r="H137" s="39"/>
      <c r="I137" s="143"/>
      <c r="J137" s="39"/>
      <c r="K137" s="39"/>
      <c r="L137" s="43"/>
      <c r="M137" s="230"/>
      <c r="N137" s="79"/>
      <c r="O137" s="79"/>
      <c r="P137" s="79"/>
      <c r="Q137" s="79"/>
      <c r="R137" s="79"/>
      <c r="S137" s="79"/>
      <c r="T137" s="80"/>
      <c r="AT137" s="17" t="s">
        <v>172</v>
      </c>
      <c r="AU137" s="17" t="s">
        <v>76</v>
      </c>
    </row>
    <row r="138" s="13" customFormat="1">
      <c r="B138" s="243"/>
      <c r="C138" s="244"/>
      <c r="D138" s="228" t="s">
        <v>176</v>
      </c>
      <c r="E138" s="245" t="s">
        <v>1</v>
      </c>
      <c r="F138" s="246" t="s">
        <v>236</v>
      </c>
      <c r="G138" s="244"/>
      <c r="H138" s="245" t="s">
        <v>1</v>
      </c>
      <c r="I138" s="247"/>
      <c r="J138" s="244"/>
      <c r="K138" s="244"/>
      <c r="L138" s="248"/>
      <c r="M138" s="249"/>
      <c r="N138" s="250"/>
      <c r="O138" s="250"/>
      <c r="P138" s="250"/>
      <c r="Q138" s="250"/>
      <c r="R138" s="250"/>
      <c r="S138" s="250"/>
      <c r="T138" s="251"/>
      <c r="AT138" s="252" t="s">
        <v>176</v>
      </c>
      <c r="AU138" s="252" t="s">
        <v>76</v>
      </c>
      <c r="AV138" s="13" t="s">
        <v>74</v>
      </c>
      <c r="AW138" s="13" t="s">
        <v>30</v>
      </c>
      <c r="AX138" s="13" t="s">
        <v>67</v>
      </c>
      <c r="AY138" s="252" t="s">
        <v>163</v>
      </c>
    </row>
    <row r="139" s="12" customFormat="1">
      <c r="B139" s="232"/>
      <c r="C139" s="233"/>
      <c r="D139" s="228" t="s">
        <v>176</v>
      </c>
      <c r="E139" s="234" t="s">
        <v>1</v>
      </c>
      <c r="F139" s="235" t="s">
        <v>237</v>
      </c>
      <c r="G139" s="233"/>
      <c r="H139" s="236">
        <v>52.5</v>
      </c>
      <c r="I139" s="237"/>
      <c r="J139" s="233"/>
      <c r="K139" s="233"/>
      <c r="L139" s="238"/>
      <c r="M139" s="239"/>
      <c r="N139" s="240"/>
      <c r="O139" s="240"/>
      <c r="P139" s="240"/>
      <c r="Q139" s="240"/>
      <c r="R139" s="240"/>
      <c r="S139" s="240"/>
      <c r="T139" s="241"/>
      <c r="AT139" s="242" t="s">
        <v>176</v>
      </c>
      <c r="AU139" s="242" t="s">
        <v>76</v>
      </c>
      <c r="AV139" s="12" t="s">
        <v>76</v>
      </c>
      <c r="AW139" s="12" t="s">
        <v>30</v>
      </c>
      <c r="AX139" s="12" t="s">
        <v>74</v>
      </c>
      <c r="AY139" s="242" t="s">
        <v>163</v>
      </c>
    </row>
    <row r="140" s="1" customFormat="1" ht="16.5" customHeight="1">
      <c r="B140" s="38"/>
      <c r="C140" s="216" t="s">
        <v>238</v>
      </c>
      <c r="D140" s="216" t="s">
        <v>165</v>
      </c>
      <c r="E140" s="217" t="s">
        <v>239</v>
      </c>
      <c r="F140" s="218" t="s">
        <v>240</v>
      </c>
      <c r="G140" s="219" t="s">
        <v>241</v>
      </c>
      <c r="H140" s="220">
        <v>38</v>
      </c>
      <c r="I140" s="221"/>
      <c r="J140" s="222">
        <f>ROUND(I140*H140,2)</f>
        <v>0</v>
      </c>
      <c r="K140" s="218" t="s">
        <v>169</v>
      </c>
      <c r="L140" s="43"/>
      <c r="M140" s="223" t="s">
        <v>1</v>
      </c>
      <c r="N140" s="224" t="s">
        <v>38</v>
      </c>
      <c r="O140" s="79"/>
      <c r="P140" s="225">
        <f>O140*H140</f>
        <v>0</v>
      </c>
      <c r="Q140" s="225">
        <v>0</v>
      </c>
      <c r="R140" s="225">
        <f>Q140*H140</f>
        <v>0</v>
      </c>
      <c r="S140" s="225">
        <v>0</v>
      </c>
      <c r="T140" s="226">
        <f>S140*H140</f>
        <v>0</v>
      </c>
      <c r="AR140" s="17" t="s">
        <v>170</v>
      </c>
      <c r="AT140" s="17" t="s">
        <v>165</v>
      </c>
      <c r="AU140" s="17" t="s">
        <v>76</v>
      </c>
      <c r="AY140" s="17" t="s">
        <v>163</v>
      </c>
      <c r="BE140" s="227">
        <f>IF(N140="základní",J140,0)</f>
        <v>0</v>
      </c>
      <c r="BF140" s="227">
        <f>IF(N140="snížená",J140,0)</f>
        <v>0</v>
      </c>
      <c r="BG140" s="227">
        <f>IF(N140="zákl. přenesená",J140,0)</f>
        <v>0</v>
      </c>
      <c r="BH140" s="227">
        <f>IF(N140="sníž. přenesená",J140,0)</f>
        <v>0</v>
      </c>
      <c r="BI140" s="227">
        <f>IF(N140="nulová",J140,0)</f>
        <v>0</v>
      </c>
      <c r="BJ140" s="17" t="s">
        <v>74</v>
      </c>
      <c r="BK140" s="227">
        <f>ROUND(I140*H140,2)</f>
        <v>0</v>
      </c>
      <c r="BL140" s="17" t="s">
        <v>170</v>
      </c>
      <c r="BM140" s="17" t="s">
        <v>242</v>
      </c>
    </row>
    <row r="141" s="1" customFormat="1">
      <c r="B141" s="38"/>
      <c r="C141" s="39"/>
      <c r="D141" s="228" t="s">
        <v>172</v>
      </c>
      <c r="E141" s="39"/>
      <c r="F141" s="229" t="s">
        <v>243</v>
      </c>
      <c r="G141" s="39"/>
      <c r="H141" s="39"/>
      <c r="I141" s="143"/>
      <c r="J141" s="39"/>
      <c r="K141" s="39"/>
      <c r="L141" s="43"/>
      <c r="M141" s="230"/>
      <c r="N141" s="79"/>
      <c r="O141" s="79"/>
      <c r="P141" s="79"/>
      <c r="Q141" s="79"/>
      <c r="R141" s="79"/>
      <c r="S141" s="79"/>
      <c r="T141" s="80"/>
      <c r="AT141" s="17" t="s">
        <v>172</v>
      </c>
      <c r="AU141" s="17" t="s">
        <v>76</v>
      </c>
    </row>
    <row r="142" s="1" customFormat="1">
      <c r="B142" s="38"/>
      <c r="C142" s="39"/>
      <c r="D142" s="228" t="s">
        <v>174</v>
      </c>
      <c r="E142" s="39"/>
      <c r="F142" s="231" t="s">
        <v>244</v>
      </c>
      <c r="G142" s="39"/>
      <c r="H142" s="39"/>
      <c r="I142" s="143"/>
      <c r="J142" s="39"/>
      <c r="K142" s="39"/>
      <c r="L142" s="43"/>
      <c r="M142" s="230"/>
      <c r="N142" s="79"/>
      <c r="O142" s="79"/>
      <c r="P142" s="79"/>
      <c r="Q142" s="79"/>
      <c r="R142" s="79"/>
      <c r="S142" s="79"/>
      <c r="T142" s="80"/>
      <c r="AT142" s="17" t="s">
        <v>174</v>
      </c>
      <c r="AU142" s="17" t="s">
        <v>76</v>
      </c>
    </row>
    <row r="143" s="12" customFormat="1">
      <c r="B143" s="232"/>
      <c r="C143" s="233"/>
      <c r="D143" s="228" t="s">
        <v>176</v>
      </c>
      <c r="E143" s="234" t="s">
        <v>1</v>
      </c>
      <c r="F143" s="235" t="s">
        <v>245</v>
      </c>
      <c r="G143" s="233"/>
      <c r="H143" s="236">
        <v>38</v>
      </c>
      <c r="I143" s="237"/>
      <c r="J143" s="233"/>
      <c r="K143" s="233"/>
      <c r="L143" s="238"/>
      <c r="M143" s="239"/>
      <c r="N143" s="240"/>
      <c r="O143" s="240"/>
      <c r="P143" s="240"/>
      <c r="Q143" s="240"/>
      <c r="R143" s="240"/>
      <c r="S143" s="240"/>
      <c r="T143" s="241"/>
      <c r="AT143" s="242" t="s">
        <v>176</v>
      </c>
      <c r="AU143" s="242" t="s">
        <v>76</v>
      </c>
      <c r="AV143" s="12" t="s">
        <v>76</v>
      </c>
      <c r="AW143" s="12" t="s">
        <v>30</v>
      </c>
      <c r="AX143" s="12" t="s">
        <v>74</v>
      </c>
      <c r="AY143" s="242" t="s">
        <v>163</v>
      </c>
    </row>
    <row r="144" s="1" customFormat="1" ht="16.5" customHeight="1">
      <c r="B144" s="38"/>
      <c r="C144" s="216" t="s">
        <v>246</v>
      </c>
      <c r="D144" s="216" t="s">
        <v>165</v>
      </c>
      <c r="E144" s="217" t="s">
        <v>247</v>
      </c>
      <c r="F144" s="218" t="s">
        <v>248</v>
      </c>
      <c r="G144" s="219" t="s">
        <v>197</v>
      </c>
      <c r="H144" s="220">
        <v>90</v>
      </c>
      <c r="I144" s="221"/>
      <c r="J144" s="222">
        <f>ROUND(I144*H144,2)</f>
        <v>0</v>
      </c>
      <c r="K144" s="218" t="s">
        <v>169</v>
      </c>
      <c r="L144" s="43"/>
      <c r="M144" s="223" t="s">
        <v>1</v>
      </c>
      <c r="N144" s="224" t="s">
        <v>38</v>
      </c>
      <c r="O144" s="79"/>
      <c r="P144" s="225">
        <f>O144*H144</f>
        <v>0</v>
      </c>
      <c r="Q144" s="225">
        <v>0</v>
      </c>
      <c r="R144" s="225">
        <f>Q144*H144</f>
        <v>0</v>
      </c>
      <c r="S144" s="225">
        <v>0</v>
      </c>
      <c r="T144" s="226">
        <f>S144*H144</f>
        <v>0</v>
      </c>
      <c r="AR144" s="17" t="s">
        <v>170</v>
      </c>
      <c r="AT144" s="17" t="s">
        <v>165</v>
      </c>
      <c r="AU144" s="17" t="s">
        <v>76</v>
      </c>
      <c r="AY144" s="17" t="s">
        <v>163</v>
      </c>
      <c r="BE144" s="227">
        <f>IF(N144="základní",J144,0)</f>
        <v>0</v>
      </c>
      <c r="BF144" s="227">
        <f>IF(N144="snížená",J144,0)</f>
        <v>0</v>
      </c>
      <c r="BG144" s="227">
        <f>IF(N144="zákl. přenesená",J144,0)</f>
        <v>0</v>
      </c>
      <c r="BH144" s="227">
        <f>IF(N144="sníž. přenesená",J144,0)</f>
        <v>0</v>
      </c>
      <c r="BI144" s="227">
        <f>IF(N144="nulová",J144,0)</f>
        <v>0</v>
      </c>
      <c r="BJ144" s="17" t="s">
        <v>74</v>
      </c>
      <c r="BK144" s="227">
        <f>ROUND(I144*H144,2)</f>
        <v>0</v>
      </c>
      <c r="BL144" s="17" t="s">
        <v>170</v>
      </c>
      <c r="BM144" s="17" t="s">
        <v>249</v>
      </c>
    </row>
    <row r="145" s="1" customFormat="1">
      <c r="B145" s="38"/>
      <c r="C145" s="39"/>
      <c r="D145" s="228" t="s">
        <v>172</v>
      </c>
      <c r="E145" s="39"/>
      <c r="F145" s="229" t="s">
        <v>250</v>
      </c>
      <c r="G145" s="39"/>
      <c r="H145" s="39"/>
      <c r="I145" s="143"/>
      <c r="J145" s="39"/>
      <c r="K145" s="39"/>
      <c r="L145" s="43"/>
      <c r="M145" s="230"/>
      <c r="N145" s="79"/>
      <c r="O145" s="79"/>
      <c r="P145" s="79"/>
      <c r="Q145" s="79"/>
      <c r="R145" s="79"/>
      <c r="S145" s="79"/>
      <c r="T145" s="80"/>
      <c r="AT145" s="17" t="s">
        <v>172</v>
      </c>
      <c r="AU145" s="17" t="s">
        <v>76</v>
      </c>
    </row>
    <row r="146" s="1" customFormat="1">
      <c r="B146" s="38"/>
      <c r="C146" s="39"/>
      <c r="D146" s="228" t="s">
        <v>174</v>
      </c>
      <c r="E146" s="39"/>
      <c r="F146" s="231" t="s">
        <v>251</v>
      </c>
      <c r="G146" s="39"/>
      <c r="H146" s="39"/>
      <c r="I146" s="143"/>
      <c r="J146" s="39"/>
      <c r="K146" s="39"/>
      <c r="L146" s="43"/>
      <c r="M146" s="230"/>
      <c r="N146" s="79"/>
      <c r="O146" s="79"/>
      <c r="P146" s="79"/>
      <c r="Q146" s="79"/>
      <c r="R146" s="79"/>
      <c r="S146" s="79"/>
      <c r="T146" s="80"/>
      <c r="AT146" s="17" t="s">
        <v>174</v>
      </c>
      <c r="AU146" s="17" t="s">
        <v>76</v>
      </c>
    </row>
    <row r="147" s="12" customFormat="1">
      <c r="B147" s="232"/>
      <c r="C147" s="233"/>
      <c r="D147" s="228" t="s">
        <v>176</v>
      </c>
      <c r="E147" s="234" t="s">
        <v>1</v>
      </c>
      <c r="F147" s="235" t="s">
        <v>252</v>
      </c>
      <c r="G147" s="233"/>
      <c r="H147" s="236">
        <v>50</v>
      </c>
      <c r="I147" s="237"/>
      <c r="J147" s="233"/>
      <c r="K147" s="233"/>
      <c r="L147" s="238"/>
      <c r="M147" s="239"/>
      <c r="N147" s="240"/>
      <c r="O147" s="240"/>
      <c r="P147" s="240"/>
      <c r="Q147" s="240"/>
      <c r="R147" s="240"/>
      <c r="S147" s="240"/>
      <c r="T147" s="241"/>
      <c r="AT147" s="242" t="s">
        <v>176</v>
      </c>
      <c r="AU147" s="242" t="s">
        <v>76</v>
      </c>
      <c r="AV147" s="12" t="s">
        <v>76</v>
      </c>
      <c r="AW147" s="12" t="s">
        <v>30</v>
      </c>
      <c r="AX147" s="12" t="s">
        <v>67</v>
      </c>
      <c r="AY147" s="242" t="s">
        <v>163</v>
      </c>
    </row>
    <row r="148" s="12" customFormat="1">
      <c r="B148" s="232"/>
      <c r="C148" s="233"/>
      <c r="D148" s="228" t="s">
        <v>176</v>
      </c>
      <c r="E148" s="234" t="s">
        <v>1</v>
      </c>
      <c r="F148" s="235" t="s">
        <v>253</v>
      </c>
      <c r="G148" s="233"/>
      <c r="H148" s="236">
        <v>40</v>
      </c>
      <c r="I148" s="237"/>
      <c r="J148" s="233"/>
      <c r="K148" s="233"/>
      <c r="L148" s="238"/>
      <c r="M148" s="239"/>
      <c r="N148" s="240"/>
      <c r="O148" s="240"/>
      <c r="P148" s="240"/>
      <c r="Q148" s="240"/>
      <c r="R148" s="240"/>
      <c r="S148" s="240"/>
      <c r="T148" s="241"/>
      <c r="AT148" s="242" t="s">
        <v>176</v>
      </c>
      <c r="AU148" s="242" t="s">
        <v>76</v>
      </c>
      <c r="AV148" s="12" t="s">
        <v>76</v>
      </c>
      <c r="AW148" s="12" t="s">
        <v>30</v>
      </c>
      <c r="AX148" s="12" t="s">
        <v>67</v>
      </c>
      <c r="AY148" s="242" t="s">
        <v>163</v>
      </c>
    </row>
    <row r="149" s="14" customFormat="1">
      <c r="B149" s="253"/>
      <c r="C149" s="254"/>
      <c r="D149" s="228" t="s">
        <v>176</v>
      </c>
      <c r="E149" s="255" t="s">
        <v>1</v>
      </c>
      <c r="F149" s="256" t="s">
        <v>188</v>
      </c>
      <c r="G149" s="254"/>
      <c r="H149" s="257">
        <v>90</v>
      </c>
      <c r="I149" s="258"/>
      <c r="J149" s="254"/>
      <c r="K149" s="254"/>
      <c r="L149" s="259"/>
      <c r="M149" s="260"/>
      <c r="N149" s="261"/>
      <c r="O149" s="261"/>
      <c r="P149" s="261"/>
      <c r="Q149" s="261"/>
      <c r="R149" s="261"/>
      <c r="S149" s="261"/>
      <c r="T149" s="262"/>
      <c r="AT149" s="263" t="s">
        <v>176</v>
      </c>
      <c r="AU149" s="263" t="s">
        <v>76</v>
      </c>
      <c r="AV149" s="14" t="s">
        <v>170</v>
      </c>
      <c r="AW149" s="14" t="s">
        <v>30</v>
      </c>
      <c r="AX149" s="14" t="s">
        <v>74</v>
      </c>
      <c r="AY149" s="263" t="s">
        <v>163</v>
      </c>
    </row>
    <row r="150" s="11" customFormat="1" ht="22.8" customHeight="1">
      <c r="B150" s="200"/>
      <c r="C150" s="201"/>
      <c r="D150" s="202" t="s">
        <v>66</v>
      </c>
      <c r="E150" s="214" t="s">
        <v>189</v>
      </c>
      <c r="F150" s="214" t="s">
        <v>254</v>
      </c>
      <c r="G150" s="201"/>
      <c r="H150" s="201"/>
      <c r="I150" s="204"/>
      <c r="J150" s="215">
        <f>BK150</f>
        <v>0</v>
      </c>
      <c r="K150" s="201"/>
      <c r="L150" s="206"/>
      <c r="M150" s="207"/>
      <c r="N150" s="208"/>
      <c r="O150" s="208"/>
      <c r="P150" s="209">
        <f>SUM(P151:P190)</f>
        <v>0</v>
      </c>
      <c r="Q150" s="208"/>
      <c r="R150" s="209">
        <f>SUM(R151:R190)</f>
        <v>1.3776392084000002</v>
      </c>
      <c r="S150" s="208"/>
      <c r="T150" s="210">
        <f>SUM(T151:T190)</f>
        <v>0</v>
      </c>
      <c r="AR150" s="211" t="s">
        <v>74</v>
      </c>
      <c r="AT150" s="212" t="s">
        <v>66</v>
      </c>
      <c r="AU150" s="212" t="s">
        <v>74</v>
      </c>
      <c r="AY150" s="211" t="s">
        <v>163</v>
      </c>
      <c r="BK150" s="213">
        <f>SUM(BK151:BK190)</f>
        <v>0</v>
      </c>
    </row>
    <row r="151" s="1" customFormat="1" ht="16.5" customHeight="1">
      <c r="B151" s="38"/>
      <c r="C151" s="216" t="s">
        <v>255</v>
      </c>
      <c r="D151" s="216" t="s">
        <v>165</v>
      </c>
      <c r="E151" s="217" t="s">
        <v>256</v>
      </c>
      <c r="F151" s="218" t="s">
        <v>257</v>
      </c>
      <c r="G151" s="219" t="s">
        <v>180</v>
      </c>
      <c r="H151" s="220">
        <v>4.8300000000000001</v>
      </c>
      <c r="I151" s="221"/>
      <c r="J151" s="222">
        <f>ROUND(I151*H151,2)</f>
        <v>0</v>
      </c>
      <c r="K151" s="218" t="s">
        <v>169</v>
      </c>
      <c r="L151" s="43"/>
      <c r="M151" s="223" t="s">
        <v>1</v>
      </c>
      <c r="N151" s="224" t="s">
        <v>38</v>
      </c>
      <c r="O151" s="79"/>
      <c r="P151" s="225">
        <f>O151*H151</f>
        <v>0</v>
      </c>
      <c r="Q151" s="225">
        <v>0</v>
      </c>
      <c r="R151" s="225">
        <f>Q151*H151</f>
        <v>0</v>
      </c>
      <c r="S151" s="225">
        <v>0</v>
      </c>
      <c r="T151" s="226">
        <f>S151*H151</f>
        <v>0</v>
      </c>
      <c r="AR151" s="17" t="s">
        <v>170</v>
      </c>
      <c r="AT151" s="17" t="s">
        <v>165</v>
      </c>
      <c r="AU151" s="17" t="s">
        <v>76</v>
      </c>
      <c r="AY151" s="17" t="s">
        <v>163</v>
      </c>
      <c r="BE151" s="227">
        <f>IF(N151="základní",J151,0)</f>
        <v>0</v>
      </c>
      <c r="BF151" s="227">
        <f>IF(N151="snížená",J151,0)</f>
        <v>0</v>
      </c>
      <c r="BG151" s="227">
        <f>IF(N151="zákl. přenesená",J151,0)</f>
        <v>0</v>
      </c>
      <c r="BH151" s="227">
        <f>IF(N151="sníž. přenesená",J151,0)</f>
        <v>0</v>
      </c>
      <c r="BI151" s="227">
        <f>IF(N151="nulová",J151,0)</f>
        <v>0</v>
      </c>
      <c r="BJ151" s="17" t="s">
        <v>74</v>
      </c>
      <c r="BK151" s="227">
        <f>ROUND(I151*H151,2)</f>
        <v>0</v>
      </c>
      <c r="BL151" s="17" t="s">
        <v>170</v>
      </c>
      <c r="BM151" s="17" t="s">
        <v>258</v>
      </c>
    </row>
    <row r="152" s="1" customFormat="1">
      <c r="B152" s="38"/>
      <c r="C152" s="39"/>
      <c r="D152" s="228" t="s">
        <v>172</v>
      </c>
      <c r="E152" s="39"/>
      <c r="F152" s="229" t="s">
        <v>259</v>
      </c>
      <c r="G152" s="39"/>
      <c r="H152" s="39"/>
      <c r="I152" s="143"/>
      <c r="J152" s="39"/>
      <c r="K152" s="39"/>
      <c r="L152" s="43"/>
      <c r="M152" s="230"/>
      <c r="N152" s="79"/>
      <c r="O152" s="79"/>
      <c r="P152" s="79"/>
      <c r="Q152" s="79"/>
      <c r="R152" s="79"/>
      <c r="S152" s="79"/>
      <c r="T152" s="80"/>
      <c r="AT152" s="17" t="s">
        <v>172</v>
      </c>
      <c r="AU152" s="17" t="s">
        <v>76</v>
      </c>
    </row>
    <row r="153" s="1" customFormat="1">
      <c r="B153" s="38"/>
      <c r="C153" s="39"/>
      <c r="D153" s="228" t="s">
        <v>174</v>
      </c>
      <c r="E153" s="39"/>
      <c r="F153" s="231" t="s">
        <v>260</v>
      </c>
      <c r="G153" s="39"/>
      <c r="H153" s="39"/>
      <c r="I153" s="143"/>
      <c r="J153" s="39"/>
      <c r="K153" s="39"/>
      <c r="L153" s="43"/>
      <c r="M153" s="230"/>
      <c r="N153" s="79"/>
      <c r="O153" s="79"/>
      <c r="P153" s="79"/>
      <c r="Q153" s="79"/>
      <c r="R153" s="79"/>
      <c r="S153" s="79"/>
      <c r="T153" s="80"/>
      <c r="AT153" s="17" t="s">
        <v>174</v>
      </c>
      <c r="AU153" s="17" t="s">
        <v>76</v>
      </c>
    </row>
    <row r="154" s="13" customFormat="1">
      <c r="B154" s="243"/>
      <c r="C154" s="244"/>
      <c r="D154" s="228" t="s">
        <v>176</v>
      </c>
      <c r="E154" s="245" t="s">
        <v>1</v>
      </c>
      <c r="F154" s="246" t="s">
        <v>261</v>
      </c>
      <c r="G154" s="244"/>
      <c r="H154" s="245" t="s">
        <v>1</v>
      </c>
      <c r="I154" s="247"/>
      <c r="J154" s="244"/>
      <c r="K154" s="244"/>
      <c r="L154" s="248"/>
      <c r="M154" s="249"/>
      <c r="N154" s="250"/>
      <c r="O154" s="250"/>
      <c r="P154" s="250"/>
      <c r="Q154" s="250"/>
      <c r="R154" s="250"/>
      <c r="S154" s="250"/>
      <c r="T154" s="251"/>
      <c r="AT154" s="252" t="s">
        <v>176</v>
      </c>
      <c r="AU154" s="252" t="s">
        <v>76</v>
      </c>
      <c r="AV154" s="13" t="s">
        <v>74</v>
      </c>
      <c r="AW154" s="13" t="s">
        <v>30</v>
      </c>
      <c r="AX154" s="13" t="s">
        <v>67</v>
      </c>
      <c r="AY154" s="252" t="s">
        <v>163</v>
      </c>
    </row>
    <row r="155" s="12" customFormat="1">
      <c r="B155" s="232"/>
      <c r="C155" s="233"/>
      <c r="D155" s="228" t="s">
        <v>176</v>
      </c>
      <c r="E155" s="234" t="s">
        <v>1</v>
      </c>
      <c r="F155" s="235" t="s">
        <v>262</v>
      </c>
      <c r="G155" s="233"/>
      <c r="H155" s="236">
        <v>2.7949999999999999</v>
      </c>
      <c r="I155" s="237"/>
      <c r="J155" s="233"/>
      <c r="K155" s="233"/>
      <c r="L155" s="238"/>
      <c r="M155" s="239"/>
      <c r="N155" s="240"/>
      <c r="O155" s="240"/>
      <c r="P155" s="240"/>
      <c r="Q155" s="240"/>
      <c r="R155" s="240"/>
      <c r="S155" s="240"/>
      <c r="T155" s="241"/>
      <c r="AT155" s="242" t="s">
        <v>176</v>
      </c>
      <c r="AU155" s="242" t="s">
        <v>76</v>
      </c>
      <c r="AV155" s="12" t="s">
        <v>76</v>
      </c>
      <c r="AW155" s="12" t="s">
        <v>30</v>
      </c>
      <c r="AX155" s="12" t="s">
        <v>67</v>
      </c>
      <c r="AY155" s="242" t="s">
        <v>163</v>
      </c>
    </row>
    <row r="156" s="13" customFormat="1">
      <c r="B156" s="243"/>
      <c r="C156" s="244"/>
      <c r="D156" s="228" t="s">
        <v>176</v>
      </c>
      <c r="E156" s="245" t="s">
        <v>1</v>
      </c>
      <c r="F156" s="246" t="s">
        <v>263</v>
      </c>
      <c r="G156" s="244"/>
      <c r="H156" s="245" t="s">
        <v>1</v>
      </c>
      <c r="I156" s="247"/>
      <c r="J156" s="244"/>
      <c r="K156" s="244"/>
      <c r="L156" s="248"/>
      <c r="M156" s="249"/>
      <c r="N156" s="250"/>
      <c r="O156" s="250"/>
      <c r="P156" s="250"/>
      <c r="Q156" s="250"/>
      <c r="R156" s="250"/>
      <c r="S156" s="250"/>
      <c r="T156" s="251"/>
      <c r="AT156" s="252" t="s">
        <v>176</v>
      </c>
      <c r="AU156" s="252" t="s">
        <v>76</v>
      </c>
      <c r="AV156" s="13" t="s">
        <v>74</v>
      </c>
      <c r="AW156" s="13" t="s">
        <v>30</v>
      </c>
      <c r="AX156" s="13" t="s">
        <v>67</v>
      </c>
      <c r="AY156" s="252" t="s">
        <v>163</v>
      </c>
    </row>
    <row r="157" s="12" customFormat="1">
      <c r="B157" s="232"/>
      <c r="C157" s="233"/>
      <c r="D157" s="228" t="s">
        <v>176</v>
      </c>
      <c r="E157" s="234" t="s">
        <v>1</v>
      </c>
      <c r="F157" s="235" t="s">
        <v>264</v>
      </c>
      <c r="G157" s="233"/>
      <c r="H157" s="236">
        <v>1.4950000000000001</v>
      </c>
      <c r="I157" s="237"/>
      <c r="J157" s="233"/>
      <c r="K157" s="233"/>
      <c r="L157" s="238"/>
      <c r="M157" s="239"/>
      <c r="N157" s="240"/>
      <c r="O157" s="240"/>
      <c r="P157" s="240"/>
      <c r="Q157" s="240"/>
      <c r="R157" s="240"/>
      <c r="S157" s="240"/>
      <c r="T157" s="241"/>
      <c r="AT157" s="242" t="s">
        <v>176</v>
      </c>
      <c r="AU157" s="242" t="s">
        <v>76</v>
      </c>
      <c r="AV157" s="12" t="s">
        <v>76</v>
      </c>
      <c r="AW157" s="12" t="s">
        <v>30</v>
      </c>
      <c r="AX157" s="12" t="s">
        <v>67</v>
      </c>
      <c r="AY157" s="242" t="s">
        <v>163</v>
      </c>
    </row>
    <row r="158" s="13" customFormat="1">
      <c r="B158" s="243"/>
      <c r="C158" s="244"/>
      <c r="D158" s="228" t="s">
        <v>176</v>
      </c>
      <c r="E158" s="245" t="s">
        <v>1</v>
      </c>
      <c r="F158" s="246" t="s">
        <v>265</v>
      </c>
      <c r="G158" s="244"/>
      <c r="H158" s="245" t="s">
        <v>1</v>
      </c>
      <c r="I158" s="247"/>
      <c r="J158" s="244"/>
      <c r="K158" s="244"/>
      <c r="L158" s="248"/>
      <c r="M158" s="249"/>
      <c r="N158" s="250"/>
      <c r="O158" s="250"/>
      <c r="P158" s="250"/>
      <c r="Q158" s="250"/>
      <c r="R158" s="250"/>
      <c r="S158" s="250"/>
      <c r="T158" s="251"/>
      <c r="AT158" s="252" t="s">
        <v>176</v>
      </c>
      <c r="AU158" s="252" t="s">
        <v>76</v>
      </c>
      <c r="AV158" s="13" t="s">
        <v>74</v>
      </c>
      <c r="AW158" s="13" t="s">
        <v>30</v>
      </c>
      <c r="AX158" s="13" t="s">
        <v>67</v>
      </c>
      <c r="AY158" s="252" t="s">
        <v>163</v>
      </c>
    </row>
    <row r="159" s="12" customFormat="1">
      <c r="B159" s="232"/>
      <c r="C159" s="233"/>
      <c r="D159" s="228" t="s">
        <v>176</v>
      </c>
      <c r="E159" s="234" t="s">
        <v>1</v>
      </c>
      <c r="F159" s="235" t="s">
        <v>266</v>
      </c>
      <c r="G159" s="233"/>
      <c r="H159" s="236">
        <v>0.54000000000000004</v>
      </c>
      <c r="I159" s="237"/>
      <c r="J159" s="233"/>
      <c r="K159" s="233"/>
      <c r="L159" s="238"/>
      <c r="M159" s="239"/>
      <c r="N159" s="240"/>
      <c r="O159" s="240"/>
      <c r="P159" s="240"/>
      <c r="Q159" s="240"/>
      <c r="R159" s="240"/>
      <c r="S159" s="240"/>
      <c r="T159" s="241"/>
      <c r="AT159" s="242" t="s">
        <v>176</v>
      </c>
      <c r="AU159" s="242" t="s">
        <v>76</v>
      </c>
      <c r="AV159" s="12" t="s">
        <v>76</v>
      </c>
      <c r="AW159" s="12" t="s">
        <v>30</v>
      </c>
      <c r="AX159" s="12" t="s">
        <v>67</v>
      </c>
      <c r="AY159" s="242" t="s">
        <v>163</v>
      </c>
    </row>
    <row r="160" s="14" customFormat="1">
      <c r="B160" s="253"/>
      <c r="C160" s="254"/>
      <c r="D160" s="228" t="s">
        <v>176</v>
      </c>
      <c r="E160" s="255" t="s">
        <v>1</v>
      </c>
      <c r="F160" s="256" t="s">
        <v>188</v>
      </c>
      <c r="G160" s="254"/>
      <c r="H160" s="257">
        <v>4.8300000000000001</v>
      </c>
      <c r="I160" s="258"/>
      <c r="J160" s="254"/>
      <c r="K160" s="254"/>
      <c r="L160" s="259"/>
      <c r="M160" s="260"/>
      <c r="N160" s="261"/>
      <c r="O160" s="261"/>
      <c r="P160" s="261"/>
      <c r="Q160" s="261"/>
      <c r="R160" s="261"/>
      <c r="S160" s="261"/>
      <c r="T160" s="262"/>
      <c r="AT160" s="263" t="s">
        <v>176</v>
      </c>
      <c r="AU160" s="263" t="s">
        <v>76</v>
      </c>
      <c r="AV160" s="14" t="s">
        <v>170</v>
      </c>
      <c r="AW160" s="14" t="s">
        <v>30</v>
      </c>
      <c r="AX160" s="14" t="s">
        <v>74</v>
      </c>
      <c r="AY160" s="263" t="s">
        <v>163</v>
      </c>
    </row>
    <row r="161" s="1" customFormat="1" ht="16.5" customHeight="1">
      <c r="B161" s="38"/>
      <c r="C161" s="216" t="s">
        <v>267</v>
      </c>
      <c r="D161" s="216" t="s">
        <v>165</v>
      </c>
      <c r="E161" s="217" t="s">
        <v>268</v>
      </c>
      <c r="F161" s="218" t="s">
        <v>269</v>
      </c>
      <c r="G161" s="219" t="s">
        <v>197</v>
      </c>
      <c r="H161" s="220">
        <v>19.603999999999999</v>
      </c>
      <c r="I161" s="221"/>
      <c r="J161" s="222">
        <f>ROUND(I161*H161,2)</f>
        <v>0</v>
      </c>
      <c r="K161" s="218" t="s">
        <v>169</v>
      </c>
      <c r="L161" s="43"/>
      <c r="M161" s="223" t="s">
        <v>1</v>
      </c>
      <c r="N161" s="224" t="s">
        <v>38</v>
      </c>
      <c r="O161" s="79"/>
      <c r="P161" s="225">
        <f>O161*H161</f>
        <v>0</v>
      </c>
      <c r="Q161" s="225">
        <v>0.041744200000000002</v>
      </c>
      <c r="R161" s="225">
        <f>Q161*H161</f>
        <v>0.81835329680000002</v>
      </c>
      <c r="S161" s="225">
        <v>0</v>
      </c>
      <c r="T161" s="226">
        <f>S161*H161</f>
        <v>0</v>
      </c>
      <c r="AR161" s="17" t="s">
        <v>170</v>
      </c>
      <c r="AT161" s="17" t="s">
        <v>165</v>
      </c>
      <c r="AU161" s="17" t="s">
        <v>76</v>
      </c>
      <c r="AY161" s="17" t="s">
        <v>163</v>
      </c>
      <c r="BE161" s="227">
        <f>IF(N161="základní",J161,0)</f>
        <v>0</v>
      </c>
      <c r="BF161" s="227">
        <f>IF(N161="snížená",J161,0)</f>
        <v>0</v>
      </c>
      <c r="BG161" s="227">
        <f>IF(N161="zákl. přenesená",J161,0)</f>
        <v>0</v>
      </c>
      <c r="BH161" s="227">
        <f>IF(N161="sníž. přenesená",J161,0)</f>
        <v>0</v>
      </c>
      <c r="BI161" s="227">
        <f>IF(N161="nulová",J161,0)</f>
        <v>0</v>
      </c>
      <c r="BJ161" s="17" t="s">
        <v>74</v>
      </c>
      <c r="BK161" s="227">
        <f>ROUND(I161*H161,2)</f>
        <v>0</v>
      </c>
      <c r="BL161" s="17" t="s">
        <v>170</v>
      </c>
      <c r="BM161" s="17" t="s">
        <v>270</v>
      </c>
    </row>
    <row r="162" s="1" customFormat="1">
      <c r="B162" s="38"/>
      <c r="C162" s="39"/>
      <c r="D162" s="228" t="s">
        <v>172</v>
      </c>
      <c r="E162" s="39"/>
      <c r="F162" s="229" t="s">
        <v>271</v>
      </c>
      <c r="G162" s="39"/>
      <c r="H162" s="39"/>
      <c r="I162" s="143"/>
      <c r="J162" s="39"/>
      <c r="K162" s="39"/>
      <c r="L162" s="43"/>
      <c r="M162" s="230"/>
      <c r="N162" s="79"/>
      <c r="O162" s="79"/>
      <c r="P162" s="79"/>
      <c r="Q162" s="79"/>
      <c r="R162" s="79"/>
      <c r="S162" s="79"/>
      <c r="T162" s="80"/>
      <c r="AT162" s="17" t="s">
        <v>172</v>
      </c>
      <c r="AU162" s="17" t="s">
        <v>76</v>
      </c>
    </row>
    <row r="163" s="1" customFormat="1">
      <c r="B163" s="38"/>
      <c r="C163" s="39"/>
      <c r="D163" s="228" t="s">
        <v>174</v>
      </c>
      <c r="E163" s="39"/>
      <c r="F163" s="231" t="s">
        <v>272</v>
      </c>
      <c r="G163" s="39"/>
      <c r="H163" s="39"/>
      <c r="I163" s="143"/>
      <c r="J163" s="39"/>
      <c r="K163" s="39"/>
      <c r="L163" s="43"/>
      <c r="M163" s="230"/>
      <c r="N163" s="79"/>
      <c r="O163" s="79"/>
      <c r="P163" s="79"/>
      <c r="Q163" s="79"/>
      <c r="R163" s="79"/>
      <c r="S163" s="79"/>
      <c r="T163" s="80"/>
      <c r="AT163" s="17" t="s">
        <v>174</v>
      </c>
      <c r="AU163" s="17" t="s">
        <v>76</v>
      </c>
    </row>
    <row r="164" s="13" customFormat="1">
      <c r="B164" s="243"/>
      <c r="C164" s="244"/>
      <c r="D164" s="228" t="s">
        <v>176</v>
      </c>
      <c r="E164" s="245" t="s">
        <v>1</v>
      </c>
      <c r="F164" s="246" t="s">
        <v>273</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2" customFormat="1">
      <c r="B165" s="232"/>
      <c r="C165" s="233"/>
      <c r="D165" s="228" t="s">
        <v>176</v>
      </c>
      <c r="E165" s="234" t="s">
        <v>1</v>
      </c>
      <c r="F165" s="235" t="s">
        <v>274</v>
      </c>
      <c r="G165" s="233"/>
      <c r="H165" s="236">
        <v>8.3420000000000005</v>
      </c>
      <c r="I165" s="237"/>
      <c r="J165" s="233"/>
      <c r="K165" s="233"/>
      <c r="L165" s="238"/>
      <c r="M165" s="239"/>
      <c r="N165" s="240"/>
      <c r="O165" s="240"/>
      <c r="P165" s="240"/>
      <c r="Q165" s="240"/>
      <c r="R165" s="240"/>
      <c r="S165" s="240"/>
      <c r="T165" s="241"/>
      <c r="AT165" s="242" t="s">
        <v>176</v>
      </c>
      <c r="AU165" s="242" t="s">
        <v>76</v>
      </c>
      <c r="AV165" s="12" t="s">
        <v>76</v>
      </c>
      <c r="AW165" s="12" t="s">
        <v>30</v>
      </c>
      <c r="AX165" s="12" t="s">
        <v>67</v>
      </c>
      <c r="AY165" s="242" t="s">
        <v>163</v>
      </c>
    </row>
    <row r="166" s="12" customFormat="1">
      <c r="B166" s="232"/>
      <c r="C166" s="233"/>
      <c r="D166" s="228" t="s">
        <v>176</v>
      </c>
      <c r="E166" s="234" t="s">
        <v>1</v>
      </c>
      <c r="F166" s="235" t="s">
        <v>275</v>
      </c>
      <c r="G166" s="233"/>
      <c r="H166" s="236">
        <v>4.4619999999999997</v>
      </c>
      <c r="I166" s="237"/>
      <c r="J166" s="233"/>
      <c r="K166" s="233"/>
      <c r="L166" s="238"/>
      <c r="M166" s="239"/>
      <c r="N166" s="240"/>
      <c r="O166" s="240"/>
      <c r="P166" s="240"/>
      <c r="Q166" s="240"/>
      <c r="R166" s="240"/>
      <c r="S166" s="240"/>
      <c r="T166" s="241"/>
      <c r="AT166" s="242" t="s">
        <v>176</v>
      </c>
      <c r="AU166" s="242" t="s">
        <v>76</v>
      </c>
      <c r="AV166" s="12" t="s">
        <v>76</v>
      </c>
      <c r="AW166" s="12" t="s">
        <v>30</v>
      </c>
      <c r="AX166" s="12" t="s">
        <v>67</v>
      </c>
      <c r="AY166" s="242" t="s">
        <v>163</v>
      </c>
    </row>
    <row r="167" s="12" customFormat="1">
      <c r="B167" s="232"/>
      <c r="C167" s="233"/>
      <c r="D167" s="228" t="s">
        <v>176</v>
      </c>
      <c r="E167" s="234" t="s">
        <v>1</v>
      </c>
      <c r="F167" s="235" t="s">
        <v>276</v>
      </c>
      <c r="G167" s="233"/>
      <c r="H167" s="236">
        <v>2.6000000000000001</v>
      </c>
      <c r="I167" s="237"/>
      <c r="J167" s="233"/>
      <c r="K167" s="233"/>
      <c r="L167" s="238"/>
      <c r="M167" s="239"/>
      <c r="N167" s="240"/>
      <c r="O167" s="240"/>
      <c r="P167" s="240"/>
      <c r="Q167" s="240"/>
      <c r="R167" s="240"/>
      <c r="S167" s="240"/>
      <c r="T167" s="241"/>
      <c r="AT167" s="242" t="s">
        <v>176</v>
      </c>
      <c r="AU167" s="242" t="s">
        <v>76</v>
      </c>
      <c r="AV167" s="12" t="s">
        <v>76</v>
      </c>
      <c r="AW167" s="12" t="s">
        <v>30</v>
      </c>
      <c r="AX167" s="12" t="s">
        <v>67</v>
      </c>
      <c r="AY167" s="242" t="s">
        <v>163</v>
      </c>
    </row>
    <row r="168" s="13" customFormat="1">
      <c r="B168" s="243"/>
      <c r="C168" s="244"/>
      <c r="D168" s="228" t="s">
        <v>176</v>
      </c>
      <c r="E168" s="245" t="s">
        <v>1</v>
      </c>
      <c r="F168" s="246" t="s">
        <v>277</v>
      </c>
      <c r="G168" s="244"/>
      <c r="H168" s="245" t="s">
        <v>1</v>
      </c>
      <c r="I168" s="247"/>
      <c r="J168" s="244"/>
      <c r="K168" s="244"/>
      <c r="L168" s="248"/>
      <c r="M168" s="249"/>
      <c r="N168" s="250"/>
      <c r="O168" s="250"/>
      <c r="P168" s="250"/>
      <c r="Q168" s="250"/>
      <c r="R168" s="250"/>
      <c r="S168" s="250"/>
      <c r="T168" s="251"/>
      <c r="AT168" s="252" t="s">
        <v>176</v>
      </c>
      <c r="AU168" s="252" t="s">
        <v>76</v>
      </c>
      <c r="AV168" s="13" t="s">
        <v>74</v>
      </c>
      <c r="AW168" s="13" t="s">
        <v>30</v>
      </c>
      <c r="AX168" s="13" t="s">
        <v>67</v>
      </c>
      <c r="AY168" s="252" t="s">
        <v>163</v>
      </c>
    </row>
    <row r="169" s="12" customFormat="1">
      <c r="B169" s="232"/>
      <c r="C169" s="233"/>
      <c r="D169" s="228" t="s">
        <v>176</v>
      </c>
      <c r="E169" s="234" t="s">
        <v>1</v>
      </c>
      <c r="F169" s="235" t="s">
        <v>278</v>
      </c>
      <c r="G169" s="233"/>
      <c r="H169" s="236">
        <v>1.8</v>
      </c>
      <c r="I169" s="237"/>
      <c r="J169" s="233"/>
      <c r="K169" s="233"/>
      <c r="L169" s="238"/>
      <c r="M169" s="239"/>
      <c r="N169" s="240"/>
      <c r="O169" s="240"/>
      <c r="P169" s="240"/>
      <c r="Q169" s="240"/>
      <c r="R169" s="240"/>
      <c r="S169" s="240"/>
      <c r="T169" s="241"/>
      <c r="AT169" s="242" t="s">
        <v>176</v>
      </c>
      <c r="AU169" s="242" t="s">
        <v>76</v>
      </c>
      <c r="AV169" s="12" t="s">
        <v>76</v>
      </c>
      <c r="AW169" s="12" t="s">
        <v>30</v>
      </c>
      <c r="AX169" s="12" t="s">
        <v>67</v>
      </c>
      <c r="AY169" s="242" t="s">
        <v>163</v>
      </c>
    </row>
    <row r="170" s="12" customFormat="1">
      <c r="B170" s="232"/>
      <c r="C170" s="233"/>
      <c r="D170" s="228" t="s">
        <v>176</v>
      </c>
      <c r="E170" s="234" t="s">
        <v>1</v>
      </c>
      <c r="F170" s="235" t="s">
        <v>279</v>
      </c>
      <c r="G170" s="233"/>
      <c r="H170" s="236">
        <v>2.3999999999999999</v>
      </c>
      <c r="I170" s="237"/>
      <c r="J170" s="233"/>
      <c r="K170" s="233"/>
      <c r="L170" s="238"/>
      <c r="M170" s="239"/>
      <c r="N170" s="240"/>
      <c r="O170" s="240"/>
      <c r="P170" s="240"/>
      <c r="Q170" s="240"/>
      <c r="R170" s="240"/>
      <c r="S170" s="240"/>
      <c r="T170" s="241"/>
      <c r="AT170" s="242" t="s">
        <v>176</v>
      </c>
      <c r="AU170" s="242" t="s">
        <v>76</v>
      </c>
      <c r="AV170" s="12" t="s">
        <v>76</v>
      </c>
      <c r="AW170" s="12" t="s">
        <v>30</v>
      </c>
      <c r="AX170" s="12" t="s">
        <v>67</v>
      </c>
      <c r="AY170" s="242" t="s">
        <v>163</v>
      </c>
    </row>
    <row r="171" s="14" customFormat="1">
      <c r="B171" s="253"/>
      <c r="C171" s="254"/>
      <c r="D171" s="228" t="s">
        <v>176</v>
      </c>
      <c r="E171" s="255" t="s">
        <v>1</v>
      </c>
      <c r="F171" s="256" t="s">
        <v>188</v>
      </c>
      <c r="G171" s="254"/>
      <c r="H171" s="257">
        <v>19.603999999999999</v>
      </c>
      <c r="I171" s="258"/>
      <c r="J171" s="254"/>
      <c r="K171" s="254"/>
      <c r="L171" s="259"/>
      <c r="M171" s="260"/>
      <c r="N171" s="261"/>
      <c r="O171" s="261"/>
      <c r="P171" s="261"/>
      <c r="Q171" s="261"/>
      <c r="R171" s="261"/>
      <c r="S171" s="261"/>
      <c r="T171" s="262"/>
      <c r="AT171" s="263" t="s">
        <v>176</v>
      </c>
      <c r="AU171" s="263" t="s">
        <v>76</v>
      </c>
      <c r="AV171" s="14" t="s">
        <v>170</v>
      </c>
      <c r="AW171" s="14" t="s">
        <v>30</v>
      </c>
      <c r="AX171" s="14" t="s">
        <v>74</v>
      </c>
      <c r="AY171" s="263" t="s">
        <v>163</v>
      </c>
    </row>
    <row r="172" s="1" customFormat="1" ht="16.5" customHeight="1">
      <c r="B172" s="38"/>
      <c r="C172" s="216" t="s">
        <v>280</v>
      </c>
      <c r="D172" s="216" t="s">
        <v>165</v>
      </c>
      <c r="E172" s="217" t="s">
        <v>281</v>
      </c>
      <c r="F172" s="218" t="s">
        <v>282</v>
      </c>
      <c r="G172" s="219" t="s">
        <v>197</v>
      </c>
      <c r="H172" s="220">
        <v>19.603999999999999</v>
      </c>
      <c r="I172" s="221"/>
      <c r="J172" s="222">
        <f>ROUND(I172*H172,2)</f>
        <v>0</v>
      </c>
      <c r="K172" s="218" t="s">
        <v>169</v>
      </c>
      <c r="L172" s="43"/>
      <c r="M172" s="223" t="s">
        <v>1</v>
      </c>
      <c r="N172" s="224" t="s">
        <v>38</v>
      </c>
      <c r="O172" s="79"/>
      <c r="P172" s="225">
        <f>O172*H172</f>
        <v>0</v>
      </c>
      <c r="Q172" s="225">
        <v>1.5E-05</v>
      </c>
      <c r="R172" s="225">
        <f>Q172*H172</f>
        <v>0.00029406000000000001</v>
      </c>
      <c r="S172" s="225">
        <v>0</v>
      </c>
      <c r="T172" s="226">
        <f>S172*H172</f>
        <v>0</v>
      </c>
      <c r="AR172" s="17" t="s">
        <v>170</v>
      </c>
      <c r="AT172" s="17" t="s">
        <v>165</v>
      </c>
      <c r="AU172" s="17" t="s">
        <v>76</v>
      </c>
      <c r="AY172" s="17" t="s">
        <v>163</v>
      </c>
      <c r="BE172" s="227">
        <f>IF(N172="základní",J172,0)</f>
        <v>0</v>
      </c>
      <c r="BF172" s="227">
        <f>IF(N172="snížená",J172,0)</f>
        <v>0</v>
      </c>
      <c r="BG172" s="227">
        <f>IF(N172="zákl. přenesená",J172,0)</f>
        <v>0</v>
      </c>
      <c r="BH172" s="227">
        <f>IF(N172="sníž. přenesená",J172,0)</f>
        <v>0</v>
      </c>
      <c r="BI172" s="227">
        <f>IF(N172="nulová",J172,0)</f>
        <v>0</v>
      </c>
      <c r="BJ172" s="17" t="s">
        <v>74</v>
      </c>
      <c r="BK172" s="227">
        <f>ROUND(I172*H172,2)</f>
        <v>0</v>
      </c>
      <c r="BL172" s="17" t="s">
        <v>170</v>
      </c>
      <c r="BM172" s="17" t="s">
        <v>283</v>
      </c>
    </row>
    <row r="173" s="1" customFormat="1">
      <c r="B173" s="38"/>
      <c r="C173" s="39"/>
      <c r="D173" s="228" t="s">
        <v>172</v>
      </c>
      <c r="E173" s="39"/>
      <c r="F173" s="229" t="s">
        <v>284</v>
      </c>
      <c r="G173" s="39"/>
      <c r="H173" s="39"/>
      <c r="I173" s="143"/>
      <c r="J173" s="39"/>
      <c r="K173" s="39"/>
      <c r="L173" s="43"/>
      <c r="M173" s="230"/>
      <c r="N173" s="79"/>
      <c r="O173" s="79"/>
      <c r="P173" s="79"/>
      <c r="Q173" s="79"/>
      <c r="R173" s="79"/>
      <c r="S173" s="79"/>
      <c r="T173" s="80"/>
      <c r="AT173" s="17" t="s">
        <v>172</v>
      </c>
      <c r="AU173" s="17" t="s">
        <v>76</v>
      </c>
    </row>
    <row r="174" s="1" customFormat="1">
      <c r="B174" s="38"/>
      <c r="C174" s="39"/>
      <c r="D174" s="228" t="s">
        <v>174</v>
      </c>
      <c r="E174" s="39"/>
      <c r="F174" s="231" t="s">
        <v>272</v>
      </c>
      <c r="G174" s="39"/>
      <c r="H174" s="39"/>
      <c r="I174" s="143"/>
      <c r="J174" s="39"/>
      <c r="K174" s="39"/>
      <c r="L174" s="43"/>
      <c r="M174" s="230"/>
      <c r="N174" s="79"/>
      <c r="O174" s="79"/>
      <c r="P174" s="79"/>
      <c r="Q174" s="79"/>
      <c r="R174" s="79"/>
      <c r="S174" s="79"/>
      <c r="T174" s="80"/>
      <c r="AT174" s="17" t="s">
        <v>174</v>
      </c>
      <c r="AU174" s="17" t="s">
        <v>76</v>
      </c>
    </row>
    <row r="175" s="1" customFormat="1" ht="16.5" customHeight="1">
      <c r="B175" s="38"/>
      <c r="C175" s="216" t="s">
        <v>8</v>
      </c>
      <c r="D175" s="216" t="s">
        <v>165</v>
      </c>
      <c r="E175" s="217" t="s">
        <v>285</v>
      </c>
      <c r="F175" s="218" t="s">
        <v>286</v>
      </c>
      <c r="G175" s="219" t="s">
        <v>241</v>
      </c>
      <c r="H175" s="220">
        <v>0.53300000000000003</v>
      </c>
      <c r="I175" s="221"/>
      <c r="J175" s="222">
        <f>ROUND(I175*H175,2)</f>
        <v>0</v>
      </c>
      <c r="K175" s="218" t="s">
        <v>169</v>
      </c>
      <c r="L175" s="43"/>
      <c r="M175" s="223" t="s">
        <v>1</v>
      </c>
      <c r="N175" s="224" t="s">
        <v>38</v>
      </c>
      <c r="O175" s="79"/>
      <c r="P175" s="225">
        <f>O175*H175</f>
        <v>0</v>
      </c>
      <c r="Q175" s="225">
        <v>1.0487652000000001</v>
      </c>
      <c r="R175" s="225">
        <f>Q175*H175</f>
        <v>0.55899185160000009</v>
      </c>
      <c r="S175" s="225">
        <v>0</v>
      </c>
      <c r="T175" s="226">
        <f>S175*H175</f>
        <v>0</v>
      </c>
      <c r="AR175" s="17" t="s">
        <v>170</v>
      </c>
      <c r="AT175" s="17" t="s">
        <v>165</v>
      </c>
      <c r="AU175" s="17" t="s">
        <v>76</v>
      </c>
      <c r="AY175" s="17" t="s">
        <v>163</v>
      </c>
      <c r="BE175" s="227">
        <f>IF(N175="základní",J175,0)</f>
        <v>0</v>
      </c>
      <c r="BF175" s="227">
        <f>IF(N175="snížená",J175,0)</f>
        <v>0</v>
      </c>
      <c r="BG175" s="227">
        <f>IF(N175="zákl. přenesená",J175,0)</f>
        <v>0</v>
      </c>
      <c r="BH175" s="227">
        <f>IF(N175="sníž. přenesená",J175,0)</f>
        <v>0</v>
      </c>
      <c r="BI175" s="227">
        <f>IF(N175="nulová",J175,0)</f>
        <v>0</v>
      </c>
      <c r="BJ175" s="17" t="s">
        <v>74</v>
      </c>
      <c r="BK175" s="227">
        <f>ROUND(I175*H175,2)</f>
        <v>0</v>
      </c>
      <c r="BL175" s="17" t="s">
        <v>170</v>
      </c>
      <c r="BM175" s="17" t="s">
        <v>287</v>
      </c>
    </row>
    <row r="176" s="1" customFormat="1">
      <c r="B176" s="38"/>
      <c r="C176" s="39"/>
      <c r="D176" s="228" t="s">
        <v>172</v>
      </c>
      <c r="E176" s="39"/>
      <c r="F176" s="229" t="s">
        <v>288</v>
      </c>
      <c r="G176" s="39"/>
      <c r="H176" s="39"/>
      <c r="I176" s="143"/>
      <c r="J176" s="39"/>
      <c r="K176" s="39"/>
      <c r="L176" s="43"/>
      <c r="M176" s="230"/>
      <c r="N176" s="79"/>
      <c r="O176" s="79"/>
      <c r="P176" s="79"/>
      <c r="Q176" s="79"/>
      <c r="R176" s="79"/>
      <c r="S176" s="79"/>
      <c r="T176" s="80"/>
      <c r="AT176" s="17" t="s">
        <v>172</v>
      </c>
      <c r="AU176" s="17" t="s">
        <v>76</v>
      </c>
    </row>
    <row r="177" s="1" customFormat="1">
      <c r="B177" s="38"/>
      <c r="C177" s="39"/>
      <c r="D177" s="228" t="s">
        <v>174</v>
      </c>
      <c r="E177" s="39"/>
      <c r="F177" s="231" t="s">
        <v>289</v>
      </c>
      <c r="G177" s="39"/>
      <c r="H177" s="39"/>
      <c r="I177" s="143"/>
      <c r="J177" s="39"/>
      <c r="K177" s="39"/>
      <c r="L177" s="43"/>
      <c r="M177" s="230"/>
      <c r="N177" s="79"/>
      <c r="O177" s="79"/>
      <c r="P177" s="79"/>
      <c r="Q177" s="79"/>
      <c r="R177" s="79"/>
      <c r="S177" s="79"/>
      <c r="T177" s="80"/>
      <c r="AT177" s="17" t="s">
        <v>174</v>
      </c>
      <c r="AU177" s="17" t="s">
        <v>76</v>
      </c>
    </row>
    <row r="178" s="13" customFormat="1">
      <c r="B178" s="243"/>
      <c r="C178" s="244"/>
      <c r="D178" s="228" t="s">
        <v>176</v>
      </c>
      <c r="E178" s="245" t="s">
        <v>1</v>
      </c>
      <c r="F178" s="246" t="s">
        <v>290</v>
      </c>
      <c r="G178" s="244"/>
      <c r="H178" s="245" t="s">
        <v>1</v>
      </c>
      <c r="I178" s="247"/>
      <c r="J178" s="244"/>
      <c r="K178" s="244"/>
      <c r="L178" s="248"/>
      <c r="M178" s="249"/>
      <c r="N178" s="250"/>
      <c r="O178" s="250"/>
      <c r="P178" s="250"/>
      <c r="Q178" s="250"/>
      <c r="R178" s="250"/>
      <c r="S178" s="250"/>
      <c r="T178" s="251"/>
      <c r="AT178" s="252" t="s">
        <v>176</v>
      </c>
      <c r="AU178" s="252" t="s">
        <v>76</v>
      </c>
      <c r="AV178" s="13" t="s">
        <v>74</v>
      </c>
      <c r="AW178" s="13" t="s">
        <v>30</v>
      </c>
      <c r="AX178" s="13" t="s">
        <v>67</v>
      </c>
      <c r="AY178" s="252" t="s">
        <v>163</v>
      </c>
    </row>
    <row r="179" s="12" customFormat="1">
      <c r="B179" s="232"/>
      <c r="C179" s="233"/>
      <c r="D179" s="228" t="s">
        <v>176</v>
      </c>
      <c r="E179" s="234" t="s">
        <v>1</v>
      </c>
      <c r="F179" s="235" t="s">
        <v>291</v>
      </c>
      <c r="G179" s="233"/>
      <c r="H179" s="236">
        <v>0.48299999999999998</v>
      </c>
      <c r="I179" s="237"/>
      <c r="J179" s="233"/>
      <c r="K179" s="233"/>
      <c r="L179" s="238"/>
      <c r="M179" s="239"/>
      <c r="N179" s="240"/>
      <c r="O179" s="240"/>
      <c r="P179" s="240"/>
      <c r="Q179" s="240"/>
      <c r="R179" s="240"/>
      <c r="S179" s="240"/>
      <c r="T179" s="241"/>
      <c r="AT179" s="242" t="s">
        <v>176</v>
      </c>
      <c r="AU179" s="242" t="s">
        <v>76</v>
      </c>
      <c r="AV179" s="12" t="s">
        <v>76</v>
      </c>
      <c r="AW179" s="12" t="s">
        <v>30</v>
      </c>
      <c r="AX179" s="12" t="s">
        <v>67</v>
      </c>
      <c r="AY179" s="242" t="s">
        <v>163</v>
      </c>
    </row>
    <row r="180" s="13" customFormat="1">
      <c r="B180" s="243"/>
      <c r="C180" s="244"/>
      <c r="D180" s="228" t="s">
        <v>176</v>
      </c>
      <c r="E180" s="245" t="s">
        <v>1</v>
      </c>
      <c r="F180" s="246" t="s">
        <v>292</v>
      </c>
      <c r="G180" s="244"/>
      <c r="H180" s="245" t="s">
        <v>1</v>
      </c>
      <c r="I180" s="247"/>
      <c r="J180" s="244"/>
      <c r="K180" s="244"/>
      <c r="L180" s="248"/>
      <c r="M180" s="249"/>
      <c r="N180" s="250"/>
      <c r="O180" s="250"/>
      <c r="P180" s="250"/>
      <c r="Q180" s="250"/>
      <c r="R180" s="250"/>
      <c r="S180" s="250"/>
      <c r="T180" s="251"/>
      <c r="AT180" s="252" t="s">
        <v>176</v>
      </c>
      <c r="AU180" s="252" t="s">
        <v>76</v>
      </c>
      <c r="AV180" s="13" t="s">
        <v>74</v>
      </c>
      <c r="AW180" s="13" t="s">
        <v>30</v>
      </c>
      <c r="AX180" s="13" t="s">
        <v>67</v>
      </c>
      <c r="AY180" s="252" t="s">
        <v>163</v>
      </c>
    </row>
    <row r="181" s="12" customFormat="1">
      <c r="B181" s="232"/>
      <c r="C181" s="233"/>
      <c r="D181" s="228" t="s">
        <v>176</v>
      </c>
      <c r="E181" s="234" t="s">
        <v>1</v>
      </c>
      <c r="F181" s="235" t="s">
        <v>293</v>
      </c>
      <c r="G181" s="233"/>
      <c r="H181" s="236">
        <v>0.050000000000000003</v>
      </c>
      <c r="I181" s="237"/>
      <c r="J181" s="233"/>
      <c r="K181" s="233"/>
      <c r="L181" s="238"/>
      <c r="M181" s="239"/>
      <c r="N181" s="240"/>
      <c r="O181" s="240"/>
      <c r="P181" s="240"/>
      <c r="Q181" s="240"/>
      <c r="R181" s="240"/>
      <c r="S181" s="240"/>
      <c r="T181" s="241"/>
      <c r="AT181" s="242" t="s">
        <v>176</v>
      </c>
      <c r="AU181" s="242" t="s">
        <v>76</v>
      </c>
      <c r="AV181" s="12" t="s">
        <v>76</v>
      </c>
      <c r="AW181" s="12" t="s">
        <v>30</v>
      </c>
      <c r="AX181" s="12" t="s">
        <v>67</v>
      </c>
      <c r="AY181" s="242" t="s">
        <v>163</v>
      </c>
    </row>
    <row r="182" s="14" customFormat="1">
      <c r="B182" s="253"/>
      <c r="C182" s="254"/>
      <c r="D182" s="228" t="s">
        <v>176</v>
      </c>
      <c r="E182" s="255" t="s">
        <v>1</v>
      </c>
      <c r="F182" s="256" t="s">
        <v>188</v>
      </c>
      <c r="G182" s="254"/>
      <c r="H182" s="257">
        <v>0.53300000000000003</v>
      </c>
      <c r="I182" s="258"/>
      <c r="J182" s="254"/>
      <c r="K182" s="254"/>
      <c r="L182" s="259"/>
      <c r="M182" s="260"/>
      <c r="N182" s="261"/>
      <c r="O182" s="261"/>
      <c r="P182" s="261"/>
      <c r="Q182" s="261"/>
      <c r="R182" s="261"/>
      <c r="S182" s="261"/>
      <c r="T182" s="262"/>
      <c r="AT182" s="263" t="s">
        <v>176</v>
      </c>
      <c r="AU182" s="263" t="s">
        <v>76</v>
      </c>
      <c r="AV182" s="14" t="s">
        <v>170</v>
      </c>
      <c r="AW182" s="14" t="s">
        <v>30</v>
      </c>
      <c r="AX182" s="14" t="s">
        <v>74</v>
      </c>
      <c r="AY182" s="263" t="s">
        <v>163</v>
      </c>
    </row>
    <row r="183" s="1" customFormat="1" ht="16.5" customHeight="1">
      <c r="B183" s="38"/>
      <c r="C183" s="216" t="s">
        <v>294</v>
      </c>
      <c r="D183" s="216" t="s">
        <v>165</v>
      </c>
      <c r="E183" s="217" t="s">
        <v>295</v>
      </c>
      <c r="F183" s="218" t="s">
        <v>296</v>
      </c>
      <c r="G183" s="219" t="s">
        <v>180</v>
      </c>
      <c r="H183" s="220">
        <v>7.5</v>
      </c>
      <c r="I183" s="221"/>
      <c r="J183" s="222">
        <f>ROUND(I183*H183,2)</f>
        <v>0</v>
      </c>
      <c r="K183" s="218" t="s">
        <v>169</v>
      </c>
      <c r="L183" s="43"/>
      <c r="M183" s="223" t="s">
        <v>1</v>
      </c>
      <c r="N183" s="224" t="s">
        <v>38</v>
      </c>
      <c r="O183" s="79"/>
      <c r="P183" s="225">
        <f>O183*H183</f>
        <v>0</v>
      </c>
      <c r="Q183" s="225">
        <v>0</v>
      </c>
      <c r="R183" s="225">
        <f>Q183*H183</f>
        <v>0</v>
      </c>
      <c r="S183" s="225">
        <v>0</v>
      </c>
      <c r="T183" s="226">
        <f>S183*H183</f>
        <v>0</v>
      </c>
      <c r="AR183" s="17" t="s">
        <v>170</v>
      </c>
      <c r="AT183" s="17" t="s">
        <v>165</v>
      </c>
      <c r="AU183" s="17" t="s">
        <v>76</v>
      </c>
      <c r="AY183" s="17" t="s">
        <v>163</v>
      </c>
      <c r="BE183" s="227">
        <f>IF(N183="základní",J183,0)</f>
        <v>0</v>
      </c>
      <c r="BF183" s="227">
        <f>IF(N183="snížená",J183,0)</f>
        <v>0</v>
      </c>
      <c r="BG183" s="227">
        <f>IF(N183="zákl. přenesená",J183,0)</f>
        <v>0</v>
      </c>
      <c r="BH183" s="227">
        <f>IF(N183="sníž. přenesená",J183,0)</f>
        <v>0</v>
      </c>
      <c r="BI183" s="227">
        <f>IF(N183="nulová",J183,0)</f>
        <v>0</v>
      </c>
      <c r="BJ183" s="17" t="s">
        <v>74</v>
      </c>
      <c r="BK183" s="227">
        <f>ROUND(I183*H183,2)</f>
        <v>0</v>
      </c>
      <c r="BL183" s="17" t="s">
        <v>170</v>
      </c>
      <c r="BM183" s="17" t="s">
        <v>297</v>
      </c>
    </row>
    <row r="184" s="1" customFormat="1">
      <c r="B184" s="38"/>
      <c r="C184" s="39"/>
      <c r="D184" s="228" t="s">
        <v>172</v>
      </c>
      <c r="E184" s="39"/>
      <c r="F184" s="229" t="s">
        <v>298</v>
      </c>
      <c r="G184" s="39"/>
      <c r="H184" s="39"/>
      <c r="I184" s="143"/>
      <c r="J184" s="39"/>
      <c r="K184" s="39"/>
      <c r="L184" s="43"/>
      <c r="M184" s="230"/>
      <c r="N184" s="79"/>
      <c r="O184" s="79"/>
      <c r="P184" s="79"/>
      <c r="Q184" s="79"/>
      <c r="R184" s="79"/>
      <c r="S184" s="79"/>
      <c r="T184" s="80"/>
      <c r="AT184" s="17" t="s">
        <v>172</v>
      </c>
      <c r="AU184" s="17" t="s">
        <v>76</v>
      </c>
    </row>
    <row r="185" s="1" customFormat="1">
      <c r="B185" s="38"/>
      <c r="C185" s="39"/>
      <c r="D185" s="228" t="s">
        <v>174</v>
      </c>
      <c r="E185" s="39"/>
      <c r="F185" s="231" t="s">
        <v>299</v>
      </c>
      <c r="G185" s="39"/>
      <c r="H185" s="39"/>
      <c r="I185" s="143"/>
      <c r="J185" s="39"/>
      <c r="K185" s="39"/>
      <c r="L185" s="43"/>
      <c r="M185" s="230"/>
      <c r="N185" s="79"/>
      <c r="O185" s="79"/>
      <c r="P185" s="79"/>
      <c r="Q185" s="79"/>
      <c r="R185" s="79"/>
      <c r="S185" s="79"/>
      <c r="T185" s="80"/>
      <c r="AT185" s="17" t="s">
        <v>174</v>
      </c>
      <c r="AU185" s="17" t="s">
        <v>76</v>
      </c>
    </row>
    <row r="186" s="13" customFormat="1">
      <c r="B186" s="243"/>
      <c r="C186" s="244"/>
      <c r="D186" s="228" t="s">
        <v>176</v>
      </c>
      <c r="E186" s="245" t="s">
        <v>1</v>
      </c>
      <c r="F186" s="246" t="s">
        <v>300</v>
      </c>
      <c r="G186" s="244"/>
      <c r="H186" s="245" t="s">
        <v>1</v>
      </c>
      <c r="I186" s="247"/>
      <c r="J186" s="244"/>
      <c r="K186" s="244"/>
      <c r="L186" s="248"/>
      <c r="M186" s="249"/>
      <c r="N186" s="250"/>
      <c r="O186" s="250"/>
      <c r="P186" s="250"/>
      <c r="Q186" s="250"/>
      <c r="R186" s="250"/>
      <c r="S186" s="250"/>
      <c r="T186" s="251"/>
      <c r="AT186" s="252" t="s">
        <v>176</v>
      </c>
      <c r="AU186" s="252" t="s">
        <v>76</v>
      </c>
      <c r="AV186" s="13" t="s">
        <v>74</v>
      </c>
      <c r="AW186" s="13" t="s">
        <v>30</v>
      </c>
      <c r="AX186" s="13" t="s">
        <v>67</v>
      </c>
      <c r="AY186" s="252" t="s">
        <v>163</v>
      </c>
    </row>
    <row r="187" s="12" customFormat="1">
      <c r="B187" s="232"/>
      <c r="C187" s="233"/>
      <c r="D187" s="228" t="s">
        <v>176</v>
      </c>
      <c r="E187" s="234" t="s">
        <v>1</v>
      </c>
      <c r="F187" s="235" t="s">
        <v>301</v>
      </c>
      <c r="G187" s="233"/>
      <c r="H187" s="236">
        <v>0.29999999999999999</v>
      </c>
      <c r="I187" s="237"/>
      <c r="J187" s="233"/>
      <c r="K187" s="233"/>
      <c r="L187" s="238"/>
      <c r="M187" s="239"/>
      <c r="N187" s="240"/>
      <c r="O187" s="240"/>
      <c r="P187" s="240"/>
      <c r="Q187" s="240"/>
      <c r="R187" s="240"/>
      <c r="S187" s="240"/>
      <c r="T187" s="241"/>
      <c r="AT187" s="242" t="s">
        <v>176</v>
      </c>
      <c r="AU187" s="242" t="s">
        <v>76</v>
      </c>
      <c r="AV187" s="12" t="s">
        <v>76</v>
      </c>
      <c r="AW187" s="12" t="s">
        <v>30</v>
      </c>
      <c r="AX187" s="12" t="s">
        <v>67</v>
      </c>
      <c r="AY187" s="242" t="s">
        <v>163</v>
      </c>
    </row>
    <row r="188" s="13" customFormat="1">
      <c r="B188" s="243"/>
      <c r="C188" s="244"/>
      <c r="D188" s="228" t="s">
        <v>176</v>
      </c>
      <c r="E188" s="245" t="s">
        <v>1</v>
      </c>
      <c r="F188" s="246" t="s">
        <v>302</v>
      </c>
      <c r="G188" s="244"/>
      <c r="H188" s="245" t="s">
        <v>1</v>
      </c>
      <c r="I188" s="247"/>
      <c r="J188" s="244"/>
      <c r="K188" s="244"/>
      <c r="L188" s="248"/>
      <c r="M188" s="249"/>
      <c r="N188" s="250"/>
      <c r="O188" s="250"/>
      <c r="P188" s="250"/>
      <c r="Q188" s="250"/>
      <c r="R188" s="250"/>
      <c r="S188" s="250"/>
      <c r="T188" s="251"/>
      <c r="AT188" s="252" t="s">
        <v>176</v>
      </c>
      <c r="AU188" s="252" t="s">
        <v>76</v>
      </c>
      <c r="AV188" s="13" t="s">
        <v>74</v>
      </c>
      <c r="AW188" s="13" t="s">
        <v>30</v>
      </c>
      <c r="AX188" s="13" t="s">
        <v>67</v>
      </c>
      <c r="AY188" s="252" t="s">
        <v>163</v>
      </c>
    </row>
    <row r="189" s="12" customFormat="1">
      <c r="B189" s="232"/>
      <c r="C189" s="233"/>
      <c r="D189" s="228" t="s">
        <v>176</v>
      </c>
      <c r="E189" s="234" t="s">
        <v>1</v>
      </c>
      <c r="F189" s="235" t="s">
        <v>303</v>
      </c>
      <c r="G189" s="233"/>
      <c r="H189" s="236">
        <v>7.2000000000000002</v>
      </c>
      <c r="I189" s="237"/>
      <c r="J189" s="233"/>
      <c r="K189" s="233"/>
      <c r="L189" s="238"/>
      <c r="M189" s="239"/>
      <c r="N189" s="240"/>
      <c r="O189" s="240"/>
      <c r="P189" s="240"/>
      <c r="Q189" s="240"/>
      <c r="R189" s="240"/>
      <c r="S189" s="240"/>
      <c r="T189" s="241"/>
      <c r="AT189" s="242" t="s">
        <v>176</v>
      </c>
      <c r="AU189" s="242" t="s">
        <v>76</v>
      </c>
      <c r="AV189" s="12" t="s">
        <v>76</v>
      </c>
      <c r="AW189" s="12" t="s">
        <v>30</v>
      </c>
      <c r="AX189" s="12" t="s">
        <v>67</v>
      </c>
      <c r="AY189" s="242" t="s">
        <v>163</v>
      </c>
    </row>
    <row r="190" s="14" customFormat="1">
      <c r="B190" s="253"/>
      <c r="C190" s="254"/>
      <c r="D190" s="228" t="s">
        <v>176</v>
      </c>
      <c r="E190" s="255" t="s">
        <v>1</v>
      </c>
      <c r="F190" s="256" t="s">
        <v>188</v>
      </c>
      <c r="G190" s="254"/>
      <c r="H190" s="257">
        <v>7.5</v>
      </c>
      <c r="I190" s="258"/>
      <c r="J190" s="254"/>
      <c r="K190" s="254"/>
      <c r="L190" s="259"/>
      <c r="M190" s="260"/>
      <c r="N190" s="261"/>
      <c r="O190" s="261"/>
      <c r="P190" s="261"/>
      <c r="Q190" s="261"/>
      <c r="R190" s="261"/>
      <c r="S190" s="261"/>
      <c r="T190" s="262"/>
      <c r="AT190" s="263" t="s">
        <v>176</v>
      </c>
      <c r="AU190" s="263" t="s">
        <v>76</v>
      </c>
      <c r="AV190" s="14" t="s">
        <v>170</v>
      </c>
      <c r="AW190" s="14" t="s">
        <v>30</v>
      </c>
      <c r="AX190" s="14" t="s">
        <v>74</v>
      </c>
      <c r="AY190" s="263" t="s">
        <v>163</v>
      </c>
    </row>
    <row r="191" s="11" customFormat="1" ht="22.8" customHeight="1">
      <c r="B191" s="200"/>
      <c r="C191" s="201"/>
      <c r="D191" s="202" t="s">
        <v>66</v>
      </c>
      <c r="E191" s="214" t="s">
        <v>170</v>
      </c>
      <c r="F191" s="214" t="s">
        <v>304</v>
      </c>
      <c r="G191" s="201"/>
      <c r="H191" s="201"/>
      <c r="I191" s="204"/>
      <c r="J191" s="215">
        <f>BK191</f>
        <v>0</v>
      </c>
      <c r="K191" s="201"/>
      <c r="L191" s="206"/>
      <c r="M191" s="207"/>
      <c r="N191" s="208"/>
      <c r="O191" s="208"/>
      <c r="P191" s="209">
        <f>SUM(P192:P212)</f>
        <v>0</v>
      </c>
      <c r="Q191" s="208"/>
      <c r="R191" s="209">
        <f>SUM(R192:R212)</f>
        <v>54.465627257999991</v>
      </c>
      <c r="S191" s="208"/>
      <c r="T191" s="210">
        <f>SUM(T192:T212)</f>
        <v>0</v>
      </c>
      <c r="AR191" s="211" t="s">
        <v>74</v>
      </c>
      <c r="AT191" s="212" t="s">
        <v>66</v>
      </c>
      <c r="AU191" s="212" t="s">
        <v>74</v>
      </c>
      <c r="AY191" s="211" t="s">
        <v>163</v>
      </c>
      <c r="BK191" s="213">
        <f>SUM(BK192:BK212)</f>
        <v>0</v>
      </c>
    </row>
    <row r="192" s="1" customFormat="1" ht="16.5" customHeight="1">
      <c r="B192" s="38"/>
      <c r="C192" s="216" t="s">
        <v>305</v>
      </c>
      <c r="D192" s="216" t="s">
        <v>165</v>
      </c>
      <c r="E192" s="217" t="s">
        <v>306</v>
      </c>
      <c r="F192" s="218" t="s">
        <v>307</v>
      </c>
      <c r="G192" s="219" t="s">
        <v>241</v>
      </c>
      <c r="H192" s="220">
        <v>0.28899999999999998</v>
      </c>
      <c r="I192" s="221"/>
      <c r="J192" s="222">
        <f>ROUND(I192*H192,2)</f>
        <v>0</v>
      </c>
      <c r="K192" s="218" t="s">
        <v>169</v>
      </c>
      <c r="L192" s="43"/>
      <c r="M192" s="223" t="s">
        <v>1</v>
      </c>
      <c r="N192" s="224" t="s">
        <v>38</v>
      </c>
      <c r="O192" s="79"/>
      <c r="P192" s="225">
        <f>O192*H192</f>
        <v>0</v>
      </c>
      <c r="Q192" s="225">
        <v>1.0597380000000001</v>
      </c>
      <c r="R192" s="225">
        <f>Q192*H192</f>
        <v>0.306264282</v>
      </c>
      <c r="S192" s="225">
        <v>0</v>
      </c>
      <c r="T192" s="226">
        <f>S192*H192</f>
        <v>0</v>
      </c>
      <c r="AR192" s="17" t="s">
        <v>170</v>
      </c>
      <c r="AT192" s="17" t="s">
        <v>165</v>
      </c>
      <c r="AU192" s="17" t="s">
        <v>76</v>
      </c>
      <c r="AY192" s="17" t="s">
        <v>163</v>
      </c>
      <c r="BE192" s="227">
        <f>IF(N192="základní",J192,0)</f>
        <v>0</v>
      </c>
      <c r="BF192" s="227">
        <f>IF(N192="snížená",J192,0)</f>
        <v>0</v>
      </c>
      <c r="BG192" s="227">
        <f>IF(N192="zákl. přenesená",J192,0)</f>
        <v>0</v>
      </c>
      <c r="BH192" s="227">
        <f>IF(N192="sníž. přenesená",J192,0)</f>
        <v>0</v>
      </c>
      <c r="BI192" s="227">
        <f>IF(N192="nulová",J192,0)</f>
        <v>0</v>
      </c>
      <c r="BJ192" s="17" t="s">
        <v>74</v>
      </c>
      <c r="BK192" s="227">
        <f>ROUND(I192*H192,2)</f>
        <v>0</v>
      </c>
      <c r="BL192" s="17" t="s">
        <v>170</v>
      </c>
      <c r="BM192" s="17" t="s">
        <v>308</v>
      </c>
    </row>
    <row r="193" s="1" customFormat="1">
      <c r="B193" s="38"/>
      <c r="C193" s="39"/>
      <c r="D193" s="228" t="s">
        <v>172</v>
      </c>
      <c r="E193" s="39"/>
      <c r="F193" s="229" t="s">
        <v>309</v>
      </c>
      <c r="G193" s="39"/>
      <c r="H193" s="39"/>
      <c r="I193" s="143"/>
      <c r="J193" s="39"/>
      <c r="K193" s="39"/>
      <c r="L193" s="43"/>
      <c r="M193" s="230"/>
      <c r="N193" s="79"/>
      <c r="O193" s="79"/>
      <c r="P193" s="79"/>
      <c r="Q193" s="79"/>
      <c r="R193" s="79"/>
      <c r="S193" s="79"/>
      <c r="T193" s="80"/>
      <c r="AT193" s="17" t="s">
        <v>172</v>
      </c>
      <c r="AU193" s="17" t="s">
        <v>76</v>
      </c>
    </row>
    <row r="194" s="1" customFormat="1">
      <c r="B194" s="38"/>
      <c r="C194" s="39"/>
      <c r="D194" s="228" t="s">
        <v>174</v>
      </c>
      <c r="E194" s="39"/>
      <c r="F194" s="231" t="s">
        <v>310</v>
      </c>
      <c r="G194" s="39"/>
      <c r="H194" s="39"/>
      <c r="I194" s="143"/>
      <c r="J194" s="39"/>
      <c r="K194" s="39"/>
      <c r="L194" s="43"/>
      <c r="M194" s="230"/>
      <c r="N194" s="79"/>
      <c r="O194" s="79"/>
      <c r="P194" s="79"/>
      <c r="Q194" s="79"/>
      <c r="R194" s="79"/>
      <c r="S194" s="79"/>
      <c r="T194" s="80"/>
      <c r="AT194" s="17" t="s">
        <v>174</v>
      </c>
      <c r="AU194" s="17" t="s">
        <v>76</v>
      </c>
    </row>
    <row r="195" s="12" customFormat="1">
      <c r="B195" s="232"/>
      <c r="C195" s="233"/>
      <c r="D195" s="228" t="s">
        <v>176</v>
      </c>
      <c r="E195" s="234" t="s">
        <v>1</v>
      </c>
      <c r="F195" s="235" t="s">
        <v>311</v>
      </c>
      <c r="G195" s="233"/>
      <c r="H195" s="236">
        <v>0.28899999999999998</v>
      </c>
      <c r="I195" s="237"/>
      <c r="J195" s="233"/>
      <c r="K195" s="233"/>
      <c r="L195" s="238"/>
      <c r="M195" s="239"/>
      <c r="N195" s="240"/>
      <c r="O195" s="240"/>
      <c r="P195" s="240"/>
      <c r="Q195" s="240"/>
      <c r="R195" s="240"/>
      <c r="S195" s="240"/>
      <c r="T195" s="241"/>
      <c r="AT195" s="242" t="s">
        <v>176</v>
      </c>
      <c r="AU195" s="242" t="s">
        <v>76</v>
      </c>
      <c r="AV195" s="12" t="s">
        <v>76</v>
      </c>
      <c r="AW195" s="12" t="s">
        <v>30</v>
      </c>
      <c r="AX195" s="12" t="s">
        <v>74</v>
      </c>
      <c r="AY195" s="242" t="s">
        <v>163</v>
      </c>
    </row>
    <row r="196" s="1" customFormat="1" ht="16.5" customHeight="1">
      <c r="B196" s="38"/>
      <c r="C196" s="216" t="s">
        <v>312</v>
      </c>
      <c r="D196" s="216" t="s">
        <v>165</v>
      </c>
      <c r="E196" s="217" t="s">
        <v>313</v>
      </c>
      <c r="F196" s="218" t="s">
        <v>314</v>
      </c>
      <c r="G196" s="219" t="s">
        <v>197</v>
      </c>
      <c r="H196" s="220">
        <v>0.71999999999999997</v>
      </c>
      <c r="I196" s="221"/>
      <c r="J196" s="222">
        <f>ROUND(I196*H196,2)</f>
        <v>0</v>
      </c>
      <c r="K196" s="218" t="s">
        <v>169</v>
      </c>
      <c r="L196" s="43"/>
      <c r="M196" s="223" t="s">
        <v>1</v>
      </c>
      <c r="N196" s="224" t="s">
        <v>38</v>
      </c>
      <c r="O196" s="79"/>
      <c r="P196" s="225">
        <f>O196*H196</f>
        <v>0</v>
      </c>
      <c r="Q196" s="225">
        <v>0.0145328</v>
      </c>
      <c r="R196" s="225">
        <f>Q196*H196</f>
        <v>0.010463616</v>
      </c>
      <c r="S196" s="225">
        <v>0</v>
      </c>
      <c r="T196" s="226">
        <f>S196*H196</f>
        <v>0</v>
      </c>
      <c r="AR196" s="17" t="s">
        <v>170</v>
      </c>
      <c r="AT196" s="17" t="s">
        <v>165</v>
      </c>
      <c r="AU196" s="17" t="s">
        <v>76</v>
      </c>
      <c r="AY196" s="17" t="s">
        <v>163</v>
      </c>
      <c r="BE196" s="227">
        <f>IF(N196="základní",J196,0)</f>
        <v>0</v>
      </c>
      <c r="BF196" s="227">
        <f>IF(N196="snížená",J196,0)</f>
        <v>0</v>
      </c>
      <c r="BG196" s="227">
        <f>IF(N196="zákl. přenesená",J196,0)</f>
        <v>0</v>
      </c>
      <c r="BH196" s="227">
        <f>IF(N196="sníž. přenesená",J196,0)</f>
        <v>0</v>
      </c>
      <c r="BI196" s="227">
        <f>IF(N196="nulová",J196,0)</f>
        <v>0</v>
      </c>
      <c r="BJ196" s="17" t="s">
        <v>74</v>
      </c>
      <c r="BK196" s="227">
        <f>ROUND(I196*H196,2)</f>
        <v>0</v>
      </c>
      <c r="BL196" s="17" t="s">
        <v>170</v>
      </c>
      <c r="BM196" s="17" t="s">
        <v>315</v>
      </c>
    </row>
    <row r="197" s="1" customFormat="1">
      <c r="B197" s="38"/>
      <c r="C197" s="39"/>
      <c r="D197" s="228" t="s">
        <v>172</v>
      </c>
      <c r="E197" s="39"/>
      <c r="F197" s="229" t="s">
        <v>316</v>
      </c>
      <c r="G197" s="39"/>
      <c r="H197" s="39"/>
      <c r="I197" s="143"/>
      <c r="J197" s="39"/>
      <c r="K197" s="39"/>
      <c r="L197" s="43"/>
      <c r="M197" s="230"/>
      <c r="N197" s="79"/>
      <c r="O197" s="79"/>
      <c r="P197" s="79"/>
      <c r="Q197" s="79"/>
      <c r="R197" s="79"/>
      <c r="S197" s="79"/>
      <c r="T197" s="80"/>
      <c r="AT197" s="17" t="s">
        <v>172</v>
      </c>
      <c r="AU197" s="17" t="s">
        <v>76</v>
      </c>
    </row>
    <row r="198" s="1" customFormat="1">
      <c r="B198" s="38"/>
      <c r="C198" s="39"/>
      <c r="D198" s="228" t="s">
        <v>174</v>
      </c>
      <c r="E198" s="39"/>
      <c r="F198" s="231" t="s">
        <v>317</v>
      </c>
      <c r="G198" s="39"/>
      <c r="H198" s="39"/>
      <c r="I198" s="143"/>
      <c r="J198" s="39"/>
      <c r="K198" s="39"/>
      <c r="L198" s="43"/>
      <c r="M198" s="230"/>
      <c r="N198" s="79"/>
      <c r="O198" s="79"/>
      <c r="P198" s="79"/>
      <c r="Q198" s="79"/>
      <c r="R198" s="79"/>
      <c r="S198" s="79"/>
      <c r="T198" s="80"/>
      <c r="AT198" s="17" t="s">
        <v>174</v>
      </c>
      <c r="AU198" s="17" t="s">
        <v>76</v>
      </c>
    </row>
    <row r="199" s="13" customFormat="1">
      <c r="B199" s="243"/>
      <c r="C199" s="244"/>
      <c r="D199" s="228" t="s">
        <v>176</v>
      </c>
      <c r="E199" s="245" t="s">
        <v>1</v>
      </c>
      <c r="F199" s="246" t="s">
        <v>318</v>
      </c>
      <c r="G199" s="244"/>
      <c r="H199" s="245" t="s">
        <v>1</v>
      </c>
      <c r="I199" s="247"/>
      <c r="J199" s="244"/>
      <c r="K199" s="244"/>
      <c r="L199" s="248"/>
      <c r="M199" s="249"/>
      <c r="N199" s="250"/>
      <c r="O199" s="250"/>
      <c r="P199" s="250"/>
      <c r="Q199" s="250"/>
      <c r="R199" s="250"/>
      <c r="S199" s="250"/>
      <c r="T199" s="251"/>
      <c r="AT199" s="252" t="s">
        <v>176</v>
      </c>
      <c r="AU199" s="252" t="s">
        <v>76</v>
      </c>
      <c r="AV199" s="13" t="s">
        <v>74</v>
      </c>
      <c r="AW199" s="13" t="s">
        <v>30</v>
      </c>
      <c r="AX199" s="13" t="s">
        <v>67</v>
      </c>
      <c r="AY199" s="252" t="s">
        <v>163</v>
      </c>
    </row>
    <row r="200" s="12" customFormat="1">
      <c r="B200" s="232"/>
      <c r="C200" s="233"/>
      <c r="D200" s="228" t="s">
        <v>176</v>
      </c>
      <c r="E200" s="234" t="s">
        <v>1</v>
      </c>
      <c r="F200" s="235" t="s">
        <v>319</v>
      </c>
      <c r="G200" s="233"/>
      <c r="H200" s="236">
        <v>0.71999999999999997</v>
      </c>
      <c r="I200" s="237"/>
      <c r="J200" s="233"/>
      <c r="K200" s="233"/>
      <c r="L200" s="238"/>
      <c r="M200" s="239"/>
      <c r="N200" s="240"/>
      <c r="O200" s="240"/>
      <c r="P200" s="240"/>
      <c r="Q200" s="240"/>
      <c r="R200" s="240"/>
      <c r="S200" s="240"/>
      <c r="T200" s="241"/>
      <c r="AT200" s="242" t="s">
        <v>176</v>
      </c>
      <c r="AU200" s="242" t="s">
        <v>76</v>
      </c>
      <c r="AV200" s="12" t="s">
        <v>76</v>
      </c>
      <c r="AW200" s="12" t="s">
        <v>30</v>
      </c>
      <c r="AX200" s="12" t="s">
        <v>74</v>
      </c>
      <c r="AY200" s="242" t="s">
        <v>163</v>
      </c>
    </row>
    <row r="201" s="1" customFormat="1" ht="16.5" customHeight="1">
      <c r="B201" s="38"/>
      <c r="C201" s="216" t="s">
        <v>320</v>
      </c>
      <c r="D201" s="216" t="s">
        <v>165</v>
      </c>
      <c r="E201" s="217" t="s">
        <v>321</v>
      </c>
      <c r="F201" s="218" t="s">
        <v>322</v>
      </c>
      <c r="G201" s="219" t="s">
        <v>197</v>
      </c>
      <c r="H201" s="220">
        <v>0.71999999999999997</v>
      </c>
      <c r="I201" s="221"/>
      <c r="J201" s="222">
        <f>ROUND(I201*H201,2)</f>
        <v>0</v>
      </c>
      <c r="K201" s="218" t="s">
        <v>169</v>
      </c>
      <c r="L201" s="43"/>
      <c r="M201" s="223" t="s">
        <v>1</v>
      </c>
      <c r="N201" s="224" t="s">
        <v>38</v>
      </c>
      <c r="O201" s="79"/>
      <c r="P201" s="225">
        <f>O201*H201</f>
        <v>0</v>
      </c>
      <c r="Q201" s="225">
        <v>0.015138</v>
      </c>
      <c r="R201" s="225">
        <f>Q201*H201</f>
        <v>0.01089936</v>
      </c>
      <c r="S201" s="225">
        <v>0</v>
      </c>
      <c r="T201" s="226">
        <f>S201*H201</f>
        <v>0</v>
      </c>
      <c r="AR201" s="17" t="s">
        <v>170</v>
      </c>
      <c r="AT201" s="17" t="s">
        <v>165</v>
      </c>
      <c r="AU201" s="17" t="s">
        <v>76</v>
      </c>
      <c r="AY201" s="17" t="s">
        <v>163</v>
      </c>
      <c r="BE201" s="227">
        <f>IF(N201="základní",J201,0)</f>
        <v>0</v>
      </c>
      <c r="BF201" s="227">
        <f>IF(N201="snížená",J201,0)</f>
        <v>0</v>
      </c>
      <c r="BG201" s="227">
        <f>IF(N201="zákl. přenesená",J201,0)</f>
        <v>0</v>
      </c>
      <c r="BH201" s="227">
        <f>IF(N201="sníž. přenesená",J201,0)</f>
        <v>0</v>
      </c>
      <c r="BI201" s="227">
        <f>IF(N201="nulová",J201,0)</f>
        <v>0</v>
      </c>
      <c r="BJ201" s="17" t="s">
        <v>74</v>
      </c>
      <c r="BK201" s="227">
        <f>ROUND(I201*H201,2)</f>
        <v>0</v>
      </c>
      <c r="BL201" s="17" t="s">
        <v>170</v>
      </c>
      <c r="BM201" s="17" t="s">
        <v>323</v>
      </c>
    </row>
    <row r="202" s="1" customFormat="1">
      <c r="B202" s="38"/>
      <c r="C202" s="39"/>
      <c r="D202" s="228" t="s">
        <v>172</v>
      </c>
      <c r="E202" s="39"/>
      <c r="F202" s="229" t="s">
        <v>324</v>
      </c>
      <c r="G202" s="39"/>
      <c r="H202" s="39"/>
      <c r="I202" s="143"/>
      <c r="J202" s="39"/>
      <c r="K202" s="39"/>
      <c r="L202" s="43"/>
      <c r="M202" s="230"/>
      <c r="N202" s="79"/>
      <c r="O202" s="79"/>
      <c r="P202" s="79"/>
      <c r="Q202" s="79"/>
      <c r="R202" s="79"/>
      <c r="S202" s="79"/>
      <c r="T202" s="80"/>
      <c r="AT202" s="17" t="s">
        <v>172</v>
      </c>
      <c r="AU202" s="17" t="s">
        <v>76</v>
      </c>
    </row>
    <row r="203" s="1" customFormat="1">
      <c r="B203" s="38"/>
      <c r="C203" s="39"/>
      <c r="D203" s="228" t="s">
        <v>174</v>
      </c>
      <c r="E203" s="39"/>
      <c r="F203" s="231" t="s">
        <v>317</v>
      </c>
      <c r="G203" s="39"/>
      <c r="H203" s="39"/>
      <c r="I203" s="143"/>
      <c r="J203" s="39"/>
      <c r="K203" s="39"/>
      <c r="L203" s="43"/>
      <c r="M203" s="230"/>
      <c r="N203" s="79"/>
      <c r="O203" s="79"/>
      <c r="P203" s="79"/>
      <c r="Q203" s="79"/>
      <c r="R203" s="79"/>
      <c r="S203" s="79"/>
      <c r="T203" s="80"/>
      <c r="AT203" s="17" t="s">
        <v>174</v>
      </c>
      <c r="AU203" s="17" t="s">
        <v>76</v>
      </c>
    </row>
    <row r="204" s="1" customFormat="1">
      <c r="B204" s="38"/>
      <c r="C204" s="39"/>
      <c r="D204" s="228" t="s">
        <v>221</v>
      </c>
      <c r="E204" s="39"/>
      <c r="F204" s="231" t="s">
        <v>325</v>
      </c>
      <c r="G204" s="39"/>
      <c r="H204" s="39"/>
      <c r="I204" s="143"/>
      <c r="J204" s="39"/>
      <c r="K204" s="39"/>
      <c r="L204" s="43"/>
      <c r="M204" s="230"/>
      <c r="N204" s="79"/>
      <c r="O204" s="79"/>
      <c r="P204" s="79"/>
      <c r="Q204" s="79"/>
      <c r="R204" s="79"/>
      <c r="S204" s="79"/>
      <c r="T204" s="80"/>
      <c r="AT204" s="17" t="s">
        <v>221</v>
      </c>
      <c r="AU204" s="17" t="s">
        <v>76</v>
      </c>
    </row>
    <row r="205" s="1" customFormat="1" ht="16.5" customHeight="1">
      <c r="B205" s="38"/>
      <c r="C205" s="216" t="s">
        <v>326</v>
      </c>
      <c r="D205" s="216" t="s">
        <v>165</v>
      </c>
      <c r="E205" s="217" t="s">
        <v>327</v>
      </c>
      <c r="F205" s="218" t="s">
        <v>328</v>
      </c>
      <c r="G205" s="219" t="s">
        <v>197</v>
      </c>
      <c r="H205" s="220">
        <v>52.5</v>
      </c>
      <c r="I205" s="221"/>
      <c r="J205" s="222">
        <f>ROUND(I205*H205,2)</f>
        <v>0</v>
      </c>
      <c r="K205" s="218" t="s">
        <v>169</v>
      </c>
      <c r="L205" s="43"/>
      <c r="M205" s="223" t="s">
        <v>1</v>
      </c>
      <c r="N205" s="224" t="s">
        <v>38</v>
      </c>
      <c r="O205" s="79"/>
      <c r="P205" s="225">
        <f>O205*H205</f>
        <v>0</v>
      </c>
      <c r="Q205" s="225">
        <v>1.0311999999999999</v>
      </c>
      <c r="R205" s="225">
        <f>Q205*H205</f>
        <v>54.137999999999991</v>
      </c>
      <c r="S205" s="225">
        <v>0</v>
      </c>
      <c r="T205" s="226">
        <f>S205*H205</f>
        <v>0</v>
      </c>
      <c r="AR205" s="17" t="s">
        <v>170</v>
      </c>
      <c r="AT205" s="17" t="s">
        <v>165</v>
      </c>
      <c r="AU205" s="17" t="s">
        <v>76</v>
      </c>
      <c r="AY205" s="17" t="s">
        <v>163</v>
      </c>
      <c r="BE205" s="227">
        <f>IF(N205="základní",J205,0)</f>
        <v>0</v>
      </c>
      <c r="BF205" s="227">
        <f>IF(N205="snížená",J205,0)</f>
        <v>0</v>
      </c>
      <c r="BG205" s="227">
        <f>IF(N205="zákl. přenesená",J205,0)</f>
        <v>0</v>
      </c>
      <c r="BH205" s="227">
        <f>IF(N205="sníž. přenesená",J205,0)</f>
        <v>0</v>
      </c>
      <c r="BI205" s="227">
        <f>IF(N205="nulová",J205,0)</f>
        <v>0</v>
      </c>
      <c r="BJ205" s="17" t="s">
        <v>74</v>
      </c>
      <c r="BK205" s="227">
        <f>ROUND(I205*H205,2)</f>
        <v>0</v>
      </c>
      <c r="BL205" s="17" t="s">
        <v>170</v>
      </c>
      <c r="BM205" s="17" t="s">
        <v>329</v>
      </c>
    </row>
    <row r="206" s="1" customFormat="1">
      <c r="B206" s="38"/>
      <c r="C206" s="39"/>
      <c r="D206" s="228" t="s">
        <v>172</v>
      </c>
      <c r="E206" s="39"/>
      <c r="F206" s="229" t="s">
        <v>330</v>
      </c>
      <c r="G206" s="39"/>
      <c r="H206" s="39"/>
      <c r="I206" s="143"/>
      <c r="J206" s="39"/>
      <c r="K206" s="39"/>
      <c r="L206" s="43"/>
      <c r="M206" s="230"/>
      <c r="N206" s="79"/>
      <c r="O206" s="79"/>
      <c r="P206" s="79"/>
      <c r="Q206" s="79"/>
      <c r="R206" s="79"/>
      <c r="S206" s="79"/>
      <c r="T206" s="80"/>
      <c r="AT206" s="17" t="s">
        <v>172</v>
      </c>
      <c r="AU206" s="17" t="s">
        <v>76</v>
      </c>
    </row>
    <row r="207" s="1" customFormat="1">
      <c r="B207" s="38"/>
      <c r="C207" s="39"/>
      <c r="D207" s="228" t="s">
        <v>174</v>
      </c>
      <c r="E207" s="39"/>
      <c r="F207" s="231" t="s">
        <v>331</v>
      </c>
      <c r="G207" s="39"/>
      <c r="H207" s="39"/>
      <c r="I207" s="143"/>
      <c r="J207" s="39"/>
      <c r="K207" s="39"/>
      <c r="L207" s="43"/>
      <c r="M207" s="230"/>
      <c r="N207" s="79"/>
      <c r="O207" s="79"/>
      <c r="P207" s="79"/>
      <c r="Q207" s="79"/>
      <c r="R207" s="79"/>
      <c r="S207" s="79"/>
      <c r="T207" s="80"/>
      <c r="AT207" s="17" t="s">
        <v>174</v>
      </c>
      <c r="AU207" s="17" t="s">
        <v>76</v>
      </c>
    </row>
    <row r="208" s="13" customFormat="1">
      <c r="B208" s="243"/>
      <c r="C208" s="244"/>
      <c r="D208" s="228" t="s">
        <v>176</v>
      </c>
      <c r="E208" s="245" t="s">
        <v>1</v>
      </c>
      <c r="F208" s="246" t="s">
        <v>332</v>
      </c>
      <c r="G208" s="244"/>
      <c r="H208" s="245" t="s">
        <v>1</v>
      </c>
      <c r="I208" s="247"/>
      <c r="J208" s="244"/>
      <c r="K208" s="244"/>
      <c r="L208" s="248"/>
      <c r="M208" s="249"/>
      <c r="N208" s="250"/>
      <c r="O208" s="250"/>
      <c r="P208" s="250"/>
      <c r="Q208" s="250"/>
      <c r="R208" s="250"/>
      <c r="S208" s="250"/>
      <c r="T208" s="251"/>
      <c r="AT208" s="252" t="s">
        <v>176</v>
      </c>
      <c r="AU208" s="252" t="s">
        <v>76</v>
      </c>
      <c r="AV208" s="13" t="s">
        <v>74</v>
      </c>
      <c r="AW208" s="13" t="s">
        <v>30</v>
      </c>
      <c r="AX208" s="13" t="s">
        <v>67</v>
      </c>
      <c r="AY208" s="252" t="s">
        <v>163</v>
      </c>
    </row>
    <row r="209" s="12" customFormat="1">
      <c r="B209" s="232"/>
      <c r="C209" s="233"/>
      <c r="D209" s="228" t="s">
        <v>176</v>
      </c>
      <c r="E209" s="234" t="s">
        <v>1</v>
      </c>
      <c r="F209" s="235" t="s">
        <v>333</v>
      </c>
      <c r="G209" s="233"/>
      <c r="H209" s="236">
        <v>12.5</v>
      </c>
      <c r="I209" s="237"/>
      <c r="J209" s="233"/>
      <c r="K209" s="233"/>
      <c r="L209" s="238"/>
      <c r="M209" s="239"/>
      <c r="N209" s="240"/>
      <c r="O209" s="240"/>
      <c r="P209" s="240"/>
      <c r="Q209" s="240"/>
      <c r="R209" s="240"/>
      <c r="S209" s="240"/>
      <c r="T209" s="241"/>
      <c r="AT209" s="242" t="s">
        <v>176</v>
      </c>
      <c r="AU209" s="242" t="s">
        <v>76</v>
      </c>
      <c r="AV209" s="12" t="s">
        <v>76</v>
      </c>
      <c r="AW209" s="12" t="s">
        <v>30</v>
      </c>
      <c r="AX209" s="12" t="s">
        <v>67</v>
      </c>
      <c r="AY209" s="242" t="s">
        <v>163</v>
      </c>
    </row>
    <row r="210" s="13" customFormat="1">
      <c r="B210" s="243"/>
      <c r="C210" s="244"/>
      <c r="D210" s="228" t="s">
        <v>176</v>
      </c>
      <c r="E210" s="245" t="s">
        <v>1</v>
      </c>
      <c r="F210" s="246" t="s">
        <v>334</v>
      </c>
      <c r="G210" s="244"/>
      <c r="H210" s="245" t="s">
        <v>1</v>
      </c>
      <c r="I210" s="247"/>
      <c r="J210" s="244"/>
      <c r="K210" s="244"/>
      <c r="L210" s="248"/>
      <c r="M210" s="249"/>
      <c r="N210" s="250"/>
      <c r="O210" s="250"/>
      <c r="P210" s="250"/>
      <c r="Q210" s="250"/>
      <c r="R210" s="250"/>
      <c r="S210" s="250"/>
      <c r="T210" s="251"/>
      <c r="AT210" s="252" t="s">
        <v>176</v>
      </c>
      <c r="AU210" s="252" t="s">
        <v>76</v>
      </c>
      <c r="AV210" s="13" t="s">
        <v>74</v>
      </c>
      <c r="AW210" s="13" t="s">
        <v>30</v>
      </c>
      <c r="AX210" s="13" t="s">
        <v>67</v>
      </c>
      <c r="AY210" s="252" t="s">
        <v>163</v>
      </c>
    </row>
    <row r="211" s="12" customFormat="1">
      <c r="B211" s="232"/>
      <c r="C211" s="233"/>
      <c r="D211" s="228" t="s">
        <v>176</v>
      </c>
      <c r="E211" s="234" t="s">
        <v>1</v>
      </c>
      <c r="F211" s="235" t="s">
        <v>335</v>
      </c>
      <c r="G211" s="233"/>
      <c r="H211" s="236">
        <v>40</v>
      </c>
      <c r="I211" s="237"/>
      <c r="J211" s="233"/>
      <c r="K211" s="233"/>
      <c r="L211" s="238"/>
      <c r="M211" s="239"/>
      <c r="N211" s="240"/>
      <c r="O211" s="240"/>
      <c r="P211" s="240"/>
      <c r="Q211" s="240"/>
      <c r="R211" s="240"/>
      <c r="S211" s="240"/>
      <c r="T211" s="241"/>
      <c r="AT211" s="242" t="s">
        <v>176</v>
      </c>
      <c r="AU211" s="242" t="s">
        <v>76</v>
      </c>
      <c r="AV211" s="12" t="s">
        <v>76</v>
      </c>
      <c r="AW211" s="12" t="s">
        <v>30</v>
      </c>
      <c r="AX211" s="12" t="s">
        <v>67</v>
      </c>
      <c r="AY211" s="242" t="s">
        <v>163</v>
      </c>
    </row>
    <row r="212" s="14" customFormat="1">
      <c r="B212" s="253"/>
      <c r="C212" s="254"/>
      <c r="D212" s="228" t="s">
        <v>176</v>
      </c>
      <c r="E212" s="255" t="s">
        <v>1</v>
      </c>
      <c r="F212" s="256" t="s">
        <v>188</v>
      </c>
      <c r="G212" s="254"/>
      <c r="H212" s="257">
        <v>52.5</v>
      </c>
      <c r="I212" s="258"/>
      <c r="J212" s="254"/>
      <c r="K212" s="254"/>
      <c r="L212" s="259"/>
      <c r="M212" s="260"/>
      <c r="N212" s="261"/>
      <c r="O212" s="261"/>
      <c r="P212" s="261"/>
      <c r="Q212" s="261"/>
      <c r="R212" s="261"/>
      <c r="S212" s="261"/>
      <c r="T212" s="262"/>
      <c r="AT212" s="263" t="s">
        <v>176</v>
      </c>
      <c r="AU212" s="263" t="s">
        <v>76</v>
      </c>
      <c r="AV212" s="14" t="s">
        <v>170</v>
      </c>
      <c r="AW212" s="14" t="s">
        <v>30</v>
      </c>
      <c r="AX212" s="14" t="s">
        <v>74</v>
      </c>
      <c r="AY212" s="263" t="s">
        <v>163</v>
      </c>
    </row>
    <row r="213" s="11" customFormat="1" ht="22.8" customHeight="1">
      <c r="B213" s="200"/>
      <c r="C213" s="201"/>
      <c r="D213" s="202" t="s">
        <v>66</v>
      </c>
      <c r="E213" s="214" t="s">
        <v>210</v>
      </c>
      <c r="F213" s="214" t="s">
        <v>336</v>
      </c>
      <c r="G213" s="201"/>
      <c r="H213" s="201"/>
      <c r="I213" s="204"/>
      <c r="J213" s="215">
        <f>BK213</f>
        <v>0</v>
      </c>
      <c r="K213" s="201"/>
      <c r="L213" s="206"/>
      <c r="M213" s="207"/>
      <c r="N213" s="208"/>
      <c r="O213" s="208"/>
      <c r="P213" s="209">
        <f>SUM(P214:P225)</f>
        <v>0</v>
      </c>
      <c r="Q213" s="208"/>
      <c r="R213" s="209">
        <f>SUM(R214:R225)</f>
        <v>1.5455429976999999</v>
      </c>
      <c r="S213" s="208"/>
      <c r="T213" s="210">
        <f>SUM(T214:T225)</f>
        <v>1.7310749999999999</v>
      </c>
      <c r="AR213" s="211" t="s">
        <v>74</v>
      </c>
      <c r="AT213" s="212" t="s">
        <v>66</v>
      </c>
      <c r="AU213" s="212" t="s">
        <v>74</v>
      </c>
      <c r="AY213" s="211" t="s">
        <v>163</v>
      </c>
      <c r="BK213" s="213">
        <f>SUM(BK214:BK225)</f>
        <v>0</v>
      </c>
    </row>
    <row r="214" s="1" customFormat="1" ht="16.5" customHeight="1">
      <c r="B214" s="38"/>
      <c r="C214" s="216" t="s">
        <v>7</v>
      </c>
      <c r="D214" s="216" t="s">
        <v>165</v>
      </c>
      <c r="E214" s="217" t="s">
        <v>337</v>
      </c>
      <c r="F214" s="218" t="s">
        <v>338</v>
      </c>
      <c r="G214" s="219" t="s">
        <v>197</v>
      </c>
      <c r="H214" s="220">
        <v>23.081</v>
      </c>
      <c r="I214" s="221"/>
      <c r="J214" s="222">
        <f>ROUND(I214*H214,2)</f>
        <v>0</v>
      </c>
      <c r="K214" s="218" t="s">
        <v>169</v>
      </c>
      <c r="L214" s="43"/>
      <c r="M214" s="223" t="s">
        <v>1</v>
      </c>
      <c r="N214" s="224" t="s">
        <v>38</v>
      </c>
      <c r="O214" s="79"/>
      <c r="P214" s="225">
        <f>O214*H214</f>
        <v>0</v>
      </c>
      <c r="Q214" s="225">
        <v>0.066961699999999999</v>
      </c>
      <c r="R214" s="225">
        <f>Q214*H214</f>
        <v>1.5455429976999999</v>
      </c>
      <c r="S214" s="225">
        <v>0.074999999999999997</v>
      </c>
      <c r="T214" s="226">
        <f>S214*H214</f>
        <v>1.7310749999999999</v>
      </c>
      <c r="AR214" s="17" t="s">
        <v>170</v>
      </c>
      <c r="AT214" s="17" t="s">
        <v>165</v>
      </c>
      <c r="AU214" s="17" t="s">
        <v>76</v>
      </c>
      <c r="AY214" s="17" t="s">
        <v>163</v>
      </c>
      <c r="BE214" s="227">
        <f>IF(N214="základní",J214,0)</f>
        <v>0</v>
      </c>
      <c r="BF214" s="227">
        <f>IF(N214="snížená",J214,0)</f>
        <v>0</v>
      </c>
      <c r="BG214" s="227">
        <f>IF(N214="zákl. přenesená",J214,0)</f>
        <v>0</v>
      </c>
      <c r="BH214" s="227">
        <f>IF(N214="sníž. přenesená",J214,0)</f>
        <v>0</v>
      </c>
      <c r="BI214" s="227">
        <f>IF(N214="nulová",J214,0)</f>
        <v>0</v>
      </c>
      <c r="BJ214" s="17" t="s">
        <v>74</v>
      </c>
      <c r="BK214" s="227">
        <f>ROUND(I214*H214,2)</f>
        <v>0</v>
      </c>
      <c r="BL214" s="17" t="s">
        <v>170</v>
      </c>
      <c r="BM214" s="17" t="s">
        <v>339</v>
      </c>
    </row>
    <row r="215" s="1" customFormat="1">
      <c r="B215" s="38"/>
      <c r="C215" s="39"/>
      <c r="D215" s="228" t="s">
        <v>172</v>
      </c>
      <c r="E215" s="39"/>
      <c r="F215" s="229" t="s">
        <v>340</v>
      </c>
      <c r="G215" s="39"/>
      <c r="H215" s="39"/>
      <c r="I215" s="143"/>
      <c r="J215" s="39"/>
      <c r="K215" s="39"/>
      <c r="L215" s="43"/>
      <c r="M215" s="230"/>
      <c r="N215" s="79"/>
      <c r="O215" s="79"/>
      <c r="P215" s="79"/>
      <c r="Q215" s="79"/>
      <c r="R215" s="79"/>
      <c r="S215" s="79"/>
      <c r="T215" s="80"/>
      <c r="AT215" s="17" t="s">
        <v>172</v>
      </c>
      <c r="AU215" s="17" t="s">
        <v>76</v>
      </c>
    </row>
    <row r="216" s="1" customFormat="1">
      <c r="B216" s="38"/>
      <c r="C216" s="39"/>
      <c r="D216" s="228" t="s">
        <v>174</v>
      </c>
      <c r="E216" s="39"/>
      <c r="F216" s="231" t="s">
        <v>341</v>
      </c>
      <c r="G216" s="39"/>
      <c r="H216" s="39"/>
      <c r="I216" s="143"/>
      <c r="J216" s="39"/>
      <c r="K216" s="39"/>
      <c r="L216" s="43"/>
      <c r="M216" s="230"/>
      <c r="N216" s="79"/>
      <c r="O216" s="79"/>
      <c r="P216" s="79"/>
      <c r="Q216" s="79"/>
      <c r="R216" s="79"/>
      <c r="S216" s="79"/>
      <c r="T216" s="80"/>
      <c r="AT216" s="17" t="s">
        <v>174</v>
      </c>
      <c r="AU216" s="17" t="s">
        <v>76</v>
      </c>
    </row>
    <row r="217" s="1" customFormat="1">
      <c r="B217" s="38"/>
      <c r="C217" s="39"/>
      <c r="D217" s="228" t="s">
        <v>221</v>
      </c>
      <c r="E217" s="39"/>
      <c r="F217" s="231" t="s">
        <v>342</v>
      </c>
      <c r="G217" s="39"/>
      <c r="H217" s="39"/>
      <c r="I217" s="143"/>
      <c r="J217" s="39"/>
      <c r="K217" s="39"/>
      <c r="L217" s="43"/>
      <c r="M217" s="230"/>
      <c r="N217" s="79"/>
      <c r="O217" s="79"/>
      <c r="P217" s="79"/>
      <c r="Q217" s="79"/>
      <c r="R217" s="79"/>
      <c r="S217" s="79"/>
      <c r="T217" s="80"/>
      <c r="AT217" s="17" t="s">
        <v>221</v>
      </c>
      <c r="AU217" s="17" t="s">
        <v>76</v>
      </c>
    </row>
    <row r="218" s="12" customFormat="1">
      <c r="B218" s="232"/>
      <c r="C218" s="233"/>
      <c r="D218" s="228" t="s">
        <v>176</v>
      </c>
      <c r="E218" s="234" t="s">
        <v>1</v>
      </c>
      <c r="F218" s="235" t="s">
        <v>343</v>
      </c>
      <c r="G218" s="233"/>
      <c r="H218" s="236">
        <v>15.821</v>
      </c>
      <c r="I218" s="237"/>
      <c r="J218" s="233"/>
      <c r="K218" s="233"/>
      <c r="L218" s="238"/>
      <c r="M218" s="239"/>
      <c r="N218" s="240"/>
      <c r="O218" s="240"/>
      <c r="P218" s="240"/>
      <c r="Q218" s="240"/>
      <c r="R218" s="240"/>
      <c r="S218" s="240"/>
      <c r="T218" s="241"/>
      <c r="AT218" s="242" t="s">
        <v>176</v>
      </c>
      <c r="AU218" s="242" t="s">
        <v>76</v>
      </c>
      <c r="AV218" s="12" t="s">
        <v>76</v>
      </c>
      <c r="AW218" s="12" t="s">
        <v>30</v>
      </c>
      <c r="AX218" s="12" t="s">
        <v>67</v>
      </c>
      <c r="AY218" s="242" t="s">
        <v>163</v>
      </c>
    </row>
    <row r="219" s="12" customFormat="1">
      <c r="B219" s="232"/>
      <c r="C219" s="233"/>
      <c r="D219" s="228" t="s">
        <v>176</v>
      </c>
      <c r="E219" s="234" t="s">
        <v>1</v>
      </c>
      <c r="F219" s="235" t="s">
        <v>344</v>
      </c>
      <c r="G219" s="233"/>
      <c r="H219" s="236">
        <v>5.6100000000000003</v>
      </c>
      <c r="I219" s="237"/>
      <c r="J219" s="233"/>
      <c r="K219" s="233"/>
      <c r="L219" s="238"/>
      <c r="M219" s="239"/>
      <c r="N219" s="240"/>
      <c r="O219" s="240"/>
      <c r="P219" s="240"/>
      <c r="Q219" s="240"/>
      <c r="R219" s="240"/>
      <c r="S219" s="240"/>
      <c r="T219" s="241"/>
      <c r="AT219" s="242" t="s">
        <v>176</v>
      </c>
      <c r="AU219" s="242" t="s">
        <v>76</v>
      </c>
      <c r="AV219" s="12" t="s">
        <v>76</v>
      </c>
      <c r="AW219" s="12" t="s">
        <v>30</v>
      </c>
      <c r="AX219" s="12" t="s">
        <v>67</v>
      </c>
      <c r="AY219" s="242" t="s">
        <v>163</v>
      </c>
    </row>
    <row r="220" s="12" customFormat="1">
      <c r="B220" s="232"/>
      <c r="C220" s="233"/>
      <c r="D220" s="228" t="s">
        <v>176</v>
      </c>
      <c r="E220" s="234" t="s">
        <v>1</v>
      </c>
      <c r="F220" s="235" t="s">
        <v>345</v>
      </c>
      <c r="G220" s="233"/>
      <c r="H220" s="236">
        <v>1.6499999999999999</v>
      </c>
      <c r="I220" s="237"/>
      <c r="J220" s="233"/>
      <c r="K220" s="233"/>
      <c r="L220" s="238"/>
      <c r="M220" s="239"/>
      <c r="N220" s="240"/>
      <c r="O220" s="240"/>
      <c r="P220" s="240"/>
      <c r="Q220" s="240"/>
      <c r="R220" s="240"/>
      <c r="S220" s="240"/>
      <c r="T220" s="241"/>
      <c r="AT220" s="242" t="s">
        <v>176</v>
      </c>
      <c r="AU220" s="242" t="s">
        <v>76</v>
      </c>
      <c r="AV220" s="12" t="s">
        <v>76</v>
      </c>
      <c r="AW220" s="12" t="s">
        <v>30</v>
      </c>
      <c r="AX220" s="12" t="s">
        <v>67</v>
      </c>
      <c r="AY220" s="242" t="s">
        <v>163</v>
      </c>
    </row>
    <row r="221" s="14" customFormat="1">
      <c r="B221" s="253"/>
      <c r="C221" s="254"/>
      <c r="D221" s="228" t="s">
        <v>176</v>
      </c>
      <c r="E221" s="255" t="s">
        <v>1</v>
      </c>
      <c r="F221" s="256" t="s">
        <v>188</v>
      </c>
      <c r="G221" s="254"/>
      <c r="H221" s="257">
        <v>23.081</v>
      </c>
      <c r="I221" s="258"/>
      <c r="J221" s="254"/>
      <c r="K221" s="254"/>
      <c r="L221" s="259"/>
      <c r="M221" s="260"/>
      <c r="N221" s="261"/>
      <c r="O221" s="261"/>
      <c r="P221" s="261"/>
      <c r="Q221" s="261"/>
      <c r="R221" s="261"/>
      <c r="S221" s="261"/>
      <c r="T221" s="262"/>
      <c r="AT221" s="263" t="s">
        <v>176</v>
      </c>
      <c r="AU221" s="263" t="s">
        <v>76</v>
      </c>
      <c r="AV221" s="14" t="s">
        <v>170</v>
      </c>
      <c r="AW221" s="14" t="s">
        <v>30</v>
      </c>
      <c r="AX221" s="14" t="s">
        <v>74</v>
      </c>
      <c r="AY221" s="263" t="s">
        <v>163</v>
      </c>
    </row>
    <row r="222" s="1" customFormat="1" ht="16.5" customHeight="1">
      <c r="B222" s="38"/>
      <c r="C222" s="264" t="s">
        <v>346</v>
      </c>
      <c r="D222" s="264" t="s">
        <v>347</v>
      </c>
      <c r="E222" s="265" t="s">
        <v>348</v>
      </c>
      <c r="F222" s="266" t="s">
        <v>349</v>
      </c>
      <c r="G222" s="267" t="s">
        <v>350</v>
      </c>
      <c r="H222" s="268">
        <v>35.014000000000003</v>
      </c>
      <c r="I222" s="269"/>
      <c r="J222" s="270">
        <f>ROUND(I222*H222,2)</f>
        <v>0</v>
      </c>
      <c r="K222" s="266" t="s">
        <v>1</v>
      </c>
      <c r="L222" s="271"/>
      <c r="M222" s="272" t="s">
        <v>1</v>
      </c>
      <c r="N222" s="273" t="s">
        <v>38</v>
      </c>
      <c r="O222" s="79"/>
      <c r="P222" s="225">
        <f>O222*H222</f>
        <v>0</v>
      </c>
      <c r="Q222" s="225">
        <v>0</v>
      </c>
      <c r="R222" s="225">
        <f>Q222*H222</f>
        <v>0</v>
      </c>
      <c r="S222" s="225">
        <v>0</v>
      </c>
      <c r="T222" s="226">
        <f>S222*H222</f>
        <v>0</v>
      </c>
      <c r="AR222" s="17" t="s">
        <v>224</v>
      </c>
      <c r="AT222" s="17" t="s">
        <v>347</v>
      </c>
      <c r="AU222" s="17" t="s">
        <v>76</v>
      </c>
      <c r="AY222" s="17" t="s">
        <v>163</v>
      </c>
      <c r="BE222" s="227">
        <f>IF(N222="základní",J222,0)</f>
        <v>0</v>
      </c>
      <c r="BF222" s="227">
        <f>IF(N222="snížená",J222,0)</f>
        <v>0</v>
      </c>
      <c r="BG222" s="227">
        <f>IF(N222="zákl. přenesená",J222,0)</f>
        <v>0</v>
      </c>
      <c r="BH222" s="227">
        <f>IF(N222="sníž. přenesená",J222,0)</f>
        <v>0</v>
      </c>
      <c r="BI222" s="227">
        <f>IF(N222="nulová",J222,0)</f>
        <v>0</v>
      </c>
      <c r="BJ222" s="17" t="s">
        <v>74</v>
      </c>
      <c r="BK222" s="227">
        <f>ROUND(I222*H222,2)</f>
        <v>0</v>
      </c>
      <c r="BL222" s="17" t="s">
        <v>170</v>
      </c>
      <c r="BM222" s="17" t="s">
        <v>351</v>
      </c>
    </row>
    <row r="223" s="1" customFormat="1">
      <c r="B223" s="38"/>
      <c r="C223" s="39"/>
      <c r="D223" s="228" t="s">
        <v>172</v>
      </c>
      <c r="E223" s="39"/>
      <c r="F223" s="229" t="s">
        <v>349</v>
      </c>
      <c r="G223" s="39"/>
      <c r="H223" s="39"/>
      <c r="I223" s="143"/>
      <c r="J223" s="39"/>
      <c r="K223" s="39"/>
      <c r="L223" s="43"/>
      <c r="M223" s="230"/>
      <c r="N223" s="79"/>
      <c r="O223" s="79"/>
      <c r="P223" s="79"/>
      <c r="Q223" s="79"/>
      <c r="R223" s="79"/>
      <c r="S223" s="79"/>
      <c r="T223" s="80"/>
      <c r="AT223" s="17" t="s">
        <v>172</v>
      </c>
      <c r="AU223" s="17" t="s">
        <v>76</v>
      </c>
    </row>
    <row r="224" s="1" customFormat="1">
      <c r="B224" s="38"/>
      <c r="C224" s="39"/>
      <c r="D224" s="228" t="s">
        <v>221</v>
      </c>
      <c r="E224" s="39"/>
      <c r="F224" s="231" t="s">
        <v>352</v>
      </c>
      <c r="G224" s="39"/>
      <c r="H224" s="39"/>
      <c r="I224" s="143"/>
      <c r="J224" s="39"/>
      <c r="K224" s="39"/>
      <c r="L224" s="43"/>
      <c r="M224" s="230"/>
      <c r="N224" s="79"/>
      <c r="O224" s="79"/>
      <c r="P224" s="79"/>
      <c r="Q224" s="79"/>
      <c r="R224" s="79"/>
      <c r="S224" s="79"/>
      <c r="T224" s="80"/>
      <c r="AT224" s="17" t="s">
        <v>221</v>
      </c>
      <c r="AU224" s="17" t="s">
        <v>76</v>
      </c>
    </row>
    <row r="225" s="12" customFormat="1">
      <c r="B225" s="232"/>
      <c r="C225" s="233"/>
      <c r="D225" s="228" t="s">
        <v>176</v>
      </c>
      <c r="E225" s="234" t="s">
        <v>1</v>
      </c>
      <c r="F225" s="235" t="s">
        <v>353</v>
      </c>
      <c r="G225" s="233"/>
      <c r="H225" s="236">
        <v>35.014000000000003</v>
      </c>
      <c r="I225" s="237"/>
      <c r="J225" s="233"/>
      <c r="K225" s="233"/>
      <c r="L225" s="238"/>
      <c r="M225" s="239"/>
      <c r="N225" s="240"/>
      <c r="O225" s="240"/>
      <c r="P225" s="240"/>
      <c r="Q225" s="240"/>
      <c r="R225" s="240"/>
      <c r="S225" s="240"/>
      <c r="T225" s="241"/>
      <c r="AT225" s="242" t="s">
        <v>176</v>
      </c>
      <c r="AU225" s="242" t="s">
        <v>76</v>
      </c>
      <c r="AV225" s="12" t="s">
        <v>76</v>
      </c>
      <c r="AW225" s="12" t="s">
        <v>30</v>
      </c>
      <c r="AX225" s="12" t="s">
        <v>74</v>
      </c>
      <c r="AY225" s="242" t="s">
        <v>163</v>
      </c>
    </row>
    <row r="226" s="11" customFormat="1" ht="22.8" customHeight="1">
      <c r="B226" s="200"/>
      <c r="C226" s="201"/>
      <c r="D226" s="202" t="s">
        <v>66</v>
      </c>
      <c r="E226" s="214" t="s">
        <v>231</v>
      </c>
      <c r="F226" s="214" t="s">
        <v>354</v>
      </c>
      <c r="G226" s="201"/>
      <c r="H226" s="201"/>
      <c r="I226" s="204"/>
      <c r="J226" s="215">
        <f>BK226</f>
        <v>0</v>
      </c>
      <c r="K226" s="201"/>
      <c r="L226" s="206"/>
      <c r="M226" s="207"/>
      <c r="N226" s="208"/>
      <c r="O226" s="208"/>
      <c r="P226" s="209">
        <f>SUM(P227:P300)</f>
        <v>0</v>
      </c>
      <c r="Q226" s="208"/>
      <c r="R226" s="209">
        <f>SUM(R227:R300)</f>
        <v>1.1885836599999999</v>
      </c>
      <c r="S226" s="208"/>
      <c r="T226" s="210">
        <f>SUM(T227:T300)</f>
        <v>8.6871500000000008</v>
      </c>
      <c r="AR226" s="211" t="s">
        <v>74</v>
      </c>
      <c r="AT226" s="212" t="s">
        <v>66</v>
      </c>
      <c r="AU226" s="212" t="s">
        <v>74</v>
      </c>
      <c r="AY226" s="211" t="s">
        <v>163</v>
      </c>
      <c r="BK226" s="213">
        <f>SUM(BK227:BK300)</f>
        <v>0</v>
      </c>
    </row>
    <row r="227" s="1" customFormat="1" ht="16.5" customHeight="1">
      <c r="B227" s="38"/>
      <c r="C227" s="216" t="s">
        <v>355</v>
      </c>
      <c r="D227" s="216" t="s">
        <v>165</v>
      </c>
      <c r="E227" s="217" t="s">
        <v>356</v>
      </c>
      <c r="F227" s="218" t="s">
        <v>357</v>
      </c>
      <c r="G227" s="219" t="s">
        <v>168</v>
      </c>
      <c r="H227" s="220">
        <v>25.07</v>
      </c>
      <c r="I227" s="221"/>
      <c r="J227" s="222">
        <f>ROUND(I227*H227,2)</f>
        <v>0</v>
      </c>
      <c r="K227" s="218" t="s">
        <v>169</v>
      </c>
      <c r="L227" s="43"/>
      <c r="M227" s="223" t="s">
        <v>1</v>
      </c>
      <c r="N227" s="224" t="s">
        <v>38</v>
      </c>
      <c r="O227" s="79"/>
      <c r="P227" s="225">
        <f>O227*H227</f>
        <v>0</v>
      </c>
      <c r="Q227" s="225">
        <v>0.00117</v>
      </c>
      <c r="R227" s="225">
        <f>Q227*H227</f>
        <v>0.029331900000000001</v>
      </c>
      <c r="S227" s="225">
        <v>0</v>
      </c>
      <c r="T227" s="226">
        <f>S227*H227</f>
        <v>0</v>
      </c>
      <c r="AR227" s="17" t="s">
        <v>170</v>
      </c>
      <c r="AT227" s="17" t="s">
        <v>165</v>
      </c>
      <c r="AU227" s="17" t="s">
        <v>76</v>
      </c>
      <c r="AY227" s="17" t="s">
        <v>163</v>
      </c>
      <c r="BE227" s="227">
        <f>IF(N227="základní",J227,0)</f>
        <v>0</v>
      </c>
      <c r="BF227" s="227">
        <f>IF(N227="snížená",J227,0)</f>
        <v>0</v>
      </c>
      <c r="BG227" s="227">
        <f>IF(N227="zákl. přenesená",J227,0)</f>
        <v>0</v>
      </c>
      <c r="BH227" s="227">
        <f>IF(N227="sníž. přenesená",J227,0)</f>
        <v>0</v>
      </c>
      <c r="BI227" s="227">
        <f>IF(N227="nulová",J227,0)</f>
        <v>0</v>
      </c>
      <c r="BJ227" s="17" t="s">
        <v>74</v>
      </c>
      <c r="BK227" s="227">
        <f>ROUND(I227*H227,2)</f>
        <v>0</v>
      </c>
      <c r="BL227" s="17" t="s">
        <v>170</v>
      </c>
      <c r="BM227" s="17" t="s">
        <v>358</v>
      </c>
    </row>
    <row r="228" s="1" customFormat="1">
      <c r="B228" s="38"/>
      <c r="C228" s="39"/>
      <c r="D228" s="228" t="s">
        <v>172</v>
      </c>
      <c r="E228" s="39"/>
      <c r="F228" s="229" t="s">
        <v>359</v>
      </c>
      <c r="G228" s="39"/>
      <c r="H228" s="39"/>
      <c r="I228" s="143"/>
      <c r="J228" s="39"/>
      <c r="K228" s="39"/>
      <c r="L228" s="43"/>
      <c r="M228" s="230"/>
      <c r="N228" s="79"/>
      <c r="O228" s="79"/>
      <c r="P228" s="79"/>
      <c r="Q228" s="79"/>
      <c r="R228" s="79"/>
      <c r="S228" s="79"/>
      <c r="T228" s="80"/>
      <c r="AT228" s="17" t="s">
        <v>172</v>
      </c>
      <c r="AU228" s="17" t="s">
        <v>76</v>
      </c>
    </row>
    <row r="229" s="1" customFormat="1">
      <c r="B229" s="38"/>
      <c r="C229" s="39"/>
      <c r="D229" s="228" t="s">
        <v>174</v>
      </c>
      <c r="E229" s="39"/>
      <c r="F229" s="231" t="s">
        <v>360</v>
      </c>
      <c r="G229" s="39"/>
      <c r="H229" s="39"/>
      <c r="I229" s="143"/>
      <c r="J229" s="39"/>
      <c r="K229" s="39"/>
      <c r="L229" s="43"/>
      <c r="M229" s="230"/>
      <c r="N229" s="79"/>
      <c r="O229" s="79"/>
      <c r="P229" s="79"/>
      <c r="Q229" s="79"/>
      <c r="R229" s="79"/>
      <c r="S229" s="79"/>
      <c r="T229" s="80"/>
      <c r="AT229" s="17" t="s">
        <v>174</v>
      </c>
      <c r="AU229" s="17" t="s">
        <v>76</v>
      </c>
    </row>
    <row r="230" s="13" customFormat="1">
      <c r="B230" s="243"/>
      <c r="C230" s="244"/>
      <c r="D230" s="228" t="s">
        <v>176</v>
      </c>
      <c r="E230" s="245" t="s">
        <v>1</v>
      </c>
      <c r="F230" s="246" t="s">
        <v>361</v>
      </c>
      <c r="G230" s="244"/>
      <c r="H230" s="245" t="s">
        <v>1</v>
      </c>
      <c r="I230" s="247"/>
      <c r="J230" s="244"/>
      <c r="K230" s="244"/>
      <c r="L230" s="248"/>
      <c r="M230" s="249"/>
      <c r="N230" s="250"/>
      <c r="O230" s="250"/>
      <c r="P230" s="250"/>
      <c r="Q230" s="250"/>
      <c r="R230" s="250"/>
      <c r="S230" s="250"/>
      <c r="T230" s="251"/>
      <c r="AT230" s="252" t="s">
        <v>176</v>
      </c>
      <c r="AU230" s="252" t="s">
        <v>76</v>
      </c>
      <c r="AV230" s="13" t="s">
        <v>74</v>
      </c>
      <c r="AW230" s="13" t="s">
        <v>30</v>
      </c>
      <c r="AX230" s="13" t="s">
        <v>67</v>
      </c>
      <c r="AY230" s="252" t="s">
        <v>163</v>
      </c>
    </row>
    <row r="231" s="12" customFormat="1">
      <c r="B231" s="232"/>
      <c r="C231" s="233"/>
      <c r="D231" s="228" t="s">
        <v>176</v>
      </c>
      <c r="E231" s="234" t="s">
        <v>1</v>
      </c>
      <c r="F231" s="235" t="s">
        <v>362</v>
      </c>
      <c r="G231" s="233"/>
      <c r="H231" s="236">
        <v>4.2999999999999998</v>
      </c>
      <c r="I231" s="237"/>
      <c r="J231" s="233"/>
      <c r="K231" s="233"/>
      <c r="L231" s="238"/>
      <c r="M231" s="239"/>
      <c r="N231" s="240"/>
      <c r="O231" s="240"/>
      <c r="P231" s="240"/>
      <c r="Q231" s="240"/>
      <c r="R231" s="240"/>
      <c r="S231" s="240"/>
      <c r="T231" s="241"/>
      <c r="AT231" s="242" t="s">
        <v>176</v>
      </c>
      <c r="AU231" s="242" t="s">
        <v>76</v>
      </c>
      <c r="AV231" s="12" t="s">
        <v>76</v>
      </c>
      <c r="AW231" s="12" t="s">
        <v>30</v>
      </c>
      <c r="AX231" s="12" t="s">
        <v>67</v>
      </c>
      <c r="AY231" s="242" t="s">
        <v>163</v>
      </c>
    </row>
    <row r="232" s="13" customFormat="1">
      <c r="B232" s="243"/>
      <c r="C232" s="244"/>
      <c r="D232" s="228" t="s">
        <v>176</v>
      </c>
      <c r="E232" s="245" t="s">
        <v>1</v>
      </c>
      <c r="F232" s="246" t="s">
        <v>363</v>
      </c>
      <c r="G232" s="244"/>
      <c r="H232" s="245" t="s">
        <v>1</v>
      </c>
      <c r="I232" s="247"/>
      <c r="J232" s="244"/>
      <c r="K232" s="244"/>
      <c r="L232" s="248"/>
      <c r="M232" s="249"/>
      <c r="N232" s="250"/>
      <c r="O232" s="250"/>
      <c r="P232" s="250"/>
      <c r="Q232" s="250"/>
      <c r="R232" s="250"/>
      <c r="S232" s="250"/>
      <c r="T232" s="251"/>
      <c r="AT232" s="252" t="s">
        <v>176</v>
      </c>
      <c r="AU232" s="252" t="s">
        <v>76</v>
      </c>
      <c r="AV232" s="13" t="s">
        <v>74</v>
      </c>
      <c r="AW232" s="13" t="s">
        <v>30</v>
      </c>
      <c r="AX232" s="13" t="s">
        <v>67</v>
      </c>
      <c r="AY232" s="252" t="s">
        <v>163</v>
      </c>
    </row>
    <row r="233" s="12" customFormat="1">
      <c r="B233" s="232"/>
      <c r="C233" s="233"/>
      <c r="D233" s="228" t="s">
        <v>176</v>
      </c>
      <c r="E233" s="234" t="s">
        <v>1</v>
      </c>
      <c r="F233" s="235" t="s">
        <v>364</v>
      </c>
      <c r="G233" s="233"/>
      <c r="H233" s="236">
        <v>8.3000000000000007</v>
      </c>
      <c r="I233" s="237"/>
      <c r="J233" s="233"/>
      <c r="K233" s="233"/>
      <c r="L233" s="238"/>
      <c r="M233" s="239"/>
      <c r="N233" s="240"/>
      <c r="O233" s="240"/>
      <c r="P233" s="240"/>
      <c r="Q233" s="240"/>
      <c r="R233" s="240"/>
      <c r="S233" s="240"/>
      <c r="T233" s="241"/>
      <c r="AT233" s="242" t="s">
        <v>176</v>
      </c>
      <c r="AU233" s="242" t="s">
        <v>76</v>
      </c>
      <c r="AV233" s="12" t="s">
        <v>76</v>
      </c>
      <c r="AW233" s="12" t="s">
        <v>30</v>
      </c>
      <c r="AX233" s="12" t="s">
        <v>67</v>
      </c>
      <c r="AY233" s="242" t="s">
        <v>163</v>
      </c>
    </row>
    <row r="234" s="13" customFormat="1">
      <c r="B234" s="243"/>
      <c r="C234" s="244"/>
      <c r="D234" s="228" t="s">
        <v>176</v>
      </c>
      <c r="E234" s="245" t="s">
        <v>1</v>
      </c>
      <c r="F234" s="246" t="s">
        <v>365</v>
      </c>
      <c r="G234" s="244"/>
      <c r="H234" s="245" t="s">
        <v>1</v>
      </c>
      <c r="I234" s="247"/>
      <c r="J234" s="244"/>
      <c r="K234" s="244"/>
      <c r="L234" s="248"/>
      <c r="M234" s="249"/>
      <c r="N234" s="250"/>
      <c r="O234" s="250"/>
      <c r="P234" s="250"/>
      <c r="Q234" s="250"/>
      <c r="R234" s="250"/>
      <c r="S234" s="250"/>
      <c r="T234" s="251"/>
      <c r="AT234" s="252" t="s">
        <v>176</v>
      </c>
      <c r="AU234" s="252" t="s">
        <v>76</v>
      </c>
      <c r="AV234" s="13" t="s">
        <v>74</v>
      </c>
      <c r="AW234" s="13" t="s">
        <v>30</v>
      </c>
      <c r="AX234" s="13" t="s">
        <v>67</v>
      </c>
      <c r="AY234" s="252" t="s">
        <v>163</v>
      </c>
    </row>
    <row r="235" s="12" customFormat="1">
      <c r="B235" s="232"/>
      <c r="C235" s="233"/>
      <c r="D235" s="228" t="s">
        <v>176</v>
      </c>
      <c r="E235" s="234" t="s">
        <v>1</v>
      </c>
      <c r="F235" s="235" t="s">
        <v>366</v>
      </c>
      <c r="G235" s="233"/>
      <c r="H235" s="236">
        <v>12.470000000000001</v>
      </c>
      <c r="I235" s="237"/>
      <c r="J235" s="233"/>
      <c r="K235" s="233"/>
      <c r="L235" s="238"/>
      <c r="M235" s="239"/>
      <c r="N235" s="240"/>
      <c r="O235" s="240"/>
      <c r="P235" s="240"/>
      <c r="Q235" s="240"/>
      <c r="R235" s="240"/>
      <c r="S235" s="240"/>
      <c r="T235" s="241"/>
      <c r="AT235" s="242" t="s">
        <v>176</v>
      </c>
      <c r="AU235" s="242" t="s">
        <v>76</v>
      </c>
      <c r="AV235" s="12" t="s">
        <v>76</v>
      </c>
      <c r="AW235" s="12" t="s">
        <v>30</v>
      </c>
      <c r="AX235" s="12" t="s">
        <v>67</v>
      </c>
      <c r="AY235" s="242" t="s">
        <v>163</v>
      </c>
    </row>
    <row r="236" s="14" customFormat="1">
      <c r="B236" s="253"/>
      <c r="C236" s="254"/>
      <c r="D236" s="228" t="s">
        <v>176</v>
      </c>
      <c r="E236" s="255" t="s">
        <v>1</v>
      </c>
      <c r="F236" s="256" t="s">
        <v>188</v>
      </c>
      <c r="G236" s="254"/>
      <c r="H236" s="257">
        <v>25.07</v>
      </c>
      <c r="I236" s="258"/>
      <c r="J236" s="254"/>
      <c r="K236" s="254"/>
      <c r="L236" s="259"/>
      <c r="M236" s="260"/>
      <c r="N236" s="261"/>
      <c r="O236" s="261"/>
      <c r="P236" s="261"/>
      <c r="Q236" s="261"/>
      <c r="R236" s="261"/>
      <c r="S236" s="261"/>
      <c r="T236" s="262"/>
      <c r="AT236" s="263" t="s">
        <v>176</v>
      </c>
      <c r="AU236" s="263" t="s">
        <v>76</v>
      </c>
      <c r="AV236" s="14" t="s">
        <v>170</v>
      </c>
      <c r="AW236" s="14" t="s">
        <v>30</v>
      </c>
      <c r="AX236" s="14" t="s">
        <v>74</v>
      </c>
      <c r="AY236" s="263" t="s">
        <v>163</v>
      </c>
    </row>
    <row r="237" s="1" customFormat="1" ht="16.5" customHeight="1">
      <c r="B237" s="38"/>
      <c r="C237" s="216" t="s">
        <v>367</v>
      </c>
      <c r="D237" s="216" t="s">
        <v>165</v>
      </c>
      <c r="E237" s="217" t="s">
        <v>368</v>
      </c>
      <c r="F237" s="218" t="s">
        <v>369</v>
      </c>
      <c r="G237" s="219" t="s">
        <v>168</v>
      </c>
      <c r="H237" s="220">
        <v>25.07</v>
      </c>
      <c r="I237" s="221"/>
      <c r="J237" s="222">
        <f>ROUND(I237*H237,2)</f>
        <v>0</v>
      </c>
      <c r="K237" s="218" t="s">
        <v>169</v>
      </c>
      <c r="L237" s="43"/>
      <c r="M237" s="223" t="s">
        <v>1</v>
      </c>
      <c r="N237" s="224" t="s">
        <v>38</v>
      </c>
      <c r="O237" s="79"/>
      <c r="P237" s="225">
        <f>O237*H237</f>
        <v>0</v>
      </c>
      <c r="Q237" s="225">
        <v>0.00066399999999999999</v>
      </c>
      <c r="R237" s="225">
        <f>Q237*H237</f>
        <v>0.016646479999999998</v>
      </c>
      <c r="S237" s="225">
        <v>0</v>
      </c>
      <c r="T237" s="226">
        <f>S237*H237</f>
        <v>0</v>
      </c>
      <c r="AR237" s="17" t="s">
        <v>170</v>
      </c>
      <c r="AT237" s="17" t="s">
        <v>165</v>
      </c>
      <c r="AU237" s="17" t="s">
        <v>76</v>
      </c>
      <c r="AY237" s="17" t="s">
        <v>163</v>
      </c>
      <c r="BE237" s="227">
        <f>IF(N237="základní",J237,0)</f>
        <v>0</v>
      </c>
      <c r="BF237" s="227">
        <f>IF(N237="snížená",J237,0)</f>
        <v>0</v>
      </c>
      <c r="BG237" s="227">
        <f>IF(N237="zákl. přenesená",J237,0)</f>
        <v>0</v>
      </c>
      <c r="BH237" s="227">
        <f>IF(N237="sníž. přenesená",J237,0)</f>
        <v>0</v>
      </c>
      <c r="BI237" s="227">
        <f>IF(N237="nulová",J237,0)</f>
        <v>0</v>
      </c>
      <c r="BJ237" s="17" t="s">
        <v>74</v>
      </c>
      <c r="BK237" s="227">
        <f>ROUND(I237*H237,2)</f>
        <v>0</v>
      </c>
      <c r="BL237" s="17" t="s">
        <v>170</v>
      </c>
      <c r="BM237" s="17" t="s">
        <v>370</v>
      </c>
    </row>
    <row r="238" s="1" customFormat="1">
      <c r="B238" s="38"/>
      <c r="C238" s="39"/>
      <c r="D238" s="228" t="s">
        <v>172</v>
      </c>
      <c r="E238" s="39"/>
      <c r="F238" s="229" t="s">
        <v>371</v>
      </c>
      <c r="G238" s="39"/>
      <c r="H238" s="39"/>
      <c r="I238" s="143"/>
      <c r="J238" s="39"/>
      <c r="K238" s="39"/>
      <c r="L238" s="43"/>
      <c r="M238" s="230"/>
      <c r="N238" s="79"/>
      <c r="O238" s="79"/>
      <c r="P238" s="79"/>
      <c r="Q238" s="79"/>
      <c r="R238" s="79"/>
      <c r="S238" s="79"/>
      <c r="T238" s="80"/>
      <c r="AT238" s="17" t="s">
        <v>172</v>
      </c>
      <c r="AU238" s="17" t="s">
        <v>76</v>
      </c>
    </row>
    <row r="239" s="1" customFormat="1">
      <c r="B239" s="38"/>
      <c r="C239" s="39"/>
      <c r="D239" s="228" t="s">
        <v>174</v>
      </c>
      <c r="E239" s="39"/>
      <c r="F239" s="231" t="s">
        <v>360</v>
      </c>
      <c r="G239" s="39"/>
      <c r="H239" s="39"/>
      <c r="I239" s="143"/>
      <c r="J239" s="39"/>
      <c r="K239" s="39"/>
      <c r="L239" s="43"/>
      <c r="M239" s="230"/>
      <c r="N239" s="79"/>
      <c r="O239" s="79"/>
      <c r="P239" s="79"/>
      <c r="Q239" s="79"/>
      <c r="R239" s="79"/>
      <c r="S239" s="79"/>
      <c r="T239" s="80"/>
      <c r="AT239" s="17" t="s">
        <v>174</v>
      </c>
      <c r="AU239" s="17" t="s">
        <v>76</v>
      </c>
    </row>
    <row r="240" s="13" customFormat="1">
      <c r="B240" s="243"/>
      <c r="C240" s="244"/>
      <c r="D240" s="228" t="s">
        <v>176</v>
      </c>
      <c r="E240" s="245" t="s">
        <v>1</v>
      </c>
      <c r="F240" s="246" t="s">
        <v>361</v>
      </c>
      <c r="G240" s="244"/>
      <c r="H240" s="245" t="s">
        <v>1</v>
      </c>
      <c r="I240" s="247"/>
      <c r="J240" s="244"/>
      <c r="K240" s="244"/>
      <c r="L240" s="248"/>
      <c r="M240" s="249"/>
      <c r="N240" s="250"/>
      <c r="O240" s="250"/>
      <c r="P240" s="250"/>
      <c r="Q240" s="250"/>
      <c r="R240" s="250"/>
      <c r="S240" s="250"/>
      <c r="T240" s="251"/>
      <c r="AT240" s="252" t="s">
        <v>176</v>
      </c>
      <c r="AU240" s="252" t="s">
        <v>76</v>
      </c>
      <c r="AV240" s="13" t="s">
        <v>74</v>
      </c>
      <c r="AW240" s="13" t="s">
        <v>30</v>
      </c>
      <c r="AX240" s="13" t="s">
        <v>67</v>
      </c>
      <c r="AY240" s="252" t="s">
        <v>163</v>
      </c>
    </row>
    <row r="241" s="12" customFormat="1">
      <c r="B241" s="232"/>
      <c r="C241" s="233"/>
      <c r="D241" s="228" t="s">
        <v>176</v>
      </c>
      <c r="E241" s="234" t="s">
        <v>1</v>
      </c>
      <c r="F241" s="235" t="s">
        <v>362</v>
      </c>
      <c r="G241" s="233"/>
      <c r="H241" s="236">
        <v>4.2999999999999998</v>
      </c>
      <c r="I241" s="237"/>
      <c r="J241" s="233"/>
      <c r="K241" s="233"/>
      <c r="L241" s="238"/>
      <c r="M241" s="239"/>
      <c r="N241" s="240"/>
      <c r="O241" s="240"/>
      <c r="P241" s="240"/>
      <c r="Q241" s="240"/>
      <c r="R241" s="240"/>
      <c r="S241" s="240"/>
      <c r="T241" s="241"/>
      <c r="AT241" s="242" t="s">
        <v>176</v>
      </c>
      <c r="AU241" s="242" t="s">
        <v>76</v>
      </c>
      <c r="AV241" s="12" t="s">
        <v>76</v>
      </c>
      <c r="AW241" s="12" t="s">
        <v>30</v>
      </c>
      <c r="AX241" s="12" t="s">
        <v>67</v>
      </c>
      <c r="AY241" s="242" t="s">
        <v>163</v>
      </c>
    </row>
    <row r="242" s="13" customFormat="1">
      <c r="B242" s="243"/>
      <c r="C242" s="244"/>
      <c r="D242" s="228" t="s">
        <v>176</v>
      </c>
      <c r="E242" s="245" t="s">
        <v>1</v>
      </c>
      <c r="F242" s="246" t="s">
        <v>363</v>
      </c>
      <c r="G242" s="244"/>
      <c r="H242" s="245" t="s">
        <v>1</v>
      </c>
      <c r="I242" s="247"/>
      <c r="J242" s="244"/>
      <c r="K242" s="244"/>
      <c r="L242" s="248"/>
      <c r="M242" s="249"/>
      <c r="N242" s="250"/>
      <c r="O242" s="250"/>
      <c r="P242" s="250"/>
      <c r="Q242" s="250"/>
      <c r="R242" s="250"/>
      <c r="S242" s="250"/>
      <c r="T242" s="251"/>
      <c r="AT242" s="252" t="s">
        <v>176</v>
      </c>
      <c r="AU242" s="252" t="s">
        <v>76</v>
      </c>
      <c r="AV242" s="13" t="s">
        <v>74</v>
      </c>
      <c r="AW242" s="13" t="s">
        <v>30</v>
      </c>
      <c r="AX242" s="13" t="s">
        <v>67</v>
      </c>
      <c r="AY242" s="252" t="s">
        <v>163</v>
      </c>
    </row>
    <row r="243" s="12" customFormat="1">
      <c r="B243" s="232"/>
      <c r="C243" s="233"/>
      <c r="D243" s="228" t="s">
        <v>176</v>
      </c>
      <c r="E243" s="234" t="s">
        <v>1</v>
      </c>
      <c r="F243" s="235" t="s">
        <v>364</v>
      </c>
      <c r="G243" s="233"/>
      <c r="H243" s="236">
        <v>8.3000000000000007</v>
      </c>
      <c r="I243" s="237"/>
      <c r="J243" s="233"/>
      <c r="K243" s="233"/>
      <c r="L243" s="238"/>
      <c r="M243" s="239"/>
      <c r="N243" s="240"/>
      <c r="O243" s="240"/>
      <c r="P243" s="240"/>
      <c r="Q243" s="240"/>
      <c r="R243" s="240"/>
      <c r="S243" s="240"/>
      <c r="T243" s="241"/>
      <c r="AT243" s="242" t="s">
        <v>176</v>
      </c>
      <c r="AU243" s="242" t="s">
        <v>76</v>
      </c>
      <c r="AV243" s="12" t="s">
        <v>76</v>
      </c>
      <c r="AW243" s="12" t="s">
        <v>30</v>
      </c>
      <c r="AX243" s="12" t="s">
        <v>67</v>
      </c>
      <c r="AY243" s="242" t="s">
        <v>163</v>
      </c>
    </row>
    <row r="244" s="13" customFormat="1">
      <c r="B244" s="243"/>
      <c r="C244" s="244"/>
      <c r="D244" s="228" t="s">
        <v>176</v>
      </c>
      <c r="E244" s="245" t="s">
        <v>1</v>
      </c>
      <c r="F244" s="246" t="s">
        <v>365</v>
      </c>
      <c r="G244" s="244"/>
      <c r="H244" s="245" t="s">
        <v>1</v>
      </c>
      <c r="I244" s="247"/>
      <c r="J244" s="244"/>
      <c r="K244" s="244"/>
      <c r="L244" s="248"/>
      <c r="M244" s="249"/>
      <c r="N244" s="250"/>
      <c r="O244" s="250"/>
      <c r="P244" s="250"/>
      <c r="Q244" s="250"/>
      <c r="R244" s="250"/>
      <c r="S244" s="250"/>
      <c r="T244" s="251"/>
      <c r="AT244" s="252" t="s">
        <v>176</v>
      </c>
      <c r="AU244" s="252" t="s">
        <v>76</v>
      </c>
      <c r="AV244" s="13" t="s">
        <v>74</v>
      </c>
      <c r="AW244" s="13" t="s">
        <v>30</v>
      </c>
      <c r="AX244" s="13" t="s">
        <v>67</v>
      </c>
      <c r="AY244" s="252" t="s">
        <v>163</v>
      </c>
    </row>
    <row r="245" s="12" customFormat="1">
      <c r="B245" s="232"/>
      <c r="C245" s="233"/>
      <c r="D245" s="228" t="s">
        <v>176</v>
      </c>
      <c r="E245" s="234" t="s">
        <v>1</v>
      </c>
      <c r="F245" s="235" t="s">
        <v>366</v>
      </c>
      <c r="G245" s="233"/>
      <c r="H245" s="236">
        <v>12.470000000000001</v>
      </c>
      <c r="I245" s="237"/>
      <c r="J245" s="233"/>
      <c r="K245" s="233"/>
      <c r="L245" s="238"/>
      <c r="M245" s="239"/>
      <c r="N245" s="240"/>
      <c r="O245" s="240"/>
      <c r="P245" s="240"/>
      <c r="Q245" s="240"/>
      <c r="R245" s="240"/>
      <c r="S245" s="240"/>
      <c r="T245" s="241"/>
      <c r="AT245" s="242" t="s">
        <v>176</v>
      </c>
      <c r="AU245" s="242" t="s">
        <v>76</v>
      </c>
      <c r="AV245" s="12" t="s">
        <v>76</v>
      </c>
      <c r="AW245" s="12" t="s">
        <v>30</v>
      </c>
      <c r="AX245" s="12" t="s">
        <v>67</v>
      </c>
      <c r="AY245" s="242" t="s">
        <v>163</v>
      </c>
    </row>
    <row r="246" s="14" customFormat="1">
      <c r="B246" s="253"/>
      <c r="C246" s="254"/>
      <c r="D246" s="228" t="s">
        <v>176</v>
      </c>
      <c r="E246" s="255" t="s">
        <v>1</v>
      </c>
      <c r="F246" s="256" t="s">
        <v>188</v>
      </c>
      <c r="G246" s="254"/>
      <c r="H246" s="257">
        <v>25.07</v>
      </c>
      <c r="I246" s="258"/>
      <c r="J246" s="254"/>
      <c r="K246" s="254"/>
      <c r="L246" s="259"/>
      <c r="M246" s="260"/>
      <c r="N246" s="261"/>
      <c r="O246" s="261"/>
      <c r="P246" s="261"/>
      <c r="Q246" s="261"/>
      <c r="R246" s="261"/>
      <c r="S246" s="261"/>
      <c r="T246" s="262"/>
      <c r="AT246" s="263" t="s">
        <v>176</v>
      </c>
      <c r="AU246" s="263" t="s">
        <v>76</v>
      </c>
      <c r="AV246" s="14" t="s">
        <v>170</v>
      </c>
      <c r="AW246" s="14" t="s">
        <v>30</v>
      </c>
      <c r="AX246" s="14" t="s">
        <v>74</v>
      </c>
      <c r="AY246" s="263" t="s">
        <v>163</v>
      </c>
    </row>
    <row r="247" s="1" customFormat="1" ht="16.5" customHeight="1">
      <c r="B247" s="38"/>
      <c r="C247" s="264" t="s">
        <v>372</v>
      </c>
      <c r="D247" s="264" t="s">
        <v>347</v>
      </c>
      <c r="E247" s="265" t="s">
        <v>373</v>
      </c>
      <c r="F247" s="266" t="s">
        <v>374</v>
      </c>
      <c r="G247" s="267" t="s">
        <v>241</v>
      </c>
      <c r="H247" s="268">
        <v>0.36199999999999999</v>
      </c>
      <c r="I247" s="269"/>
      <c r="J247" s="270">
        <f>ROUND(I247*H247,2)</f>
        <v>0</v>
      </c>
      <c r="K247" s="266" t="s">
        <v>169</v>
      </c>
      <c r="L247" s="271"/>
      <c r="M247" s="272" t="s">
        <v>1</v>
      </c>
      <c r="N247" s="273" t="s">
        <v>38</v>
      </c>
      <c r="O247" s="79"/>
      <c r="P247" s="225">
        <f>O247*H247</f>
        <v>0</v>
      </c>
      <c r="Q247" s="225">
        <v>1</v>
      </c>
      <c r="R247" s="225">
        <f>Q247*H247</f>
        <v>0.36199999999999999</v>
      </c>
      <c r="S247" s="225">
        <v>0</v>
      </c>
      <c r="T247" s="226">
        <f>S247*H247</f>
        <v>0</v>
      </c>
      <c r="AR247" s="17" t="s">
        <v>224</v>
      </c>
      <c r="AT247" s="17" t="s">
        <v>347</v>
      </c>
      <c r="AU247" s="17" t="s">
        <v>76</v>
      </c>
      <c r="AY247" s="17" t="s">
        <v>163</v>
      </c>
      <c r="BE247" s="227">
        <f>IF(N247="základní",J247,0)</f>
        <v>0</v>
      </c>
      <c r="BF247" s="227">
        <f>IF(N247="snížená",J247,0)</f>
        <v>0</v>
      </c>
      <c r="BG247" s="227">
        <f>IF(N247="zákl. přenesená",J247,0)</f>
        <v>0</v>
      </c>
      <c r="BH247" s="227">
        <f>IF(N247="sníž. přenesená",J247,0)</f>
        <v>0</v>
      </c>
      <c r="BI247" s="227">
        <f>IF(N247="nulová",J247,0)</f>
        <v>0</v>
      </c>
      <c r="BJ247" s="17" t="s">
        <v>74</v>
      </c>
      <c r="BK247" s="227">
        <f>ROUND(I247*H247,2)</f>
        <v>0</v>
      </c>
      <c r="BL247" s="17" t="s">
        <v>170</v>
      </c>
      <c r="BM247" s="17" t="s">
        <v>375</v>
      </c>
    </row>
    <row r="248" s="1" customFormat="1">
      <c r="B248" s="38"/>
      <c r="C248" s="39"/>
      <c r="D248" s="228" t="s">
        <v>172</v>
      </c>
      <c r="E248" s="39"/>
      <c r="F248" s="229" t="s">
        <v>374</v>
      </c>
      <c r="G248" s="39"/>
      <c r="H248" s="39"/>
      <c r="I248" s="143"/>
      <c r="J248" s="39"/>
      <c r="K248" s="39"/>
      <c r="L248" s="43"/>
      <c r="M248" s="230"/>
      <c r="N248" s="79"/>
      <c r="O248" s="79"/>
      <c r="P248" s="79"/>
      <c r="Q248" s="79"/>
      <c r="R248" s="79"/>
      <c r="S248" s="79"/>
      <c r="T248" s="80"/>
      <c r="AT248" s="17" t="s">
        <v>172</v>
      </c>
      <c r="AU248" s="17" t="s">
        <v>76</v>
      </c>
    </row>
    <row r="249" s="1" customFormat="1">
      <c r="B249" s="38"/>
      <c r="C249" s="39"/>
      <c r="D249" s="228" t="s">
        <v>221</v>
      </c>
      <c r="E249" s="39"/>
      <c r="F249" s="231" t="s">
        <v>376</v>
      </c>
      <c r="G249" s="39"/>
      <c r="H249" s="39"/>
      <c r="I249" s="143"/>
      <c r="J249" s="39"/>
      <c r="K249" s="39"/>
      <c r="L249" s="43"/>
      <c r="M249" s="230"/>
      <c r="N249" s="79"/>
      <c r="O249" s="79"/>
      <c r="P249" s="79"/>
      <c r="Q249" s="79"/>
      <c r="R249" s="79"/>
      <c r="S249" s="79"/>
      <c r="T249" s="80"/>
      <c r="AT249" s="17" t="s">
        <v>221</v>
      </c>
      <c r="AU249" s="17" t="s">
        <v>76</v>
      </c>
    </row>
    <row r="250" s="13" customFormat="1">
      <c r="B250" s="243"/>
      <c r="C250" s="244"/>
      <c r="D250" s="228" t="s">
        <v>176</v>
      </c>
      <c r="E250" s="245" t="s">
        <v>1</v>
      </c>
      <c r="F250" s="246" t="s">
        <v>377</v>
      </c>
      <c r="G250" s="244"/>
      <c r="H250" s="245" t="s">
        <v>1</v>
      </c>
      <c r="I250" s="247"/>
      <c r="J250" s="244"/>
      <c r="K250" s="244"/>
      <c r="L250" s="248"/>
      <c r="M250" s="249"/>
      <c r="N250" s="250"/>
      <c r="O250" s="250"/>
      <c r="P250" s="250"/>
      <c r="Q250" s="250"/>
      <c r="R250" s="250"/>
      <c r="S250" s="250"/>
      <c r="T250" s="251"/>
      <c r="AT250" s="252" t="s">
        <v>176</v>
      </c>
      <c r="AU250" s="252" t="s">
        <v>76</v>
      </c>
      <c r="AV250" s="13" t="s">
        <v>74</v>
      </c>
      <c r="AW250" s="13" t="s">
        <v>30</v>
      </c>
      <c r="AX250" s="13" t="s">
        <v>67</v>
      </c>
      <c r="AY250" s="252" t="s">
        <v>163</v>
      </c>
    </row>
    <row r="251" s="12" customFormat="1">
      <c r="B251" s="232"/>
      <c r="C251" s="233"/>
      <c r="D251" s="228" t="s">
        <v>176</v>
      </c>
      <c r="E251" s="234" t="s">
        <v>1</v>
      </c>
      <c r="F251" s="235" t="s">
        <v>378</v>
      </c>
      <c r="G251" s="233"/>
      <c r="H251" s="236">
        <v>0.083000000000000004</v>
      </c>
      <c r="I251" s="237"/>
      <c r="J251" s="233"/>
      <c r="K251" s="233"/>
      <c r="L251" s="238"/>
      <c r="M251" s="239"/>
      <c r="N251" s="240"/>
      <c r="O251" s="240"/>
      <c r="P251" s="240"/>
      <c r="Q251" s="240"/>
      <c r="R251" s="240"/>
      <c r="S251" s="240"/>
      <c r="T251" s="241"/>
      <c r="AT251" s="242" t="s">
        <v>176</v>
      </c>
      <c r="AU251" s="242" t="s">
        <v>76</v>
      </c>
      <c r="AV251" s="12" t="s">
        <v>76</v>
      </c>
      <c r="AW251" s="12" t="s">
        <v>30</v>
      </c>
      <c r="AX251" s="12" t="s">
        <v>67</v>
      </c>
      <c r="AY251" s="242" t="s">
        <v>163</v>
      </c>
    </row>
    <row r="252" s="12" customFormat="1">
      <c r="B252" s="232"/>
      <c r="C252" s="233"/>
      <c r="D252" s="228" t="s">
        <v>176</v>
      </c>
      <c r="E252" s="234" t="s">
        <v>1</v>
      </c>
      <c r="F252" s="235" t="s">
        <v>379</v>
      </c>
      <c r="G252" s="233"/>
      <c r="H252" s="236">
        <v>0.159</v>
      </c>
      <c r="I252" s="237"/>
      <c r="J252" s="233"/>
      <c r="K252" s="233"/>
      <c r="L252" s="238"/>
      <c r="M252" s="239"/>
      <c r="N252" s="240"/>
      <c r="O252" s="240"/>
      <c r="P252" s="240"/>
      <c r="Q252" s="240"/>
      <c r="R252" s="240"/>
      <c r="S252" s="240"/>
      <c r="T252" s="241"/>
      <c r="AT252" s="242" t="s">
        <v>176</v>
      </c>
      <c r="AU252" s="242" t="s">
        <v>76</v>
      </c>
      <c r="AV252" s="12" t="s">
        <v>76</v>
      </c>
      <c r="AW252" s="12" t="s">
        <v>30</v>
      </c>
      <c r="AX252" s="12" t="s">
        <v>67</v>
      </c>
      <c r="AY252" s="242" t="s">
        <v>163</v>
      </c>
    </row>
    <row r="253" s="12" customFormat="1">
      <c r="B253" s="232"/>
      <c r="C253" s="233"/>
      <c r="D253" s="228" t="s">
        <v>176</v>
      </c>
      <c r="E253" s="234" t="s">
        <v>1</v>
      </c>
      <c r="F253" s="235" t="s">
        <v>380</v>
      </c>
      <c r="G253" s="233"/>
      <c r="H253" s="236">
        <v>0.12</v>
      </c>
      <c r="I253" s="237"/>
      <c r="J253" s="233"/>
      <c r="K253" s="233"/>
      <c r="L253" s="238"/>
      <c r="M253" s="239"/>
      <c r="N253" s="240"/>
      <c r="O253" s="240"/>
      <c r="P253" s="240"/>
      <c r="Q253" s="240"/>
      <c r="R253" s="240"/>
      <c r="S253" s="240"/>
      <c r="T253" s="241"/>
      <c r="AT253" s="242" t="s">
        <v>176</v>
      </c>
      <c r="AU253" s="242" t="s">
        <v>76</v>
      </c>
      <c r="AV253" s="12" t="s">
        <v>76</v>
      </c>
      <c r="AW253" s="12" t="s">
        <v>30</v>
      </c>
      <c r="AX253" s="12" t="s">
        <v>67</v>
      </c>
      <c r="AY253" s="242" t="s">
        <v>163</v>
      </c>
    </row>
    <row r="254" s="14" customFormat="1">
      <c r="B254" s="253"/>
      <c r="C254" s="254"/>
      <c r="D254" s="228" t="s">
        <v>176</v>
      </c>
      <c r="E254" s="255" t="s">
        <v>1</v>
      </c>
      <c r="F254" s="256" t="s">
        <v>188</v>
      </c>
      <c r="G254" s="254"/>
      <c r="H254" s="257">
        <v>0.36199999999999999</v>
      </c>
      <c r="I254" s="258"/>
      <c r="J254" s="254"/>
      <c r="K254" s="254"/>
      <c r="L254" s="259"/>
      <c r="M254" s="260"/>
      <c r="N254" s="261"/>
      <c r="O254" s="261"/>
      <c r="P254" s="261"/>
      <c r="Q254" s="261"/>
      <c r="R254" s="261"/>
      <c r="S254" s="261"/>
      <c r="T254" s="262"/>
      <c r="AT254" s="263" t="s">
        <v>176</v>
      </c>
      <c r="AU254" s="263" t="s">
        <v>76</v>
      </c>
      <c r="AV254" s="14" t="s">
        <v>170</v>
      </c>
      <c r="AW254" s="14" t="s">
        <v>30</v>
      </c>
      <c r="AX254" s="14" t="s">
        <v>74</v>
      </c>
      <c r="AY254" s="263" t="s">
        <v>163</v>
      </c>
    </row>
    <row r="255" s="1" customFormat="1" ht="16.5" customHeight="1">
      <c r="B255" s="38"/>
      <c r="C255" s="264" t="s">
        <v>381</v>
      </c>
      <c r="D255" s="264" t="s">
        <v>347</v>
      </c>
      <c r="E255" s="265" t="s">
        <v>382</v>
      </c>
      <c r="F255" s="266" t="s">
        <v>383</v>
      </c>
      <c r="G255" s="267" t="s">
        <v>241</v>
      </c>
      <c r="H255" s="268">
        <v>0.19600000000000001</v>
      </c>
      <c r="I255" s="269"/>
      <c r="J255" s="270">
        <f>ROUND(I255*H255,2)</f>
        <v>0</v>
      </c>
      <c r="K255" s="266" t="s">
        <v>169</v>
      </c>
      <c r="L255" s="271"/>
      <c r="M255" s="272" t="s">
        <v>1</v>
      </c>
      <c r="N255" s="273" t="s">
        <v>38</v>
      </c>
      <c r="O255" s="79"/>
      <c r="P255" s="225">
        <f>O255*H255</f>
        <v>0</v>
      </c>
      <c r="Q255" s="225">
        <v>1</v>
      </c>
      <c r="R255" s="225">
        <f>Q255*H255</f>
        <v>0.19600000000000001</v>
      </c>
      <c r="S255" s="225">
        <v>0</v>
      </c>
      <c r="T255" s="226">
        <f>S255*H255</f>
        <v>0</v>
      </c>
      <c r="AR255" s="17" t="s">
        <v>224</v>
      </c>
      <c r="AT255" s="17" t="s">
        <v>347</v>
      </c>
      <c r="AU255" s="17" t="s">
        <v>76</v>
      </c>
      <c r="AY255" s="17" t="s">
        <v>163</v>
      </c>
      <c r="BE255" s="227">
        <f>IF(N255="základní",J255,0)</f>
        <v>0</v>
      </c>
      <c r="BF255" s="227">
        <f>IF(N255="snížená",J255,0)</f>
        <v>0</v>
      </c>
      <c r="BG255" s="227">
        <f>IF(N255="zákl. přenesená",J255,0)</f>
        <v>0</v>
      </c>
      <c r="BH255" s="227">
        <f>IF(N255="sníž. přenesená",J255,0)</f>
        <v>0</v>
      </c>
      <c r="BI255" s="227">
        <f>IF(N255="nulová",J255,0)</f>
        <v>0</v>
      </c>
      <c r="BJ255" s="17" t="s">
        <v>74</v>
      </c>
      <c r="BK255" s="227">
        <f>ROUND(I255*H255,2)</f>
        <v>0</v>
      </c>
      <c r="BL255" s="17" t="s">
        <v>170</v>
      </c>
      <c r="BM255" s="17" t="s">
        <v>384</v>
      </c>
    </row>
    <row r="256" s="1" customFormat="1">
      <c r="B256" s="38"/>
      <c r="C256" s="39"/>
      <c r="D256" s="228" t="s">
        <v>172</v>
      </c>
      <c r="E256" s="39"/>
      <c r="F256" s="229" t="s">
        <v>383</v>
      </c>
      <c r="G256" s="39"/>
      <c r="H256" s="39"/>
      <c r="I256" s="143"/>
      <c r="J256" s="39"/>
      <c r="K256" s="39"/>
      <c r="L256" s="43"/>
      <c r="M256" s="230"/>
      <c r="N256" s="79"/>
      <c r="O256" s="79"/>
      <c r="P256" s="79"/>
      <c r="Q256" s="79"/>
      <c r="R256" s="79"/>
      <c r="S256" s="79"/>
      <c r="T256" s="80"/>
      <c r="AT256" s="17" t="s">
        <v>172</v>
      </c>
      <c r="AU256" s="17" t="s">
        <v>76</v>
      </c>
    </row>
    <row r="257" s="13" customFormat="1">
      <c r="B257" s="243"/>
      <c r="C257" s="244"/>
      <c r="D257" s="228" t="s">
        <v>176</v>
      </c>
      <c r="E257" s="245" t="s">
        <v>1</v>
      </c>
      <c r="F257" s="246" t="s">
        <v>385</v>
      </c>
      <c r="G257" s="244"/>
      <c r="H257" s="245" t="s">
        <v>1</v>
      </c>
      <c r="I257" s="247"/>
      <c r="J257" s="244"/>
      <c r="K257" s="244"/>
      <c r="L257" s="248"/>
      <c r="M257" s="249"/>
      <c r="N257" s="250"/>
      <c r="O257" s="250"/>
      <c r="P257" s="250"/>
      <c r="Q257" s="250"/>
      <c r="R257" s="250"/>
      <c r="S257" s="250"/>
      <c r="T257" s="251"/>
      <c r="AT257" s="252" t="s">
        <v>176</v>
      </c>
      <c r="AU257" s="252" t="s">
        <v>76</v>
      </c>
      <c r="AV257" s="13" t="s">
        <v>74</v>
      </c>
      <c r="AW257" s="13" t="s">
        <v>30</v>
      </c>
      <c r="AX257" s="13" t="s">
        <v>67</v>
      </c>
      <c r="AY257" s="252" t="s">
        <v>163</v>
      </c>
    </row>
    <row r="258" s="12" customFormat="1">
      <c r="B258" s="232"/>
      <c r="C258" s="233"/>
      <c r="D258" s="228" t="s">
        <v>176</v>
      </c>
      <c r="E258" s="234" t="s">
        <v>1</v>
      </c>
      <c r="F258" s="235" t="s">
        <v>386</v>
      </c>
      <c r="G258" s="233"/>
      <c r="H258" s="236">
        <v>0.19600000000000001</v>
      </c>
      <c r="I258" s="237"/>
      <c r="J258" s="233"/>
      <c r="K258" s="233"/>
      <c r="L258" s="238"/>
      <c r="M258" s="239"/>
      <c r="N258" s="240"/>
      <c r="O258" s="240"/>
      <c r="P258" s="240"/>
      <c r="Q258" s="240"/>
      <c r="R258" s="240"/>
      <c r="S258" s="240"/>
      <c r="T258" s="241"/>
      <c r="AT258" s="242" t="s">
        <v>176</v>
      </c>
      <c r="AU258" s="242" t="s">
        <v>76</v>
      </c>
      <c r="AV258" s="12" t="s">
        <v>76</v>
      </c>
      <c r="AW258" s="12" t="s">
        <v>30</v>
      </c>
      <c r="AX258" s="12" t="s">
        <v>74</v>
      </c>
      <c r="AY258" s="242" t="s">
        <v>163</v>
      </c>
    </row>
    <row r="259" s="1" customFormat="1" ht="16.5" customHeight="1">
      <c r="B259" s="38"/>
      <c r="C259" s="264" t="s">
        <v>387</v>
      </c>
      <c r="D259" s="264" t="s">
        <v>347</v>
      </c>
      <c r="E259" s="265" t="s">
        <v>388</v>
      </c>
      <c r="F259" s="266" t="s">
        <v>389</v>
      </c>
      <c r="G259" s="267" t="s">
        <v>241</v>
      </c>
      <c r="H259" s="268">
        <v>0.089999999999999997</v>
      </c>
      <c r="I259" s="269"/>
      <c r="J259" s="270">
        <f>ROUND(I259*H259,2)</f>
        <v>0</v>
      </c>
      <c r="K259" s="266" t="s">
        <v>1</v>
      </c>
      <c r="L259" s="271"/>
      <c r="M259" s="272" t="s">
        <v>1</v>
      </c>
      <c r="N259" s="273" t="s">
        <v>38</v>
      </c>
      <c r="O259" s="79"/>
      <c r="P259" s="225">
        <f>O259*H259</f>
        <v>0</v>
      </c>
      <c r="Q259" s="225">
        <v>1</v>
      </c>
      <c r="R259" s="225">
        <f>Q259*H259</f>
        <v>0.089999999999999997</v>
      </c>
      <c r="S259" s="225">
        <v>0</v>
      </c>
      <c r="T259" s="226">
        <f>S259*H259</f>
        <v>0</v>
      </c>
      <c r="AR259" s="17" t="s">
        <v>224</v>
      </c>
      <c r="AT259" s="17" t="s">
        <v>347</v>
      </c>
      <c r="AU259" s="17" t="s">
        <v>76</v>
      </c>
      <c r="AY259" s="17" t="s">
        <v>163</v>
      </c>
      <c r="BE259" s="227">
        <f>IF(N259="základní",J259,0)</f>
        <v>0</v>
      </c>
      <c r="BF259" s="227">
        <f>IF(N259="snížená",J259,0)</f>
        <v>0</v>
      </c>
      <c r="BG259" s="227">
        <f>IF(N259="zákl. přenesená",J259,0)</f>
        <v>0</v>
      </c>
      <c r="BH259" s="227">
        <f>IF(N259="sníž. přenesená",J259,0)</f>
        <v>0</v>
      </c>
      <c r="BI259" s="227">
        <f>IF(N259="nulová",J259,0)</f>
        <v>0</v>
      </c>
      <c r="BJ259" s="17" t="s">
        <v>74</v>
      </c>
      <c r="BK259" s="227">
        <f>ROUND(I259*H259,2)</f>
        <v>0</v>
      </c>
      <c r="BL259" s="17" t="s">
        <v>170</v>
      </c>
      <c r="BM259" s="17" t="s">
        <v>390</v>
      </c>
    </row>
    <row r="260" s="1" customFormat="1">
      <c r="B260" s="38"/>
      <c r="C260" s="39"/>
      <c r="D260" s="228" t="s">
        <v>172</v>
      </c>
      <c r="E260" s="39"/>
      <c r="F260" s="229" t="s">
        <v>391</v>
      </c>
      <c r="G260" s="39"/>
      <c r="H260" s="39"/>
      <c r="I260" s="143"/>
      <c r="J260" s="39"/>
      <c r="K260" s="39"/>
      <c r="L260" s="43"/>
      <c r="M260" s="230"/>
      <c r="N260" s="79"/>
      <c r="O260" s="79"/>
      <c r="P260" s="79"/>
      <c r="Q260" s="79"/>
      <c r="R260" s="79"/>
      <c r="S260" s="79"/>
      <c r="T260" s="80"/>
      <c r="AT260" s="17" t="s">
        <v>172</v>
      </c>
      <c r="AU260" s="17" t="s">
        <v>76</v>
      </c>
    </row>
    <row r="261" s="1" customFormat="1">
      <c r="B261" s="38"/>
      <c r="C261" s="39"/>
      <c r="D261" s="228" t="s">
        <v>221</v>
      </c>
      <c r="E261" s="39"/>
      <c r="F261" s="231" t="s">
        <v>392</v>
      </c>
      <c r="G261" s="39"/>
      <c r="H261" s="39"/>
      <c r="I261" s="143"/>
      <c r="J261" s="39"/>
      <c r="K261" s="39"/>
      <c r="L261" s="43"/>
      <c r="M261" s="230"/>
      <c r="N261" s="79"/>
      <c r="O261" s="79"/>
      <c r="P261" s="79"/>
      <c r="Q261" s="79"/>
      <c r="R261" s="79"/>
      <c r="S261" s="79"/>
      <c r="T261" s="80"/>
      <c r="AT261" s="17" t="s">
        <v>221</v>
      </c>
      <c r="AU261" s="17" t="s">
        <v>76</v>
      </c>
    </row>
    <row r="262" s="13" customFormat="1">
      <c r="B262" s="243"/>
      <c r="C262" s="244"/>
      <c r="D262" s="228" t="s">
        <v>176</v>
      </c>
      <c r="E262" s="245" t="s">
        <v>1</v>
      </c>
      <c r="F262" s="246" t="s">
        <v>393</v>
      </c>
      <c r="G262" s="244"/>
      <c r="H262" s="245" t="s">
        <v>1</v>
      </c>
      <c r="I262" s="247"/>
      <c r="J262" s="244"/>
      <c r="K262" s="244"/>
      <c r="L262" s="248"/>
      <c r="M262" s="249"/>
      <c r="N262" s="250"/>
      <c r="O262" s="250"/>
      <c r="P262" s="250"/>
      <c r="Q262" s="250"/>
      <c r="R262" s="250"/>
      <c r="S262" s="250"/>
      <c r="T262" s="251"/>
      <c r="AT262" s="252" t="s">
        <v>176</v>
      </c>
      <c r="AU262" s="252" t="s">
        <v>76</v>
      </c>
      <c r="AV262" s="13" t="s">
        <v>74</v>
      </c>
      <c r="AW262" s="13" t="s">
        <v>30</v>
      </c>
      <c r="AX262" s="13" t="s">
        <v>67</v>
      </c>
      <c r="AY262" s="252" t="s">
        <v>163</v>
      </c>
    </row>
    <row r="263" s="12" customFormat="1">
      <c r="B263" s="232"/>
      <c r="C263" s="233"/>
      <c r="D263" s="228" t="s">
        <v>176</v>
      </c>
      <c r="E263" s="234" t="s">
        <v>1</v>
      </c>
      <c r="F263" s="235" t="s">
        <v>394</v>
      </c>
      <c r="G263" s="233"/>
      <c r="H263" s="236">
        <v>0.089999999999999997</v>
      </c>
      <c r="I263" s="237"/>
      <c r="J263" s="233"/>
      <c r="K263" s="233"/>
      <c r="L263" s="238"/>
      <c r="M263" s="239"/>
      <c r="N263" s="240"/>
      <c r="O263" s="240"/>
      <c r="P263" s="240"/>
      <c r="Q263" s="240"/>
      <c r="R263" s="240"/>
      <c r="S263" s="240"/>
      <c r="T263" s="241"/>
      <c r="AT263" s="242" t="s">
        <v>176</v>
      </c>
      <c r="AU263" s="242" t="s">
        <v>76</v>
      </c>
      <c r="AV263" s="12" t="s">
        <v>76</v>
      </c>
      <c r="AW263" s="12" t="s">
        <v>30</v>
      </c>
      <c r="AX263" s="12" t="s">
        <v>74</v>
      </c>
      <c r="AY263" s="242" t="s">
        <v>163</v>
      </c>
    </row>
    <row r="264" s="1" customFormat="1" ht="16.5" customHeight="1">
      <c r="B264" s="38"/>
      <c r="C264" s="216" t="s">
        <v>395</v>
      </c>
      <c r="D264" s="216" t="s">
        <v>165</v>
      </c>
      <c r="E264" s="217" t="s">
        <v>396</v>
      </c>
      <c r="F264" s="218" t="s">
        <v>397</v>
      </c>
      <c r="G264" s="219" t="s">
        <v>398</v>
      </c>
      <c r="H264" s="220">
        <v>2</v>
      </c>
      <c r="I264" s="221"/>
      <c r="J264" s="222">
        <f>ROUND(I264*H264,2)</f>
        <v>0</v>
      </c>
      <c r="K264" s="218" t="s">
        <v>169</v>
      </c>
      <c r="L264" s="43"/>
      <c r="M264" s="223" t="s">
        <v>1</v>
      </c>
      <c r="N264" s="224" t="s">
        <v>38</v>
      </c>
      <c r="O264" s="79"/>
      <c r="P264" s="225">
        <f>O264*H264</f>
        <v>0</v>
      </c>
      <c r="Q264" s="225">
        <v>0.0064850000000000003</v>
      </c>
      <c r="R264" s="225">
        <f>Q264*H264</f>
        <v>0.012970000000000001</v>
      </c>
      <c r="S264" s="225">
        <v>0</v>
      </c>
      <c r="T264" s="226">
        <f>S264*H264</f>
        <v>0</v>
      </c>
      <c r="AR264" s="17" t="s">
        <v>170</v>
      </c>
      <c r="AT264" s="17" t="s">
        <v>165</v>
      </c>
      <c r="AU264" s="17" t="s">
        <v>76</v>
      </c>
      <c r="AY264" s="17" t="s">
        <v>163</v>
      </c>
      <c r="BE264" s="227">
        <f>IF(N264="základní",J264,0)</f>
        <v>0</v>
      </c>
      <c r="BF264" s="227">
        <f>IF(N264="snížená",J264,0)</f>
        <v>0</v>
      </c>
      <c r="BG264" s="227">
        <f>IF(N264="zákl. přenesená",J264,0)</f>
        <v>0</v>
      </c>
      <c r="BH264" s="227">
        <f>IF(N264="sníž. přenesená",J264,0)</f>
        <v>0</v>
      </c>
      <c r="BI264" s="227">
        <f>IF(N264="nulová",J264,0)</f>
        <v>0</v>
      </c>
      <c r="BJ264" s="17" t="s">
        <v>74</v>
      </c>
      <c r="BK264" s="227">
        <f>ROUND(I264*H264,2)</f>
        <v>0</v>
      </c>
      <c r="BL264" s="17" t="s">
        <v>170</v>
      </c>
      <c r="BM264" s="17" t="s">
        <v>399</v>
      </c>
    </row>
    <row r="265" s="1" customFormat="1">
      <c r="B265" s="38"/>
      <c r="C265" s="39"/>
      <c r="D265" s="228" t="s">
        <v>172</v>
      </c>
      <c r="E265" s="39"/>
      <c r="F265" s="229" t="s">
        <v>400</v>
      </c>
      <c r="G265" s="39"/>
      <c r="H265" s="39"/>
      <c r="I265" s="143"/>
      <c r="J265" s="39"/>
      <c r="K265" s="39"/>
      <c r="L265" s="43"/>
      <c r="M265" s="230"/>
      <c r="N265" s="79"/>
      <c r="O265" s="79"/>
      <c r="P265" s="79"/>
      <c r="Q265" s="79"/>
      <c r="R265" s="79"/>
      <c r="S265" s="79"/>
      <c r="T265" s="80"/>
      <c r="AT265" s="17" t="s">
        <v>172</v>
      </c>
      <c r="AU265" s="17" t="s">
        <v>76</v>
      </c>
    </row>
    <row r="266" s="1" customFormat="1">
      <c r="B266" s="38"/>
      <c r="C266" s="39"/>
      <c r="D266" s="228" t="s">
        <v>221</v>
      </c>
      <c r="E266" s="39"/>
      <c r="F266" s="231" t="s">
        <v>401</v>
      </c>
      <c r="G266" s="39"/>
      <c r="H266" s="39"/>
      <c r="I266" s="143"/>
      <c r="J266" s="39"/>
      <c r="K266" s="39"/>
      <c r="L266" s="43"/>
      <c r="M266" s="230"/>
      <c r="N266" s="79"/>
      <c r="O266" s="79"/>
      <c r="P266" s="79"/>
      <c r="Q266" s="79"/>
      <c r="R266" s="79"/>
      <c r="S266" s="79"/>
      <c r="T266" s="80"/>
      <c r="AT266" s="17" t="s">
        <v>221</v>
      </c>
      <c r="AU266" s="17" t="s">
        <v>76</v>
      </c>
    </row>
    <row r="267" s="1" customFormat="1" ht="16.5" customHeight="1">
      <c r="B267" s="38"/>
      <c r="C267" s="216" t="s">
        <v>402</v>
      </c>
      <c r="D267" s="216" t="s">
        <v>165</v>
      </c>
      <c r="E267" s="217" t="s">
        <v>403</v>
      </c>
      <c r="F267" s="218" t="s">
        <v>404</v>
      </c>
      <c r="G267" s="219" t="s">
        <v>398</v>
      </c>
      <c r="H267" s="220">
        <v>60</v>
      </c>
      <c r="I267" s="221"/>
      <c r="J267" s="222">
        <f>ROUND(I267*H267,2)</f>
        <v>0</v>
      </c>
      <c r="K267" s="218" t="s">
        <v>169</v>
      </c>
      <c r="L267" s="43"/>
      <c r="M267" s="223" t="s">
        <v>1</v>
      </c>
      <c r="N267" s="224" t="s">
        <v>38</v>
      </c>
      <c r="O267" s="79"/>
      <c r="P267" s="225">
        <f>O267*H267</f>
        <v>0</v>
      </c>
      <c r="Q267" s="225">
        <v>0.00029</v>
      </c>
      <c r="R267" s="225">
        <f>Q267*H267</f>
        <v>0.017399999999999999</v>
      </c>
      <c r="S267" s="225">
        <v>0</v>
      </c>
      <c r="T267" s="226">
        <f>S267*H267</f>
        <v>0</v>
      </c>
      <c r="AR267" s="17" t="s">
        <v>170</v>
      </c>
      <c r="AT267" s="17" t="s">
        <v>165</v>
      </c>
      <c r="AU267" s="17" t="s">
        <v>76</v>
      </c>
      <c r="AY267" s="17" t="s">
        <v>163</v>
      </c>
      <c r="BE267" s="227">
        <f>IF(N267="základní",J267,0)</f>
        <v>0</v>
      </c>
      <c r="BF267" s="227">
        <f>IF(N267="snížená",J267,0)</f>
        <v>0</v>
      </c>
      <c r="BG267" s="227">
        <f>IF(N267="zákl. přenesená",J267,0)</f>
        <v>0</v>
      </c>
      <c r="BH267" s="227">
        <f>IF(N267="sníž. přenesená",J267,0)</f>
        <v>0</v>
      </c>
      <c r="BI267" s="227">
        <f>IF(N267="nulová",J267,0)</f>
        <v>0</v>
      </c>
      <c r="BJ267" s="17" t="s">
        <v>74</v>
      </c>
      <c r="BK267" s="227">
        <f>ROUND(I267*H267,2)</f>
        <v>0</v>
      </c>
      <c r="BL267" s="17" t="s">
        <v>170</v>
      </c>
      <c r="BM267" s="17" t="s">
        <v>405</v>
      </c>
    </row>
    <row r="268" s="1" customFormat="1">
      <c r="B268" s="38"/>
      <c r="C268" s="39"/>
      <c r="D268" s="228" t="s">
        <v>172</v>
      </c>
      <c r="E268" s="39"/>
      <c r="F268" s="229" t="s">
        <v>406</v>
      </c>
      <c r="G268" s="39"/>
      <c r="H268" s="39"/>
      <c r="I268" s="143"/>
      <c r="J268" s="39"/>
      <c r="K268" s="39"/>
      <c r="L268" s="43"/>
      <c r="M268" s="230"/>
      <c r="N268" s="79"/>
      <c r="O268" s="79"/>
      <c r="P268" s="79"/>
      <c r="Q268" s="79"/>
      <c r="R268" s="79"/>
      <c r="S268" s="79"/>
      <c r="T268" s="80"/>
      <c r="AT268" s="17" t="s">
        <v>172</v>
      </c>
      <c r="AU268" s="17" t="s">
        <v>76</v>
      </c>
    </row>
    <row r="269" s="1" customFormat="1">
      <c r="B269" s="38"/>
      <c r="C269" s="39"/>
      <c r="D269" s="228" t="s">
        <v>174</v>
      </c>
      <c r="E269" s="39"/>
      <c r="F269" s="231" t="s">
        <v>407</v>
      </c>
      <c r="G269" s="39"/>
      <c r="H269" s="39"/>
      <c r="I269" s="143"/>
      <c r="J269" s="39"/>
      <c r="K269" s="39"/>
      <c r="L269" s="43"/>
      <c r="M269" s="230"/>
      <c r="N269" s="79"/>
      <c r="O269" s="79"/>
      <c r="P269" s="79"/>
      <c r="Q269" s="79"/>
      <c r="R269" s="79"/>
      <c r="S269" s="79"/>
      <c r="T269" s="80"/>
      <c r="AT269" s="17" t="s">
        <v>174</v>
      </c>
      <c r="AU269" s="17" t="s">
        <v>76</v>
      </c>
    </row>
    <row r="270" s="1" customFormat="1">
      <c r="B270" s="38"/>
      <c r="C270" s="39"/>
      <c r="D270" s="228" t="s">
        <v>221</v>
      </c>
      <c r="E270" s="39"/>
      <c r="F270" s="231" t="s">
        <v>408</v>
      </c>
      <c r="G270" s="39"/>
      <c r="H270" s="39"/>
      <c r="I270" s="143"/>
      <c r="J270" s="39"/>
      <c r="K270" s="39"/>
      <c r="L270" s="43"/>
      <c r="M270" s="230"/>
      <c r="N270" s="79"/>
      <c r="O270" s="79"/>
      <c r="P270" s="79"/>
      <c r="Q270" s="79"/>
      <c r="R270" s="79"/>
      <c r="S270" s="79"/>
      <c r="T270" s="80"/>
      <c r="AT270" s="17" t="s">
        <v>221</v>
      </c>
      <c r="AU270" s="17" t="s">
        <v>76</v>
      </c>
    </row>
    <row r="271" s="12" customFormat="1">
      <c r="B271" s="232"/>
      <c r="C271" s="233"/>
      <c r="D271" s="228" t="s">
        <v>176</v>
      </c>
      <c r="E271" s="234" t="s">
        <v>1</v>
      </c>
      <c r="F271" s="235" t="s">
        <v>409</v>
      </c>
      <c r="G271" s="233"/>
      <c r="H271" s="236">
        <v>60</v>
      </c>
      <c r="I271" s="237"/>
      <c r="J271" s="233"/>
      <c r="K271" s="233"/>
      <c r="L271" s="238"/>
      <c r="M271" s="239"/>
      <c r="N271" s="240"/>
      <c r="O271" s="240"/>
      <c r="P271" s="240"/>
      <c r="Q271" s="240"/>
      <c r="R271" s="240"/>
      <c r="S271" s="240"/>
      <c r="T271" s="241"/>
      <c r="AT271" s="242" t="s">
        <v>176</v>
      </c>
      <c r="AU271" s="242" t="s">
        <v>76</v>
      </c>
      <c r="AV271" s="12" t="s">
        <v>76</v>
      </c>
      <c r="AW271" s="12" t="s">
        <v>30</v>
      </c>
      <c r="AX271" s="12" t="s">
        <v>74</v>
      </c>
      <c r="AY271" s="242" t="s">
        <v>163</v>
      </c>
    </row>
    <row r="272" s="1" customFormat="1" ht="16.5" customHeight="1">
      <c r="B272" s="38"/>
      <c r="C272" s="216" t="s">
        <v>410</v>
      </c>
      <c r="D272" s="216" t="s">
        <v>165</v>
      </c>
      <c r="E272" s="217" t="s">
        <v>411</v>
      </c>
      <c r="F272" s="218" t="s">
        <v>412</v>
      </c>
      <c r="G272" s="219" t="s">
        <v>180</v>
      </c>
      <c r="H272" s="220">
        <v>1.075</v>
      </c>
      <c r="I272" s="221"/>
      <c r="J272" s="222">
        <f>ROUND(I272*H272,2)</f>
        <v>0</v>
      </c>
      <c r="K272" s="218" t="s">
        <v>169</v>
      </c>
      <c r="L272" s="43"/>
      <c r="M272" s="223" t="s">
        <v>1</v>
      </c>
      <c r="N272" s="224" t="s">
        <v>38</v>
      </c>
      <c r="O272" s="79"/>
      <c r="P272" s="225">
        <f>O272*H272</f>
        <v>0</v>
      </c>
      <c r="Q272" s="225">
        <v>0.12</v>
      </c>
      <c r="R272" s="225">
        <f>Q272*H272</f>
        <v>0.129</v>
      </c>
      <c r="S272" s="225">
        <v>2.4900000000000002</v>
      </c>
      <c r="T272" s="226">
        <f>S272*H272</f>
        <v>2.6767500000000002</v>
      </c>
      <c r="AR272" s="17" t="s">
        <v>170</v>
      </c>
      <c r="AT272" s="17" t="s">
        <v>165</v>
      </c>
      <c r="AU272" s="17" t="s">
        <v>76</v>
      </c>
      <c r="AY272" s="17" t="s">
        <v>163</v>
      </c>
      <c r="BE272" s="227">
        <f>IF(N272="základní",J272,0)</f>
        <v>0</v>
      </c>
      <c r="BF272" s="227">
        <f>IF(N272="snížená",J272,0)</f>
        <v>0</v>
      </c>
      <c r="BG272" s="227">
        <f>IF(N272="zákl. přenesená",J272,0)</f>
        <v>0</v>
      </c>
      <c r="BH272" s="227">
        <f>IF(N272="sníž. přenesená",J272,0)</f>
        <v>0</v>
      </c>
      <c r="BI272" s="227">
        <f>IF(N272="nulová",J272,0)</f>
        <v>0</v>
      </c>
      <c r="BJ272" s="17" t="s">
        <v>74</v>
      </c>
      <c r="BK272" s="227">
        <f>ROUND(I272*H272,2)</f>
        <v>0</v>
      </c>
      <c r="BL272" s="17" t="s">
        <v>170</v>
      </c>
      <c r="BM272" s="17" t="s">
        <v>413</v>
      </c>
    </row>
    <row r="273" s="1" customFormat="1">
      <c r="B273" s="38"/>
      <c r="C273" s="39"/>
      <c r="D273" s="228" t="s">
        <v>172</v>
      </c>
      <c r="E273" s="39"/>
      <c r="F273" s="229" t="s">
        <v>414</v>
      </c>
      <c r="G273" s="39"/>
      <c r="H273" s="39"/>
      <c r="I273" s="143"/>
      <c r="J273" s="39"/>
      <c r="K273" s="39"/>
      <c r="L273" s="43"/>
      <c r="M273" s="230"/>
      <c r="N273" s="79"/>
      <c r="O273" s="79"/>
      <c r="P273" s="79"/>
      <c r="Q273" s="79"/>
      <c r="R273" s="79"/>
      <c r="S273" s="79"/>
      <c r="T273" s="80"/>
      <c r="AT273" s="17" t="s">
        <v>172</v>
      </c>
      <c r="AU273" s="17" t="s">
        <v>76</v>
      </c>
    </row>
    <row r="274" s="1" customFormat="1">
      <c r="B274" s="38"/>
      <c r="C274" s="39"/>
      <c r="D274" s="228" t="s">
        <v>174</v>
      </c>
      <c r="E274" s="39"/>
      <c r="F274" s="231" t="s">
        <v>415</v>
      </c>
      <c r="G274" s="39"/>
      <c r="H274" s="39"/>
      <c r="I274" s="143"/>
      <c r="J274" s="39"/>
      <c r="K274" s="39"/>
      <c r="L274" s="43"/>
      <c r="M274" s="230"/>
      <c r="N274" s="79"/>
      <c r="O274" s="79"/>
      <c r="P274" s="79"/>
      <c r="Q274" s="79"/>
      <c r="R274" s="79"/>
      <c r="S274" s="79"/>
      <c r="T274" s="80"/>
      <c r="AT274" s="17" t="s">
        <v>174</v>
      </c>
      <c r="AU274" s="17" t="s">
        <v>76</v>
      </c>
    </row>
    <row r="275" s="13" customFormat="1">
      <c r="B275" s="243"/>
      <c r="C275" s="244"/>
      <c r="D275" s="228" t="s">
        <v>176</v>
      </c>
      <c r="E275" s="245" t="s">
        <v>1</v>
      </c>
      <c r="F275" s="246" t="s">
        <v>416</v>
      </c>
      <c r="G275" s="244"/>
      <c r="H275" s="245" t="s">
        <v>1</v>
      </c>
      <c r="I275" s="247"/>
      <c r="J275" s="244"/>
      <c r="K275" s="244"/>
      <c r="L275" s="248"/>
      <c r="M275" s="249"/>
      <c r="N275" s="250"/>
      <c r="O275" s="250"/>
      <c r="P275" s="250"/>
      <c r="Q275" s="250"/>
      <c r="R275" s="250"/>
      <c r="S275" s="250"/>
      <c r="T275" s="251"/>
      <c r="AT275" s="252" t="s">
        <v>176</v>
      </c>
      <c r="AU275" s="252" t="s">
        <v>76</v>
      </c>
      <c r="AV275" s="13" t="s">
        <v>74</v>
      </c>
      <c r="AW275" s="13" t="s">
        <v>30</v>
      </c>
      <c r="AX275" s="13" t="s">
        <v>67</v>
      </c>
      <c r="AY275" s="252" t="s">
        <v>163</v>
      </c>
    </row>
    <row r="276" s="12" customFormat="1">
      <c r="B276" s="232"/>
      <c r="C276" s="233"/>
      <c r="D276" s="228" t="s">
        <v>176</v>
      </c>
      <c r="E276" s="234" t="s">
        <v>1</v>
      </c>
      <c r="F276" s="235" t="s">
        <v>417</v>
      </c>
      <c r="G276" s="233"/>
      <c r="H276" s="236">
        <v>0.77500000000000002</v>
      </c>
      <c r="I276" s="237"/>
      <c r="J276" s="233"/>
      <c r="K276" s="233"/>
      <c r="L276" s="238"/>
      <c r="M276" s="239"/>
      <c r="N276" s="240"/>
      <c r="O276" s="240"/>
      <c r="P276" s="240"/>
      <c r="Q276" s="240"/>
      <c r="R276" s="240"/>
      <c r="S276" s="240"/>
      <c r="T276" s="241"/>
      <c r="AT276" s="242" t="s">
        <v>176</v>
      </c>
      <c r="AU276" s="242" t="s">
        <v>76</v>
      </c>
      <c r="AV276" s="12" t="s">
        <v>76</v>
      </c>
      <c r="AW276" s="12" t="s">
        <v>30</v>
      </c>
      <c r="AX276" s="12" t="s">
        <v>67</v>
      </c>
      <c r="AY276" s="242" t="s">
        <v>163</v>
      </c>
    </row>
    <row r="277" s="12" customFormat="1">
      <c r="B277" s="232"/>
      <c r="C277" s="233"/>
      <c r="D277" s="228" t="s">
        <v>176</v>
      </c>
      <c r="E277" s="234" t="s">
        <v>1</v>
      </c>
      <c r="F277" s="235" t="s">
        <v>301</v>
      </c>
      <c r="G277" s="233"/>
      <c r="H277" s="236">
        <v>0.29999999999999999</v>
      </c>
      <c r="I277" s="237"/>
      <c r="J277" s="233"/>
      <c r="K277" s="233"/>
      <c r="L277" s="238"/>
      <c r="M277" s="239"/>
      <c r="N277" s="240"/>
      <c r="O277" s="240"/>
      <c r="P277" s="240"/>
      <c r="Q277" s="240"/>
      <c r="R277" s="240"/>
      <c r="S277" s="240"/>
      <c r="T277" s="241"/>
      <c r="AT277" s="242" t="s">
        <v>176</v>
      </c>
      <c r="AU277" s="242" t="s">
        <v>76</v>
      </c>
      <c r="AV277" s="12" t="s">
        <v>76</v>
      </c>
      <c r="AW277" s="12" t="s">
        <v>30</v>
      </c>
      <c r="AX277" s="12" t="s">
        <v>67</v>
      </c>
      <c r="AY277" s="242" t="s">
        <v>163</v>
      </c>
    </row>
    <row r="278" s="14" customFormat="1">
      <c r="B278" s="253"/>
      <c r="C278" s="254"/>
      <c r="D278" s="228" t="s">
        <v>176</v>
      </c>
      <c r="E278" s="255" t="s">
        <v>1</v>
      </c>
      <c r="F278" s="256" t="s">
        <v>188</v>
      </c>
      <c r="G278" s="254"/>
      <c r="H278" s="257">
        <v>1.075</v>
      </c>
      <c r="I278" s="258"/>
      <c r="J278" s="254"/>
      <c r="K278" s="254"/>
      <c r="L278" s="259"/>
      <c r="M278" s="260"/>
      <c r="N278" s="261"/>
      <c r="O278" s="261"/>
      <c r="P278" s="261"/>
      <c r="Q278" s="261"/>
      <c r="R278" s="261"/>
      <c r="S278" s="261"/>
      <c r="T278" s="262"/>
      <c r="AT278" s="263" t="s">
        <v>176</v>
      </c>
      <c r="AU278" s="263" t="s">
        <v>76</v>
      </c>
      <c r="AV278" s="14" t="s">
        <v>170</v>
      </c>
      <c r="AW278" s="14" t="s">
        <v>30</v>
      </c>
      <c r="AX278" s="14" t="s">
        <v>74</v>
      </c>
      <c r="AY278" s="263" t="s">
        <v>163</v>
      </c>
    </row>
    <row r="279" s="1" customFormat="1" ht="16.5" customHeight="1">
      <c r="B279" s="38"/>
      <c r="C279" s="216" t="s">
        <v>418</v>
      </c>
      <c r="D279" s="216" t="s">
        <v>165</v>
      </c>
      <c r="E279" s="217" t="s">
        <v>419</v>
      </c>
      <c r="F279" s="218" t="s">
        <v>420</v>
      </c>
      <c r="G279" s="219" t="s">
        <v>180</v>
      </c>
      <c r="H279" s="220">
        <v>2.6659999999999999</v>
      </c>
      <c r="I279" s="221"/>
      <c r="J279" s="222">
        <f>ROUND(I279*H279,2)</f>
        <v>0</v>
      </c>
      <c r="K279" s="218" t="s">
        <v>169</v>
      </c>
      <c r="L279" s="43"/>
      <c r="M279" s="223" t="s">
        <v>1</v>
      </c>
      <c r="N279" s="224" t="s">
        <v>38</v>
      </c>
      <c r="O279" s="79"/>
      <c r="P279" s="225">
        <f>O279*H279</f>
        <v>0</v>
      </c>
      <c r="Q279" s="225">
        <v>0.12</v>
      </c>
      <c r="R279" s="225">
        <f>Q279*H279</f>
        <v>0.31991999999999998</v>
      </c>
      <c r="S279" s="225">
        <v>2.2000000000000002</v>
      </c>
      <c r="T279" s="226">
        <f>S279*H279</f>
        <v>5.8652000000000006</v>
      </c>
      <c r="AR279" s="17" t="s">
        <v>170</v>
      </c>
      <c r="AT279" s="17" t="s">
        <v>165</v>
      </c>
      <c r="AU279" s="17" t="s">
        <v>76</v>
      </c>
      <c r="AY279" s="17" t="s">
        <v>163</v>
      </c>
      <c r="BE279" s="227">
        <f>IF(N279="základní",J279,0)</f>
        <v>0</v>
      </c>
      <c r="BF279" s="227">
        <f>IF(N279="snížená",J279,0)</f>
        <v>0</v>
      </c>
      <c r="BG279" s="227">
        <f>IF(N279="zákl. přenesená",J279,0)</f>
        <v>0</v>
      </c>
      <c r="BH279" s="227">
        <f>IF(N279="sníž. přenesená",J279,0)</f>
        <v>0</v>
      </c>
      <c r="BI279" s="227">
        <f>IF(N279="nulová",J279,0)</f>
        <v>0</v>
      </c>
      <c r="BJ279" s="17" t="s">
        <v>74</v>
      </c>
      <c r="BK279" s="227">
        <f>ROUND(I279*H279,2)</f>
        <v>0</v>
      </c>
      <c r="BL279" s="17" t="s">
        <v>170</v>
      </c>
      <c r="BM279" s="17" t="s">
        <v>421</v>
      </c>
    </row>
    <row r="280" s="1" customFormat="1">
      <c r="B280" s="38"/>
      <c r="C280" s="39"/>
      <c r="D280" s="228" t="s">
        <v>172</v>
      </c>
      <c r="E280" s="39"/>
      <c r="F280" s="229" t="s">
        <v>422</v>
      </c>
      <c r="G280" s="39"/>
      <c r="H280" s="39"/>
      <c r="I280" s="143"/>
      <c r="J280" s="39"/>
      <c r="K280" s="39"/>
      <c r="L280" s="43"/>
      <c r="M280" s="230"/>
      <c r="N280" s="79"/>
      <c r="O280" s="79"/>
      <c r="P280" s="79"/>
      <c r="Q280" s="79"/>
      <c r="R280" s="79"/>
      <c r="S280" s="79"/>
      <c r="T280" s="80"/>
      <c r="AT280" s="17" t="s">
        <v>172</v>
      </c>
      <c r="AU280" s="17" t="s">
        <v>76</v>
      </c>
    </row>
    <row r="281" s="1" customFormat="1">
      <c r="B281" s="38"/>
      <c r="C281" s="39"/>
      <c r="D281" s="228" t="s">
        <v>174</v>
      </c>
      <c r="E281" s="39"/>
      <c r="F281" s="231" t="s">
        <v>415</v>
      </c>
      <c r="G281" s="39"/>
      <c r="H281" s="39"/>
      <c r="I281" s="143"/>
      <c r="J281" s="39"/>
      <c r="K281" s="39"/>
      <c r="L281" s="43"/>
      <c r="M281" s="230"/>
      <c r="N281" s="79"/>
      <c r="O281" s="79"/>
      <c r="P281" s="79"/>
      <c r="Q281" s="79"/>
      <c r="R281" s="79"/>
      <c r="S281" s="79"/>
      <c r="T281" s="80"/>
      <c r="AT281" s="17" t="s">
        <v>174</v>
      </c>
      <c r="AU281" s="17" t="s">
        <v>76</v>
      </c>
    </row>
    <row r="282" s="13" customFormat="1">
      <c r="B282" s="243"/>
      <c r="C282" s="244"/>
      <c r="D282" s="228" t="s">
        <v>176</v>
      </c>
      <c r="E282" s="245" t="s">
        <v>1</v>
      </c>
      <c r="F282" s="246" t="s">
        <v>423</v>
      </c>
      <c r="G282" s="244"/>
      <c r="H282" s="245" t="s">
        <v>1</v>
      </c>
      <c r="I282" s="247"/>
      <c r="J282" s="244"/>
      <c r="K282" s="244"/>
      <c r="L282" s="248"/>
      <c r="M282" s="249"/>
      <c r="N282" s="250"/>
      <c r="O282" s="250"/>
      <c r="P282" s="250"/>
      <c r="Q282" s="250"/>
      <c r="R282" s="250"/>
      <c r="S282" s="250"/>
      <c r="T282" s="251"/>
      <c r="AT282" s="252" t="s">
        <v>176</v>
      </c>
      <c r="AU282" s="252" t="s">
        <v>76</v>
      </c>
      <c r="AV282" s="13" t="s">
        <v>74</v>
      </c>
      <c r="AW282" s="13" t="s">
        <v>30</v>
      </c>
      <c r="AX282" s="13" t="s">
        <v>67</v>
      </c>
      <c r="AY282" s="252" t="s">
        <v>163</v>
      </c>
    </row>
    <row r="283" s="12" customFormat="1">
      <c r="B283" s="232"/>
      <c r="C283" s="233"/>
      <c r="D283" s="228" t="s">
        <v>176</v>
      </c>
      <c r="E283" s="234" t="s">
        <v>1</v>
      </c>
      <c r="F283" s="235" t="s">
        <v>424</v>
      </c>
      <c r="G283" s="233"/>
      <c r="H283" s="236">
        <v>0.12</v>
      </c>
      <c r="I283" s="237"/>
      <c r="J283" s="233"/>
      <c r="K283" s="233"/>
      <c r="L283" s="238"/>
      <c r="M283" s="239"/>
      <c r="N283" s="240"/>
      <c r="O283" s="240"/>
      <c r="P283" s="240"/>
      <c r="Q283" s="240"/>
      <c r="R283" s="240"/>
      <c r="S283" s="240"/>
      <c r="T283" s="241"/>
      <c r="AT283" s="242" t="s">
        <v>176</v>
      </c>
      <c r="AU283" s="242" t="s">
        <v>76</v>
      </c>
      <c r="AV283" s="12" t="s">
        <v>76</v>
      </c>
      <c r="AW283" s="12" t="s">
        <v>30</v>
      </c>
      <c r="AX283" s="12" t="s">
        <v>67</v>
      </c>
      <c r="AY283" s="242" t="s">
        <v>163</v>
      </c>
    </row>
    <row r="284" s="12" customFormat="1">
      <c r="B284" s="232"/>
      <c r="C284" s="233"/>
      <c r="D284" s="228" t="s">
        <v>176</v>
      </c>
      <c r="E284" s="234" t="s">
        <v>1</v>
      </c>
      <c r="F284" s="235" t="s">
        <v>425</v>
      </c>
      <c r="G284" s="233"/>
      <c r="H284" s="236">
        <v>0.12</v>
      </c>
      <c r="I284" s="237"/>
      <c r="J284" s="233"/>
      <c r="K284" s="233"/>
      <c r="L284" s="238"/>
      <c r="M284" s="239"/>
      <c r="N284" s="240"/>
      <c r="O284" s="240"/>
      <c r="P284" s="240"/>
      <c r="Q284" s="240"/>
      <c r="R284" s="240"/>
      <c r="S284" s="240"/>
      <c r="T284" s="241"/>
      <c r="AT284" s="242" t="s">
        <v>176</v>
      </c>
      <c r="AU284" s="242" t="s">
        <v>76</v>
      </c>
      <c r="AV284" s="12" t="s">
        <v>76</v>
      </c>
      <c r="AW284" s="12" t="s">
        <v>30</v>
      </c>
      <c r="AX284" s="12" t="s">
        <v>67</v>
      </c>
      <c r="AY284" s="242" t="s">
        <v>163</v>
      </c>
    </row>
    <row r="285" s="12" customFormat="1">
      <c r="B285" s="232"/>
      <c r="C285" s="233"/>
      <c r="D285" s="228" t="s">
        <v>176</v>
      </c>
      <c r="E285" s="234" t="s">
        <v>1</v>
      </c>
      <c r="F285" s="235" t="s">
        <v>426</v>
      </c>
      <c r="G285" s="233"/>
      <c r="H285" s="236">
        <v>0.51600000000000001</v>
      </c>
      <c r="I285" s="237"/>
      <c r="J285" s="233"/>
      <c r="K285" s="233"/>
      <c r="L285" s="238"/>
      <c r="M285" s="239"/>
      <c r="N285" s="240"/>
      <c r="O285" s="240"/>
      <c r="P285" s="240"/>
      <c r="Q285" s="240"/>
      <c r="R285" s="240"/>
      <c r="S285" s="240"/>
      <c r="T285" s="241"/>
      <c r="AT285" s="242" t="s">
        <v>176</v>
      </c>
      <c r="AU285" s="242" t="s">
        <v>76</v>
      </c>
      <c r="AV285" s="12" t="s">
        <v>76</v>
      </c>
      <c r="AW285" s="12" t="s">
        <v>30</v>
      </c>
      <c r="AX285" s="12" t="s">
        <v>67</v>
      </c>
      <c r="AY285" s="242" t="s">
        <v>163</v>
      </c>
    </row>
    <row r="286" s="12" customFormat="1">
      <c r="B286" s="232"/>
      <c r="C286" s="233"/>
      <c r="D286" s="228" t="s">
        <v>176</v>
      </c>
      <c r="E286" s="234" t="s">
        <v>1</v>
      </c>
      <c r="F286" s="235" t="s">
        <v>427</v>
      </c>
      <c r="G286" s="233"/>
      <c r="H286" s="236">
        <v>1.29</v>
      </c>
      <c r="I286" s="237"/>
      <c r="J286" s="233"/>
      <c r="K286" s="233"/>
      <c r="L286" s="238"/>
      <c r="M286" s="239"/>
      <c r="N286" s="240"/>
      <c r="O286" s="240"/>
      <c r="P286" s="240"/>
      <c r="Q286" s="240"/>
      <c r="R286" s="240"/>
      <c r="S286" s="240"/>
      <c r="T286" s="241"/>
      <c r="AT286" s="242" t="s">
        <v>176</v>
      </c>
      <c r="AU286" s="242" t="s">
        <v>76</v>
      </c>
      <c r="AV286" s="12" t="s">
        <v>76</v>
      </c>
      <c r="AW286" s="12" t="s">
        <v>30</v>
      </c>
      <c r="AX286" s="12" t="s">
        <v>67</v>
      </c>
      <c r="AY286" s="242" t="s">
        <v>163</v>
      </c>
    </row>
    <row r="287" s="13" customFormat="1">
      <c r="B287" s="243"/>
      <c r="C287" s="244"/>
      <c r="D287" s="228" t="s">
        <v>176</v>
      </c>
      <c r="E287" s="245" t="s">
        <v>1</v>
      </c>
      <c r="F287" s="246" t="s">
        <v>416</v>
      </c>
      <c r="G287" s="244"/>
      <c r="H287" s="245" t="s">
        <v>1</v>
      </c>
      <c r="I287" s="247"/>
      <c r="J287" s="244"/>
      <c r="K287" s="244"/>
      <c r="L287" s="248"/>
      <c r="M287" s="249"/>
      <c r="N287" s="250"/>
      <c r="O287" s="250"/>
      <c r="P287" s="250"/>
      <c r="Q287" s="250"/>
      <c r="R287" s="250"/>
      <c r="S287" s="250"/>
      <c r="T287" s="251"/>
      <c r="AT287" s="252" t="s">
        <v>176</v>
      </c>
      <c r="AU287" s="252" t="s">
        <v>76</v>
      </c>
      <c r="AV287" s="13" t="s">
        <v>74</v>
      </c>
      <c r="AW287" s="13" t="s">
        <v>30</v>
      </c>
      <c r="AX287" s="13" t="s">
        <v>67</v>
      </c>
      <c r="AY287" s="252" t="s">
        <v>163</v>
      </c>
    </row>
    <row r="288" s="12" customFormat="1">
      <c r="B288" s="232"/>
      <c r="C288" s="233"/>
      <c r="D288" s="228" t="s">
        <v>176</v>
      </c>
      <c r="E288" s="234" t="s">
        <v>1</v>
      </c>
      <c r="F288" s="235" t="s">
        <v>428</v>
      </c>
      <c r="G288" s="233"/>
      <c r="H288" s="236">
        <v>0.62</v>
      </c>
      <c r="I288" s="237"/>
      <c r="J288" s="233"/>
      <c r="K288" s="233"/>
      <c r="L288" s="238"/>
      <c r="M288" s="239"/>
      <c r="N288" s="240"/>
      <c r="O288" s="240"/>
      <c r="P288" s="240"/>
      <c r="Q288" s="240"/>
      <c r="R288" s="240"/>
      <c r="S288" s="240"/>
      <c r="T288" s="241"/>
      <c r="AT288" s="242" t="s">
        <v>176</v>
      </c>
      <c r="AU288" s="242" t="s">
        <v>76</v>
      </c>
      <c r="AV288" s="12" t="s">
        <v>76</v>
      </c>
      <c r="AW288" s="12" t="s">
        <v>30</v>
      </c>
      <c r="AX288" s="12" t="s">
        <v>67</v>
      </c>
      <c r="AY288" s="242" t="s">
        <v>163</v>
      </c>
    </row>
    <row r="289" s="14" customFormat="1">
      <c r="B289" s="253"/>
      <c r="C289" s="254"/>
      <c r="D289" s="228" t="s">
        <v>176</v>
      </c>
      <c r="E289" s="255" t="s">
        <v>1</v>
      </c>
      <c r="F289" s="256" t="s">
        <v>188</v>
      </c>
      <c r="G289" s="254"/>
      <c r="H289" s="257">
        <v>2.6659999999999999</v>
      </c>
      <c r="I289" s="258"/>
      <c r="J289" s="254"/>
      <c r="K289" s="254"/>
      <c r="L289" s="259"/>
      <c r="M289" s="260"/>
      <c r="N289" s="261"/>
      <c r="O289" s="261"/>
      <c r="P289" s="261"/>
      <c r="Q289" s="261"/>
      <c r="R289" s="261"/>
      <c r="S289" s="261"/>
      <c r="T289" s="262"/>
      <c r="AT289" s="263" t="s">
        <v>176</v>
      </c>
      <c r="AU289" s="263" t="s">
        <v>76</v>
      </c>
      <c r="AV289" s="14" t="s">
        <v>170</v>
      </c>
      <c r="AW289" s="14" t="s">
        <v>30</v>
      </c>
      <c r="AX289" s="14" t="s">
        <v>74</v>
      </c>
      <c r="AY289" s="263" t="s">
        <v>163</v>
      </c>
    </row>
    <row r="290" s="1" customFormat="1" ht="16.5" customHeight="1">
      <c r="B290" s="38"/>
      <c r="C290" s="216" t="s">
        <v>429</v>
      </c>
      <c r="D290" s="216" t="s">
        <v>165</v>
      </c>
      <c r="E290" s="217" t="s">
        <v>430</v>
      </c>
      <c r="F290" s="218" t="s">
        <v>431</v>
      </c>
      <c r="G290" s="219" t="s">
        <v>168</v>
      </c>
      <c r="H290" s="220">
        <v>7.4000000000000004</v>
      </c>
      <c r="I290" s="221"/>
      <c r="J290" s="222">
        <f>ROUND(I290*H290,2)</f>
        <v>0</v>
      </c>
      <c r="K290" s="218" t="s">
        <v>169</v>
      </c>
      <c r="L290" s="43"/>
      <c r="M290" s="223" t="s">
        <v>1</v>
      </c>
      <c r="N290" s="224" t="s">
        <v>38</v>
      </c>
      <c r="O290" s="79"/>
      <c r="P290" s="225">
        <f>O290*H290</f>
        <v>0</v>
      </c>
      <c r="Q290" s="225">
        <v>8.3599999999999999E-05</v>
      </c>
      <c r="R290" s="225">
        <f>Q290*H290</f>
        <v>0.00061864000000000005</v>
      </c>
      <c r="S290" s="225">
        <v>0.017999999999999999</v>
      </c>
      <c r="T290" s="226">
        <f>S290*H290</f>
        <v>0.13319999999999999</v>
      </c>
      <c r="AR290" s="17" t="s">
        <v>170</v>
      </c>
      <c r="AT290" s="17" t="s">
        <v>165</v>
      </c>
      <c r="AU290" s="17" t="s">
        <v>76</v>
      </c>
      <c r="AY290" s="17" t="s">
        <v>163</v>
      </c>
      <c r="BE290" s="227">
        <f>IF(N290="základní",J290,0)</f>
        <v>0</v>
      </c>
      <c r="BF290" s="227">
        <f>IF(N290="snížená",J290,0)</f>
        <v>0</v>
      </c>
      <c r="BG290" s="227">
        <f>IF(N290="zákl. přenesená",J290,0)</f>
        <v>0</v>
      </c>
      <c r="BH290" s="227">
        <f>IF(N290="sníž. přenesená",J290,0)</f>
        <v>0</v>
      </c>
      <c r="BI290" s="227">
        <f>IF(N290="nulová",J290,0)</f>
        <v>0</v>
      </c>
      <c r="BJ290" s="17" t="s">
        <v>74</v>
      </c>
      <c r="BK290" s="227">
        <f>ROUND(I290*H290,2)</f>
        <v>0</v>
      </c>
      <c r="BL290" s="17" t="s">
        <v>170</v>
      </c>
      <c r="BM290" s="17" t="s">
        <v>432</v>
      </c>
    </row>
    <row r="291" s="1" customFormat="1">
      <c r="B291" s="38"/>
      <c r="C291" s="39"/>
      <c r="D291" s="228" t="s">
        <v>172</v>
      </c>
      <c r="E291" s="39"/>
      <c r="F291" s="229" t="s">
        <v>433</v>
      </c>
      <c r="G291" s="39"/>
      <c r="H291" s="39"/>
      <c r="I291" s="143"/>
      <c r="J291" s="39"/>
      <c r="K291" s="39"/>
      <c r="L291" s="43"/>
      <c r="M291" s="230"/>
      <c r="N291" s="79"/>
      <c r="O291" s="79"/>
      <c r="P291" s="79"/>
      <c r="Q291" s="79"/>
      <c r="R291" s="79"/>
      <c r="S291" s="79"/>
      <c r="T291" s="80"/>
      <c r="AT291" s="17" t="s">
        <v>172</v>
      </c>
      <c r="AU291" s="17" t="s">
        <v>76</v>
      </c>
    </row>
    <row r="292" s="1" customFormat="1">
      <c r="B292" s="38"/>
      <c r="C292" s="39"/>
      <c r="D292" s="228" t="s">
        <v>221</v>
      </c>
      <c r="E292" s="39"/>
      <c r="F292" s="231" t="s">
        <v>434</v>
      </c>
      <c r="G292" s="39"/>
      <c r="H292" s="39"/>
      <c r="I292" s="143"/>
      <c r="J292" s="39"/>
      <c r="K292" s="39"/>
      <c r="L292" s="43"/>
      <c r="M292" s="230"/>
      <c r="N292" s="79"/>
      <c r="O292" s="79"/>
      <c r="P292" s="79"/>
      <c r="Q292" s="79"/>
      <c r="R292" s="79"/>
      <c r="S292" s="79"/>
      <c r="T292" s="80"/>
      <c r="AT292" s="17" t="s">
        <v>221</v>
      </c>
      <c r="AU292" s="17" t="s">
        <v>76</v>
      </c>
    </row>
    <row r="293" s="12" customFormat="1">
      <c r="B293" s="232"/>
      <c r="C293" s="233"/>
      <c r="D293" s="228" t="s">
        <v>176</v>
      </c>
      <c r="E293" s="234" t="s">
        <v>1</v>
      </c>
      <c r="F293" s="235" t="s">
        <v>435</v>
      </c>
      <c r="G293" s="233"/>
      <c r="H293" s="236">
        <v>7.4000000000000004</v>
      </c>
      <c r="I293" s="237"/>
      <c r="J293" s="233"/>
      <c r="K293" s="233"/>
      <c r="L293" s="238"/>
      <c r="M293" s="239"/>
      <c r="N293" s="240"/>
      <c r="O293" s="240"/>
      <c r="P293" s="240"/>
      <c r="Q293" s="240"/>
      <c r="R293" s="240"/>
      <c r="S293" s="240"/>
      <c r="T293" s="241"/>
      <c r="AT293" s="242" t="s">
        <v>176</v>
      </c>
      <c r="AU293" s="242" t="s">
        <v>76</v>
      </c>
      <c r="AV293" s="12" t="s">
        <v>76</v>
      </c>
      <c r="AW293" s="12" t="s">
        <v>30</v>
      </c>
      <c r="AX293" s="12" t="s">
        <v>74</v>
      </c>
      <c r="AY293" s="242" t="s">
        <v>163</v>
      </c>
    </row>
    <row r="294" s="1" customFormat="1" ht="16.5" customHeight="1">
      <c r="B294" s="38"/>
      <c r="C294" s="216" t="s">
        <v>436</v>
      </c>
      <c r="D294" s="216" t="s">
        <v>165</v>
      </c>
      <c r="E294" s="217" t="s">
        <v>437</v>
      </c>
      <c r="F294" s="218" t="s">
        <v>438</v>
      </c>
      <c r="G294" s="219" t="s">
        <v>168</v>
      </c>
      <c r="H294" s="220">
        <v>12</v>
      </c>
      <c r="I294" s="221"/>
      <c r="J294" s="222">
        <f>ROUND(I294*H294,2)</f>
        <v>0</v>
      </c>
      <c r="K294" s="218" t="s">
        <v>169</v>
      </c>
      <c r="L294" s="43"/>
      <c r="M294" s="223" t="s">
        <v>1</v>
      </c>
      <c r="N294" s="224" t="s">
        <v>38</v>
      </c>
      <c r="O294" s="79"/>
      <c r="P294" s="225">
        <f>O294*H294</f>
        <v>0</v>
      </c>
      <c r="Q294" s="225">
        <v>0.0012247200000000001</v>
      </c>
      <c r="R294" s="225">
        <f>Q294*H294</f>
        <v>0.01469664</v>
      </c>
      <c r="S294" s="225">
        <v>0.001</v>
      </c>
      <c r="T294" s="226">
        <f>S294*H294</f>
        <v>0.012</v>
      </c>
      <c r="AR294" s="17" t="s">
        <v>170</v>
      </c>
      <c r="AT294" s="17" t="s">
        <v>165</v>
      </c>
      <c r="AU294" s="17" t="s">
        <v>76</v>
      </c>
      <c r="AY294" s="17" t="s">
        <v>163</v>
      </c>
      <c r="BE294" s="227">
        <f>IF(N294="základní",J294,0)</f>
        <v>0</v>
      </c>
      <c r="BF294" s="227">
        <f>IF(N294="snížená",J294,0)</f>
        <v>0</v>
      </c>
      <c r="BG294" s="227">
        <f>IF(N294="zákl. přenesená",J294,0)</f>
        <v>0</v>
      </c>
      <c r="BH294" s="227">
        <f>IF(N294="sníž. přenesená",J294,0)</f>
        <v>0</v>
      </c>
      <c r="BI294" s="227">
        <f>IF(N294="nulová",J294,0)</f>
        <v>0</v>
      </c>
      <c r="BJ294" s="17" t="s">
        <v>74</v>
      </c>
      <c r="BK294" s="227">
        <f>ROUND(I294*H294,2)</f>
        <v>0</v>
      </c>
      <c r="BL294" s="17" t="s">
        <v>170</v>
      </c>
      <c r="BM294" s="17" t="s">
        <v>439</v>
      </c>
    </row>
    <row r="295" s="1" customFormat="1">
      <c r="B295" s="38"/>
      <c r="C295" s="39"/>
      <c r="D295" s="228" t="s">
        <v>172</v>
      </c>
      <c r="E295" s="39"/>
      <c r="F295" s="229" t="s">
        <v>440</v>
      </c>
      <c r="G295" s="39"/>
      <c r="H295" s="39"/>
      <c r="I295" s="143"/>
      <c r="J295" s="39"/>
      <c r="K295" s="39"/>
      <c r="L295" s="43"/>
      <c r="M295" s="230"/>
      <c r="N295" s="79"/>
      <c r="O295" s="79"/>
      <c r="P295" s="79"/>
      <c r="Q295" s="79"/>
      <c r="R295" s="79"/>
      <c r="S295" s="79"/>
      <c r="T295" s="80"/>
      <c r="AT295" s="17" t="s">
        <v>172</v>
      </c>
      <c r="AU295" s="17" t="s">
        <v>76</v>
      </c>
    </row>
    <row r="296" s="1" customFormat="1">
      <c r="B296" s="38"/>
      <c r="C296" s="39"/>
      <c r="D296" s="228" t="s">
        <v>174</v>
      </c>
      <c r="E296" s="39"/>
      <c r="F296" s="231" t="s">
        <v>441</v>
      </c>
      <c r="G296" s="39"/>
      <c r="H296" s="39"/>
      <c r="I296" s="143"/>
      <c r="J296" s="39"/>
      <c r="K296" s="39"/>
      <c r="L296" s="43"/>
      <c r="M296" s="230"/>
      <c r="N296" s="79"/>
      <c r="O296" s="79"/>
      <c r="P296" s="79"/>
      <c r="Q296" s="79"/>
      <c r="R296" s="79"/>
      <c r="S296" s="79"/>
      <c r="T296" s="80"/>
      <c r="AT296" s="17" t="s">
        <v>174</v>
      </c>
      <c r="AU296" s="17" t="s">
        <v>76</v>
      </c>
    </row>
    <row r="297" s="13" customFormat="1">
      <c r="B297" s="243"/>
      <c r="C297" s="244"/>
      <c r="D297" s="228" t="s">
        <v>176</v>
      </c>
      <c r="E297" s="245" t="s">
        <v>1</v>
      </c>
      <c r="F297" s="246" t="s">
        <v>273</v>
      </c>
      <c r="G297" s="244"/>
      <c r="H297" s="245" t="s">
        <v>1</v>
      </c>
      <c r="I297" s="247"/>
      <c r="J297" s="244"/>
      <c r="K297" s="244"/>
      <c r="L297" s="248"/>
      <c r="M297" s="249"/>
      <c r="N297" s="250"/>
      <c r="O297" s="250"/>
      <c r="P297" s="250"/>
      <c r="Q297" s="250"/>
      <c r="R297" s="250"/>
      <c r="S297" s="250"/>
      <c r="T297" s="251"/>
      <c r="AT297" s="252" t="s">
        <v>176</v>
      </c>
      <c r="AU297" s="252" t="s">
        <v>76</v>
      </c>
      <c r="AV297" s="13" t="s">
        <v>74</v>
      </c>
      <c r="AW297" s="13" t="s">
        <v>30</v>
      </c>
      <c r="AX297" s="13" t="s">
        <v>67</v>
      </c>
      <c r="AY297" s="252" t="s">
        <v>163</v>
      </c>
    </row>
    <row r="298" s="12" customFormat="1">
      <c r="B298" s="232"/>
      <c r="C298" s="233"/>
      <c r="D298" s="228" t="s">
        <v>176</v>
      </c>
      <c r="E298" s="234" t="s">
        <v>1</v>
      </c>
      <c r="F298" s="235" t="s">
        <v>442</v>
      </c>
      <c r="G298" s="233"/>
      <c r="H298" s="236">
        <v>8</v>
      </c>
      <c r="I298" s="237"/>
      <c r="J298" s="233"/>
      <c r="K298" s="233"/>
      <c r="L298" s="238"/>
      <c r="M298" s="239"/>
      <c r="N298" s="240"/>
      <c r="O298" s="240"/>
      <c r="P298" s="240"/>
      <c r="Q298" s="240"/>
      <c r="R298" s="240"/>
      <c r="S298" s="240"/>
      <c r="T298" s="241"/>
      <c r="AT298" s="242" t="s">
        <v>176</v>
      </c>
      <c r="AU298" s="242" t="s">
        <v>76</v>
      </c>
      <c r="AV298" s="12" t="s">
        <v>76</v>
      </c>
      <c r="AW298" s="12" t="s">
        <v>30</v>
      </c>
      <c r="AX298" s="12" t="s">
        <v>67</v>
      </c>
      <c r="AY298" s="242" t="s">
        <v>163</v>
      </c>
    </row>
    <row r="299" s="12" customFormat="1">
      <c r="B299" s="232"/>
      <c r="C299" s="233"/>
      <c r="D299" s="228" t="s">
        <v>176</v>
      </c>
      <c r="E299" s="234" t="s">
        <v>1</v>
      </c>
      <c r="F299" s="235" t="s">
        <v>443</v>
      </c>
      <c r="G299" s="233"/>
      <c r="H299" s="236">
        <v>4</v>
      </c>
      <c r="I299" s="237"/>
      <c r="J299" s="233"/>
      <c r="K299" s="233"/>
      <c r="L299" s="238"/>
      <c r="M299" s="239"/>
      <c r="N299" s="240"/>
      <c r="O299" s="240"/>
      <c r="P299" s="240"/>
      <c r="Q299" s="240"/>
      <c r="R299" s="240"/>
      <c r="S299" s="240"/>
      <c r="T299" s="241"/>
      <c r="AT299" s="242" t="s">
        <v>176</v>
      </c>
      <c r="AU299" s="242" t="s">
        <v>76</v>
      </c>
      <c r="AV299" s="12" t="s">
        <v>76</v>
      </c>
      <c r="AW299" s="12" t="s">
        <v>30</v>
      </c>
      <c r="AX299" s="12" t="s">
        <v>67</v>
      </c>
      <c r="AY299" s="242" t="s">
        <v>163</v>
      </c>
    </row>
    <row r="300" s="14" customFormat="1">
      <c r="B300" s="253"/>
      <c r="C300" s="254"/>
      <c r="D300" s="228" t="s">
        <v>176</v>
      </c>
      <c r="E300" s="255" t="s">
        <v>1</v>
      </c>
      <c r="F300" s="256" t="s">
        <v>188</v>
      </c>
      <c r="G300" s="254"/>
      <c r="H300" s="257">
        <v>12</v>
      </c>
      <c r="I300" s="258"/>
      <c r="J300" s="254"/>
      <c r="K300" s="254"/>
      <c r="L300" s="259"/>
      <c r="M300" s="260"/>
      <c r="N300" s="261"/>
      <c r="O300" s="261"/>
      <c r="P300" s="261"/>
      <c r="Q300" s="261"/>
      <c r="R300" s="261"/>
      <c r="S300" s="261"/>
      <c r="T300" s="262"/>
      <c r="AT300" s="263" t="s">
        <v>176</v>
      </c>
      <c r="AU300" s="263" t="s">
        <v>76</v>
      </c>
      <c r="AV300" s="14" t="s">
        <v>170</v>
      </c>
      <c r="AW300" s="14" t="s">
        <v>30</v>
      </c>
      <c r="AX300" s="14" t="s">
        <v>74</v>
      </c>
      <c r="AY300" s="263" t="s">
        <v>163</v>
      </c>
    </row>
    <row r="301" s="11" customFormat="1" ht="22.8" customHeight="1">
      <c r="B301" s="200"/>
      <c r="C301" s="201"/>
      <c r="D301" s="202" t="s">
        <v>66</v>
      </c>
      <c r="E301" s="214" t="s">
        <v>444</v>
      </c>
      <c r="F301" s="214" t="s">
        <v>445</v>
      </c>
      <c r="G301" s="201"/>
      <c r="H301" s="201"/>
      <c r="I301" s="204"/>
      <c r="J301" s="215">
        <f>BK301</f>
        <v>0</v>
      </c>
      <c r="K301" s="201"/>
      <c r="L301" s="206"/>
      <c r="M301" s="207"/>
      <c r="N301" s="208"/>
      <c r="O301" s="208"/>
      <c r="P301" s="209">
        <f>SUM(P302:P324)</f>
        <v>0</v>
      </c>
      <c r="Q301" s="208"/>
      <c r="R301" s="209">
        <f>SUM(R302:R324)</f>
        <v>0</v>
      </c>
      <c r="S301" s="208"/>
      <c r="T301" s="210">
        <f>SUM(T302:T324)</f>
        <v>0</v>
      </c>
      <c r="AR301" s="211" t="s">
        <v>74</v>
      </c>
      <c r="AT301" s="212" t="s">
        <v>66</v>
      </c>
      <c r="AU301" s="212" t="s">
        <v>74</v>
      </c>
      <c r="AY301" s="211" t="s">
        <v>163</v>
      </c>
      <c r="BK301" s="213">
        <f>SUM(BK302:BK324)</f>
        <v>0</v>
      </c>
    </row>
    <row r="302" s="1" customFormat="1" ht="16.5" customHeight="1">
      <c r="B302" s="38"/>
      <c r="C302" s="216" t="s">
        <v>446</v>
      </c>
      <c r="D302" s="216" t="s">
        <v>165</v>
      </c>
      <c r="E302" s="217" t="s">
        <v>447</v>
      </c>
      <c r="F302" s="218" t="s">
        <v>448</v>
      </c>
      <c r="G302" s="219" t="s">
        <v>241</v>
      </c>
      <c r="H302" s="220">
        <v>5.8650000000000002</v>
      </c>
      <c r="I302" s="221"/>
      <c r="J302" s="222">
        <f>ROUND(I302*H302,2)</f>
        <v>0</v>
      </c>
      <c r="K302" s="218" t="s">
        <v>169</v>
      </c>
      <c r="L302" s="43"/>
      <c r="M302" s="223" t="s">
        <v>1</v>
      </c>
      <c r="N302" s="224" t="s">
        <v>38</v>
      </c>
      <c r="O302" s="79"/>
      <c r="P302" s="225">
        <f>O302*H302</f>
        <v>0</v>
      </c>
      <c r="Q302" s="225">
        <v>0</v>
      </c>
      <c r="R302" s="225">
        <f>Q302*H302</f>
        <v>0</v>
      </c>
      <c r="S302" s="225">
        <v>0</v>
      </c>
      <c r="T302" s="226">
        <f>S302*H302</f>
        <v>0</v>
      </c>
      <c r="AR302" s="17" t="s">
        <v>170</v>
      </c>
      <c r="AT302" s="17" t="s">
        <v>165</v>
      </c>
      <c r="AU302" s="17" t="s">
        <v>76</v>
      </c>
      <c r="AY302" s="17" t="s">
        <v>163</v>
      </c>
      <c r="BE302" s="227">
        <f>IF(N302="základní",J302,0)</f>
        <v>0</v>
      </c>
      <c r="BF302" s="227">
        <f>IF(N302="snížená",J302,0)</f>
        <v>0</v>
      </c>
      <c r="BG302" s="227">
        <f>IF(N302="zákl. přenesená",J302,0)</f>
        <v>0</v>
      </c>
      <c r="BH302" s="227">
        <f>IF(N302="sníž. přenesená",J302,0)</f>
        <v>0</v>
      </c>
      <c r="BI302" s="227">
        <f>IF(N302="nulová",J302,0)</f>
        <v>0</v>
      </c>
      <c r="BJ302" s="17" t="s">
        <v>74</v>
      </c>
      <c r="BK302" s="227">
        <f>ROUND(I302*H302,2)</f>
        <v>0</v>
      </c>
      <c r="BL302" s="17" t="s">
        <v>170</v>
      </c>
      <c r="BM302" s="17" t="s">
        <v>449</v>
      </c>
    </row>
    <row r="303" s="1" customFormat="1">
      <c r="B303" s="38"/>
      <c r="C303" s="39"/>
      <c r="D303" s="228" t="s">
        <v>172</v>
      </c>
      <c r="E303" s="39"/>
      <c r="F303" s="229" t="s">
        <v>450</v>
      </c>
      <c r="G303" s="39"/>
      <c r="H303" s="39"/>
      <c r="I303" s="143"/>
      <c r="J303" s="39"/>
      <c r="K303" s="39"/>
      <c r="L303" s="43"/>
      <c r="M303" s="230"/>
      <c r="N303" s="79"/>
      <c r="O303" s="79"/>
      <c r="P303" s="79"/>
      <c r="Q303" s="79"/>
      <c r="R303" s="79"/>
      <c r="S303" s="79"/>
      <c r="T303" s="80"/>
      <c r="AT303" s="17" t="s">
        <v>172</v>
      </c>
      <c r="AU303" s="17" t="s">
        <v>76</v>
      </c>
    </row>
    <row r="304" s="1" customFormat="1">
      <c r="B304" s="38"/>
      <c r="C304" s="39"/>
      <c r="D304" s="228" t="s">
        <v>174</v>
      </c>
      <c r="E304" s="39"/>
      <c r="F304" s="231" t="s">
        <v>451</v>
      </c>
      <c r="G304" s="39"/>
      <c r="H304" s="39"/>
      <c r="I304" s="143"/>
      <c r="J304" s="39"/>
      <c r="K304" s="39"/>
      <c r="L304" s="43"/>
      <c r="M304" s="230"/>
      <c r="N304" s="79"/>
      <c r="O304" s="79"/>
      <c r="P304" s="79"/>
      <c r="Q304" s="79"/>
      <c r="R304" s="79"/>
      <c r="S304" s="79"/>
      <c r="T304" s="80"/>
      <c r="AT304" s="17" t="s">
        <v>174</v>
      </c>
      <c r="AU304" s="17" t="s">
        <v>76</v>
      </c>
    </row>
    <row r="305" s="1" customFormat="1" ht="16.5" customHeight="1">
      <c r="B305" s="38"/>
      <c r="C305" s="216" t="s">
        <v>452</v>
      </c>
      <c r="D305" s="216" t="s">
        <v>165</v>
      </c>
      <c r="E305" s="217" t="s">
        <v>453</v>
      </c>
      <c r="F305" s="218" t="s">
        <v>454</v>
      </c>
      <c r="G305" s="219" t="s">
        <v>241</v>
      </c>
      <c r="H305" s="220">
        <v>8.6769999999999996</v>
      </c>
      <c r="I305" s="221"/>
      <c r="J305" s="222">
        <f>ROUND(I305*H305,2)</f>
        <v>0</v>
      </c>
      <c r="K305" s="218" t="s">
        <v>169</v>
      </c>
      <c r="L305" s="43"/>
      <c r="M305" s="223" t="s">
        <v>1</v>
      </c>
      <c r="N305" s="224" t="s">
        <v>38</v>
      </c>
      <c r="O305" s="79"/>
      <c r="P305" s="225">
        <f>O305*H305</f>
        <v>0</v>
      </c>
      <c r="Q305" s="225">
        <v>0</v>
      </c>
      <c r="R305" s="225">
        <f>Q305*H305</f>
        <v>0</v>
      </c>
      <c r="S305" s="225">
        <v>0</v>
      </c>
      <c r="T305" s="226">
        <f>S305*H305</f>
        <v>0</v>
      </c>
      <c r="AR305" s="17" t="s">
        <v>170</v>
      </c>
      <c r="AT305" s="17" t="s">
        <v>165</v>
      </c>
      <c r="AU305" s="17" t="s">
        <v>76</v>
      </c>
      <c r="AY305" s="17" t="s">
        <v>163</v>
      </c>
      <c r="BE305" s="227">
        <f>IF(N305="základní",J305,0)</f>
        <v>0</v>
      </c>
      <c r="BF305" s="227">
        <f>IF(N305="snížená",J305,0)</f>
        <v>0</v>
      </c>
      <c r="BG305" s="227">
        <f>IF(N305="zákl. přenesená",J305,0)</f>
        <v>0</v>
      </c>
      <c r="BH305" s="227">
        <f>IF(N305="sníž. přenesená",J305,0)</f>
        <v>0</v>
      </c>
      <c r="BI305" s="227">
        <f>IF(N305="nulová",J305,0)</f>
        <v>0</v>
      </c>
      <c r="BJ305" s="17" t="s">
        <v>74</v>
      </c>
      <c r="BK305" s="227">
        <f>ROUND(I305*H305,2)</f>
        <v>0</v>
      </c>
      <c r="BL305" s="17" t="s">
        <v>170</v>
      </c>
      <c r="BM305" s="17" t="s">
        <v>455</v>
      </c>
    </row>
    <row r="306" s="1" customFormat="1">
      <c r="B306" s="38"/>
      <c r="C306" s="39"/>
      <c r="D306" s="228" t="s">
        <v>172</v>
      </c>
      <c r="E306" s="39"/>
      <c r="F306" s="229" t="s">
        <v>456</v>
      </c>
      <c r="G306" s="39"/>
      <c r="H306" s="39"/>
      <c r="I306" s="143"/>
      <c r="J306" s="39"/>
      <c r="K306" s="39"/>
      <c r="L306" s="43"/>
      <c r="M306" s="230"/>
      <c r="N306" s="79"/>
      <c r="O306" s="79"/>
      <c r="P306" s="79"/>
      <c r="Q306" s="79"/>
      <c r="R306" s="79"/>
      <c r="S306" s="79"/>
      <c r="T306" s="80"/>
      <c r="AT306" s="17" t="s">
        <v>172</v>
      </c>
      <c r="AU306" s="17" t="s">
        <v>76</v>
      </c>
    </row>
    <row r="307" s="1" customFormat="1">
      <c r="B307" s="38"/>
      <c r="C307" s="39"/>
      <c r="D307" s="228" t="s">
        <v>174</v>
      </c>
      <c r="E307" s="39"/>
      <c r="F307" s="231" t="s">
        <v>457</v>
      </c>
      <c r="G307" s="39"/>
      <c r="H307" s="39"/>
      <c r="I307" s="143"/>
      <c r="J307" s="39"/>
      <c r="K307" s="39"/>
      <c r="L307" s="43"/>
      <c r="M307" s="230"/>
      <c r="N307" s="79"/>
      <c r="O307" s="79"/>
      <c r="P307" s="79"/>
      <c r="Q307" s="79"/>
      <c r="R307" s="79"/>
      <c r="S307" s="79"/>
      <c r="T307" s="80"/>
      <c r="AT307" s="17" t="s">
        <v>174</v>
      </c>
      <c r="AU307" s="17" t="s">
        <v>76</v>
      </c>
    </row>
    <row r="308" s="13" customFormat="1">
      <c r="B308" s="243"/>
      <c r="C308" s="244"/>
      <c r="D308" s="228" t="s">
        <v>176</v>
      </c>
      <c r="E308" s="245" t="s">
        <v>1</v>
      </c>
      <c r="F308" s="246" t="s">
        <v>458</v>
      </c>
      <c r="G308" s="244"/>
      <c r="H308" s="245" t="s">
        <v>1</v>
      </c>
      <c r="I308" s="247"/>
      <c r="J308" s="244"/>
      <c r="K308" s="244"/>
      <c r="L308" s="248"/>
      <c r="M308" s="249"/>
      <c r="N308" s="250"/>
      <c r="O308" s="250"/>
      <c r="P308" s="250"/>
      <c r="Q308" s="250"/>
      <c r="R308" s="250"/>
      <c r="S308" s="250"/>
      <c r="T308" s="251"/>
      <c r="AT308" s="252" t="s">
        <v>176</v>
      </c>
      <c r="AU308" s="252" t="s">
        <v>76</v>
      </c>
      <c r="AV308" s="13" t="s">
        <v>74</v>
      </c>
      <c r="AW308" s="13" t="s">
        <v>30</v>
      </c>
      <c r="AX308" s="13" t="s">
        <v>67</v>
      </c>
      <c r="AY308" s="252" t="s">
        <v>163</v>
      </c>
    </row>
    <row r="309" s="12" customFormat="1">
      <c r="B309" s="232"/>
      <c r="C309" s="233"/>
      <c r="D309" s="228" t="s">
        <v>176</v>
      </c>
      <c r="E309" s="234" t="s">
        <v>1</v>
      </c>
      <c r="F309" s="235" t="s">
        <v>459</v>
      </c>
      <c r="G309" s="233"/>
      <c r="H309" s="236">
        <v>8.5440000000000005</v>
      </c>
      <c r="I309" s="237"/>
      <c r="J309" s="233"/>
      <c r="K309" s="233"/>
      <c r="L309" s="238"/>
      <c r="M309" s="239"/>
      <c r="N309" s="240"/>
      <c r="O309" s="240"/>
      <c r="P309" s="240"/>
      <c r="Q309" s="240"/>
      <c r="R309" s="240"/>
      <c r="S309" s="240"/>
      <c r="T309" s="241"/>
      <c r="AT309" s="242" t="s">
        <v>176</v>
      </c>
      <c r="AU309" s="242" t="s">
        <v>76</v>
      </c>
      <c r="AV309" s="12" t="s">
        <v>76</v>
      </c>
      <c r="AW309" s="12" t="s">
        <v>30</v>
      </c>
      <c r="AX309" s="12" t="s">
        <v>67</v>
      </c>
      <c r="AY309" s="242" t="s">
        <v>163</v>
      </c>
    </row>
    <row r="310" s="13" customFormat="1">
      <c r="B310" s="243"/>
      <c r="C310" s="244"/>
      <c r="D310" s="228" t="s">
        <v>176</v>
      </c>
      <c r="E310" s="245" t="s">
        <v>1</v>
      </c>
      <c r="F310" s="246" t="s">
        <v>460</v>
      </c>
      <c r="G310" s="244"/>
      <c r="H310" s="245" t="s">
        <v>1</v>
      </c>
      <c r="I310" s="247"/>
      <c r="J310" s="244"/>
      <c r="K310" s="244"/>
      <c r="L310" s="248"/>
      <c r="M310" s="249"/>
      <c r="N310" s="250"/>
      <c r="O310" s="250"/>
      <c r="P310" s="250"/>
      <c r="Q310" s="250"/>
      <c r="R310" s="250"/>
      <c r="S310" s="250"/>
      <c r="T310" s="251"/>
      <c r="AT310" s="252" t="s">
        <v>176</v>
      </c>
      <c r="AU310" s="252" t="s">
        <v>76</v>
      </c>
      <c r="AV310" s="13" t="s">
        <v>74</v>
      </c>
      <c r="AW310" s="13" t="s">
        <v>30</v>
      </c>
      <c r="AX310" s="13" t="s">
        <v>67</v>
      </c>
      <c r="AY310" s="252" t="s">
        <v>163</v>
      </c>
    </row>
    <row r="311" s="12" customFormat="1">
      <c r="B311" s="232"/>
      <c r="C311" s="233"/>
      <c r="D311" s="228" t="s">
        <v>176</v>
      </c>
      <c r="E311" s="234" t="s">
        <v>1</v>
      </c>
      <c r="F311" s="235" t="s">
        <v>461</v>
      </c>
      <c r="G311" s="233"/>
      <c r="H311" s="236">
        <v>0.13300000000000001</v>
      </c>
      <c r="I311" s="237"/>
      <c r="J311" s="233"/>
      <c r="K311" s="233"/>
      <c r="L311" s="238"/>
      <c r="M311" s="239"/>
      <c r="N311" s="240"/>
      <c r="O311" s="240"/>
      <c r="P311" s="240"/>
      <c r="Q311" s="240"/>
      <c r="R311" s="240"/>
      <c r="S311" s="240"/>
      <c r="T311" s="241"/>
      <c r="AT311" s="242" t="s">
        <v>176</v>
      </c>
      <c r="AU311" s="242" t="s">
        <v>76</v>
      </c>
      <c r="AV311" s="12" t="s">
        <v>76</v>
      </c>
      <c r="AW311" s="12" t="s">
        <v>30</v>
      </c>
      <c r="AX311" s="12" t="s">
        <v>67</v>
      </c>
      <c r="AY311" s="242" t="s">
        <v>163</v>
      </c>
    </row>
    <row r="312" s="14" customFormat="1">
      <c r="B312" s="253"/>
      <c r="C312" s="254"/>
      <c r="D312" s="228" t="s">
        <v>176</v>
      </c>
      <c r="E312" s="255" t="s">
        <v>1</v>
      </c>
      <c r="F312" s="256" t="s">
        <v>188</v>
      </c>
      <c r="G312" s="254"/>
      <c r="H312" s="257">
        <v>8.6769999999999996</v>
      </c>
      <c r="I312" s="258"/>
      <c r="J312" s="254"/>
      <c r="K312" s="254"/>
      <c r="L312" s="259"/>
      <c r="M312" s="260"/>
      <c r="N312" s="261"/>
      <c r="O312" s="261"/>
      <c r="P312" s="261"/>
      <c r="Q312" s="261"/>
      <c r="R312" s="261"/>
      <c r="S312" s="261"/>
      <c r="T312" s="262"/>
      <c r="AT312" s="263" t="s">
        <v>176</v>
      </c>
      <c r="AU312" s="263" t="s">
        <v>76</v>
      </c>
      <c r="AV312" s="14" t="s">
        <v>170</v>
      </c>
      <c r="AW312" s="14" t="s">
        <v>30</v>
      </c>
      <c r="AX312" s="14" t="s">
        <v>74</v>
      </c>
      <c r="AY312" s="263" t="s">
        <v>163</v>
      </c>
    </row>
    <row r="313" s="1" customFormat="1" ht="16.5" customHeight="1">
      <c r="B313" s="38"/>
      <c r="C313" s="216" t="s">
        <v>462</v>
      </c>
      <c r="D313" s="216" t="s">
        <v>165</v>
      </c>
      <c r="E313" s="217" t="s">
        <v>463</v>
      </c>
      <c r="F313" s="218" t="s">
        <v>464</v>
      </c>
      <c r="G313" s="219" t="s">
        <v>241</v>
      </c>
      <c r="H313" s="220">
        <v>95.447000000000003</v>
      </c>
      <c r="I313" s="221"/>
      <c r="J313" s="222">
        <f>ROUND(I313*H313,2)</f>
        <v>0</v>
      </c>
      <c r="K313" s="218" t="s">
        <v>169</v>
      </c>
      <c r="L313" s="43"/>
      <c r="M313" s="223" t="s">
        <v>1</v>
      </c>
      <c r="N313" s="224" t="s">
        <v>38</v>
      </c>
      <c r="O313" s="79"/>
      <c r="P313" s="225">
        <f>O313*H313</f>
        <v>0</v>
      </c>
      <c r="Q313" s="225">
        <v>0</v>
      </c>
      <c r="R313" s="225">
        <f>Q313*H313</f>
        <v>0</v>
      </c>
      <c r="S313" s="225">
        <v>0</v>
      </c>
      <c r="T313" s="226">
        <f>S313*H313</f>
        <v>0</v>
      </c>
      <c r="AR313" s="17" t="s">
        <v>170</v>
      </c>
      <c r="AT313" s="17" t="s">
        <v>165</v>
      </c>
      <c r="AU313" s="17" t="s">
        <v>76</v>
      </c>
      <c r="AY313" s="17" t="s">
        <v>163</v>
      </c>
      <c r="BE313" s="227">
        <f>IF(N313="základní",J313,0)</f>
        <v>0</v>
      </c>
      <c r="BF313" s="227">
        <f>IF(N313="snížená",J313,0)</f>
        <v>0</v>
      </c>
      <c r="BG313" s="227">
        <f>IF(N313="zákl. přenesená",J313,0)</f>
        <v>0</v>
      </c>
      <c r="BH313" s="227">
        <f>IF(N313="sníž. přenesená",J313,0)</f>
        <v>0</v>
      </c>
      <c r="BI313" s="227">
        <f>IF(N313="nulová",J313,0)</f>
        <v>0</v>
      </c>
      <c r="BJ313" s="17" t="s">
        <v>74</v>
      </c>
      <c r="BK313" s="227">
        <f>ROUND(I313*H313,2)</f>
        <v>0</v>
      </c>
      <c r="BL313" s="17" t="s">
        <v>170</v>
      </c>
      <c r="BM313" s="17" t="s">
        <v>465</v>
      </c>
    </row>
    <row r="314" s="1" customFormat="1">
      <c r="B314" s="38"/>
      <c r="C314" s="39"/>
      <c r="D314" s="228" t="s">
        <v>172</v>
      </c>
      <c r="E314" s="39"/>
      <c r="F314" s="229" t="s">
        <v>466</v>
      </c>
      <c r="G314" s="39"/>
      <c r="H314" s="39"/>
      <c r="I314" s="143"/>
      <c r="J314" s="39"/>
      <c r="K314" s="39"/>
      <c r="L314" s="43"/>
      <c r="M314" s="230"/>
      <c r="N314" s="79"/>
      <c r="O314" s="79"/>
      <c r="P314" s="79"/>
      <c r="Q314" s="79"/>
      <c r="R314" s="79"/>
      <c r="S314" s="79"/>
      <c r="T314" s="80"/>
      <c r="AT314" s="17" t="s">
        <v>172</v>
      </c>
      <c r="AU314" s="17" t="s">
        <v>76</v>
      </c>
    </row>
    <row r="315" s="1" customFormat="1">
      <c r="B315" s="38"/>
      <c r="C315" s="39"/>
      <c r="D315" s="228" t="s">
        <v>174</v>
      </c>
      <c r="E315" s="39"/>
      <c r="F315" s="231" t="s">
        <v>457</v>
      </c>
      <c r="G315" s="39"/>
      <c r="H315" s="39"/>
      <c r="I315" s="143"/>
      <c r="J315" s="39"/>
      <c r="K315" s="39"/>
      <c r="L315" s="43"/>
      <c r="M315" s="230"/>
      <c r="N315" s="79"/>
      <c r="O315" s="79"/>
      <c r="P315" s="79"/>
      <c r="Q315" s="79"/>
      <c r="R315" s="79"/>
      <c r="S315" s="79"/>
      <c r="T315" s="80"/>
      <c r="AT315" s="17" t="s">
        <v>174</v>
      </c>
      <c r="AU315" s="17" t="s">
        <v>76</v>
      </c>
    </row>
    <row r="316" s="1" customFormat="1">
      <c r="B316" s="38"/>
      <c r="C316" s="39"/>
      <c r="D316" s="228" t="s">
        <v>221</v>
      </c>
      <c r="E316" s="39"/>
      <c r="F316" s="231" t="s">
        <v>222</v>
      </c>
      <c r="G316" s="39"/>
      <c r="H316" s="39"/>
      <c r="I316" s="143"/>
      <c r="J316" s="39"/>
      <c r="K316" s="39"/>
      <c r="L316" s="43"/>
      <c r="M316" s="230"/>
      <c r="N316" s="79"/>
      <c r="O316" s="79"/>
      <c r="P316" s="79"/>
      <c r="Q316" s="79"/>
      <c r="R316" s="79"/>
      <c r="S316" s="79"/>
      <c r="T316" s="80"/>
      <c r="AT316" s="17" t="s">
        <v>221</v>
      </c>
      <c r="AU316" s="17" t="s">
        <v>76</v>
      </c>
    </row>
    <row r="317" s="12" customFormat="1">
      <c r="B317" s="232"/>
      <c r="C317" s="233"/>
      <c r="D317" s="228" t="s">
        <v>176</v>
      </c>
      <c r="E317" s="234" t="s">
        <v>1</v>
      </c>
      <c r="F317" s="235" t="s">
        <v>467</v>
      </c>
      <c r="G317" s="233"/>
      <c r="H317" s="236">
        <v>95.447000000000003</v>
      </c>
      <c r="I317" s="237"/>
      <c r="J317" s="233"/>
      <c r="K317" s="233"/>
      <c r="L317" s="238"/>
      <c r="M317" s="239"/>
      <c r="N317" s="240"/>
      <c r="O317" s="240"/>
      <c r="P317" s="240"/>
      <c r="Q317" s="240"/>
      <c r="R317" s="240"/>
      <c r="S317" s="240"/>
      <c r="T317" s="241"/>
      <c r="AT317" s="242" t="s">
        <v>176</v>
      </c>
      <c r="AU317" s="242" t="s">
        <v>76</v>
      </c>
      <c r="AV317" s="12" t="s">
        <v>76</v>
      </c>
      <c r="AW317" s="12" t="s">
        <v>30</v>
      </c>
      <c r="AX317" s="12" t="s">
        <v>74</v>
      </c>
      <c r="AY317" s="242" t="s">
        <v>163</v>
      </c>
    </row>
    <row r="318" s="1" customFormat="1" ht="16.5" customHeight="1">
      <c r="B318" s="38"/>
      <c r="C318" s="216" t="s">
        <v>468</v>
      </c>
      <c r="D318" s="216" t="s">
        <v>165</v>
      </c>
      <c r="E318" s="217" t="s">
        <v>469</v>
      </c>
      <c r="F318" s="218" t="s">
        <v>470</v>
      </c>
      <c r="G318" s="219" t="s">
        <v>241</v>
      </c>
      <c r="H318" s="220">
        <v>8.6769999999999996</v>
      </c>
      <c r="I318" s="221"/>
      <c r="J318" s="222">
        <f>ROUND(I318*H318,2)</f>
        <v>0</v>
      </c>
      <c r="K318" s="218" t="s">
        <v>169</v>
      </c>
      <c r="L318" s="43"/>
      <c r="M318" s="223" t="s">
        <v>1</v>
      </c>
      <c r="N318" s="224" t="s">
        <v>38</v>
      </c>
      <c r="O318" s="79"/>
      <c r="P318" s="225">
        <f>O318*H318</f>
        <v>0</v>
      </c>
      <c r="Q318" s="225">
        <v>0</v>
      </c>
      <c r="R318" s="225">
        <f>Q318*H318</f>
        <v>0</v>
      </c>
      <c r="S318" s="225">
        <v>0</v>
      </c>
      <c r="T318" s="226">
        <f>S318*H318</f>
        <v>0</v>
      </c>
      <c r="AR318" s="17" t="s">
        <v>170</v>
      </c>
      <c r="AT318" s="17" t="s">
        <v>165</v>
      </c>
      <c r="AU318" s="17" t="s">
        <v>76</v>
      </c>
      <c r="AY318" s="17" t="s">
        <v>163</v>
      </c>
      <c r="BE318" s="227">
        <f>IF(N318="základní",J318,0)</f>
        <v>0</v>
      </c>
      <c r="BF318" s="227">
        <f>IF(N318="snížená",J318,0)</f>
        <v>0</v>
      </c>
      <c r="BG318" s="227">
        <f>IF(N318="zákl. přenesená",J318,0)</f>
        <v>0</v>
      </c>
      <c r="BH318" s="227">
        <f>IF(N318="sníž. přenesená",J318,0)</f>
        <v>0</v>
      </c>
      <c r="BI318" s="227">
        <f>IF(N318="nulová",J318,0)</f>
        <v>0</v>
      </c>
      <c r="BJ318" s="17" t="s">
        <v>74</v>
      </c>
      <c r="BK318" s="227">
        <f>ROUND(I318*H318,2)</f>
        <v>0</v>
      </c>
      <c r="BL318" s="17" t="s">
        <v>170</v>
      </c>
      <c r="BM318" s="17" t="s">
        <v>471</v>
      </c>
    </row>
    <row r="319" s="1" customFormat="1">
      <c r="B319" s="38"/>
      <c r="C319" s="39"/>
      <c r="D319" s="228" t="s">
        <v>172</v>
      </c>
      <c r="E319" s="39"/>
      <c r="F319" s="229" t="s">
        <v>472</v>
      </c>
      <c r="G319" s="39"/>
      <c r="H319" s="39"/>
      <c r="I319" s="143"/>
      <c r="J319" s="39"/>
      <c r="K319" s="39"/>
      <c r="L319" s="43"/>
      <c r="M319" s="230"/>
      <c r="N319" s="79"/>
      <c r="O319" s="79"/>
      <c r="P319" s="79"/>
      <c r="Q319" s="79"/>
      <c r="R319" s="79"/>
      <c r="S319" s="79"/>
      <c r="T319" s="80"/>
      <c r="AT319" s="17" t="s">
        <v>172</v>
      </c>
      <c r="AU319" s="17" t="s">
        <v>76</v>
      </c>
    </row>
    <row r="320" s="1" customFormat="1" ht="16.5" customHeight="1">
      <c r="B320" s="38"/>
      <c r="C320" s="216" t="s">
        <v>473</v>
      </c>
      <c r="D320" s="216" t="s">
        <v>165</v>
      </c>
      <c r="E320" s="217" t="s">
        <v>474</v>
      </c>
      <c r="F320" s="218" t="s">
        <v>475</v>
      </c>
      <c r="G320" s="219" t="s">
        <v>241</v>
      </c>
      <c r="H320" s="220">
        <v>2.6789999999999998</v>
      </c>
      <c r="I320" s="221"/>
      <c r="J320" s="222">
        <f>ROUND(I320*H320,2)</f>
        <v>0</v>
      </c>
      <c r="K320" s="218" t="s">
        <v>169</v>
      </c>
      <c r="L320" s="43"/>
      <c r="M320" s="223" t="s">
        <v>1</v>
      </c>
      <c r="N320" s="224" t="s">
        <v>38</v>
      </c>
      <c r="O320" s="79"/>
      <c r="P320" s="225">
        <f>O320*H320</f>
        <v>0</v>
      </c>
      <c r="Q320" s="225">
        <v>0</v>
      </c>
      <c r="R320" s="225">
        <f>Q320*H320</f>
        <v>0</v>
      </c>
      <c r="S320" s="225">
        <v>0</v>
      </c>
      <c r="T320" s="226">
        <f>S320*H320</f>
        <v>0</v>
      </c>
      <c r="AR320" s="17" t="s">
        <v>170</v>
      </c>
      <c r="AT320" s="17" t="s">
        <v>165</v>
      </c>
      <c r="AU320" s="17" t="s">
        <v>76</v>
      </c>
      <c r="AY320" s="17" t="s">
        <v>163</v>
      </c>
      <c r="BE320" s="227">
        <f>IF(N320="základní",J320,0)</f>
        <v>0</v>
      </c>
      <c r="BF320" s="227">
        <f>IF(N320="snížená",J320,0)</f>
        <v>0</v>
      </c>
      <c r="BG320" s="227">
        <f>IF(N320="zákl. přenesená",J320,0)</f>
        <v>0</v>
      </c>
      <c r="BH320" s="227">
        <f>IF(N320="sníž. přenesená",J320,0)</f>
        <v>0</v>
      </c>
      <c r="BI320" s="227">
        <f>IF(N320="nulová",J320,0)</f>
        <v>0</v>
      </c>
      <c r="BJ320" s="17" t="s">
        <v>74</v>
      </c>
      <c r="BK320" s="227">
        <f>ROUND(I320*H320,2)</f>
        <v>0</v>
      </c>
      <c r="BL320" s="17" t="s">
        <v>170</v>
      </c>
      <c r="BM320" s="17" t="s">
        <v>476</v>
      </c>
    </row>
    <row r="321" s="1" customFormat="1">
      <c r="B321" s="38"/>
      <c r="C321" s="39"/>
      <c r="D321" s="228" t="s">
        <v>172</v>
      </c>
      <c r="E321" s="39"/>
      <c r="F321" s="229" t="s">
        <v>243</v>
      </c>
      <c r="G321" s="39"/>
      <c r="H321" s="39"/>
      <c r="I321" s="143"/>
      <c r="J321" s="39"/>
      <c r="K321" s="39"/>
      <c r="L321" s="43"/>
      <c r="M321" s="230"/>
      <c r="N321" s="79"/>
      <c r="O321" s="79"/>
      <c r="P321" s="79"/>
      <c r="Q321" s="79"/>
      <c r="R321" s="79"/>
      <c r="S321" s="79"/>
      <c r="T321" s="80"/>
      <c r="AT321" s="17" t="s">
        <v>172</v>
      </c>
      <c r="AU321" s="17" t="s">
        <v>76</v>
      </c>
    </row>
    <row r="322" s="1" customFormat="1">
      <c r="B322" s="38"/>
      <c r="C322" s="39"/>
      <c r="D322" s="228" t="s">
        <v>174</v>
      </c>
      <c r="E322" s="39"/>
      <c r="F322" s="231" t="s">
        <v>451</v>
      </c>
      <c r="G322" s="39"/>
      <c r="H322" s="39"/>
      <c r="I322" s="143"/>
      <c r="J322" s="39"/>
      <c r="K322" s="39"/>
      <c r="L322" s="43"/>
      <c r="M322" s="230"/>
      <c r="N322" s="79"/>
      <c r="O322" s="79"/>
      <c r="P322" s="79"/>
      <c r="Q322" s="79"/>
      <c r="R322" s="79"/>
      <c r="S322" s="79"/>
      <c r="T322" s="80"/>
      <c r="AT322" s="17" t="s">
        <v>174</v>
      </c>
      <c r="AU322" s="17" t="s">
        <v>76</v>
      </c>
    </row>
    <row r="323" s="13" customFormat="1">
      <c r="B323" s="243"/>
      <c r="C323" s="244"/>
      <c r="D323" s="228" t="s">
        <v>176</v>
      </c>
      <c r="E323" s="245" t="s">
        <v>1</v>
      </c>
      <c r="F323" s="246" t="s">
        <v>477</v>
      </c>
      <c r="G323" s="244"/>
      <c r="H323" s="245" t="s">
        <v>1</v>
      </c>
      <c r="I323" s="247"/>
      <c r="J323" s="244"/>
      <c r="K323" s="244"/>
      <c r="L323" s="248"/>
      <c r="M323" s="249"/>
      <c r="N323" s="250"/>
      <c r="O323" s="250"/>
      <c r="P323" s="250"/>
      <c r="Q323" s="250"/>
      <c r="R323" s="250"/>
      <c r="S323" s="250"/>
      <c r="T323" s="251"/>
      <c r="AT323" s="252" t="s">
        <v>176</v>
      </c>
      <c r="AU323" s="252" t="s">
        <v>76</v>
      </c>
      <c r="AV323" s="13" t="s">
        <v>74</v>
      </c>
      <c r="AW323" s="13" t="s">
        <v>30</v>
      </c>
      <c r="AX323" s="13" t="s">
        <v>67</v>
      </c>
      <c r="AY323" s="252" t="s">
        <v>163</v>
      </c>
    </row>
    <row r="324" s="12" customFormat="1">
      <c r="B324" s="232"/>
      <c r="C324" s="233"/>
      <c r="D324" s="228" t="s">
        <v>176</v>
      </c>
      <c r="E324" s="234" t="s">
        <v>1</v>
      </c>
      <c r="F324" s="235" t="s">
        <v>478</v>
      </c>
      <c r="G324" s="233"/>
      <c r="H324" s="236">
        <v>2.6789999999999998</v>
      </c>
      <c r="I324" s="237"/>
      <c r="J324" s="233"/>
      <c r="K324" s="233"/>
      <c r="L324" s="238"/>
      <c r="M324" s="239"/>
      <c r="N324" s="240"/>
      <c r="O324" s="240"/>
      <c r="P324" s="240"/>
      <c r="Q324" s="240"/>
      <c r="R324" s="240"/>
      <c r="S324" s="240"/>
      <c r="T324" s="241"/>
      <c r="AT324" s="242" t="s">
        <v>176</v>
      </c>
      <c r="AU324" s="242" t="s">
        <v>76</v>
      </c>
      <c r="AV324" s="12" t="s">
        <v>76</v>
      </c>
      <c r="AW324" s="12" t="s">
        <v>30</v>
      </c>
      <c r="AX324" s="12" t="s">
        <v>74</v>
      </c>
      <c r="AY324" s="242" t="s">
        <v>163</v>
      </c>
    </row>
    <row r="325" s="11" customFormat="1" ht="22.8" customHeight="1">
      <c r="B325" s="200"/>
      <c r="C325" s="201"/>
      <c r="D325" s="202" t="s">
        <v>66</v>
      </c>
      <c r="E325" s="214" t="s">
        <v>479</v>
      </c>
      <c r="F325" s="214" t="s">
        <v>480</v>
      </c>
      <c r="G325" s="201"/>
      <c r="H325" s="201"/>
      <c r="I325" s="204"/>
      <c r="J325" s="215">
        <f>BK325</f>
        <v>0</v>
      </c>
      <c r="K325" s="201"/>
      <c r="L325" s="206"/>
      <c r="M325" s="207"/>
      <c r="N325" s="208"/>
      <c r="O325" s="208"/>
      <c r="P325" s="209">
        <f>SUM(P326:P329)</f>
        <v>0</v>
      </c>
      <c r="Q325" s="208"/>
      <c r="R325" s="209">
        <f>SUM(R326:R329)</f>
        <v>0</v>
      </c>
      <c r="S325" s="208"/>
      <c r="T325" s="210">
        <f>SUM(T326:T329)</f>
        <v>0</v>
      </c>
      <c r="AR325" s="211" t="s">
        <v>74</v>
      </c>
      <c r="AT325" s="212" t="s">
        <v>66</v>
      </c>
      <c r="AU325" s="212" t="s">
        <v>74</v>
      </c>
      <c r="AY325" s="211" t="s">
        <v>163</v>
      </c>
      <c r="BK325" s="213">
        <f>SUM(BK326:BK329)</f>
        <v>0</v>
      </c>
    </row>
    <row r="326" s="1" customFormat="1" ht="16.5" customHeight="1">
      <c r="B326" s="38"/>
      <c r="C326" s="216" t="s">
        <v>481</v>
      </c>
      <c r="D326" s="216" t="s">
        <v>165</v>
      </c>
      <c r="E326" s="217" t="s">
        <v>482</v>
      </c>
      <c r="F326" s="218" t="s">
        <v>483</v>
      </c>
      <c r="G326" s="219" t="s">
        <v>241</v>
      </c>
      <c r="H326" s="220">
        <v>59.343000000000004</v>
      </c>
      <c r="I326" s="221"/>
      <c r="J326" s="222">
        <f>ROUND(I326*H326,2)</f>
        <v>0</v>
      </c>
      <c r="K326" s="218" t="s">
        <v>169</v>
      </c>
      <c r="L326" s="43"/>
      <c r="M326" s="223" t="s">
        <v>1</v>
      </c>
      <c r="N326" s="224" t="s">
        <v>38</v>
      </c>
      <c r="O326" s="79"/>
      <c r="P326" s="225">
        <f>O326*H326</f>
        <v>0</v>
      </c>
      <c r="Q326" s="225">
        <v>0</v>
      </c>
      <c r="R326" s="225">
        <f>Q326*H326</f>
        <v>0</v>
      </c>
      <c r="S326" s="225">
        <v>0</v>
      </c>
      <c r="T326" s="226">
        <f>S326*H326</f>
        <v>0</v>
      </c>
      <c r="AR326" s="17" t="s">
        <v>170</v>
      </c>
      <c r="AT326" s="17" t="s">
        <v>165</v>
      </c>
      <c r="AU326" s="17" t="s">
        <v>76</v>
      </c>
      <c r="AY326" s="17" t="s">
        <v>163</v>
      </c>
      <c r="BE326" s="227">
        <f>IF(N326="základní",J326,0)</f>
        <v>0</v>
      </c>
      <c r="BF326" s="227">
        <f>IF(N326="snížená",J326,0)</f>
        <v>0</v>
      </c>
      <c r="BG326" s="227">
        <f>IF(N326="zákl. přenesená",J326,0)</f>
        <v>0</v>
      </c>
      <c r="BH326" s="227">
        <f>IF(N326="sníž. přenesená",J326,0)</f>
        <v>0</v>
      </c>
      <c r="BI326" s="227">
        <f>IF(N326="nulová",J326,0)</f>
        <v>0</v>
      </c>
      <c r="BJ326" s="17" t="s">
        <v>74</v>
      </c>
      <c r="BK326" s="227">
        <f>ROUND(I326*H326,2)</f>
        <v>0</v>
      </c>
      <c r="BL326" s="17" t="s">
        <v>170</v>
      </c>
      <c r="BM326" s="17" t="s">
        <v>484</v>
      </c>
    </row>
    <row r="327" s="1" customFormat="1">
      <c r="B327" s="38"/>
      <c r="C327" s="39"/>
      <c r="D327" s="228" t="s">
        <v>172</v>
      </c>
      <c r="E327" s="39"/>
      <c r="F327" s="229" t="s">
        <v>485</v>
      </c>
      <c r="G327" s="39"/>
      <c r="H327" s="39"/>
      <c r="I327" s="143"/>
      <c r="J327" s="39"/>
      <c r="K327" s="39"/>
      <c r="L327" s="43"/>
      <c r="M327" s="230"/>
      <c r="N327" s="79"/>
      <c r="O327" s="79"/>
      <c r="P327" s="79"/>
      <c r="Q327" s="79"/>
      <c r="R327" s="79"/>
      <c r="S327" s="79"/>
      <c r="T327" s="80"/>
      <c r="AT327" s="17" t="s">
        <v>172</v>
      </c>
      <c r="AU327" s="17" t="s">
        <v>76</v>
      </c>
    </row>
    <row r="328" s="1" customFormat="1">
      <c r="B328" s="38"/>
      <c r="C328" s="39"/>
      <c r="D328" s="228" t="s">
        <v>174</v>
      </c>
      <c r="E328" s="39"/>
      <c r="F328" s="231" t="s">
        <v>486</v>
      </c>
      <c r="G328" s="39"/>
      <c r="H328" s="39"/>
      <c r="I328" s="143"/>
      <c r="J328" s="39"/>
      <c r="K328" s="39"/>
      <c r="L328" s="43"/>
      <c r="M328" s="230"/>
      <c r="N328" s="79"/>
      <c r="O328" s="79"/>
      <c r="P328" s="79"/>
      <c r="Q328" s="79"/>
      <c r="R328" s="79"/>
      <c r="S328" s="79"/>
      <c r="T328" s="80"/>
      <c r="AT328" s="17" t="s">
        <v>174</v>
      </c>
      <c r="AU328" s="17" t="s">
        <v>76</v>
      </c>
    </row>
    <row r="329" s="1" customFormat="1">
      <c r="B329" s="38"/>
      <c r="C329" s="39"/>
      <c r="D329" s="228" t="s">
        <v>221</v>
      </c>
      <c r="E329" s="39"/>
      <c r="F329" s="231" t="s">
        <v>487</v>
      </c>
      <c r="G329" s="39"/>
      <c r="H329" s="39"/>
      <c r="I329" s="143"/>
      <c r="J329" s="39"/>
      <c r="K329" s="39"/>
      <c r="L329" s="43"/>
      <c r="M329" s="230"/>
      <c r="N329" s="79"/>
      <c r="O329" s="79"/>
      <c r="P329" s="79"/>
      <c r="Q329" s="79"/>
      <c r="R329" s="79"/>
      <c r="S329" s="79"/>
      <c r="T329" s="80"/>
      <c r="AT329" s="17" t="s">
        <v>221</v>
      </c>
      <c r="AU329" s="17" t="s">
        <v>76</v>
      </c>
    </row>
    <row r="330" s="11" customFormat="1" ht="25.92" customHeight="1">
      <c r="B330" s="200"/>
      <c r="C330" s="201"/>
      <c r="D330" s="202" t="s">
        <v>66</v>
      </c>
      <c r="E330" s="203" t="s">
        <v>488</v>
      </c>
      <c r="F330" s="203" t="s">
        <v>489</v>
      </c>
      <c r="G330" s="201"/>
      <c r="H330" s="201"/>
      <c r="I330" s="204"/>
      <c r="J330" s="205">
        <f>BK330</f>
        <v>0</v>
      </c>
      <c r="K330" s="201"/>
      <c r="L330" s="206"/>
      <c r="M330" s="207"/>
      <c r="N330" s="208"/>
      <c r="O330" s="208"/>
      <c r="P330" s="209">
        <f>P331</f>
        <v>0</v>
      </c>
      <c r="Q330" s="208"/>
      <c r="R330" s="209">
        <f>R331</f>
        <v>0.017000000000000001</v>
      </c>
      <c r="S330" s="208"/>
      <c r="T330" s="210">
        <f>T331</f>
        <v>0</v>
      </c>
      <c r="AR330" s="211" t="s">
        <v>76</v>
      </c>
      <c r="AT330" s="212" t="s">
        <v>66</v>
      </c>
      <c r="AU330" s="212" t="s">
        <v>67</v>
      </c>
      <c r="AY330" s="211" t="s">
        <v>163</v>
      </c>
      <c r="BK330" s="213">
        <f>BK331</f>
        <v>0</v>
      </c>
    </row>
    <row r="331" s="11" customFormat="1" ht="22.8" customHeight="1">
      <c r="B331" s="200"/>
      <c r="C331" s="201"/>
      <c r="D331" s="202" t="s">
        <v>66</v>
      </c>
      <c r="E331" s="214" t="s">
        <v>490</v>
      </c>
      <c r="F331" s="214" t="s">
        <v>491</v>
      </c>
      <c r="G331" s="201"/>
      <c r="H331" s="201"/>
      <c r="I331" s="204"/>
      <c r="J331" s="215">
        <f>BK331</f>
        <v>0</v>
      </c>
      <c r="K331" s="201"/>
      <c r="L331" s="206"/>
      <c r="M331" s="207"/>
      <c r="N331" s="208"/>
      <c r="O331" s="208"/>
      <c r="P331" s="209">
        <f>SUM(P332:P366)</f>
        <v>0</v>
      </c>
      <c r="Q331" s="208"/>
      <c r="R331" s="209">
        <f>SUM(R332:R366)</f>
        <v>0.017000000000000001</v>
      </c>
      <c r="S331" s="208"/>
      <c r="T331" s="210">
        <f>SUM(T332:T366)</f>
        <v>0</v>
      </c>
      <c r="AR331" s="211" t="s">
        <v>76</v>
      </c>
      <c r="AT331" s="212" t="s">
        <v>66</v>
      </c>
      <c r="AU331" s="212" t="s">
        <v>74</v>
      </c>
      <c r="AY331" s="211" t="s">
        <v>163</v>
      </c>
      <c r="BK331" s="213">
        <f>SUM(BK332:BK366)</f>
        <v>0</v>
      </c>
    </row>
    <row r="332" s="1" customFormat="1" ht="16.5" customHeight="1">
      <c r="B332" s="38"/>
      <c r="C332" s="216" t="s">
        <v>492</v>
      </c>
      <c r="D332" s="216" t="s">
        <v>165</v>
      </c>
      <c r="E332" s="217" t="s">
        <v>493</v>
      </c>
      <c r="F332" s="218" t="s">
        <v>494</v>
      </c>
      <c r="G332" s="219" t="s">
        <v>197</v>
      </c>
      <c r="H332" s="220">
        <v>22.079999999999998</v>
      </c>
      <c r="I332" s="221"/>
      <c r="J332" s="222">
        <f>ROUND(I332*H332,2)</f>
        <v>0</v>
      </c>
      <c r="K332" s="218" t="s">
        <v>169</v>
      </c>
      <c r="L332" s="43"/>
      <c r="M332" s="223" t="s">
        <v>1</v>
      </c>
      <c r="N332" s="224" t="s">
        <v>38</v>
      </c>
      <c r="O332" s="79"/>
      <c r="P332" s="225">
        <f>O332*H332</f>
        <v>0</v>
      </c>
      <c r="Q332" s="225">
        <v>0</v>
      </c>
      <c r="R332" s="225">
        <f>Q332*H332</f>
        <v>0</v>
      </c>
      <c r="S332" s="225">
        <v>0</v>
      </c>
      <c r="T332" s="226">
        <f>S332*H332</f>
        <v>0</v>
      </c>
      <c r="AR332" s="17" t="s">
        <v>294</v>
      </c>
      <c r="AT332" s="17" t="s">
        <v>165</v>
      </c>
      <c r="AU332" s="17" t="s">
        <v>76</v>
      </c>
      <c r="AY332" s="17" t="s">
        <v>163</v>
      </c>
      <c r="BE332" s="227">
        <f>IF(N332="základní",J332,0)</f>
        <v>0</v>
      </c>
      <c r="BF332" s="227">
        <f>IF(N332="snížená",J332,0)</f>
        <v>0</v>
      </c>
      <c r="BG332" s="227">
        <f>IF(N332="zákl. přenesená",J332,0)</f>
        <v>0</v>
      </c>
      <c r="BH332" s="227">
        <f>IF(N332="sníž. přenesená",J332,0)</f>
        <v>0</v>
      </c>
      <c r="BI332" s="227">
        <f>IF(N332="nulová",J332,0)</f>
        <v>0</v>
      </c>
      <c r="BJ332" s="17" t="s">
        <v>74</v>
      </c>
      <c r="BK332" s="227">
        <f>ROUND(I332*H332,2)</f>
        <v>0</v>
      </c>
      <c r="BL332" s="17" t="s">
        <v>294</v>
      </c>
      <c r="BM332" s="17" t="s">
        <v>495</v>
      </c>
    </row>
    <row r="333" s="1" customFormat="1">
      <c r="B333" s="38"/>
      <c r="C333" s="39"/>
      <c r="D333" s="228" t="s">
        <v>172</v>
      </c>
      <c r="E333" s="39"/>
      <c r="F333" s="229" t="s">
        <v>496</v>
      </c>
      <c r="G333" s="39"/>
      <c r="H333" s="39"/>
      <c r="I333" s="143"/>
      <c r="J333" s="39"/>
      <c r="K333" s="39"/>
      <c r="L333" s="43"/>
      <c r="M333" s="230"/>
      <c r="N333" s="79"/>
      <c r="O333" s="79"/>
      <c r="P333" s="79"/>
      <c r="Q333" s="79"/>
      <c r="R333" s="79"/>
      <c r="S333" s="79"/>
      <c r="T333" s="80"/>
      <c r="AT333" s="17" t="s">
        <v>172</v>
      </c>
      <c r="AU333" s="17" t="s">
        <v>76</v>
      </c>
    </row>
    <row r="334" s="1" customFormat="1">
      <c r="B334" s="38"/>
      <c r="C334" s="39"/>
      <c r="D334" s="228" t="s">
        <v>174</v>
      </c>
      <c r="E334" s="39"/>
      <c r="F334" s="231" t="s">
        <v>497</v>
      </c>
      <c r="G334" s="39"/>
      <c r="H334" s="39"/>
      <c r="I334" s="143"/>
      <c r="J334" s="39"/>
      <c r="K334" s="39"/>
      <c r="L334" s="43"/>
      <c r="M334" s="230"/>
      <c r="N334" s="79"/>
      <c r="O334" s="79"/>
      <c r="P334" s="79"/>
      <c r="Q334" s="79"/>
      <c r="R334" s="79"/>
      <c r="S334" s="79"/>
      <c r="T334" s="80"/>
      <c r="AT334" s="17" t="s">
        <v>174</v>
      </c>
      <c r="AU334" s="17" t="s">
        <v>76</v>
      </c>
    </row>
    <row r="335" s="1" customFormat="1">
      <c r="B335" s="38"/>
      <c r="C335" s="39"/>
      <c r="D335" s="228" t="s">
        <v>221</v>
      </c>
      <c r="E335" s="39"/>
      <c r="F335" s="231" t="s">
        <v>498</v>
      </c>
      <c r="G335" s="39"/>
      <c r="H335" s="39"/>
      <c r="I335" s="143"/>
      <c r="J335" s="39"/>
      <c r="K335" s="39"/>
      <c r="L335" s="43"/>
      <c r="M335" s="230"/>
      <c r="N335" s="79"/>
      <c r="O335" s="79"/>
      <c r="P335" s="79"/>
      <c r="Q335" s="79"/>
      <c r="R335" s="79"/>
      <c r="S335" s="79"/>
      <c r="T335" s="80"/>
      <c r="AT335" s="17" t="s">
        <v>221</v>
      </c>
      <c r="AU335" s="17" t="s">
        <v>76</v>
      </c>
    </row>
    <row r="336" s="13" customFormat="1">
      <c r="B336" s="243"/>
      <c r="C336" s="244"/>
      <c r="D336" s="228" t="s">
        <v>176</v>
      </c>
      <c r="E336" s="245" t="s">
        <v>1</v>
      </c>
      <c r="F336" s="246" t="s">
        <v>261</v>
      </c>
      <c r="G336" s="244"/>
      <c r="H336" s="245" t="s">
        <v>1</v>
      </c>
      <c r="I336" s="247"/>
      <c r="J336" s="244"/>
      <c r="K336" s="244"/>
      <c r="L336" s="248"/>
      <c r="M336" s="249"/>
      <c r="N336" s="250"/>
      <c r="O336" s="250"/>
      <c r="P336" s="250"/>
      <c r="Q336" s="250"/>
      <c r="R336" s="250"/>
      <c r="S336" s="250"/>
      <c r="T336" s="251"/>
      <c r="AT336" s="252" t="s">
        <v>176</v>
      </c>
      <c r="AU336" s="252" t="s">
        <v>76</v>
      </c>
      <c r="AV336" s="13" t="s">
        <v>74</v>
      </c>
      <c r="AW336" s="13" t="s">
        <v>30</v>
      </c>
      <c r="AX336" s="13" t="s">
        <v>67</v>
      </c>
      <c r="AY336" s="252" t="s">
        <v>163</v>
      </c>
    </row>
    <row r="337" s="12" customFormat="1">
      <c r="B337" s="232"/>
      <c r="C337" s="233"/>
      <c r="D337" s="228" t="s">
        <v>176</v>
      </c>
      <c r="E337" s="234" t="s">
        <v>1</v>
      </c>
      <c r="F337" s="235" t="s">
        <v>499</v>
      </c>
      <c r="G337" s="233"/>
      <c r="H337" s="236">
        <v>7.7400000000000002</v>
      </c>
      <c r="I337" s="237"/>
      <c r="J337" s="233"/>
      <c r="K337" s="233"/>
      <c r="L337" s="238"/>
      <c r="M337" s="239"/>
      <c r="N337" s="240"/>
      <c r="O337" s="240"/>
      <c r="P337" s="240"/>
      <c r="Q337" s="240"/>
      <c r="R337" s="240"/>
      <c r="S337" s="240"/>
      <c r="T337" s="241"/>
      <c r="AT337" s="242" t="s">
        <v>176</v>
      </c>
      <c r="AU337" s="242" t="s">
        <v>76</v>
      </c>
      <c r="AV337" s="12" t="s">
        <v>76</v>
      </c>
      <c r="AW337" s="12" t="s">
        <v>30</v>
      </c>
      <c r="AX337" s="12" t="s">
        <v>67</v>
      </c>
      <c r="AY337" s="242" t="s">
        <v>163</v>
      </c>
    </row>
    <row r="338" s="13" customFormat="1">
      <c r="B338" s="243"/>
      <c r="C338" s="244"/>
      <c r="D338" s="228" t="s">
        <v>176</v>
      </c>
      <c r="E338" s="245" t="s">
        <v>1</v>
      </c>
      <c r="F338" s="246" t="s">
        <v>263</v>
      </c>
      <c r="G338" s="244"/>
      <c r="H338" s="245" t="s">
        <v>1</v>
      </c>
      <c r="I338" s="247"/>
      <c r="J338" s="244"/>
      <c r="K338" s="244"/>
      <c r="L338" s="248"/>
      <c r="M338" s="249"/>
      <c r="N338" s="250"/>
      <c r="O338" s="250"/>
      <c r="P338" s="250"/>
      <c r="Q338" s="250"/>
      <c r="R338" s="250"/>
      <c r="S338" s="250"/>
      <c r="T338" s="251"/>
      <c r="AT338" s="252" t="s">
        <v>176</v>
      </c>
      <c r="AU338" s="252" t="s">
        <v>76</v>
      </c>
      <c r="AV338" s="13" t="s">
        <v>74</v>
      </c>
      <c r="AW338" s="13" t="s">
        <v>30</v>
      </c>
      <c r="AX338" s="13" t="s">
        <v>67</v>
      </c>
      <c r="AY338" s="252" t="s">
        <v>163</v>
      </c>
    </row>
    <row r="339" s="12" customFormat="1">
      <c r="B339" s="232"/>
      <c r="C339" s="233"/>
      <c r="D339" s="228" t="s">
        <v>176</v>
      </c>
      <c r="E339" s="234" t="s">
        <v>1</v>
      </c>
      <c r="F339" s="235" t="s">
        <v>500</v>
      </c>
      <c r="G339" s="233"/>
      <c r="H339" s="236">
        <v>4.1399999999999997</v>
      </c>
      <c r="I339" s="237"/>
      <c r="J339" s="233"/>
      <c r="K339" s="233"/>
      <c r="L339" s="238"/>
      <c r="M339" s="239"/>
      <c r="N339" s="240"/>
      <c r="O339" s="240"/>
      <c r="P339" s="240"/>
      <c r="Q339" s="240"/>
      <c r="R339" s="240"/>
      <c r="S339" s="240"/>
      <c r="T339" s="241"/>
      <c r="AT339" s="242" t="s">
        <v>176</v>
      </c>
      <c r="AU339" s="242" t="s">
        <v>76</v>
      </c>
      <c r="AV339" s="12" t="s">
        <v>76</v>
      </c>
      <c r="AW339" s="12" t="s">
        <v>30</v>
      </c>
      <c r="AX339" s="12" t="s">
        <v>67</v>
      </c>
      <c r="AY339" s="242" t="s">
        <v>163</v>
      </c>
    </row>
    <row r="340" s="13" customFormat="1">
      <c r="B340" s="243"/>
      <c r="C340" s="244"/>
      <c r="D340" s="228" t="s">
        <v>176</v>
      </c>
      <c r="E340" s="245" t="s">
        <v>1</v>
      </c>
      <c r="F340" s="246" t="s">
        <v>265</v>
      </c>
      <c r="G340" s="244"/>
      <c r="H340" s="245" t="s">
        <v>1</v>
      </c>
      <c r="I340" s="247"/>
      <c r="J340" s="244"/>
      <c r="K340" s="244"/>
      <c r="L340" s="248"/>
      <c r="M340" s="249"/>
      <c r="N340" s="250"/>
      <c r="O340" s="250"/>
      <c r="P340" s="250"/>
      <c r="Q340" s="250"/>
      <c r="R340" s="250"/>
      <c r="S340" s="250"/>
      <c r="T340" s="251"/>
      <c r="AT340" s="252" t="s">
        <v>176</v>
      </c>
      <c r="AU340" s="252" t="s">
        <v>76</v>
      </c>
      <c r="AV340" s="13" t="s">
        <v>74</v>
      </c>
      <c r="AW340" s="13" t="s">
        <v>30</v>
      </c>
      <c r="AX340" s="13" t="s">
        <v>67</v>
      </c>
      <c r="AY340" s="252" t="s">
        <v>163</v>
      </c>
    </row>
    <row r="341" s="12" customFormat="1">
      <c r="B341" s="232"/>
      <c r="C341" s="233"/>
      <c r="D341" s="228" t="s">
        <v>176</v>
      </c>
      <c r="E341" s="234" t="s">
        <v>1</v>
      </c>
      <c r="F341" s="235" t="s">
        <v>501</v>
      </c>
      <c r="G341" s="233"/>
      <c r="H341" s="236">
        <v>2.2000000000000002</v>
      </c>
      <c r="I341" s="237"/>
      <c r="J341" s="233"/>
      <c r="K341" s="233"/>
      <c r="L341" s="238"/>
      <c r="M341" s="239"/>
      <c r="N341" s="240"/>
      <c r="O341" s="240"/>
      <c r="P341" s="240"/>
      <c r="Q341" s="240"/>
      <c r="R341" s="240"/>
      <c r="S341" s="240"/>
      <c r="T341" s="241"/>
      <c r="AT341" s="242" t="s">
        <v>176</v>
      </c>
      <c r="AU341" s="242" t="s">
        <v>76</v>
      </c>
      <c r="AV341" s="12" t="s">
        <v>76</v>
      </c>
      <c r="AW341" s="12" t="s">
        <v>30</v>
      </c>
      <c r="AX341" s="12" t="s">
        <v>67</v>
      </c>
      <c r="AY341" s="242" t="s">
        <v>163</v>
      </c>
    </row>
    <row r="342" s="13" customFormat="1">
      <c r="B342" s="243"/>
      <c r="C342" s="244"/>
      <c r="D342" s="228" t="s">
        <v>176</v>
      </c>
      <c r="E342" s="245" t="s">
        <v>1</v>
      </c>
      <c r="F342" s="246" t="s">
        <v>300</v>
      </c>
      <c r="G342" s="244"/>
      <c r="H342" s="245" t="s">
        <v>1</v>
      </c>
      <c r="I342" s="247"/>
      <c r="J342" s="244"/>
      <c r="K342" s="244"/>
      <c r="L342" s="248"/>
      <c r="M342" s="249"/>
      <c r="N342" s="250"/>
      <c r="O342" s="250"/>
      <c r="P342" s="250"/>
      <c r="Q342" s="250"/>
      <c r="R342" s="250"/>
      <c r="S342" s="250"/>
      <c r="T342" s="251"/>
      <c r="AT342" s="252" t="s">
        <v>176</v>
      </c>
      <c r="AU342" s="252" t="s">
        <v>76</v>
      </c>
      <c r="AV342" s="13" t="s">
        <v>74</v>
      </c>
      <c r="AW342" s="13" t="s">
        <v>30</v>
      </c>
      <c r="AX342" s="13" t="s">
        <v>67</v>
      </c>
      <c r="AY342" s="252" t="s">
        <v>163</v>
      </c>
    </row>
    <row r="343" s="12" customFormat="1">
      <c r="B343" s="232"/>
      <c r="C343" s="233"/>
      <c r="D343" s="228" t="s">
        <v>176</v>
      </c>
      <c r="E343" s="234" t="s">
        <v>1</v>
      </c>
      <c r="F343" s="235" t="s">
        <v>502</v>
      </c>
      <c r="G343" s="233"/>
      <c r="H343" s="236">
        <v>0.80000000000000004</v>
      </c>
      <c r="I343" s="237"/>
      <c r="J343" s="233"/>
      <c r="K343" s="233"/>
      <c r="L343" s="238"/>
      <c r="M343" s="239"/>
      <c r="N343" s="240"/>
      <c r="O343" s="240"/>
      <c r="P343" s="240"/>
      <c r="Q343" s="240"/>
      <c r="R343" s="240"/>
      <c r="S343" s="240"/>
      <c r="T343" s="241"/>
      <c r="AT343" s="242" t="s">
        <v>176</v>
      </c>
      <c r="AU343" s="242" t="s">
        <v>76</v>
      </c>
      <c r="AV343" s="12" t="s">
        <v>76</v>
      </c>
      <c r="AW343" s="12" t="s">
        <v>30</v>
      </c>
      <c r="AX343" s="12" t="s">
        <v>67</v>
      </c>
      <c r="AY343" s="242" t="s">
        <v>163</v>
      </c>
    </row>
    <row r="344" s="13" customFormat="1">
      <c r="B344" s="243"/>
      <c r="C344" s="244"/>
      <c r="D344" s="228" t="s">
        <v>176</v>
      </c>
      <c r="E344" s="245" t="s">
        <v>1</v>
      </c>
      <c r="F344" s="246" t="s">
        <v>302</v>
      </c>
      <c r="G344" s="244"/>
      <c r="H344" s="245" t="s">
        <v>1</v>
      </c>
      <c r="I344" s="247"/>
      <c r="J344" s="244"/>
      <c r="K344" s="244"/>
      <c r="L344" s="248"/>
      <c r="M344" s="249"/>
      <c r="N344" s="250"/>
      <c r="O344" s="250"/>
      <c r="P344" s="250"/>
      <c r="Q344" s="250"/>
      <c r="R344" s="250"/>
      <c r="S344" s="250"/>
      <c r="T344" s="251"/>
      <c r="AT344" s="252" t="s">
        <v>176</v>
      </c>
      <c r="AU344" s="252" t="s">
        <v>76</v>
      </c>
      <c r="AV344" s="13" t="s">
        <v>74</v>
      </c>
      <c r="AW344" s="13" t="s">
        <v>30</v>
      </c>
      <c r="AX344" s="13" t="s">
        <v>67</v>
      </c>
      <c r="AY344" s="252" t="s">
        <v>163</v>
      </c>
    </row>
    <row r="345" s="12" customFormat="1">
      <c r="B345" s="232"/>
      <c r="C345" s="233"/>
      <c r="D345" s="228" t="s">
        <v>176</v>
      </c>
      <c r="E345" s="234" t="s">
        <v>1</v>
      </c>
      <c r="F345" s="235" t="s">
        <v>303</v>
      </c>
      <c r="G345" s="233"/>
      <c r="H345" s="236">
        <v>7.2000000000000002</v>
      </c>
      <c r="I345" s="237"/>
      <c r="J345" s="233"/>
      <c r="K345" s="233"/>
      <c r="L345" s="238"/>
      <c r="M345" s="239"/>
      <c r="N345" s="240"/>
      <c r="O345" s="240"/>
      <c r="P345" s="240"/>
      <c r="Q345" s="240"/>
      <c r="R345" s="240"/>
      <c r="S345" s="240"/>
      <c r="T345" s="241"/>
      <c r="AT345" s="242" t="s">
        <v>176</v>
      </c>
      <c r="AU345" s="242" t="s">
        <v>76</v>
      </c>
      <c r="AV345" s="12" t="s">
        <v>76</v>
      </c>
      <c r="AW345" s="12" t="s">
        <v>30</v>
      </c>
      <c r="AX345" s="12" t="s">
        <v>67</v>
      </c>
      <c r="AY345" s="242" t="s">
        <v>163</v>
      </c>
    </row>
    <row r="346" s="14" customFormat="1">
      <c r="B346" s="253"/>
      <c r="C346" s="254"/>
      <c r="D346" s="228" t="s">
        <v>176</v>
      </c>
      <c r="E346" s="255" t="s">
        <v>1</v>
      </c>
      <c r="F346" s="256" t="s">
        <v>188</v>
      </c>
      <c r="G346" s="254"/>
      <c r="H346" s="257">
        <v>22.079999999999998</v>
      </c>
      <c r="I346" s="258"/>
      <c r="J346" s="254"/>
      <c r="K346" s="254"/>
      <c r="L346" s="259"/>
      <c r="M346" s="260"/>
      <c r="N346" s="261"/>
      <c r="O346" s="261"/>
      <c r="P346" s="261"/>
      <c r="Q346" s="261"/>
      <c r="R346" s="261"/>
      <c r="S346" s="261"/>
      <c r="T346" s="262"/>
      <c r="AT346" s="263" t="s">
        <v>176</v>
      </c>
      <c r="AU346" s="263" t="s">
        <v>76</v>
      </c>
      <c r="AV346" s="14" t="s">
        <v>170</v>
      </c>
      <c r="AW346" s="14" t="s">
        <v>30</v>
      </c>
      <c r="AX346" s="14" t="s">
        <v>74</v>
      </c>
      <c r="AY346" s="263" t="s">
        <v>163</v>
      </c>
    </row>
    <row r="347" s="1" customFormat="1" ht="16.5" customHeight="1">
      <c r="B347" s="38"/>
      <c r="C347" s="264" t="s">
        <v>503</v>
      </c>
      <c r="D347" s="264" t="s">
        <v>347</v>
      </c>
      <c r="E347" s="265" t="s">
        <v>504</v>
      </c>
      <c r="F347" s="266" t="s">
        <v>505</v>
      </c>
      <c r="G347" s="267" t="s">
        <v>241</v>
      </c>
      <c r="H347" s="268">
        <v>0.0080000000000000002</v>
      </c>
      <c r="I347" s="269"/>
      <c r="J347" s="270">
        <f>ROUND(I347*H347,2)</f>
        <v>0</v>
      </c>
      <c r="K347" s="266" t="s">
        <v>169</v>
      </c>
      <c r="L347" s="271"/>
      <c r="M347" s="272" t="s">
        <v>1</v>
      </c>
      <c r="N347" s="273" t="s">
        <v>38</v>
      </c>
      <c r="O347" s="79"/>
      <c r="P347" s="225">
        <f>O347*H347</f>
        <v>0</v>
      </c>
      <c r="Q347" s="225">
        <v>1</v>
      </c>
      <c r="R347" s="225">
        <f>Q347*H347</f>
        <v>0.0080000000000000002</v>
      </c>
      <c r="S347" s="225">
        <v>0</v>
      </c>
      <c r="T347" s="226">
        <f>S347*H347</f>
        <v>0</v>
      </c>
      <c r="AR347" s="17" t="s">
        <v>429</v>
      </c>
      <c r="AT347" s="17" t="s">
        <v>347</v>
      </c>
      <c r="AU347" s="17" t="s">
        <v>76</v>
      </c>
      <c r="AY347" s="17" t="s">
        <v>163</v>
      </c>
      <c r="BE347" s="227">
        <f>IF(N347="základní",J347,0)</f>
        <v>0</v>
      </c>
      <c r="BF347" s="227">
        <f>IF(N347="snížená",J347,0)</f>
        <v>0</v>
      </c>
      <c r="BG347" s="227">
        <f>IF(N347="zákl. přenesená",J347,0)</f>
        <v>0</v>
      </c>
      <c r="BH347" s="227">
        <f>IF(N347="sníž. přenesená",J347,0)</f>
        <v>0</v>
      </c>
      <c r="BI347" s="227">
        <f>IF(N347="nulová",J347,0)</f>
        <v>0</v>
      </c>
      <c r="BJ347" s="17" t="s">
        <v>74</v>
      </c>
      <c r="BK347" s="227">
        <f>ROUND(I347*H347,2)</f>
        <v>0</v>
      </c>
      <c r="BL347" s="17" t="s">
        <v>294</v>
      </c>
      <c r="BM347" s="17" t="s">
        <v>506</v>
      </c>
    </row>
    <row r="348" s="1" customFormat="1">
      <c r="B348" s="38"/>
      <c r="C348" s="39"/>
      <c r="D348" s="228" t="s">
        <v>172</v>
      </c>
      <c r="E348" s="39"/>
      <c r="F348" s="229" t="s">
        <v>505</v>
      </c>
      <c r="G348" s="39"/>
      <c r="H348" s="39"/>
      <c r="I348" s="143"/>
      <c r="J348" s="39"/>
      <c r="K348" s="39"/>
      <c r="L348" s="43"/>
      <c r="M348" s="230"/>
      <c r="N348" s="79"/>
      <c r="O348" s="79"/>
      <c r="P348" s="79"/>
      <c r="Q348" s="79"/>
      <c r="R348" s="79"/>
      <c r="S348" s="79"/>
      <c r="T348" s="80"/>
      <c r="AT348" s="17" t="s">
        <v>172</v>
      </c>
      <c r="AU348" s="17" t="s">
        <v>76</v>
      </c>
    </row>
    <row r="349" s="1" customFormat="1">
      <c r="B349" s="38"/>
      <c r="C349" s="39"/>
      <c r="D349" s="228" t="s">
        <v>221</v>
      </c>
      <c r="E349" s="39"/>
      <c r="F349" s="231" t="s">
        <v>507</v>
      </c>
      <c r="G349" s="39"/>
      <c r="H349" s="39"/>
      <c r="I349" s="143"/>
      <c r="J349" s="39"/>
      <c r="K349" s="39"/>
      <c r="L349" s="43"/>
      <c r="M349" s="230"/>
      <c r="N349" s="79"/>
      <c r="O349" s="79"/>
      <c r="P349" s="79"/>
      <c r="Q349" s="79"/>
      <c r="R349" s="79"/>
      <c r="S349" s="79"/>
      <c r="T349" s="80"/>
      <c r="AT349" s="17" t="s">
        <v>221</v>
      </c>
      <c r="AU349" s="17" t="s">
        <v>76</v>
      </c>
    </row>
    <row r="350" s="12" customFormat="1">
      <c r="B350" s="232"/>
      <c r="C350" s="233"/>
      <c r="D350" s="228" t="s">
        <v>176</v>
      </c>
      <c r="E350" s="234" t="s">
        <v>1</v>
      </c>
      <c r="F350" s="235" t="s">
        <v>508</v>
      </c>
      <c r="G350" s="233"/>
      <c r="H350" s="236">
        <v>0.0080000000000000002</v>
      </c>
      <c r="I350" s="237"/>
      <c r="J350" s="233"/>
      <c r="K350" s="233"/>
      <c r="L350" s="238"/>
      <c r="M350" s="239"/>
      <c r="N350" s="240"/>
      <c r="O350" s="240"/>
      <c r="P350" s="240"/>
      <c r="Q350" s="240"/>
      <c r="R350" s="240"/>
      <c r="S350" s="240"/>
      <c r="T350" s="241"/>
      <c r="AT350" s="242" t="s">
        <v>176</v>
      </c>
      <c r="AU350" s="242" t="s">
        <v>76</v>
      </c>
      <c r="AV350" s="12" t="s">
        <v>76</v>
      </c>
      <c r="AW350" s="12" t="s">
        <v>30</v>
      </c>
      <c r="AX350" s="12" t="s">
        <v>67</v>
      </c>
      <c r="AY350" s="242" t="s">
        <v>163</v>
      </c>
    </row>
    <row r="351" s="14" customFormat="1">
      <c r="B351" s="253"/>
      <c r="C351" s="254"/>
      <c r="D351" s="228" t="s">
        <v>176</v>
      </c>
      <c r="E351" s="255" t="s">
        <v>1</v>
      </c>
      <c r="F351" s="256" t="s">
        <v>188</v>
      </c>
      <c r="G351" s="254"/>
      <c r="H351" s="257">
        <v>0.0080000000000000002</v>
      </c>
      <c r="I351" s="258"/>
      <c r="J351" s="254"/>
      <c r="K351" s="254"/>
      <c r="L351" s="259"/>
      <c r="M351" s="260"/>
      <c r="N351" s="261"/>
      <c r="O351" s="261"/>
      <c r="P351" s="261"/>
      <c r="Q351" s="261"/>
      <c r="R351" s="261"/>
      <c r="S351" s="261"/>
      <c r="T351" s="262"/>
      <c r="AT351" s="263" t="s">
        <v>176</v>
      </c>
      <c r="AU351" s="263" t="s">
        <v>76</v>
      </c>
      <c r="AV351" s="14" t="s">
        <v>170</v>
      </c>
      <c r="AW351" s="14" t="s">
        <v>30</v>
      </c>
      <c r="AX351" s="14" t="s">
        <v>74</v>
      </c>
      <c r="AY351" s="263" t="s">
        <v>163</v>
      </c>
    </row>
    <row r="352" s="1" customFormat="1" ht="16.5" customHeight="1">
      <c r="B352" s="38"/>
      <c r="C352" s="216" t="s">
        <v>509</v>
      </c>
      <c r="D352" s="216" t="s">
        <v>165</v>
      </c>
      <c r="E352" s="217" t="s">
        <v>510</v>
      </c>
      <c r="F352" s="218" t="s">
        <v>511</v>
      </c>
      <c r="G352" s="219" t="s">
        <v>197</v>
      </c>
      <c r="H352" s="220">
        <v>44.159999999999997</v>
      </c>
      <c r="I352" s="221"/>
      <c r="J352" s="222">
        <f>ROUND(I352*H352,2)</f>
        <v>0</v>
      </c>
      <c r="K352" s="218" t="s">
        <v>169</v>
      </c>
      <c r="L352" s="43"/>
      <c r="M352" s="223" t="s">
        <v>1</v>
      </c>
      <c r="N352" s="224" t="s">
        <v>38</v>
      </c>
      <c r="O352" s="79"/>
      <c r="P352" s="225">
        <f>O352*H352</f>
        <v>0</v>
      </c>
      <c r="Q352" s="225">
        <v>0</v>
      </c>
      <c r="R352" s="225">
        <f>Q352*H352</f>
        <v>0</v>
      </c>
      <c r="S352" s="225">
        <v>0</v>
      </c>
      <c r="T352" s="226">
        <f>S352*H352</f>
        <v>0</v>
      </c>
      <c r="AR352" s="17" t="s">
        <v>294</v>
      </c>
      <c r="AT352" s="17" t="s">
        <v>165</v>
      </c>
      <c r="AU352" s="17" t="s">
        <v>76</v>
      </c>
      <c r="AY352" s="17" t="s">
        <v>163</v>
      </c>
      <c r="BE352" s="227">
        <f>IF(N352="základní",J352,0)</f>
        <v>0</v>
      </c>
      <c r="BF352" s="227">
        <f>IF(N352="snížená",J352,0)</f>
        <v>0</v>
      </c>
      <c r="BG352" s="227">
        <f>IF(N352="zákl. přenesená",J352,0)</f>
        <v>0</v>
      </c>
      <c r="BH352" s="227">
        <f>IF(N352="sníž. přenesená",J352,0)</f>
        <v>0</v>
      </c>
      <c r="BI352" s="227">
        <f>IF(N352="nulová",J352,0)</f>
        <v>0</v>
      </c>
      <c r="BJ352" s="17" t="s">
        <v>74</v>
      </c>
      <c r="BK352" s="227">
        <f>ROUND(I352*H352,2)</f>
        <v>0</v>
      </c>
      <c r="BL352" s="17" t="s">
        <v>294</v>
      </c>
      <c r="BM352" s="17" t="s">
        <v>512</v>
      </c>
    </row>
    <row r="353" s="1" customFormat="1">
      <c r="B353" s="38"/>
      <c r="C353" s="39"/>
      <c r="D353" s="228" t="s">
        <v>172</v>
      </c>
      <c r="E353" s="39"/>
      <c r="F353" s="229" t="s">
        <v>513</v>
      </c>
      <c r="G353" s="39"/>
      <c r="H353" s="39"/>
      <c r="I353" s="143"/>
      <c r="J353" s="39"/>
      <c r="K353" s="39"/>
      <c r="L353" s="43"/>
      <c r="M353" s="230"/>
      <c r="N353" s="79"/>
      <c r="O353" s="79"/>
      <c r="P353" s="79"/>
      <c r="Q353" s="79"/>
      <c r="R353" s="79"/>
      <c r="S353" s="79"/>
      <c r="T353" s="80"/>
      <c r="AT353" s="17" t="s">
        <v>172</v>
      </c>
      <c r="AU353" s="17" t="s">
        <v>76</v>
      </c>
    </row>
    <row r="354" s="1" customFormat="1">
      <c r="B354" s="38"/>
      <c r="C354" s="39"/>
      <c r="D354" s="228" t="s">
        <v>174</v>
      </c>
      <c r="E354" s="39"/>
      <c r="F354" s="231" t="s">
        <v>497</v>
      </c>
      <c r="G354" s="39"/>
      <c r="H354" s="39"/>
      <c r="I354" s="143"/>
      <c r="J354" s="39"/>
      <c r="K354" s="39"/>
      <c r="L354" s="43"/>
      <c r="M354" s="230"/>
      <c r="N354" s="79"/>
      <c r="O354" s="79"/>
      <c r="P354" s="79"/>
      <c r="Q354" s="79"/>
      <c r="R354" s="79"/>
      <c r="S354" s="79"/>
      <c r="T354" s="80"/>
      <c r="AT354" s="17" t="s">
        <v>174</v>
      </c>
      <c r="AU354" s="17" t="s">
        <v>76</v>
      </c>
    </row>
    <row r="355" s="1" customFormat="1">
      <c r="B355" s="38"/>
      <c r="C355" s="39"/>
      <c r="D355" s="228" t="s">
        <v>221</v>
      </c>
      <c r="E355" s="39"/>
      <c r="F355" s="231" t="s">
        <v>514</v>
      </c>
      <c r="G355" s="39"/>
      <c r="H355" s="39"/>
      <c r="I355" s="143"/>
      <c r="J355" s="39"/>
      <c r="K355" s="39"/>
      <c r="L355" s="43"/>
      <c r="M355" s="230"/>
      <c r="N355" s="79"/>
      <c r="O355" s="79"/>
      <c r="P355" s="79"/>
      <c r="Q355" s="79"/>
      <c r="R355" s="79"/>
      <c r="S355" s="79"/>
      <c r="T355" s="80"/>
      <c r="AT355" s="17" t="s">
        <v>221</v>
      </c>
      <c r="AU355" s="17" t="s">
        <v>76</v>
      </c>
    </row>
    <row r="356" s="12" customFormat="1">
      <c r="B356" s="232"/>
      <c r="C356" s="233"/>
      <c r="D356" s="228" t="s">
        <v>176</v>
      </c>
      <c r="E356" s="234" t="s">
        <v>1</v>
      </c>
      <c r="F356" s="235" t="s">
        <v>515</v>
      </c>
      <c r="G356" s="233"/>
      <c r="H356" s="236">
        <v>44.159999999999997</v>
      </c>
      <c r="I356" s="237"/>
      <c r="J356" s="233"/>
      <c r="K356" s="233"/>
      <c r="L356" s="238"/>
      <c r="M356" s="239"/>
      <c r="N356" s="240"/>
      <c r="O356" s="240"/>
      <c r="P356" s="240"/>
      <c r="Q356" s="240"/>
      <c r="R356" s="240"/>
      <c r="S356" s="240"/>
      <c r="T356" s="241"/>
      <c r="AT356" s="242" t="s">
        <v>176</v>
      </c>
      <c r="AU356" s="242" t="s">
        <v>76</v>
      </c>
      <c r="AV356" s="12" t="s">
        <v>76</v>
      </c>
      <c r="AW356" s="12" t="s">
        <v>30</v>
      </c>
      <c r="AX356" s="12" t="s">
        <v>67</v>
      </c>
      <c r="AY356" s="242" t="s">
        <v>163</v>
      </c>
    </row>
    <row r="357" s="14" customFormat="1">
      <c r="B357" s="253"/>
      <c r="C357" s="254"/>
      <c r="D357" s="228" t="s">
        <v>176</v>
      </c>
      <c r="E357" s="255" t="s">
        <v>1</v>
      </c>
      <c r="F357" s="256" t="s">
        <v>188</v>
      </c>
      <c r="G357" s="254"/>
      <c r="H357" s="257">
        <v>44.159999999999997</v>
      </c>
      <c r="I357" s="258"/>
      <c r="J357" s="254"/>
      <c r="K357" s="254"/>
      <c r="L357" s="259"/>
      <c r="M357" s="260"/>
      <c r="N357" s="261"/>
      <c r="O357" s="261"/>
      <c r="P357" s="261"/>
      <c r="Q357" s="261"/>
      <c r="R357" s="261"/>
      <c r="S357" s="261"/>
      <c r="T357" s="262"/>
      <c r="AT357" s="263" t="s">
        <v>176</v>
      </c>
      <c r="AU357" s="263" t="s">
        <v>76</v>
      </c>
      <c r="AV357" s="14" t="s">
        <v>170</v>
      </c>
      <c r="AW357" s="14" t="s">
        <v>30</v>
      </c>
      <c r="AX357" s="14" t="s">
        <v>74</v>
      </c>
      <c r="AY357" s="263" t="s">
        <v>163</v>
      </c>
    </row>
    <row r="358" s="1" customFormat="1" ht="16.5" customHeight="1">
      <c r="B358" s="38"/>
      <c r="C358" s="264" t="s">
        <v>516</v>
      </c>
      <c r="D358" s="264" t="s">
        <v>347</v>
      </c>
      <c r="E358" s="265" t="s">
        <v>517</v>
      </c>
      <c r="F358" s="266" t="s">
        <v>518</v>
      </c>
      <c r="G358" s="267" t="s">
        <v>241</v>
      </c>
      <c r="H358" s="268">
        <v>0.0089999999999999993</v>
      </c>
      <c r="I358" s="269"/>
      <c r="J358" s="270">
        <f>ROUND(I358*H358,2)</f>
        <v>0</v>
      </c>
      <c r="K358" s="266" t="s">
        <v>169</v>
      </c>
      <c r="L358" s="271"/>
      <c r="M358" s="272" t="s">
        <v>1</v>
      </c>
      <c r="N358" s="273" t="s">
        <v>38</v>
      </c>
      <c r="O358" s="79"/>
      <c r="P358" s="225">
        <f>O358*H358</f>
        <v>0</v>
      </c>
      <c r="Q358" s="225">
        <v>1</v>
      </c>
      <c r="R358" s="225">
        <f>Q358*H358</f>
        <v>0.0089999999999999993</v>
      </c>
      <c r="S358" s="225">
        <v>0</v>
      </c>
      <c r="T358" s="226">
        <f>S358*H358</f>
        <v>0</v>
      </c>
      <c r="AR358" s="17" t="s">
        <v>429</v>
      </c>
      <c r="AT358" s="17" t="s">
        <v>347</v>
      </c>
      <c r="AU358" s="17" t="s">
        <v>76</v>
      </c>
      <c r="AY358" s="17" t="s">
        <v>163</v>
      </c>
      <c r="BE358" s="227">
        <f>IF(N358="základní",J358,0)</f>
        <v>0</v>
      </c>
      <c r="BF358" s="227">
        <f>IF(N358="snížená",J358,0)</f>
        <v>0</v>
      </c>
      <c r="BG358" s="227">
        <f>IF(N358="zákl. přenesená",J358,0)</f>
        <v>0</v>
      </c>
      <c r="BH358" s="227">
        <f>IF(N358="sníž. přenesená",J358,0)</f>
        <v>0</v>
      </c>
      <c r="BI358" s="227">
        <f>IF(N358="nulová",J358,0)</f>
        <v>0</v>
      </c>
      <c r="BJ358" s="17" t="s">
        <v>74</v>
      </c>
      <c r="BK358" s="227">
        <f>ROUND(I358*H358,2)</f>
        <v>0</v>
      </c>
      <c r="BL358" s="17" t="s">
        <v>294</v>
      </c>
      <c r="BM358" s="17" t="s">
        <v>519</v>
      </c>
    </row>
    <row r="359" s="1" customFormat="1">
      <c r="B359" s="38"/>
      <c r="C359" s="39"/>
      <c r="D359" s="228" t="s">
        <v>172</v>
      </c>
      <c r="E359" s="39"/>
      <c r="F359" s="229" t="s">
        <v>518</v>
      </c>
      <c r="G359" s="39"/>
      <c r="H359" s="39"/>
      <c r="I359" s="143"/>
      <c r="J359" s="39"/>
      <c r="K359" s="39"/>
      <c r="L359" s="43"/>
      <c r="M359" s="230"/>
      <c r="N359" s="79"/>
      <c r="O359" s="79"/>
      <c r="P359" s="79"/>
      <c r="Q359" s="79"/>
      <c r="R359" s="79"/>
      <c r="S359" s="79"/>
      <c r="T359" s="80"/>
      <c r="AT359" s="17" t="s">
        <v>172</v>
      </c>
      <c r="AU359" s="17" t="s">
        <v>76</v>
      </c>
    </row>
    <row r="360" s="1" customFormat="1">
      <c r="B360" s="38"/>
      <c r="C360" s="39"/>
      <c r="D360" s="228" t="s">
        <v>221</v>
      </c>
      <c r="E360" s="39"/>
      <c r="F360" s="231" t="s">
        <v>520</v>
      </c>
      <c r="G360" s="39"/>
      <c r="H360" s="39"/>
      <c r="I360" s="143"/>
      <c r="J360" s="39"/>
      <c r="K360" s="39"/>
      <c r="L360" s="43"/>
      <c r="M360" s="230"/>
      <c r="N360" s="79"/>
      <c r="O360" s="79"/>
      <c r="P360" s="79"/>
      <c r="Q360" s="79"/>
      <c r="R360" s="79"/>
      <c r="S360" s="79"/>
      <c r="T360" s="80"/>
      <c r="AT360" s="17" t="s">
        <v>221</v>
      </c>
      <c r="AU360" s="17" t="s">
        <v>76</v>
      </c>
    </row>
    <row r="361" s="12" customFormat="1">
      <c r="B361" s="232"/>
      <c r="C361" s="233"/>
      <c r="D361" s="228" t="s">
        <v>176</v>
      </c>
      <c r="E361" s="234" t="s">
        <v>1</v>
      </c>
      <c r="F361" s="235" t="s">
        <v>521</v>
      </c>
      <c r="G361" s="233"/>
      <c r="H361" s="236">
        <v>0.0089999999999999993</v>
      </c>
      <c r="I361" s="237"/>
      <c r="J361" s="233"/>
      <c r="K361" s="233"/>
      <c r="L361" s="238"/>
      <c r="M361" s="239"/>
      <c r="N361" s="240"/>
      <c r="O361" s="240"/>
      <c r="P361" s="240"/>
      <c r="Q361" s="240"/>
      <c r="R361" s="240"/>
      <c r="S361" s="240"/>
      <c r="T361" s="241"/>
      <c r="AT361" s="242" t="s">
        <v>176</v>
      </c>
      <c r="AU361" s="242" t="s">
        <v>76</v>
      </c>
      <c r="AV361" s="12" t="s">
        <v>76</v>
      </c>
      <c r="AW361" s="12" t="s">
        <v>30</v>
      </c>
      <c r="AX361" s="12" t="s">
        <v>67</v>
      </c>
      <c r="AY361" s="242" t="s">
        <v>163</v>
      </c>
    </row>
    <row r="362" s="14" customFormat="1">
      <c r="B362" s="253"/>
      <c r="C362" s="254"/>
      <c r="D362" s="228" t="s">
        <v>176</v>
      </c>
      <c r="E362" s="255" t="s">
        <v>1</v>
      </c>
      <c r="F362" s="256" t="s">
        <v>188</v>
      </c>
      <c r="G362" s="254"/>
      <c r="H362" s="257">
        <v>0.0089999999999999993</v>
      </c>
      <c r="I362" s="258"/>
      <c r="J362" s="254"/>
      <c r="K362" s="254"/>
      <c r="L362" s="259"/>
      <c r="M362" s="260"/>
      <c r="N362" s="261"/>
      <c r="O362" s="261"/>
      <c r="P362" s="261"/>
      <c r="Q362" s="261"/>
      <c r="R362" s="261"/>
      <c r="S362" s="261"/>
      <c r="T362" s="262"/>
      <c r="AT362" s="263" t="s">
        <v>176</v>
      </c>
      <c r="AU362" s="263" t="s">
        <v>76</v>
      </c>
      <c r="AV362" s="14" t="s">
        <v>170</v>
      </c>
      <c r="AW362" s="14" t="s">
        <v>30</v>
      </c>
      <c r="AX362" s="14" t="s">
        <v>74</v>
      </c>
      <c r="AY362" s="263" t="s">
        <v>163</v>
      </c>
    </row>
    <row r="363" s="1" customFormat="1" ht="16.5" customHeight="1">
      <c r="B363" s="38"/>
      <c r="C363" s="216" t="s">
        <v>522</v>
      </c>
      <c r="D363" s="216" t="s">
        <v>165</v>
      </c>
      <c r="E363" s="217" t="s">
        <v>523</v>
      </c>
      <c r="F363" s="218" t="s">
        <v>524</v>
      </c>
      <c r="G363" s="219" t="s">
        <v>241</v>
      </c>
      <c r="H363" s="220">
        <v>0.017000000000000001</v>
      </c>
      <c r="I363" s="221"/>
      <c r="J363" s="222">
        <f>ROUND(I363*H363,2)</f>
        <v>0</v>
      </c>
      <c r="K363" s="218" t="s">
        <v>169</v>
      </c>
      <c r="L363" s="43"/>
      <c r="M363" s="223" t="s">
        <v>1</v>
      </c>
      <c r="N363" s="224" t="s">
        <v>38</v>
      </c>
      <c r="O363" s="79"/>
      <c r="P363" s="225">
        <f>O363*H363</f>
        <v>0</v>
      </c>
      <c r="Q363" s="225">
        <v>0</v>
      </c>
      <c r="R363" s="225">
        <f>Q363*H363</f>
        <v>0</v>
      </c>
      <c r="S363" s="225">
        <v>0</v>
      </c>
      <c r="T363" s="226">
        <f>S363*H363</f>
        <v>0</v>
      </c>
      <c r="AR363" s="17" t="s">
        <v>294</v>
      </c>
      <c r="AT363" s="17" t="s">
        <v>165</v>
      </c>
      <c r="AU363" s="17" t="s">
        <v>76</v>
      </c>
      <c r="AY363" s="17" t="s">
        <v>163</v>
      </c>
      <c r="BE363" s="227">
        <f>IF(N363="základní",J363,0)</f>
        <v>0</v>
      </c>
      <c r="BF363" s="227">
        <f>IF(N363="snížená",J363,0)</f>
        <v>0</v>
      </c>
      <c r="BG363" s="227">
        <f>IF(N363="zákl. přenesená",J363,0)</f>
        <v>0</v>
      </c>
      <c r="BH363" s="227">
        <f>IF(N363="sníž. přenesená",J363,0)</f>
        <v>0</v>
      </c>
      <c r="BI363" s="227">
        <f>IF(N363="nulová",J363,0)</f>
        <v>0</v>
      </c>
      <c r="BJ363" s="17" t="s">
        <v>74</v>
      </c>
      <c r="BK363" s="227">
        <f>ROUND(I363*H363,2)</f>
        <v>0</v>
      </c>
      <c r="BL363" s="17" t="s">
        <v>294</v>
      </c>
      <c r="BM363" s="17" t="s">
        <v>525</v>
      </c>
    </row>
    <row r="364" s="1" customFormat="1">
      <c r="B364" s="38"/>
      <c r="C364" s="39"/>
      <c r="D364" s="228" t="s">
        <v>172</v>
      </c>
      <c r="E364" s="39"/>
      <c r="F364" s="229" t="s">
        <v>526</v>
      </c>
      <c r="G364" s="39"/>
      <c r="H364" s="39"/>
      <c r="I364" s="143"/>
      <c r="J364" s="39"/>
      <c r="K364" s="39"/>
      <c r="L364" s="43"/>
      <c r="M364" s="230"/>
      <c r="N364" s="79"/>
      <c r="O364" s="79"/>
      <c r="P364" s="79"/>
      <c r="Q364" s="79"/>
      <c r="R364" s="79"/>
      <c r="S364" s="79"/>
      <c r="T364" s="80"/>
      <c r="AT364" s="17" t="s">
        <v>172</v>
      </c>
      <c r="AU364" s="17" t="s">
        <v>76</v>
      </c>
    </row>
    <row r="365" s="1" customFormat="1">
      <c r="B365" s="38"/>
      <c r="C365" s="39"/>
      <c r="D365" s="228" t="s">
        <v>174</v>
      </c>
      <c r="E365" s="39"/>
      <c r="F365" s="231" t="s">
        <v>527</v>
      </c>
      <c r="G365" s="39"/>
      <c r="H365" s="39"/>
      <c r="I365" s="143"/>
      <c r="J365" s="39"/>
      <c r="K365" s="39"/>
      <c r="L365" s="43"/>
      <c r="M365" s="230"/>
      <c r="N365" s="79"/>
      <c r="O365" s="79"/>
      <c r="P365" s="79"/>
      <c r="Q365" s="79"/>
      <c r="R365" s="79"/>
      <c r="S365" s="79"/>
      <c r="T365" s="80"/>
      <c r="AT365" s="17" t="s">
        <v>174</v>
      </c>
      <c r="AU365" s="17" t="s">
        <v>76</v>
      </c>
    </row>
    <row r="366" s="12" customFormat="1">
      <c r="B366" s="232"/>
      <c r="C366" s="233"/>
      <c r="D366" s="228" t="s">
        <v>176</v>
      </c>
      <c r="E366" s="234" t="s">
        <v>1</v>
      </c>
      <c r="F366" s="235" t="s">
        <v>528</v>
      </c>
      <c r="G366" s="233"/>
      <c r="H366" s="236">
        <v>0.017000000000000001</v>
      </c>
      <c r="I366" s="237"/>
      <c r="J366" s="233"/>
      <c r="K366" s="233"/>
      <c r="L366" s="238"/>
      <c r="M366" s="274"/>
      <c r="N366" s="275"/>
      <c r="O366" s="275"/>
      <c r="P366" s="275"/>
      <c r="Q366" s="275"/>
      <c r="R366" s="275"/>
      <c r="S366" s="275"/>
      <c r="T366" s="276"/>
      <c r="AT366" s="242" t="s">
        <v>176</v>
      </c>
      <c r="AU366" s="242" t="s">
        <v>76</v>
      </c>
      <c r="AV366" s="12" t="s">
        <v>76</v>
      </c>
      <c r="AW366" s="12" t="s">
        <v>30</v>
      </c>
      <c r="AX366" s="12" t="s">
        <v>74</v>
      </c>
      <c r="AY366" s="242" t="s">
        <v>163</v>
      </c>
    </row>
    <row r="367" s="1" customFormat="1" ht="6.96" customHeight="1">
      <c r="B367" s="57"/>
      <c r="C367" s="58"/>
      <c r="D367" s="58"/>
      <c r="E367" s="58"/>
      <c r="F367" s="58"/>
      <c r="G367" s="58"/>
      <c r="H367" s="58"/>
      <c r="I367" s="167"/>
      <c r="J367" s="58"/>
      <c r="K367" s="58"/>
      <c r="L367" s="43"/>
    </row>
  </sheetData>
  <sheetProtection sheet="1" autoFilter="0" formatColumns="0" formatRows="0" objects="1" scenarios="1" spinCount="100000" saltValue="iWMdOfWFJkmdgSpqaeTplCr6x2WZZWhKR3FNXcI6O2Bd24YV0R6UkOUWTqasQhCLi0I1oQmxR422G+lLMxrfxQ==" hashValue="MZz8XL6EuSe8QVlpbJqlS9aF/DuhFMNy1qwbTJPyl8pzsIfXBFGcEWDJf99sS3KH/SYTi3K89p00mrwKSUyclw==" algorithmName="SHA-512" password="CC35"/>
  <autoFilter ref="C94:K366"/>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83</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130</v>
      </c>
      <c r="F9" s="1"/>
      <c r="G9" s="1"/>
      <c r="H9" s="1"/>
      <c r="I9" s="143"/>
      <c r="L9" s="43"/>
    </row>
    <row r="10" s="1" customFormat="1" ht="12" customHeight="1">
      <c r="B10" s="43"/>
      <c r="D10" s="141" t="s">
        <v>131</v>
      </c>
      <c r="I10" s="143"/>
      <c r="L10" s="43"/>
    </row>
    <row r="11" s="1" customFormat="1" ht="36.96" customHeight="1">
      <c r="B11" s="43"/>
      <c r="E11" s="144" t="s">
        <v>529</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ROUND((SUM(BE89:BE174)),  2)</f>
        <v>0</v>
      </c>
      <c r="I35" s="156">
        <v>0.20999999999999999</v>
      </c>
      <c r="J35" s="155">
        <f>ROUND(((SUM(BE89:BE174))*I35),  2)</f>
        <v>0</v>
      </c>
      <c r="L35" s="43"/>
    </row>
    <row r="36" s="1" customFormat="1" ht="14.4" customHeight="1">
      <c r="B36" s="43"/>
      <c r="E36" s="141" t="s">
        <v>39</v>
      </c>
      <c r="F36" s="155">
        <f>ROUND((SUM(BF89:BF174)),  2)</f>
        <v>0</v>
      </c>
      <c r="I36" s="156">
        <v>0.14999999999999999</v>
      </c>
      <c r="J36" s="155">
        <f>ROUND(((SUM(BF89:BF174))*I36),  2)</f>
        <v>0</v>
      </c>
      <c r="L36" s="43"/>
    </row>
    <row r="37" hidden="1" s="1" customFormat="1" ht="14.4" customHeight="1">
      <c r="B37" s="43"/>
      <c r="E37" s="141" t="s">
        <v>40</v>
      </c>
      <c r="F37" s="155">
        <f>ROUND((SUM(BG89:BG174)),  2)</f>
        <v>0</v>
      </c>
      <c r="I37" s="156">
        <v>0.20999999999999999</v>
      </c>
      <c r="J37" s="155">
        <f>0</f>
        <v>0</v>
      </c>
      <c r="L37" s="43"/>
    </row>
    <row r="38" hidden="1" s="1" customFormat="1" ht="14.4" customHeight="1">
      <c r="B38" s="43"/>
      <c r="E38" s="141" t="s">
        <v>41</v>
      </c>
      <c r="F38" s="155">
        <f>ROUND((SUM(BH89:BH174)),  2)</f>
        <v>0</v>
      </c>
      <c r="I38" s="156">
        <v>0.14999999999999999</v>
      </c>
      <c r="J38" s="155">
        <f>0</f>
        <v>0</v>
      </c>
      <c r="L38" s="43"/>
    </row>
    <row r="39" hidden="1" s="1" customFormat="1" ht="14.4" customHeight="1">
      <c r="B39" s="43"/>
      <c r="E39" s="141" t="s">
        <v>42</v>
      </c>
      <c r="F39" s="155">
        <f>ROUND((SUM(BI89:BI174)),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130</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002 - km 3,036 -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J89</f>
        <v>0</v>
      </c>
      <c r="K63" s="39"/>
      <c r="L63" s="43"/>
      <c r="AU63" s="17" t="s">
        <v>137</v>
      </c>
    </row>
    <row r="64" s="8" customFormat="1" ht="24.96" customHeight="1">
      <c r="B64" s="177"/>
      <c r="C64" s="178"/>
      <c r="D64" s="179" t="s">
        <v>138</v>
      </c>
      <c r="E64" s="180"/>
      <c r="F64" s="180"/>
      <c r="G64" s="180"/>
      <c r="H64" s="180"/>
      <c r="I64" s="181"/>
      <c r="J64" s="182">
        <f>J90</f>
        <v>0</v>
      </c>
      <c r="K64" s="178"/>
      <c r="L64" s="183"/>
    </row>
    <row r="65" s="9" customFormat="1" ht="19.92" customHeight="1">
      <c r="B65" s="184"/>
      <c r="C65" s="122"/>
      <c r="D65" s="185" t="s">
        <v>530</v>
      </c>
      <c r="E65" s="186"/>
      <c r="F65" s="186"/>
      <c r="G65" s="186"/>
      <c r="H65" s="186"/>
      <c r="I65" s="187"/>
      <c r="J65" s="188">
        <f>J91</f>
        <v>0</v>
      </c>
      <c r="K65" s="122"/>
      <c r="L65" s="189"/>
    </row>
    <row r="66" s="8" customFormat="1" ht="24.96" customHeight="1">
      <c r="B66" s="177"/>
      <c r="C66" s="178"/>
      <c r="D66" s="179" t="s">
        <v>531</v>
      </c>
      <c r="E66" s="180"/>
      <c r="F66" s="180"/>
      <c r="G66" s="180"/>
      <c r="H66" s="180"/>
      <c r="I66" s="181"/>
      <c r="J66" s="182">
        <f>J146</f>
        <v>0</v>
      </c>
      <c r="K66" s="178"/>
      <c r="L66" s="183"/>
    </row>
    <row r="67" s="8" customFormat="1" ht="24.96" customHeight="1">
      <c r="B67" s="177"/>
      <c r="C67" s="178"/>
      <c r="D67" s="179" t="s">
        <v>532</v>
      </c>
      <c r="E67" s="180"/>
      <c r="F67" s="180"/>
      <c r="G67" s="180"/>
      <c r="H67" s="180"/>
      <c r="I67" s="181"/>
      <c r="J67" s="182">
        <f>J170</f>
        <v>0</v>
      </c>
      <c r="K67" s="178"/>
      <c r="L67" s="183"/>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3" t="s">
        <v>148</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16</v>
      </c>
      <c r="D76" s="39"/>
      <c r="E76" s="39"/>
      <c r="F76" s="39"/>
      <c r="G76" s="39"/>
      <c r="H76" s="39"/>
      <c r="I76" s="143"/>
      <c r="J76" s="39"/>
      <c r="K76" s="39"/>
      <c r="L76" s="43"/>
    </row>
    <row r="77" s="1" customFormat="1" ht="16.5" customHeight="1">
      <c r="B77" s="38"/>
      <c r="C77" s="39"/>
      <c r="D77" s="39"/>
      <c r="E77" s="171" t="str">
        <f>E7</f>
        <v>Oprava mostních objektů v úseku Ústí n. L. západ - Řehlovice</v>
      </c>
      <c r="F77" s="32"/>
      <c r="G77" s="32"/>
      <c r="H77" s="32"/>
      <c r="I77" s="143"/>
      <c r="J77" s="39"/>
      <c r="K77" s="39"/>
      <c r="L77" s="43"/>
    </row>
    <row r="78" ht="12" customHeight="1">
      <c r="B78" s="21"/>
      <c r="C78" s="32" t="s">
        <v>129</v>
      </c>
      <c r="D78" s="22"/>
      <c r="E78" s="22"/>
      <c r="F78" s="22"/>
      <c r="G78" s="22"/>
      <c r="H78" s="22"/>
      <c r="I78" s="136"/>
      <c r="J78" s="22"/>
      <c r="K78" s="22"/>
      <c r="L78" s="20"/>
    </row>
    <row r="79" s="1" customFormat="1" ht="16.5" customHeight="1">
      <c r="B79" s="38"/>
      <c r="C79" s="39"/>
      <c r="D79" s="39"/>
      <c r="E79" s="171" t="s">
        <v>130</v>
      </c>
      <c r="F79" s="39"/>
      <c r="G79" s="39"/>
      <c r="H79" s="39"/>
      <c r="I79" s="143"/>
      <c r="J79" s="39"/>
      <c r="K79" s="39"/>
      <c r="L79" s="43"/>
    </row>
    <row r="80" s="1" customFormat="1" ht="12" customHeight="1">
      <c r="B80" s="38"/>
      <c r="C80" s="32" t="s">
        <v>131</v>
      </c>
      <c r="D80" s="39"/>
      <c r="E80" s="39"/>
      <c r="F80" s="39"/>
      <c r="G80" s="39"/>
      <c r="H80" s="39"/>
      <c r="I80" s="143"/>
      <c r="J80" s="39"/>
      <c r="K80" s="39"/>
      <c r="L80" s="43"/>
    </row>
    <row r="81" s="1" customFormat="1" ht="16.5" customHeight="1">
      <c r="B81" s="38"/>
      <c r="C81" s="39"/>
      <c r="D81" s="39"/>
      <c r="E81" s="64" t="str">
        <f>E11</f>
        <v>002 - km 3,036 - svršek</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20</v>
      </c>
      <c r="D83" s="39"/>
      <c r="E83" s="39"/>
      <c r="F83" s="27" t="str">
        <f>F14</f>
        <v xml:space="preserve"> </v>
      </c>
      <c r="G83" s="39"/>
      <c r="H83" s="39"/>
      <c r="I83" s="145" t="s">
        <v>22</v>
      </c>
      <c r="J83" s="67" t="str">
        <f>IF(J14="","",J14)</f>
        <v>25. 2. 2019</v>
      </c>
      <c r="K83" s="39"/>
      <c r="L83" s="43"/>
    </row>
    <row r="84" s="1" customFormat="1" ht="6.96" customHeight="1">
      <c r="B84" s="38"/>
      <c r="C84" s="39"/>
      <c r="D84" s="39"/>
      <c r="E84" s="39"/>
      <c r="F84" s="39"/>
      <c r="G84" s="39"/>
      <c r="H84" s="39"/>
      <c r="I84" s="143"/>
      <c r="J84" s="39"/>
      <c r="K84" s="39"/>
      <c r="L84" s="43"/>
    </row>
    <row r="85" s="1" customFormat="1" ht="13.65" customHeight="1">
      <c r="B85" s="38"/>
      <c r="C85" s="32" t="s">
        <v>24</v>
      </c>
      <c r="D85" s="39"/>
      <c r="E85" s="39"/>
      <c r="F85" s="27" t="str">
        <f>E17</f>
        <v xml:space="preserve"> </v>
      </c>
      <c r="G85" s="39"/>
      <c r="H85" s="39"/>
      <c r="I85" s="145" t="s">
        <v>29</v>
      </c>
      <c r="J85" s="36" t="str">
        <f>E23</f>
        <v xml:space="preserve"> </v>
      </c>
      <c r="K85" s="39"/>
      <c r="L85" s="43"/>
    </row>
    <row r="86" s="1" customFormat="1" ht="13.65" customHeight="1">
      <c r="B86" s="38"/>
      <c r="C86" s="32" t="s">
        <v>27</v>
      </c>
      <c r="D86" s="39"/>
      <c r="E86" s="39"/>
      <c r="F86" s="27" t="str">
        <f>IF(E20="","",E20)</f>
        <v>Vyplň údaj</v>
      </c>
      <c r="G86" s="39"/>
      <c r="H86" s="39"/>
      <c r="I86" s="145" t="s">
        <v>31</v>
      </c>
      <c r="J86" s="36" t="str">
        <f>E26</f>
        <v xml:space="preserve"> </v>
      </c>
      <c r="K86" s="39"/>
      <c r="L86" s="43"/>
    </row>
    <row r="87" s="1" customFormat="1" ht="10.32" customHeight="1">
      <c r="B87" s="38"/>
      <c r="C87" s="39"/>
      <c r="D87" s="39"/>
      <c r="E87" s="39"/>
      <c r="F87" s="39"/>
      <c r="G87" s="39"/>
      <c r="H87" s="39"/>
      <c r="I87" s="143"/>
      <c r="J87" s="39"/>
      <c r="K87" s="39"/>
      <c r="L87" s="43"/>
    </row>
    <row r="88" s="10" customFormat="1" ht="29.28" customHeight="1">
      <c r="B88" s="190"/>
      <c r="C88" s="191" t="s">
        <v>149</v>
      </c>
      <c r="D88" s="192" t="s">
        <v>52</v>
      </c>
      <c r="E88" s="192" t="s">
        <v>48</v>
      </c>
      <c r="F88" s="192" t="s">
        <v>49</v>
      </c>
      <c r="G88" s="192" t="s">
        <v>150</v>
      </c>
      <c r="H88" s="192" t="s">
        <v>151</v>
      </c>
      <c r="I88" s="193" t="s">
        <v>152</v>
      </c>
      <c r="J88" s="192" t="s">
        <v>135</v>
      </c>
      <c r="K88" s="194" t="s">
        <v>153</v>
      </c>
      <c r="L88" s="195"/>
      <c r="M88" s="88" t="s">
        <v>1</v>
      </c>
      <c r="N88" s="89" t="s">
        <v>37</v>
      </c>
      <c r="O88" s="89" t="s">
        <v>154</v>
      </c>
      <c r="P88" s="89" t="s">
        <v>155</v>
      </c>
      <c r="Q88" s="89" t="s">
        <v>156</v>
      </c>
      <c r="R88" s="89" t="s">
        <v>157</v>
      </c>
      <c r="S88" s="89" t="s">
        <v>158</v>
      </c>
      <c r="T88" s="90" t="s">
        <v>159</v>
      </c>
    </row>
    <row r="89" s="1" customFormat="1" ht="22.8" customHeight="1">
      <c r="B89" s="38"/>
      <c r="C89" s="95" t="s">
        <v>160</v>
      </c>
      <c r="D89" s="39"/>
      <c r="E89" s="39"/>
      <c r="F89" s="39"/>
      <c r="G89" s="39"/>
      <c r="H89" s="39"/>
      <c r="I89" s="143"/>
      <c r="J89" s="196">
        <f>BK89</f>
        <v>0</v>
      </c>
      <c r="K89" s="39"/>
      <c r="L89" s="43"/>
      <c r="M89" s="91"/>
      <c r="N89" s="92"/>
      <c r="O89" s="92"/>
      <c r="P89" s="197">
        <f>P90+P146+P170</f>
        <v>0</v>
      </c>
      <c r="Q89" s="92"/>
      <c r="R89" s="197">
        <f>R90+R146+R170</f>
        <v>12.171999999999999</v>
      </c>
      <c r="S89" s="92"/>
      <c r="T89" s="198">
        <f>T90+T146+T170</f>
        <v>0</v>
      </c>
      <c r="AT89" s="17" t="s">
        <v>66</v>
      </c>
      <c r="AU89" s="17" t="s">
        <v>137</v>
      </c>
      <c r="BK89" s="199">
        <f>BK90+BK146+BK170</f>
        <v>0</v>
      </c>
    </row>
    <row r="90" s="11" customFormat="1" ht="25.92" customHeight="1">
      <c r="B90" s="200"/>
      <c r="C90" s="201"/>
      <c r="D90" s="202" t="s">
        <v>66</v>
      </c>
      <c r="E90" s="203" t="s">
        <v>161</v>
      </c>
      <c r="F90" s="203" t="s">
        <v>162</v>
      </c>
      <c r="G90" s="201"/>
      <c r="H90" s="201"/>
      <c r="I90" s="204"/>
      <c r="J90" s="205">
        <f>BK90</f>
        <v>0</v>
      </c>
      <c r="K90" s="201"/>
      <c r="L90" s="206"/>
      <c r="M90" s="207"/>
      <c r="N90" s="208"/>
      <c r="O90" s="208"/>
      <c r="P90" s="209">
        <f>P91</f>
        <v>0</v>
      </c>
      <c r="Q90" s="208"/>
      <c r="R90" s="209">
        <f>R91</f>
        <v>12.171999999999999</v>
      </c>
      <c r="S90" s="208"/>
      <c r="T90" s="210">
        <f>T91</f>
        <v>0</v>
      </c>
      <c r="AR90" s="211" t="s">
        <v>74</v>
      </c>
      <c r="AT90" s="212" t="s">
        <v>66</v>
      </c>
      <c r="AU90" s="212" t="s">
        <v>67</v>
      </c>
      <c r="AY90" s="211" t="s">
        <v>163</v>
      </c>
      <c r="BK90" s="213">
        <f>BK91</f>
        <v>0</v>
      </c>
    </row>
    <row r="91" s="11" customFormat="1" ht="22.8" customHeight="1">
      <c r="B91" s="200"/>
      <c r="C91" s="201"/>
      <c r="D91" s="202" t="s">
        <v>66</v>
      </c>
      <c r="E91" s="214" t="s">
        <v>205</v>
      </c>
      <c r="F91" s="214" t="s">
        <v>533</v>
      </c>
      <c r="G91" s="201"/>
      <c r="H91" s="201"/>
      <c r="I91" s="204"/>
      <c r="J91" s="215">
        <f>BK91</f>
        <v>0</v>
      </c>
      <c r="K91" s="201"/>
      <c r="L91" s="206"/>
      <c r="M91" s="207"/>
      <c r="N91" s="208"/>
      <c r="O91" s="208"/>
      <c r="P91" s="209">
        <f>SUM(P92:P145)</f>
        <v>0</v>
      </c>
      <c r="Q91" s="208"/>
      <c r="R91" s="209">
        <f>SUM(R92:R145)</f>
        <v>12.171999999999999</v>
      </c>
      <c r="S91" s="208"/>
      <c r="T91" s="210">
        <f>SUM(T92:T145)</f>
        <v>0</v>
      </c>
      <c r="AR91" s="211" t="s">
        <v>74</v>
      </c>
      <c r="AT91" s="212" t="s">
        <v>66</v>
      </c>
      <c r="AU91" s="212" t="s">
        <v>74</v>
      </c>
      <c r="AY91" s="211" t="s">
        <v>163</v>
      </c>
      <c r="BK91" s="213">
        <f>SUM(BK92:BK145)</f>
        <v>0</v>
      </c>
    </row>
    <row r="92" s="1" customFormat="1" ht="22.5" customHeight="1">
      <c r="B92" s="38"/>
      <c r="C92" s="216" t="s">
        <v>74</v>
      </c>
      <c r="D92" s="216" t="s">
        <v>165</v>
      </c>
      <c r="E92" s="217" t="s">
        <v>534</v>
      </c>
      <c r="F92" s="218" t="s">
        <v>535</v>
      </c>
      <c r="G92" s="219" t="s">
        <v>197</v>
      </c>
      <c r="H92" s="220">
        <v>8.4000000000000004</v>
      </c>
      <c r="I92" s="221"/>
      <c r="J92" s="222">
        <f>ROUND(I92*H92,2)</f>
        <v>0</v>
      </c>
      <c r="K92" s="218" t="s">
        <v>536</v>
      </c>
      <c r="L92" s="43"/>
      <c r="M92" s="223" t="s">
        <v>1</v>
      </c>
      <c r="N92" s="224" t="s">
        <v>38</v>
      </c>
      <c r="O92" s="79"/>
      <c r="P92" s="225">
        <f>O92*H92</f>
        <v>0</v>
      </c>
      <c r="Q92" s="225">
        <v>0</v>
      </c>
      <c r="R92" s="225">
        <f>Q92*H92</f>
        <v>0</v>
      </c>
      <c r="S92" s="225">
        <v>0</v>
      </c>
      <c r="T92" s="226">
        <f>S92*H92</f>
        <v>0</v>
      </c>
      <c r="AR92" s="17" t="s">
        <v>170</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170</v>
      </c>
      <c r="BM92" s="17" t="s">
        <v>537</v>
      </c>
    </row>
    <row r="93" s="1" customFormat="1">
      <c r="B93" s="38"/>
      <c r="C93" s="39"/>
      <c r="D93" s="228" t="s">
        <v>172</v>
      </c>
      <c r="E93" s="39"/>
      <c r="F93" s="229" t="s">
        <v>538</v>
      </c>
      <c r="G93" s="39"/>
      <c r="H93" s="39"/>
      <c r="I93" s="143"/>
      <c r="J93" s="39"/>
      <c r="K93" s="39"/>
      <c r="L93" s="43"/>
      <c r="M93" s="230"/>
      <c r="N93" s="79"/>
      <c r="O93" s="79"/>
      <c r="P93" s="79"/>
      <c r="Q93" s="79"/>
      <c r="R93" s="79"/>
      <c r="S93" s="79"/>
      <c r="T93" s="80"/>
      <c r="AT93" s="17" t="s">
        <v>172</v>
      </c>
      <c r="AU93" s="17" t="s">
        <v>76</v>
      </c>
    </row>
    <row r="94" s="1" customFormat="1">
      <c r="B94" s="38"/>
      <c r="C94" s="39"/>
      <c r="D94" s="228" t="s">
        <v>174</v>
      </c>
      <c r="E94" s="39"/>
      <c r="F94" s="231" t="s">
        <v>539</v>
      </c>
      <c r="G94" s="39"/>
      <c r="H94" s="39"/>
      <c r="I94" s="143"/>
      <c r="J94" s="39"/>
      <c r="K94" s="39"/>
      <c r="L94" s="43"/>
      <c r="M94" s="230"/>
      <c r="N94" s="79"/>
      <c r="O94" s="79"/>
      <c r="P94" s="79"/>
      <c r="Q94" s="79"/>
      <c r="R94" s="79"/>
      <c r="S94" s="79"/>
      <c r="T94" s="80"/>
      <c r="AT94" s="17" t="s">
        <v>174</v>
      </c>
      <c r="AU94" s="17" t="s">
        <v>76</v>
      </c>
    </row>
    <row r="95" s="12" customFormat="1">
      <c r="B95" s="232"/>
      <c r="C95" s="233"/>
      <c r="D95" s="228" t="s">
        <v>176</v>
      </c>
      <c r="E95" s="234" t="s">
        <v>1</v>
      </c>
      <c r="F95" s="235" t="s">
        <v>540</v>
      </c>
      <c r="G95" s="233"/>
      <c r="H95" s="236">
        <v>3</v>
      </c>
      <c r="I95" s="237"/>
      <c r="J95" s="233"/>
      <c r="K95" s="233"/>
      <c r="L95" s="238"/>
      <c r="M95" s="239"/>
      <c r="N95" s="240"/>
      <c r="O95" s="240"/>
      <c r="P95" s="240"/>
      <c r="Q95" s="240"/>
      <c r="R95" s="240"/>
      <c r="S95" s="240"/>
      <c r="T95" s="241"/>
      <c r="AT95" s="242" t="s">
        <v>176</v>
      </c>
      <c r="AU95" s="242" t="s">
        <v>76</v>
      </c>
      <c r="AV95" s="12" t="s">
        <v>76</v>
      </c>
      <c r="AW95" s="12" t="s">
        <v>30</v>
      </c>
      <c r="AX95" s="12" t="s">
        <v>67</v>
      </c>
      <c r="AY95" s="242" t="s">
        <v>163</v>
      </c>
    </row>
    <row r="96" s="12" customFormat="1">
      <c r="B96" s="232"/>
      <c r="C96" s="233"/>
      <c r="D96" s="228" t="s">
        <v>176</v>
      </c>
      <c r="E96" s="234" t="s">
        <v>1</v>
      </c>
      <c r="F96" s="235" t="s">
        <v>541</v>
      </c>
      <c r="G96" s="233"/>
      <c r="H96" s="236">
        <v>5.4000000000000004</v>
      </c>
      <c r="I96" s="237"/>
      <c r="J96" s="233"/>
      <c r="K96" s="233"/>
      <c r="L96" s="238"/>
      <c r="M96" s="239"/>
      <c r="N96" s="240"/>
      <c r="O96" s="240"/>
      <c r="P96" s="240"/>
      <c r="Q96" s="240"/>
      <c r="R96" s="240"/>
      <c r="S96" s="240"/>
      <c r="T96" s="241"/>
      <c r="AT96" s="242" t="s">
        <v>176</v>
      </c>
      <c r="AU96" s="242" t="s">
        <v>76</v>
      </c>
      <c r="AV96" s="12" t="s">
        <v>76</v>
      </c>
      <c r="AW96" s="12" t="s">
        <v>30</v>
      </c>
      <c r="AX96" s="12" t="s">
        <v>67</v>
      </c>
      <c r="AY96" s="242" t="s">
        <v>163</v>
      </c>
    </row>
    <row r="97" s="14" customFormat="1">
      <c r="B97" s="253"/>
      <c r="C97" s="254"/>
      <c r="D97" s="228" t="s">
        <v>176</v>
      </c>
      <c r="E97" s="255" t="s">
        <v>1</v>
      </c>
      <c r="F97" s="256" t="s">
        <v>188</v>
      </c>
      <c r="G97" s="254"/>
      <c r="H97" s="257">
        <v>8.4000000000000004</v>
      </c>
      <c r="I97" s="258"/>
      <c r="J97" s="254"/>
      <c r="K97" s="254"/>
      <c r="L97" s="259"/>
      <c r="M97" s="260"/>
      <c r="N97" s="261"/>
      <c r="O97" s="261"/>
      <c r="P97" s="261"/>
      <c r="Q97" s="261"/>
      <c r="R97" s="261"/>
      <c r="S97" s="261"/>
      <c r="T97" s="262"/>
      <c r="AT97" s="263" t="s">
        <v>176</v>
      </c>
      <c r="AU97" s="263" t="s">
        <v>76</v>
      </c>
      <c r="AV97" s="14" t="s">
        <v>170</v>
      </c>
      <c r="AW97" s="14" t="s">
        <v>30</v>
      </c>
      <c r="AX97" s="14" t="s">
        <v>74</v>
      </c>
      <c r="AY97" s="263" t="s">
        <v>163</v>
      </c>
    </row>
    <row r="98" s="1" customFormat="1" ht="22.5" customHeight="1">
      <c r="B98" s="38"/>
      <c r="C98" s="216" t="s">
        <v>76</v>
      </c>
      <c r="D98" s="216" t="s">
        <v>165</v>
      </c>
      <c r="E98" s="217" t="s">
        <v>542</v>
      </c>
      <c r="F98" s="218" t="s">
        <v>543</v>
      </c>
      <c r="G98" s="219" t="s">
        <v>180</v>
      </c>
      <c r="H98" s="220">
        <v>0.83999999999999997</v>
      </c>
      <c r="I98" s="221"/>
      <c r="J98" s="222">
        <f>ROUND(I98*H98,2)</f>
        <v>0</v>
      </c>
      <c r="K98" s="218" t="s">
        <v>536</v>
      </c>
      <c r="L98" s="43"/>
      <c r="M98" s="223" t="s">
        <v>1</v>
      </c>
      <c r="N98" s="224" t="s">
        <v>38</v>
      </c>
      <c r="O98" s="79"/>
      <c r="P98" s="225">
        <f>O98*H98</f>
        <v>0</v>
      </c>
      <c r="Q98" s="225">
        <v>0</v>
      </c>
      <c r="R98" s="225">
        <f>Q98*H98</f>
        <v>0</v>
      </c>
      <c r="S98" s="225">
        <v>0</v>
      </c>
      <c r="T98" s="226">
        <f>S98*H98</f>
        <v>0</v>
      </c>
      <c r="AR98" s="17" t="s">
        <v>170</v>
      </c>
      <c r="AT98" s="17" t="s">
        <v>165</v>
      </c>
      <c r="AU98" s="17" t="s">
        <v>76</v>
      </c>
      <c r="AY98" s="17" t="s">
        <v>163</v>
      </c>
      <c r="BE98" s="227">
        <f>IF(N98="základní",J98,0)</f>
        <v>0</v>
      </c>
      <c r="BF98" s="227">
        <f>IF(N98="snížená",J98,0)</f>
        <v>0</v>
      </c>
      <c r="BG98" s="227">
        <f>IF(N98="zákl. přenesená",J98,0)</f>
        <v>0</v>
      </c>
      <c r="BH98" s="227">
        <f>IF(N98="sníž. přenesená",J98,0)</f>
        <v>0</v>
      </c>
      <c r="BI98" s="227">
        <f>IF(N98="nulová",J98,0)</f>
        <v>0</v>
      </c>
      <c r="BJ98" s="17" t="s">
        <v>74</v>
      </c>
      <c r="BK98" s="227">
        <f>ROUND(I98*H98,2)</f>
        <v>0</v>
      </c>
      <c r="BL98" s="17" t="s">
        <v>170</v>
      </c>
      <c r="BM98" s="17" t="s">
        <v>544</v>
      </c>
    </row>
    <row r="99" s="1" customFormat="1">
      <c r="B99" s="38"/>
      <c r="C99" s="39"/>
      <c r="D99" s="228" t="s">
        <v>172</v>
      </c>
      <c r="E99" s="39"/>
      <c r="F99" s="229" t="s">
        <v>545</v>
      </c>
      <c r="G99" s="39"/>
      <c r="H99" s="39"/>
      <c r="I99" s="143"/>
      <c r="J99" s="39"/>
      <c r="K99" s="39"/>
      <c r="L99" s="43"/>
      <c r="M99" s="230"/>
      <c r="N99" s="79"/>
      <c r="O99" s="79"/>
      <c r="P99" s="79"/>
      <c r="Q99" s="79"/>
      <c r="R99" s="79"/>
      <c r="S99" s="79"/>
      <c r="T99" s="80"/>
      <c r="AT99" s="17" t="s">
        <v>172</v>
      </c>
      <c r="AU99" s="17" t="s">
        <v>76</v>
      </c>
    </row>
    <row r="100" s="1" customFormat="1">
      <c r="B100" s="38"/>
      <c r="C100" s="39"/>
      <c r="D100" s="228" t="s">
        <v>174</v>
      </c>
      <c r="E100" s="39"/>
      <c r="F100" s="231" t="s">
        <v>546</v>
      </c>
      <c r="G100" s="39"/>
      <c r="H100" s="39"/>
      <c r="I100" s="143"/>
      <c r="J100" s="39"/>
      <c r="K100" s="39"/>
      <c r="L100" s="43"/>
      <c r="M100" s="230"/>
      <c r="N100" s="79"/>
      <c r="O100" s="79"/>
      <c r="P100" s="79"/>
      <c r="Q100" s="79"/>
      <c r="R100" s="79"/>
      <c r="S100" s="79"/>
      <c r="T100" s="80"/>
      <c r="AT100" s="17" t="s">
        <v>174</v>
      </c>
      <c r="AU100" s="17" t="s">
        <v>76</v>
      </c>
    </row>
    <row r="101" s="12" customFormat="1">
      <c r="B101" s="232"/>
      <c r="C101" s="233"/>
      <c r="D101" s="228" t="s">
        <v>176</v>
      </c>
      <c r="E101" s="234" t="s">
        <v>1</v>
      </c>
      <c r="F101" s="235" t="s">
        <v>547</v>
      </c>
      <c r="G101" s="233"/>
      <c r="H101" s="236">
        <v>0.83999999999999997</v>
      </c>
      <c r="I101" s="237"/>
      <c r="J101" s="233"/>
      <c r="K101" s="233"/>
      <c r="L101" s="238"/>
      <c r="M101" s="239"/>
      <c r="N101" s="240"/>
      <c r="O101" s="240"/>
      <c r="P101" s="240"/>
      <c r="Q101" s="240"/>
      <c r="R101" s="240"/>
      <c r="S101" s="240"/>
      <c r="T101" s="241"/>
      <c r="AT101" s="242" t="s">
        <v>176</v>
      </c>
      <c r="AU101" s="242" t="s">
        <v>76</v>
      </c>
      <c r="AV101" s="12" t="s">
        <v>76</v>
      </c>
      <c r="AW101" s="12" t="s">
        <v>30</v>
      </c>
      <c r="AX101" s="12" t="s">
        <v>74</v>
      </c>
      <c r="AY101" s="242" t="s">
        <v>163</v>
      </c>
    </row>
    <row r="102" s="1" customFormat="1" ht="22.5" customHeight="1">
      <c r="B102" s="38"/>
      <c r="C102" s="264" t="s">
        <v>189</v>
      </c>
      <c r="D102" s="264" t="s">
        <v>347</v>
      </c>
      <c r="E102" s="265" t="s">
        <v>548</v>
      </c>
      <c r="F102" s="266" t="s">
        <v>549</v>
      </c>
      <c r="G102" s="267" t="s">
        <v>241</v>
      </c>
      <c r="H102" s="268">
        <v>1.3440000000000001</v>
      </c>
      <c r="I102" s="269"/>
      <c r="J102" s="270">
        <f>ROUND(I102*H102,2)</f>
        <v>0</v>
      </c>
      <c r="K102" s="266" t="s">
        <v>536</v>
      </c>
      <c r="L102" s="271"/>
      <c r="M102" s="272" t="s">
        <v>1</v>
      </c>
      <c r="N102" s="273" t="s">
        <v>38</v>
      </c>
      <c r="O102" s="79"/>
      <c r="P102" s="225">
        <f>O102*H102</f>
        <v>0</v>
      </c>
      <c r="Q102" s="225">
        <v>1</v>
      </c>
      <c r="R102" s="225">
        <f>Q102*H102</f>
        <v>1.3440000000000001</v>
      </c>
      <c r="S102" s="225">
        <v>0</v>
      </c>
      <c r="T102" s="226">
        <f>S102*H102</f>
        <v>0</v>
      </c>
      <c r="AR102" s="17" t="s">
        <v>224</v>
      </c>
      <c r="AT102" s="17" t="s">
        <v>347</v>
      </c>
      <c r="AU102" s="17" t="s">
        <v>76</v>
      </c>
      <c r="AY102" s="17" t="s">
        <v>163</v>
      </c>
      <c r="BE102" s="227">
        <f>IF(N102="základní",J102,0)</f>
        <v>0</v>
      </c>
      <c r="BF102" s="227">
        <f>IF(N102="snížená",J102,0)</f>
        <v>0</v>
      </c>
      <c r="BG102" s="227">
        <f>IF(N102="zákl. přenesená",J102,0)</f>
        <v>0</v>
      </c>
      <c r="BH102" s="227">
        <f>IF(N102="sníž. přenesená",J102,0)</f>
        <v>0</v>
      </c>
      <c r="BI102" s="227">
        <f>IF(N102="nulová",J102,0)</f>
        <v>0</v>
      </c>
      <c r="BJ102" s="17" t="s">
        <v>74</v>
      </c>
      <c r="BK102" s="227">
        <f>ROUND(I102*H102,2)</f>
        <v>0</v>
      </c>
      <c r="BL102" s="17" t="s">
        <v>170</v>
      </c>
      <c r="BM102" s="17" t="s">
        <v>550</v>
      </c>
    </row>
    <row r="103" s="1" customFormat="1">
      <c r="B103" s="38"/>
      <c r="C103" s="39"/>
      <c r="D103" s="228" t="s">
        <v>172</v>
      </c>
      <c r="E103" s="39"/>
      <c r="F103" s="229" t="s">
        <v>549</v>
      </c>
      <c r="G103" s="39"/>
      <c r="H103" s="39"/>
      <c r="I103" s="143"/>
      <c r="J103" s="39"/>
      <c r="K103" s="39"/>
      <c r="L103" s="43"/>
      <c r="M103" s="230"/>
      <c r="N103" s="79"/>
      <c r="O103" s="79"/>
      <c r="P103" s="79"/>
      <c r="Q103" s="79"/>
      <c r="R103" s="79"/>
      <c r="S103" s="79"/>
      <c r="T103" s="80"/>
      <c r="AT103" s="17" t="s">
        <v>172</v>
      </c>
      <c r="AU103" s="17" t="s">
        <v>76</v>
      </c>
    </row>
    <row r="104" s="12" customFormat="1">
      <c r="B104" s="232"/>
      <c r="C104" s="233"/>
      <c r="D104" s="228" t="s">
        <v>176</v>
      </c>
      <c r="E104" s="234" t="s">
        <v>1</v>
      </c>
      <c r="F104" s="235" t="s">
        <v>551</v>
      </c>
      <c r="G104" s="233"/>
      <c r="H104" s="236">
        <v>1.3440000000000001</v>
      </c>
      <c r="I104" s="237"/>
      <c r="J104" s="233"/>
      <c r="K104" s="233"/>
      <c r="L104" s="238"/>
      <c r="M104" s="239"/>
      <c r="N104" s="240"/>
      <c r="O104" s="240"/>
      <c r="P104" s="240"/>
      <c r="Q104" s="240"/>
      <c r="R104" s="240"/>
      <c r="S104" s="240"/>
      <c r="T104" s="241"/>
      <c r="AT104" s="242" t="s">
        <v>176</v>
      </c>
      <c r="AU104" s="242" t="s">
        <v>76</v>
      </c>
      <c r="AV104" s="12" t="s">
        <v>76</v>
      </c>
      <c r="AW104" s="12" t="s">
        <v>30</v>
      </c>
      <c r="AX104" s="12" t="s">
        <v>74</v>
      </c>
      <c r="AY104" s="242" t="s">
        <v>163</v>
      </c>
    </row>
    <row r="105" s="1" customFormat="1" ht="22.5" customHeight="1">
      <c r="B105" s="38"/>
      <c r="C105" s="216" t="s">
        <v>170</v>
      </c>
      <c r="D105" s="216" t="s">
        <v>165</v>
      </c>
      <c r="E105" s="217" t="s">
        <v>552</v>
      </c>
      <c r="F105" s="218" t="s">
        <v>553</v>
      </c>
      <c r="G105" s="219" t="s">
        <v>180</v>
      </c>
      <c r="H105" s="220">
        <v>4.2000000000000002</v>
      </c>
      <c r="I105" s="221"/>
      <c r="J105" s="222">
        <f>ROUND(I105*H105,2)</f>
        <v>0</v>
      </c>
      <c r="K105" s="218" t="s">
        <v>536</v>
      </c>
      <c r="L105" s="43"/>
      <c r="M105" s="223" t="s">
        <v>1</v>
      </c>
      <c r="N105" s="224" t="s">
        <v>38</v>
      </c>
      <c r="O105" s="79"/>
      <c r="P105" s="225">
        <f>O105*H105</f>
        <v>0</v>
      </c>
      <c r="Q105" s="225">
        <v>0</v>
      </c>
      <c r="R105" s="225">
        <f>Q105*H105</f>
        <v>0</v>
      </c>
      <c r="S105" s="225">
        <v>0</v>
      </c>
      <c r="T105" s="226">
        <f>S105*H105</f>
        <v>0</v>
      </c>
      <c r="AR105" s="17" t="s">
        <v>170</v>
      </c>
      <c r="AT105" s="17" t="s">
        <v>165</v>
      </c>
      <c r="AU105" s="17" t="s">
        <v>76</v>
      </c>
      <c r="AY105" s="17" t="s">
        <v>163</v>
      </c>
      <c r="BE105" s="227">
        <f>IF(N105="základní",J105,0)</f>
        <v>0</v>
      </c>
      <c r="BF105" s="227">
        <f>IF(N105="snížená",J105,0)</f>
        <v>0</v>
      </c>
      <c r="BG105" s="227">
        <f>IF(N105="zákl. přenesená",J105,0)</f>
        <v>0</v>
      </c>
      <c r="BH105" s="227">
        <f>IF(N105="sníž. přenesená",J105,0)</f>
        <v>0</v>
      </c>
      <c r="BI105" s="227">
        <f>IF(N105="nulová",J105,0)</f>
        <v>0</v>
      </c>
      <c r="BJ105" s="17" t="s">
        <v>74</v>
      </c>
      <c r="BK105" s="227">
        <f>ROUND(I105*H105,2)</f>
        <v>0</v>
      </c>
      <c r="BL105" s="17" t="s">
        <v>170</v>
      </c>
      <c r="BM105" s="17" t="s">
        <v>554</v>
      </c>
    </row>
    <row r="106" s="1" customFormat="1">
      <c r="B106" s="38"/>
      <c r="C106" s="39"/>
      <c r="D106" s="228" t="s">
        <v>172</v>
      </c>
      <c r="E106" s="39"/>
      <c r="F106" s="229" t="s">
        <v>555</v>
      </c>
      <c r="G106" s="39"/>
      <c r="H106" s="39"/>
      <c r="I106" s="143"/>
      <c r="J106" s="39"/>
      <c r="K106" s="39"/>
      <c r="L106" s="43"/>
      <c r="M106" s="230"/>
      <c r="N106" s="79"/>
      <c r="O106" s="79"/>
      <c r="P106" s="79"/>
      <c r="Q106" s="79"/>
      <c r="R106" s="79"/>
      <c r="S106" s="79"/>
      <c r="T106" s="80"/>
      <c r="AT106" s="17" t="s">
        <v>172</v>
      </c>
      <c r="AU106" s="17" t="s">
        <v>76</v>
      </c>
    </row>
    <row r="107" s="1" customFormat="1">
      <c r="B107" s="38"/>
      <c r="C107" s="39"/>
      <c r="D107" s="228" t="s">
        <v>174</v>
      </c>
      <c r="E107" s="39"/>
      <c r="F107" s="231" t="s">
        <v>556</v>
      </c>
      <c r="G107" s="39"/>
      <c r="H107" s="39"/>
      <c r="I107" s="143"/>
      <c r="J107" s="39"/>
      <c r="K107" s="39"/>
      <c r="L107" s="43"/>
      <c r="M107" s="230"/>
      <c r="N107" s="79"/>
      <c r="O107" s="79"/>
      <c r="P107" s="79"/>
      <c r="Q107" s="79"/>
      <c r="R107" s="79"/>
      <c r="S107" s="79"/>
      <c r="T107" s="80"/>
      <c r="AT107" s="17" t="s">
        <v>174</v>
      </c>
      <c r="AU107" s="17" t="s">
        <v>76</v>
      </c>
    </row>
    <row r="108" s="1" customFormat="1">
      <c r="B108" s="38"/>
      <c r="C108" s="39"/>
      <c r="D108" s="228" t="s">
        <v>221</v>
      </c>
      <c r="E108" s="39"/>
      <c r="F108" s="231" t="s">
        <v>557</v>
      </c>
      <c r="G108" s="39"/>
      <c r="H108" s="39"/>
      <c r="I108" s="143"/>
      <c r="J108" s="39"/>
      <c r="K108" s="39"/>
      <c r="L108" s="43"/>
      <c r="M108" s="230"/>
      <c r="N108" s="79"/>
      <c r="O108" s="79"/>
      <c r="P108" s="79"/>
      <c r="Q108" s="79"/>
      <c r="R108" s="79"/>
      <c r="S108" s="79"/>
      <c r="T108" s="80"/>
      <c r="AT108" s="17" t="s">
        <v>221</v>
      </c>
      <c r="AU108" s="17" t="s">
        <v>76</v>
      </c>
    </row>
    <row r="109" s="13" customFormat="1">
      <c r="B109" s="243"/>
      <c r="C109" s="244"/>
      <c r="D109" s="228" t="s">
        <v>176</v>
      </c>
      <c r="E109" s="245" t="s">
        <v>1</v>
      </c>
      <c r="F109" s="246" t="s">
        <v>558</v>
      </c>
      <c r="G109" s="244"/>
      <c r="H109" s="245" t="s">
        <v>1</v>
      </c>
      <c r="I109" s="247"/>
      <c r="J109" s="244"/>
      <c r="K109" s="244"/>
      <c r="L109" s="248"/>
      <c r="M109" s="249"/>
      <c r="N109" s="250"/>
      <c r="O109" s="250"/>
      <c r="P109" s="250"/>
      <c r="Q109" s="250"/>
      <c r="R109" s="250"/>
      <c r="S109" s="250"/>
      <c r="T109" s="251"/>
      <c r="AT109" s="252" t="s">
        <v>176</v>
      </c>
      <c r="AU109" s="252" t="s">
        <v>76</v>
      </c>
      <c r="AV109" s="13" t="s">
        <v>74</v>
      </c>
      <c r="AW109" s="13" t="s">
        <v>30</v>
      </c>
      <c r="AX109" s="13" t="s">
        <v>67</v>
      </c>
      <c r="AY109" s="252" t="s">
        <v>163</v>
      </c>
    </row>
    <row r="110" s="12" customFormat="1">
      <c r="B110" s="232"/>
      <c r="C110" s="233"/>
      <c r="D110" s="228" t="s">
        <v>176</v>
      </c>
      <c r="E110" s="234" t="s">
        <v>1</v>
      </c>
      <c r="F110" s="235" t="s">
        <v>559</v>
      </c>
      <c r="G110" s="233"/>
      <c r="H110" s="236">
        <v>1.5</v>
      </c>
      <c r="I110" s="237"/>
      <c r="J110" s="233"/>
      <c r="K110" s="233"/>
      <c r="L110" s="238"/>
      <c r="M110" s="239"/>
      <c r="N110" s="240"/>
      <c r="O110" s="240"/>
      <c r="P110" s="240"/>
      <c r="Q110" s="240"/>
      <c r="R110" s="240"/>
      <c r="S110" s="240"/>
      <c r="T110" s="241"/>
      <c r="AT110" s="242" t="s">
        <v>176</v>
      </c>
      <c r="AU110" s="242" t="s">
        <v>76</v>
      </c>
      <c r="AV110" s="12" t="s">
        <v>76</v>
      </c>
      <c r="AW110" s="12" t="s">
        <v>30</v>
      </c>
      <c r="AX110" s="12" t="s">
        <v>67</v>
      </c>
      <c r="AY110" s="242" t="s">
        <v>163</v>
      </c>
    </row>
    <row r="111" s="13" customFormat="1">
      <c r="B111" s="243"/>
      <c r="C111" s="244"/>
      <c r="D111" s="228" t="s">
        <v>176</v>
      </c>
      <c r="E111" s="245" t="s">
        <v>1</v>
      </c>
      <c r="F111" s="246" t="s">
        <v>560</v>
      </c>
      <c r="G111" s="244"/>
      <c r="H111" s="245" t="s">
        <v>1</v>
      </c>
      <c r="I111" s="247"/>
      <c r="J111" s="244"/>
      <c r="K111" s="244"/>
      <c r="L111" s="248"/>
      <c r="M111" s="249"/>
      <c r="N111" s="250"/>
      <c r="O111" s="250"/>
      <c r="P111" s="250"/>
      <c r="Q111" s="250"/>
      <c r="R111" s="250"/>
      <c r="S111" s="250"/>
      <c r="T111" s="251"/>
      <c r="AT111" s="252" t="s">
        <v>176</v>
      </c>
      <c r="AU111" s="252" t="s">
        <v>76</v>
      </c>
      <c r="AV111" s="13" t="s">
        <v>74</v>
      </c>
      <c r="AW111" s="13" t="s">
        <v>30</v>
      </c>
      <c r="AX111" s="13" t="s">
        <v>67</v>
      </c>
      <c r="AY111" s="252" t="s">
        <v>163</v>
      </c>
    </row>
    <row r="112" s="12" customFormat="1">
      <c r="B112" s="232"/>
      <c r="C112" s="233"/>
      <c r="D112" s="228" t="s">
        <v>176</v>
      </c>
      <c r="E112" s="234" t="s">
        <v>1</v>
      </c>
      <c r="F112" s="235" t="s">
        <v>561</v>
      </c>
      <c r="G112" s="233"/>
      <c r="H112" s="236">
        <v>2.7000000000000002</v>
      </c>
      <c r="I112" s="237"/>
      <c r="J112" s="233"/>
      <c r="K112" s="233"/>
      <c r="L112" s="238"/>
      <c r="M112" s="239"/>
      <c r="N112" s="240"/>
      <c r="O112" s="240"/>
      <c r="P112" s="240"/>
      <c r="Q112" s="240"/>
      <c r="R112" s="240"/>
      <c r="S112" s="240"/>
      <c r="T112" s="241"/>
      <c r="AT112" s="242" t="s">
        <v>176</v>
      </c>
      <c r="AU112" s="242" t="s">
        <v>76</v>
      </c>
      <c r="AV112" s="12" t="s">
        <v>76</v>
      </c>
      <c r="AW112" s="12" t="s">
        <v>30</v>
      </c>
      <c r="AX112" s="12" t="s">
        <v>67</v>
      </c>
      <c r="AY112" s="242" t="s">
        <v>163</v>
      </c>
    </row>
    <row r="113" s="14" customFormat="1">
      <c r="B113" s="253"/>
      <c r="C113" s="254"/>
      <c r="D113" s="228" t="s">
        <v>176</v>
      </c>
      <c r="E113" s="255" t="s">
        <v>1</v>
      </c>
      <c r="F113" s="256" t="s">
        <v>188</v>
      </c>
      <c r="G113" s="254"/>
      <c r="H113" s="257">
        <v>4.2000000000000002</v>
      </c>
      <c r="I113" s="258"/>
      <c r="J113" s="254"/>
      <c r="K113" s="254"/>
      <c r="L113" s="259"/>
      <c r="M113" s="260"/>
      <c r="N113" s="261"/>
      <c r="O113" s="261"/>
      <c r="P113" s="261"/>
      <c r="Q113" s="261"/>
      <c r="R113" s="261"/>
      <c r="S113" s="261"/>
      <c r="T113" s="262"/>
      <c r="AT113" s="263" t="s">
        <v>176</v>
      </c>
      <c r="AU113" s="263" t="s">
        <v>76</v>
      </c>
      <c r="AV113" s="14" t="s">
        <v>170</v>
      </c>
      <c r="AW113" s="14" t="s">
        <v>30</v>
      </c>
      <c r="AX113" s="14" t="s">
        <v>74</v>
      </c>
      <c r="AY113" s="263" t="s">
        <v>163</v>
      </c>
    </row>
    <row r="114" s="1" customFormat="1" ht="22.5" customHeight="1">
      <c r="B114" s="38"/>
      <c r="C114" s="216" t="s">
        <v>205</v>
      </c>
      <c r="D114" s="216" t="s">
        <v>165</v>
      </c>
      <c r="E114" s="217" t="s">
        <v>562</v>
      </c>
      <c r="F114" s="218" t="s">
        <v>563</v>
      </c>
      <c r="G114" s="219" t="s">
        <v>180</v>
      </c>
      <c r="H114" s="220">
        <v>8.4000000000000004</v>
      </c>
      <c r="I114" s="221"/>
      <c r="J114" s="222">
        <f>ROUND(I114*H114,2)</f>
        <v>0</v>
      </c>
      <c r="K114" s="218" t="s">
        <v>536</v>
      </c>
      <c r="L114" s="43"/>
      <c r="M114" s="223" t="s">
        <v>1</v>
      </c>
      <c r="N114" s="224" t="s">
        <v>38</v>
      </c>
      <c r="O114" s="79"/>
      <c r="P114" s="225">
        <f>O114*H114</f>
        <v>0</v>
      </c>
      <c r="Q114" s="225">
        <v>0</v>
      </c>
      <c r="R114" s="225">
        <f>Q114*H114</f>
        <v>0</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564</v>
      </c>
    </row>
    <row r="115" s="1" customFormat="1">
      <c r="B115" s="38"/>
      <c r="C115" s="39"/>
      <c r="D115" s="228" t="s">
        <v>172</v>
      </c>
      <c r="E115" s="39"/>
      <c r="F115" s="229" t="s">
        <v>565</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566</v>
      </c>
      <c r="G116" s="39"/>
      <c r="H116" s="39"/>
      <c r="I116" s="143"/>
      <c r="J116" s="39"/>
      <c r="K116" s="39"/>
      <c r="L116" s="43"/>
      <c r="M116" s="230"/>
      <c r="N116" s="79"/>
      <c r="O116" s="79"/>
      <c r="P116" s="79"/>
      <c r="Q116" s="79"/>
      <c r="R116" s="79"/>
      <c r="S116" s="79"/>
      <c r="T116" s="80"/>
      <c r="AT116" s="17" t="s">
        <v>174</v>
      </c>
      <c r="AU116" s="17" t="s">
        <v>76</v>
      </c>
    </row>
    <row r="117" s="13" customFormat="1">
      <c r="B117" s="243"/>
      <c r="C117" s="244"/>
      <c r="D117" s="228" t="s">
        <v>176</v>
      </c>
      <c r="E117" s="245" t="s">
        <v>1</v>
      </c>
      <c r="F117" s="246" t="s">
        <v>558</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2" customFormat="1">
      <c r="B118" s="232"/>
      <c r="C118" s="233"/>
      <c r="D118" s="228" t="s">
        <v>176</v>
      </c>
      <c r="E118" s="234" t="s">
        <v>1</v>
      </c>
      <c r="F118" s="235" t="s">
        <v>567</v>
      </c>
      <c r="G118" s="233"/>
      <c r="H118" s="236">
        <v>3</v>
      </c>
      <c r="I118" s="237"/>
      <c r="J118" s="233"/>
      <c r="K118" s="233"/>
      <c r="L118" s="238"/>
      <c r="M118" s="239"/>
      <c r="N118" s="240"/>
      <c r="O118" s="240"/>
      <c r="P118" s="240"/>
      <c r="Q118" s="240"/>
      <c r="R118" s="240"/>
      <c r="S118" s="240"/>
      <c r="T118" s="241"/>
      <c r="AT118" s="242" t="s">
        <v>176</v>
      </c>
      <c r="AU118" s="242" t="s">
        <v>76</v>
      </c>
      <c r="AV118" s="12" t="s">
        <v>76</v>
      </c>
      <c r="AW118" s="12" t="s">
        <v>30</v>
      </c>
      <c r="AX118" s="12" t="s">
        <v>67</v>
      </c>
      <c r="AY118" s="242" t="s">
        <v>163</v>
      </c>
    </row>
    <row r="119" s="13" customFormat="1">
      <c r="B119" s="243"/>
      <c r="C119" s="244"/>
      <c r="D119" s="228" t="s">
        <v>176</v>
      </c>
      <c r="E119" s="245" t="s">
        <v>1</v>
      </c>
      <c r="F119" s="246" t="s">
        <v>560</v>
      </c>
      <c r="G119" s="244"/>
      <c r="H119" s="245" t="s">
        <v>1</v>
      </c>
      <c r="I119" s="247"/>
      <c r="J119" s="244"/>
      <c r="K119" s="244"/>
      <c r="L119" s="248"/>
      <c r="M119" s="249"/>
      <c r="N119" s="250"/>
      <c r="O119" s="250"/>
      <c r="P119" s="250"/>
      <c r="Q119" s="250"/>
      <c r="R119" s="250"/>
      <c r="S119" s="250"/>
      <c r="T119" s="251"/>
      <c r="AT119" s="252" t="s">
        <v>176</v>
      </c>
      <c r="AU119" s="252" t="s">
        <v>76</v>
      </c>
      <c r="AV119" s="13" t="s">
        <v>74</v>
      </c>
      <c r="AW119" s="13" t="s">
        <v>30</v>
      </c>
      <c r="AX119" s="13" t="s">
        <v>67</v>
      </c>
      <c r="AY119" s="252" t="s">
        <v>163</v>
      </c>
    </row>
    <row r="120" s="12" customFormat="1">
      <c r="B120" s="232"/>
      <c r="C120" s="233"/>
      <c r="D120" s="228" t="s">
        <v>176</v>
      </c>
      <c r="E120" s="234" t="s">
        <v>1</v>
      </c>
      <c r="F120" s="235" t="s">
        <v>568</v>
      </c>
      <c r="G120" s="233"/>
      <c r="H120" s="236">
        <v>5.4000000000000004</v>
      </c>
      <c r="I120" s="237"/>
      <c r="J120" s="233"/>
      <c r="K120" s="233"/>
      <c r="L120" s="238"/>
      <c r="M120" s="239"/>
      <c r="N120" s="240"/>
      <c r="O120" s="240"/>
      <c r="P120" s="240"/>
      <c r="Q120" s="240"/>
      <c r="R120" s="240"/>
      <c r="S120" s="240"/>
      <c r="T120" s="241"/>
      <c r="AT120" s="242" t="s">
        <v>176</v>
      </c>
      <c r="AU120" s="242" t="s">
        <v>76</v>
      </c>
      <c r="AV120" s="12" t="s">
        <v>76</v>
      </c>
      <c r="AW120" s="12" t="s">
        <v>30</v>
      </c>
      <c r="AX120" s="12" t="s">
        <v>67</v>
      </c>
      <c r="AY120" s="242" t="s">
        <v>163</v>
      </c>
    </row>
    <row r="121" s="14" customFormat="1">
      <c r="B121" s="253"/>
      <c r="C121" s="254"/>
      <c r="D121" s="228" t="s">
        <v>176</v>
      </c>
      <c r="E121" s="255" t="s">
        <v>1</v>
      </c>
      <c r="F121" s="256" t="s">
        <v>188</v>
      </c>
      <c r="G121" s="254"/>
      <c r="H121" s="257">
        <v>8.4000000000000004</v>
      </c>
      <c r="I121" s="258"/>
      <c r="J121" s="254"/>
      <c r="K121" s="254"/>
      <c r="L121" s="259"/>
      <c r="M121" s="260"/>
      <c r="N121" s="261"/>
      <c r="O121" s="261"/>
      <c r="P121" s="261"/>
      <c r="Q121" s="261"/>
      <c r="R121" s="261"/>
      <c r="S121" s="261"/>
      <c r="T121" s="262"/>
      <c r="AT121" s="263" t="s">
        <v>176</v>
      </c>
      <c r="AU121" s="263" t="s">
        <v>76</v>
      </c>
      <c r="AV121" s="14" t="s">
        <v>170</v>
      </c>
      <c r="AW121" s="14" t="s">
        <v>30</v>
      </c>
      <c r="AX121" s="14" t="s">
        <v>74</v>
      </c>
      <c r="AY121" s="263" t="s">
        <v>163</v>
      </c>
    </row>
    <row r="122" s="1" customFormat="1" ht="16.5" customHeight="1">
      <c r="B122" s="38"/>
      <c r="C122" s="264" t="s">
        <v>210</v>
      </c>
      <c r="D122" s="264" t="s">
        <v>347</v>
      </c>
      <c r="E122" s="265" t="s">
        <v>569</v>
      </c>
      <c r="F122" s="266" t="s">
        <v>570</v>
      </c>
      <c r="G122" s="267" t="s">
        <v>241</v>
      </c>
      <c r="H122" s="268">
        <v>10.827999999999999</v>
      </c>
      <c r="I122" s="269"/>
      <c r="J122" s="270">
        <f>ROUND(I122*H122,2)</f>
        <v>0</v>
      </c>
      <c r="K122" s="266" t="s">
        <v>1</v>
      </c>
      <c r="L122" s="271"/>
      <c r="M122" s="272" t="s">
        <v>1</v>
      </c>
      <c r="N122" s="273" t="s">
        <v>38</v>
      </c>
      <c r="O122" s="79"/>
      <c r="P122" s="225">
        <f>O122*H122</f>
        <v>0</v>
      </c>
      <c r="Q122" s="225">
        <v>1</v>
      </c>
      <c r="R122" s="225">
        <f>Q122*H122</f>
        <v>10.827999999999999</v>
      </c>
      <c r="S122" s="225">
        <v>0</v>
      </c>
      <c r="T122" s="226">
        <f>S122*H122</f>
        <v>0</v>
      </c>
      <c r="AR122" s="17" t="s">
        <v>224</v>
      </c>
      <c r="AT122" s="17" t="s">
        <v>347</v>
      </c>
      <c r="AU122" s="17" t="s">
        <v>76</v>
      </c>
      <c r="AY122" s="17" t="s">
        <v>163</v>
      </c>
      <c r="BE122" s="227">
        <f>IF(N122="základní",J122,0)</f>
        <v>0</v>
      </c>
      <c r="BF122" s="227">
        <f>IF(N122="snížená",J122,0)</f>
        <v>0</v>
      </c>
      <c r="BG122" s="227">
        <f>IF(N122="zákl. přenesená",J122,0)</f>
        <v>0</v>
      </c>
      <c r="BH122" s="227">
        <f>IF(N122="sníž. přenesená",J122,0)</f>
        <v>0</v>
      </c>
      <c r="BI122" s="227">
        <f>IF(N122="nulová",J122,0)</f>
        <v>0</v>
      </c>
      <c r="BJ122" s="17" t="s">
        <v>74</v>
      </c>
      <c r="BK122" s="227">
        <f>ROUND(I122*H122,2)</f>
        <v>0</v>
      </c>
      <c r="BL122" s="17" t="s">
        <v>170</v>
      </c>
      <c r="BM122" s="17" t="s">
        <v>571</v>
      </c>
    </row>
    <row r="123" s="1" customFormat="1">
      <c r="B123" s="38"/>
      <c r="C123" s="39"/>
      <c r="D123" s="228" t="s">
        <v>172</v>
      </c>
      <c r="E123" s="39"/>
      <c r="F123" s="229" t="s">
        <v>570</v>
      </c>
      <c r="G123" s="39"/>
      <c r="H123" s="39"/>
      <c r="I123" s="143"/>
      <c r="J123" s="39"/>
      <c r="K123" s="39"/>
      <c r="L123" s="43"/>
      <c r="M123" s="230"/>
      <c r="N123" s="79"/>
      <c r="O123" s="79"/>
      <c r="P123" s="79"/>
      <c r="Q123" s="79"/>
      <c r="R123" s="79"/>
      <c r="S123" s="79"/>
      <c r="T123" s="80"/>
      <c r="AT123" s="17" t="s">
        <v>172</v>
      </c>
      <c r="AU123" s="17" t="s">
        <v>76</v>
      </c>
    </row>
    <row r="124" s="12" customFormat="1">
      <c r="B124" s="232"/>
      <c r="C124" s="233"/>
      <c r="D124" s="228" t="s">
        <v>176</v>
      </c>
      <c r="E124" s="234" t="s">
        <v>1</v>
      </c>
      <c r="F124" s="235" t="s">
        <v>572</v>
      </c>
      <c r="G124" s="233"/>
      <c r="H124" s="236">
        <v>10.827999999999999</v>
      </c>
      <c r="I124" s="237"/>
      <c r="J124" s="233"/>
      <c r="K124" s="233"/>
      <c r="L124" s="238"/>
      <c r="M124" s="239"/>
      <c r="N124" s="240"/>
      <c r="O124" s="240"/>
      <c r="P124" s="240"/>
      <c r="Q124" s="240"/>
      <c r="R124" s="240"/>
      <c r="S124" s="240"/>
      <c r="T124" s="241"/>
      <c r="AT124" s="242" t="s">
        <v>176</v>
      </c>
      <c r="AU124" s="242" t="s">
        <v>76</v>
      </c>
      <c r="AV124" s="12" t="s">
        <v>76</v>
      </c>
      <c r="AW124" s="12" t="s">
        <v>30</v>
      </c>
      <c r="AX124" s="12" t="s">
        <v>74</v>
      </c>
      <c r="AY124" s="242" t="s">
        <v>163</v>
      </c>
    </row>
    <row r="125" s="1" customFormat="1" ht="22.5" customHeight="1">
      <c r="B125" s="38"/>
      <c r="C125" s="216" t="s">
        <v>216</v>
      </c>
      <c r="D125" s="216" t="s">
        <v>165</v>
      </c>
      <c r="E125" s="217" t="s">
        <v>573</v>
      </c>
      <c r="F125" s="218" t="s">
        <v>574</v>
      </c>
      <c r="G125" s="219" t="s">
        <v>168</v>
      </c>
      <c r="H125" s="220">
        <v>14</v>
      </c>
      <c r="I125" s="221"/>
      <c r="J125" s="222">
        <f>ROUND(I125*H125,2)</f>
        <v>0</v>
      </c>
      <c r="K125" s="218" t="s">
        <v>536</v>
      </c>
      <c r="L125" s="43"/>
      <c r="M125" s="223" t="s">
        <v>1</v>
      </c>
      <c r="N125" s="224" t="s">
        <v>38</v>
      </c>
      <c r="O125" s="79"/>
      <c r="P125" s="225">
        <f>O125*H125</f>
        <v>0</v>
      </c>
      <c r="Q125" s="225">
        <v>0</v>
      </c>
      <c r="R125" s="225">
        <f>Q125*H125</f>
        <v>0</v>
      </c>
      <c r="S125" s="225">
        <v>0</v>
      </c>
      <c r="T125" s="226">
        <f>S125*H125</f>
        <v>0</v>
      </c>
      <c r="AR125" s="17" t="s">
        <v>170</v>
      </c>
      <c r="AT125" s="17" t="s">
        <v>165</v>
      </c>
      <c r="AU125" s="17" t="s">
        <v>76</v>
      </c>
      <c r="AY125" s="17" t="s">
        <v>163</v>
      </c>
      <c r="BE125" s="227">
        <f>IF(N125="základní",J125,0)</f>
        <v>0</v>
      </c>
      <c r="BF125" s="227">
        <f>IF(N125="snížená",J125,0)</f>
        <v>0</v>
      </c>
      <c r="BG125" s="227">
        <f>IF(N125="zákl. přenesená",J125,0)</f>
        <v>0</v>
      </c>
      <c r="BH125" s="227">
        <f>IF(N125="sníž. přenesená",J125,0)</f>
        <v>0</v>
      </c>
      <c r="BI125" s="227">
        <f>IF(N125="nulová",J125,0)</f>
        <v>0</v>
      </c>
      <c r="BJ125" s="17" t="s">
        <v>74</v>
      </c>
      <c r="BK125" s="227">
        <f>ROUND(I125*H125,2)</f>
        <v>0</v>
      </c>
      <c r="BL125" s="17" t="s">
        <v>170</v>
      </c>
      <c r="BM125" s="17" t="s">
        <v>575</v>
      </c>
    </row>
    <row r="126" s="1" customFormat="1">
      <c r="B126" s="38"/>
      <c r="C126" s="39"/>
      <c r="D126" s="228" t="s">
        <v>172</v>
      </c>
      <c r="E126" s="39"/>
      <c r="F126" s="229" t="s">
        <v>576</v>
      </c>
      <c r="G126" s="39"/>
      <c r="H126" s="39"/>
      <c r="I126" s="143"/>
      <c r="J126" s="39"/>
      <c r="K126" s="39"/>
      <c r="L126" s="43"/>
      <c r="M126" s="230"/>
      <c r="N126" s="79"/>
      <c r="O126" s="79"/>
      <c r="P126" s="79"/>
      <c r="Q126" s="79"/>
      <c r="R126" s="79"/>
      <c r="S126" s="79"/>
      <c r="T126" s="80"/>
      <c r="AT126" s="17" t="s">
        <v>172</v>
      </c>
      <c r="AU126" s="17" t="s">
        <v>76</v>
      </c>
    </row>
    <row r="127" s="1" customFormat="1">
      <c r="B127" s="38"/>
      <c r="C127" s="39"/>
      <c r="D127" s="228" t="s">
        <v>174</v>
      </c>
      <c r="E127" s="39"/>
      <c r="F127" s="231" t="s">
        <v>577</v>
      </c>
      <c r="G127" s="39"/>
      <c r="H127" s="39"/>
      <c r="I127" s="143"/>
      <c r="J127" s="39"/>
      <c r="K127" s="39"/>
      <c r="L127" s="43"/>
      <c r="M127" s="230"/>
      <c r="N127" s="79"/>
      <c r="O127" s="79"/>
      <c r="P127" s="79"/>
      <c r="Q127" s="79"/>
      <c r="R127" s="79"/>
      <c r="S127" s="79"/>
      <c r="T127" s="80"/>
      <c r="AT127" s="17" t="s">
        <v>174</v>
      </c>
      <c r="AU127" s="17" t="s">
        <v>76</v>
      </c>
    </row>
    <row r="128" s="13" customFormat="1">
      <c r="B128" s="243"/>
      <c r="C128" s="244"/>
      <c r="D128" s="228" t="s">
        <v>176</v>
      </c>
      <c r="E128" s="245" t="s">
        <v>1</v>
      </c>
      <c r="F128" s="246" t="s">
        <v>578</v>
      </c>
      <c r="G128" s="244"/>
      <c r="H128" s="245" t="s">
        <v>1</v>
      </c>
      <c r="I128" s="247"/>
      <c r="J128" s="244"/>
      <c r="K128" s="244"/>
      <c r="L128" s="248"/>
      <c r="M128" s="249"/>
      <c r="N128" s="250"/>
      <c r="O128" s="250"/>
      <c r="P128" s="250"/>
      <c r="Q128" s="250"/>
      <c r="R128" s="250"/>
      <c r="S128" s="250"/>
      <c r="T128" s="251"/>
      <c r="AT128" s="252" t="s">
        <v>176</v>
      </c>
      <c r="AU128" s="252" t="s">
        <v>76</v>
      </c>
      <c r="AV128" s="13" t="s">
        <v>74</v>
      </c>
      <c r="AW128" s="13" t="s">
        <v>30</v>
      </c>
      <c r="AX128" s="13" t="s">
        <v>67</v>
      </c>
      <c r="AY128" s="252" t="s">
        <v>163</v>
      </c>
    </row>
    <row r="129" s="12" customFormat="1">
      <c r="B129" s="232"/>
      <c r="C129" s="233"/>
      <c r="D129" s="228" t="s">
        <v>176</v>
      </c>
      <c r="E129" s="234" t="s">
        <v>1</v>
      </c>
      <c r="F129" s="235" t="s">
        <v>579</v>
      </c>
      <c r="G129" s="233"/>
      <c r="H129" s="236">
        <v>14</v>
      </c>
      <c r="I129" s="237"/>
      <c r="J129" s="233"/>
      <c r="K129" s="233"/>
      <c r="L129" s="238"/>
      <c r="M129" s="239"/>
      <c r="N129" s="240"/>
      <c r="O129" s="240"/>
      <c r="P129" s="240"/>
      <c r="Q129" s="240"/>
      <c r="R129" s="240"/>
      <c r="S129" s="240"/>
      <c r="T129" s="241"/>
      <c r="AT129" s="242" t="s">
        <v>176</v>
      </c>
      <c r="AU129" s="242" t="s">
        <v>76</v>
      </c>
      <c r="AV129" s="12" t="s">
        <v>76</v>
      </c>
      <c r="AW129" s="12" t="s">
        <v>30</v>
      </c>
      <c r="AX129" s="12" t="s">
        <v>74</v>
      </c>
      <c r="AY129" s="242" t="s">
        <v>163</v>
      </c>
    </row>
    <row r="130" s="1" customFormat="1" ht="22.5" customHeight="1">
      <c r="B130" s="38"/>
      <c r="C130" s="216" t="s">
        <v>224</v>
      </c>
      <c r="D130" s="216" t="s">
        <v>165</v>
      </c>
      <c r="E130" s="217" t="s">
        <v>580</v>
      </c>
      <c r="F130" s="218" t="s">
        <v>581</v>
      </c>
      <c r="G130" s="219" t="s">
        <v>582</v>
      </c>
      <c r="H130" s="220">
        <v>0.66700000000000004</v>
      </c>
      <c r="I130" s="221"/>
      <c r="J130" s="222">
        <f>ROUND(I130*H130,2)</f>
        <v>0</v>
      </c>
      <c r="K130" s="218" t="s">
        <v>536</v>
      </c>
      <c r="L130" s="43"/>
      <c r="M130" s="223" t="s">
        <v>1</v>
      </c>
      <c r="N130" s="224" t="s">
        <v>38</v>
      </c>
      <c r="O130" s="79"/>
      <c r="P130" s="225">
        <f>O130*H130</f>
        <v>0</v>
      </c>
      <c r="Q130" s="225">
        <v>0</v>
      </c>
      <c r="R130" s="225">
        <f>Q130*H130</f>
        <v>0</v>
      </c>
      <c r="S130" s="225">
        <v>0</v>
      </c>
      <c r="T130" s="226">
        <f>S130*H130</f>
        <v>0</v>
      </c>
      <c r="AR130" s="17" t="s">
        <v>170</v>
      </c>
      <c r="AT130" s="17" t="s">
        <v>165</v>
      </c>
      <c r="AU130" s="17" t="s">
        <v>76</v>
      </c>
      <c r="AY130" s="17" t="s">
        <v>163</v>
      </c>
      <c r="BE130" s="227">
        <f>IF(N130="základní",J130,0)</f>
        <v>0</v>
      </c>
      <c r="BF130" s="227">
        <f>IF(N130="snížená",J130,0)</f>
        <v>0</v>
      </c>
      <c r="BG130" s="227">
        <f>IF(N130="zákl. přenesená",J130,0)</f>
        <v>0</v>
      </c>
      <c r="BH130" s="227">
        <f>IF(N130="sníž. přenesená",J130,0)</f>
        <v>0</v>
      </c>
      <c r="BI130" s="227">
        <f>IF(N130="nulová",J130,0)</f>
        <v>0</v>
      </c>
      <c r="BJ130" s="17" t="s">
        <v>74</v>
      </c>
      <c r="BK130" s="227">
        <f>ROUND(I130*H130,2)</f>
        <v>0</v>
      </c>
      <c r="BL130" s="17" t="s">
        <v>170</v>
      </c>
      <c r="BM130" s="17" t="s">
        <v>583</v>
      </c>
    </row>
    <row r="131" s="1" customFormat="1">
      <c r="B131" s="38"/>
      <c r="C131" s="39"/>
      <c r="D131" s="228" t="s">
        <v>172</v>
      </c>
      <c r="E131" s="39"/>
      <c r="F131" s="229" t="s">
        <v>584</v>
      </c>
      <c r="G131" s="39"/>
      <c r="H131" s="39"/>
      <c r="I131" s="143"/>
      <c r="J131" s="39"/>
      <c r="K131" s="39"/>
      <c r="L131" s="43"/>
      <c r="M131" s="230"/>
      <c r="N131" s="79"/>
      <c r="O131" s="79"/>
      <c r="P131" s="79"/>
      <c r="Q131" s="79"/>
      <c r="R131" s="79"/>
      <c r="S131" s="79"/>
      <c r="T131" s="80"/>
      <c r="AT131" s="17" t="s">
        <v>172</v>
      </c>
      <c r="AU131" s="17" t="s">
        <v>76</v>
      </c>
    </row>
    <row r="132" s="1" customFormat="1">
      <c r="B132" s="38"/>
      <c r="C132" s="39"/>
      <c r="D132" s="228" t="s">
        <v>174</v>
      </c>
      <c r="E132" s="39"/>
      <c r="F132" s="231" t="s">
        <v>585</v>
      </c>
      <c r="G132" s="39"/>
      <c r="H132" s="39"/>
      <c r="I132" s="143"/>
      <c r="J132" s="39"/>
      <c r="K132" s="39"/>
      <c r="L132" s="43"/>
      <c r="M132" s="230"/>
      <c r="N132" s="79"/>
      <c r="O132" s="79"/>
      <c r="P132" s="79"/>
      <c r="Q132" s="79"/>
      <c r="R132" s="79"/>
      <c r="S132" s="79"/>
      <c r="T132" s="80"/>
      <c r="AT132" s="17" t="s">
        <v>174</v>
      </c>
      <c r="AU132" s="17" t="s">
        <v>76</v>
      </c>
    </row>
    <row r="133" s="13" customFormat="1">
      <c r="B133" s="243"/>
      <c r="C133" s="244"/>
      <c r="D133" s="228" t="s">
        <v>176</v>
      </c>
      <c r="E133" s="245" t="s">
        <v>1</v>
      </c>
      <c r="F133" s="246" t="s">
        <v>586</v>
      </c>
      <c r="G133" s="244"/>
      <c r="H133" s="245" t="s">
        <v>1</v>
      </c>
      <c r="I133" s="247"/>
      <c r="J133" s="244"/>
      <c r="K133" s="244"/>
      <c r="L133" s="248"/>
      <c r="M133" s="249"/>
      <c r="N133" s="250"/>
      <c r="O133" s="250"/>
      <c r="P133" s="250"/>
      <c r="Q133" s="250"/>
      <c r="R133" s="250"/>
      <c r="S133" s="250"/>
      <c r="T133" s="251"/>
      <c r="AT133" s="252" t="s">
        <v>176</v>
      </c>
      <c r="AU133" s="252" t="s">
        <v>76</v>
      </c>
      <c r="AV133" s="13" t="s">
        <v>74</v>
      </c>
      <c r="AW133" s="13" t="s">
        <v>30</v>
      </c>
      <c r="AX133" s="13" t="s">
        <v>67</v>
      </c>
      <c r="AY133" s="252" t="s">
        <v>163</v>
      </c>
    </row>
    <row r="134" s="12" customFormat="1">
      <c r="B134" s="232"/>
      <c r="C134" s="233"/>
      <c r="D134" s="228" t="s">
        <v>176</v>
      </c>
      <c r="E134" s="234" t="s">
        <v>1</v>
      </c>
      <c r="F134" s="235" t="s">
        <v>587</v>
      </c>
      <c r="G134" s="233"/>
      <c r="H134" s="236">
        <v>0.26700000000000002</v>
      </c>
      <c r="I134" s="237"/>
      <c r="J134" s="233"/>
      <c r="K134" s="233"/>
      <c r="L134" s="238"/>
      <c r="M134" s="239"/>
      <c r="N134" s="240"/>
      <c r="O134" s="240"/>
      <c r="P134" s="240"/>
      <c r="Q134" s="240"/>
      <c r="R134" s="240"/>
      <c r="S134" s="240"/>
      <c r="T134" s="241"/>
      <c r="AT134" s="242" t="s">
        <v>176</v>
      </c>
      <c r="AU134" s="242" t="s">
        <v>76</v>
      </c>
      <c r="AV134" s="12" t="s">
        <v>76</v>
      </c>
      <c r="AW134" s="12" t="s">
        <v>30</v>
      </c>
      <c r="AX134" s="12" t="s">
        <v>67</v>
      </c>
      <c r="AY134" s="242" t="s">
        <v>163</v>
      </c>
    </row>
    <row r="135" s="13" customFormat="1">
      <c r="B135" s="243"/>
      <c r="C135" s="244"/>
      <c r="D135" s="228" t="s">
        <v>176</v>
      </c>
      <c r="E135" s="245" t="s">
        <v>1</v>
      </c>
      <c r="F135" s="246" t="s">
        <v>588</v>
      </c>
      <c r="G135" s="244"/>
      <c r="H135" s="245" t="s">
        <v>1</v>
      </c>
      <c r="I135" s="247"/>
      <c r="J135" s="244"/>
      <c r="K135" s="244"/>
      <c r="L135" s="248"/>
      <c r="M135" s="249"/>
      <c r="N135" s="250"/>
      <c r="O135" s="250"/>
      <c r="P135" s="250"/>
      <c r="Q135" s="250"/>
      <c r="R135" s="250"/>
      <c r="S135" s="250"/>
      <c r="T135" s="251"/>
      <c r="AT135" s="252" t="s">
        <v>176</v>
      </c>
      <c r="AU135" s="252" t="s">
        <v>76</v>
      </c>
      <c r="AV135" s="13" t="s">
        <v>74</v>
      </c>
      <c r="AW135" s="13" t="s">
        <v>30</v>
      </c>
      <c r="AX135" s="13" t="s">
        <v>67</v>
      </c>
      <c r="AY135" s="252" t="s">
        <v>163</v>
      </c>
    </row>
    <row r="136" s="12" customFormat="1">
      <c r="B136" s="232"/>
      <c r="C136" s="233"/>
      <c r="D136" s="228" t="s">
        <v>176</v>
      </c>
      <c r="E136" s="234" t="s">
        <v>1</v>
      </c>
      <c r="F136" s="235" t="s">
        <v>589</v>
      </c>
      <c r="G136" s="233"/>
      <c r="H136" s="236">
        <v>0.40000000000000002</v>
      </c>
      <c r="I136" s="237"/>
      <c r="J136" s="233"/>
      <c r="K136" s="233"/>
      <c r="L136" s="238"/>
      <c r="M136" s="239"/>
      <c r="N136" s="240"/>
      <c r="O136" s="240"/>
      <c r="P136" s="240"/>
      <c r="Q136" s="240"/>
      <c r="R136" s="240"/>
      <c r="S136" s="240"/>
      <c r="T136" s="241"/>
      <c r="AT136" s="242" t="s">
        <v>176</v>
      </c>
      <c r="AU136" s="242" t="s">
        <v>76</v>
      </c>
      <c r="AV136" s="12" t="s">
        <v>76</v>
      </c>
      <c r="AW136" s="12" t="s">
        <v>30</v>
      </c>
      <c r="AX136" s="12" t="s">
        <v>67</v>
      </c>
      <c r="AY136" s="242" t="s">
        <v>163</v>
      </c>
    </row>
    <row r="137" s="14" customFormat="1">
      <c r="B137" s="253"/>
      <c r="C137" s="254"/>
      <c r="D137" s="228" t="s">
        <v>176</v>
      </c>
      <c r="E137" s="255" t="s">
        <v>1</v>
      </c>
      <c r="F137" s="256" t="s">
        <v>188</v>
      </c>
      <c r="G137" s="254"/>
      <c r="H137" s="257">
        <v>0.66700000000000004</v>
      </c>
      <c r="I137" s="258"/>
      <c r="J137" s="254"/>
      <c r="K137" s="254"/>
      <c r="L137" s="259"/>
      <c r="M137" s="260"/>
      <c r="N137" s="261"/>
      <c r="O137" s="261"/>
      <c r="P137" s="261"/>
      <c r="Q137" s="261"/>
      <c r="R137" s="261"/>
      <c r="S137" s="261"/>
      <c r="T137" s="262"/>
      <c r="AT137" s="263" t="s">
        <v>176</v>
      </c>
      <c r="AU137" s="263" t="s">
        <v>76</v>
      </c>
      <c r="AV137" s="14" t="s">
        <v>170</v>
      </c>
      <c r="AW137" s="14" t="s">
        <v>30</v>
      </c>
      <c r="AX137" s="14" t="s">
        <v>74</v>
      </c>
      <c r="AY137" s="263" t="s">
        <v>163</v>
      </c>
    </row>
    <row r="138" s="1" customFormat="1" ht="22.5" customHeight="1">
      <c r="B138" s="38"/>
      <c r="C138" s="216" t="s">
        <v>231</v>
      </c>
      <c r="D138" s="216" t="s">
        <v>165</v>
      </c>
      <c r="E138" s="217" t="s">
        <v>590</v>
      </c>
      <c r="F138" s="218" t="s">
        <v>591</v>
      </c>
      <c r="G138" s="219" t="s">
        <v>582</v>
      </c>
      <c r="H138" s="220">
        <v>0.66700000000000004</v>
      </c>
      <c r="I138" s="221"/>
      <c r="J138" s="222">
        <f>ROUND(I138*H138,2)</f>
        <v>0</v>
      </c>
      <c r="K138" s="218" t="s">
        <v>536</v>
      </c>
      <c r="L138" s="43"/>
      <c r="M138" s="223" t="s">
        <v>1</v>
      </c>
      <c r="N138" s="224" t="s">
        <v>38</v>
      </c>
      <c r="O138" s="79"/>
      <c r="P138" s="225">
        <f>O138*H138</f>
        <v>0</v>
      </c>
      <c r="Q138" s="225">
        <v>0</v>
      </c>
      <c r="R138" s="225">
        <f>Q138*H138</f>
        <v>0</v>
      </c>
      <c r="S138" s="225">
        <v>0</v>
      </c>
      <c r="T138" s="226">
        <f>S138*H138</f>
        <v>0</v>
      </c>
      <c r="AR138" s="17" t="s">
        <v>170</v>
      </c>
      <c r="AT138" s="17" t="s">
        <v>165</v>
      </c>
      <c r="AU138" s="17" t="s">
        <v>76</v>
      </c>
      <c r="AY138" s="17" t="s">
        <v>163</v>
      </c>
      <c r="BE138" s="227">
        <f>IF(N138="základní",J138,0)</f>
        <v>0</v>
      </c>
      <c r="BF138" s="227">
        <f>IF(N138="snížená",J138,0)</f>
        <v>0</v>
      </c>
      <c r="BG138" s="227">
        <f>IF(N138="zákl. přenesená",J138,0)</f>
        <v>0</v>
      </c>
      <c r="BH138" s="227">
        <f>IF(N138="sníž. přenesená",J138,0)</f>
        <v>0</v>
      </c>
      <c r="BI138" s="227">
        <f>IF(N138="nulová",J138,0)</f>
        <v>0</v>
      </c>
      <c r="BJ138" s="17" t="s">
        <v>74</v>
      </c>
      <c r="BK138" s="227">
        <f>ROUND(I138*H138,2)</f>
        <v>0</v>
      </c>
      <c r="BL138" s="17" t="s">
        <v>170</v>
      </c>
      <c r="BM138" s="17" t="s">
        <v>592</v>
      </c>
    </row>
    <row r="139" s="1" customFormat="1">
      <c r="B139" s="38"/>
      <c r="C139" s="39"/>
      <c r="D139" s="228" t="s">
        <v>172</v>
      </c>
      <c r="E139" s="39"/>
      <c r="F139" s="229" t="s">
        <v>593</v>
      </c>
      <c r="G139" s="39"/>
      <c r="H139" s="39"/>
      <c r="I139" s="143"/>
      <c r="J139" s="39"/>
      <c r="K139" s="39"/>
      <c r="L139" s="43"/>
      <c r="M139" s="230"/>
      <c r="N139" s="79"/>
      <c r="O139" s="79"/>
      <c r="P139" s="79"/>
      <c r="Q139" s="79"/>
      <c r="R139" s="79"/>
      <c r="S139" s="79"/>
      <c r="T139" s="80"/>
      <c r="AT139" s="17" t="s">
        <v>172</v>
      </c>
      <c r="AU139" s="17" t="s">
        <v>76</v>
      </c>
    </row>
    <row r="140" s="1" customFormat="1">
      <c r="B140" s="38"/>
      <c r="C140" s="39"/>
      <c r="D140" s="228" t="s">
        <v>174</v>
      </c>
      <c r="E140" s="39"/>
      <c r="F140" s="231" t="s">
        <v>594</v>
      </c>
      <c r="G140" s="39"/>
      <c r="H140" s="39"/>
      <c r="I140" s="143"/>
      <c r="J140" s="39"/>
      <c r="K140" s="39"/>
      <c r="L140" s="43"/>
      <c r="M140" s="230"/>
      <c r="N140" s="79"/>
      <c r="O140" s="79"/>
      <c r="P140" s="79"/>
      <c r="Q140" s="79"/>
      <c r="R140" s="79"/>
      <c r="S140" s="79"/>
      <c r="T140" s="80"/>
      <c r="AT140" s="17" t="s">
        <v>174</v>
      </c>
      <c r="AU140" s="17" t="s">
        <v>76</v>
      </c>
    </row>
    <row r="141" s="13" customFormat="1">
      <c r="B141" s="243"/>
      <c r="C141" s="244"/>
      <c r="D141" s="228" t="s">
        <v>176</v>
      </c>
      <c r="E141" s="245" t="s">
        <v>1</v>
      </c>
      <c r="F141" s="246" t="s">
        <v>595</v>
      </c>
      <c r="G141" s="244"/>
      <c r="H141" s="245" t="s">
        <v>1</v>
      </c>
      <c r="I141" s="247"/>
      <c r="J141" s="244"/>
      <c r="K141" s="244"/>
      <c r="L141" s="248"/>
      <c r="M141" s="249"/>
      <c r="N141" s="250"/>
      <c r="O141" s="250"/>
      <c r="P141" s="250"/>
      <c r="Q141" s="250"/>
      <c r="R141" s="250"/>
      <c r="S141" s="250"/>
      <c r="T141" s="251"/>
      <c r="AT141" s="252" t="s">
        <v>176</v>
      </c>
      <c r="AU141" s="252" t="s">
        <v>76</v>
      </c>
      <c r="AV141" s="13" t="s">
        <v>74</v>
      </c>
      <c r="AW141" s="13" t="s">
        <v>30</v>
      </c>
      <c r="AX141" s="13" t="s">
        <v>67</v>
      </c>
      <c r="AY141" s="252" t="s">
        <v>163</v>
      </c>
    </row>
    <row r="142" s="12" customFormat="1">
      <c r="B142" s="232"/>
      <c r="C142" s="233"/>
      <c r="D142" s="228" t="s">
        <v>176</v>
      </c>
      <c r="E142" s="234" t="s">
        <v>1</v>
      </c>
      <c r="F142" s="235" t="s">
        <v>587</v>
      </c>
      <c r="G142" s="233"/>
      <c r="H142" s="236">
        <v>0.26700000000000002</v>
      </c>
      <c r="I142" s="237"/>
      <c r="J142" s="233"/>
      <c r="K142" s="233"/>
      <c r="L142" s="238"/>
      <c r="M142" s="239"/>
      <c r="N142" s="240"/>
      <c r="O142" s="240"/>
      <c r="P142" s="240"/>
      <c r="Q142" s="240"/>
      <c r="R142" s="240"/>
      <c r="S142" s="240"/>
      <c r="T142" s="241"/>
      <c r="AT142" s="242" t="s">
        <v>176</v>
      </c>
      <c r="AU142" s="242" t="s">
        <v>76</v>
      </c>
      <c r="AV142" s="12" t="s">
        <v>76</v>
      </c>
      <c r="AW142" s="12" t="s">
        <v>30</v>
      </c>
      <c r="AX142" s="12" t="s">
        <v>67</v>
      </c>
      <c r="AY142" s="242" t="s">
        <v>163</v>
      </c>
    </row>
    <row r="143" s="13" customFormat="1">
      <c r="B143" s="243"/>
      <c r="C143" s="244"/>
      <c r="D143" s="228" t="s">
        <v>176</v>
      </c>
      <c r="E143" s="245" t="s">
        <v>1</v>
      </c>
      <c r="F143" s="246" t="s">
        <v>596</v>
      </c>
      <c r="G143" s="244"/>
      <c r="H143" s="245" t="s">
        <v>1</v>
      </c>
      <c r="I143" s="247"/>
      <c r="J143" s="244"/>
      <c r="K143" s="244"/>
      <c r="L143" s="248"/>
      <c r="M143" s="249"/>
      <c r="N143" s="250"/>
      <c r="O143" s="250"/>
      <c r="P143" s="250"/>
      <c r="Q143" s="250"/>
      <c r="R143" s="250"/>
      <c r="S143" s="250"/>
      <c r="T143" s="251"/>
      <c r="AT143" s="252" t="s">
        <v>176</v>
      </c>
      <c r="AU143" s="252" t="s">
        <v>76</v>
      </c>
      <c r="AV143" s="13" t="s">
        <v>74</v>
      </c>
      <c r="AW143" s="13" t="s">
        <v>30</v>
      </c>
      <c r="AX143" s="13" t="s">
        <v>67</v>
      </c>
      <c r="AY143" s="252" t="s">
        <v>163</v>
      </c>
    </row>
    <row r="144" s="12" customFormat="1">
      <c r="B144" s="232"/>
      <c r="C144" s="233"/>
      <c r="D144" s="228" t="s">
        <v>176</v>
      </c>
      <c r="E144" s="234" t="s">
        <v>1</v>
      </c>
      <c r="F144" s="235" t="s">
        <v>589</v>
      </c>
      <c r="G144" s="233"/>
      <c r="H144" s="236">
        <v>0.40000000000000002</v>
      </c>
      <c r="I144" s="237"/>
      <c r="J144" s="233"/>
      <c r="K144" s="233"/>
      <c r="L144" s="238"/>
      <c r="M144" s="239"/>
      <c r="N144" s="240"/>
      <c r="O144" s="240"/>
      <c r="P144" s="240"/>
      <c r="Q144" s="240"/>
      <c r="R144" s="240"/>
      <c r="S144" s="240"/>
      <c r="T144" s="241"/>
      <c r="AT144" s="242" t="s">
        <v>176</v>
      </c>
      <c r="AU144" s="242" t="s">
        <v>76</v>
      </c>
      <c r="AV144" s="12" t="s">
        <v>76</v>
      </c>
      <c r="AW144" s="12" t="s">
        <v>30</v>
      </c>
      <c r="AX144" s="12" t="s">
        <v>67</v>
      </c>
      <c r="AY144" s="242" t="s">
        <v>163</v>
      </c>
    </row>
    <row r="145" s="14" customFormat="1">
      <c r="B145" s="253"/>
      <c r="C145" s="254"/>
      <c r="D145" s="228" t="s">
        <v>176</v>
      </c>
      <c r="E145" s="255" t="s">
        <v>1</v>
      </c>
      <c r="F145" s="256" t="s">
        <v>188</v>
      </c>
      <c r="G145" s="254"/>
      <c r="H145" s="257">
        <v>0.66700000000000004</v>
      </c>
      <c r="I145" s="258"/>
      <c r="J145" s="254"/>
      <c r="K145" s="254"/>
      <c r="L145" s="259"/>
      <c r="M145" s="260"/>
      <c r="N145" s="261"/>
      <c r="O145" s="261"/>
      <c r="P145" s="261"/>
      <c r="Q145" s="261"/>
      <c r="R145" s="261"/>
      <c r="S145" s="261"/>
      <c r="T145" s="262"/>
      <c r="AT145" s="263" t="s">
        <v>176</v>
      </c>
      <c r="AU145" s="263" t="s">
        <v>76</v>
      </c>
      <c r="AV145" s="14" t="s">
        <v>170</v>
      </c>
      <c r="AW145" s="14" t="s">
        <v>30</v>
      </c>
      <c r="AX145" s="14" t="s">
        <v>74</v>
      </c>
      <c r="AY145" s="263" t="s">
        <v>163</v>
      </c>
    </row>
    <row r="146" s="11" customFormat="1" ht="25.92" customHeight="1">
      <c r="B146" s="200"/>
      <c r="C146" s="201"/>
      <c r="D146" s="202" t="s">
        <v>66</v>
      </c>
      <c r="E146" s="203" t="s">
        <v>597</v>
      </c>
      <c r="F146" s="203" t="s">
        <v>598</v>
      </c>
      <c r="G146" s="201"/>
      <c r="H146" s="201"/>
      <c r="I146" s="204"/>
      <c r="J146" s="205">
        <f>BK146</f>
        <v>0</v>
      </c>
      <c r="K146" s="201"/>
      <c r="L146" s="206"/>
      <c r="M146" s="207"/>
      <c r="N146" s="208"/>
      <c r="O146" s="208"/>
      <c r="P146" s="209">
        <f>SUM(P147:P169)</f>
        <v>0</v>
      </c>
      <c r="Q146" s="208"/>
      <c r="R146" s="209">
        <f>SUM(R147:R169)</f>
        <v>0</v>
      </c>
      <c r="S146" s="208"/>
      <c r="T146" s="210">
        <f>SUM(T147:T169)</f>
        <v>0</v>
      </c>
      <c r="AR146" s="211" t="s">
        <v>170</v>
      </c>
      <c r="AT146" s="212" t="s">
        <v>66</v>
      </c>
      <c r="AU146" s="212" t="s">
        <v>67</v>
      </c>
      <c r="AY146" s="211" t="s">
        <v>163</v>
      </c>
      <c r="BK146" s="213">
        <f>SUM(BK147:BK169)</f>
        <v>0</v>
      </c>
    </row>
    <row r="147" s="1" customFormat="1" ht="22.5" customHeight="1">
      <c r="B147" s="38"/>
      <c r="C147" s="216" t="s">
        <v>238</v>
      </c>
      <c r="D147" s="216" t="s">
        <v>165</v>
      </c>
      <c r="E147" s="217" t="s">
        <v>599</v>
      </c>
      <c r="F147" s="218" t="s">
        <v>600</v>
      </c>
      <c r="G147" s="219" t="s">
        <v>241</v>
      </c>
      <c r="H147" s="220">
        <v>19.731999999999999</v>
      </c>
      <c r="I147" s="221"/>
      <c r="J147" s="222">
        <f>ROUND(I147*H147,2)</f>
        <v>0</v>
      </c>
      <c r="K147" s="218" t="s">
        <v>536</v>
      </c>
      <c r="L147" s="43"/>
      <c r="M147" s="223" t="s">
        <v>1</v>
      </c>
      <c r="N147" s="224" t="s">
        <v>38</v>
      </c>
      <c r="O147" s="79"/>
      <c r="P147" s="225">
        <f>O147*H147</f>
        <v>0</v>
      </c>
      <c r="Q147" s="225">
        <v>0</v>
      </c>
      <c r="R147" s="225">
        <f>Q147*H147</f>
        <v>0</v>
      </c>
      <c r="S147" s="225">
        <v>0</v>
      </c>
      <c r="T147" s="226">
        <f>S147*H147</f>
        <v>0</v>
      </c>
      <c r="AR147" s="17" t="s">
        <v>601</v>
      </c>
      <c r="AT147" s="17" t="s">
        <v>165</v>
      </c>
      <c r="AU147" s="17" t="s">
        <v>74</v>
      </c>
      <c r="AY147" s="17" t="s">
        <v>163</v>
      </c>
      <c r="BE147" s="227">
        <f>IF(N147="základní",J147,0)</f>
        <v>0</v>
      </c>
      <c r="BF147" s="227">
        <f>IF(N147="snížená",J147,0)</f>
        <v>0</v>
      </c>
      <c r="BG147" s="227">
        <f>IF(N147="zákl. přenesená",J147,0)</f>
        <v>0</v>
      </c>
      <c r="BH147" s="227">
        <f>IF(N147="sníž. přenesená",J147,0)</f>
        <v>0</v>
      </c>
      <c r="BI147" s="227">
        <f>IF(N147="nulová",J147,0)</f>
        <v>0</v>
      </c>
      <c r="BJ147" s="17" t="s">
        <v>74</v>
      </c>
      <c r="BK147" s="227">
        <f>ROUND(I147*H147,2)</f>
        <v>0</v>
      </c>
      <c r="BL147" s="17" t="s">
        <v>601</v>
      </c>
      <c r="BM147" s="17" t="s">
        <v>602</v>
      </c>
    </row>
    <row r="148" s="1" customFormat="1">
      <c r="B148" s="38"/>
      <c r="C148" s="39"/>
      <c r="D148" s="228" t="s">
        <v>172</v>
      </c>
      <c r="E148" s="39"/>
      <c r="F148" s="229" t="s">
        <v>603</v>
      </c>
      <c r="G148" s="39"/>
      <c r="H148" s="39"/>
      <c r="I148" s="143"/>
      <c r="J148" s="39"/>
      <c r="K148" s="39"/>
      <c r="L148" s="43"/>
      <c r="M148" s="230"/>
      <c r="N148" s="79"/>
      <c r="O148" s="79"/>
      <c r="P148" s="79"/>
      <c r="Q148" s="79"/>
      <c r="R148" s="79"/>
      <c r="S148" s="79"/>
      <c r="T148" s="80"/>
      <c r="AT148" s="17" t="s">
        <v>172</v>
      </c>
      <c r="AU148" s="17" t="s">
        <v>74</v>
      </c>
    </row>
    <row r="149" s="1" customFormat="1">
      <c r="B149" s="38"/>
      <c r="C149" s="39"/>
      <c r="D149" s="228" t="s">
        <v>174</v>
      </c>
      <c r="E149" s="39"/>
      <c r="F149" s="231" t="s">
        <v>604</v>
      </c>
      <c r="G149" s="39"/>
      <c r="H149" s="39"/>
      <c r="I149" s="143"/>
      <c r="J149" s="39"/>
      <c r="K149" s="39"/>
      <c r="L149" s="43"/>
      <c r="M149" s="230"/>
      <c r="N149" s="79"/>
      <c r="O149" s="79"/>
      <c r="P149" s="79"/>
      <c r="Q149" s="79"/>
      <c r="R149" s="79"/>
      <c r="S149" s="79"/>
      <c r="T149" s="80"/>
      <c r="AT149" s="17" t="s">
        <v>174</v>
      </c>
      <c r="AU149" s="17" t="s">
        <v>74</v>
      </c>
    </row>
    <row r="150" s="1" customFormat="1">
      <c r="B150" s="38"/>
      <c r="C150" s="39"/>
      <c r="D150" s="228" t="s">
        <v>221</v>
      </c>
      <c r="E150" s="39"/>
      <c r="F150" s="231" t="s">
        <v>605</v>
      </c>
      <c r="G150" s="39"/>
      <c r="H150" s="39"/>
      <c r="I150" s="143"/>
      <c r="J150" s="39"/>
      <c r="K150" s="39"/>
      <c r="L150" s="43"/>
      <c r="M150" s="230"/>
      <c r="N150" s="79"/>
      <c r="O150" s="79"/>
      <c r="P150" s="79"/>
      <c r="Q150" s="79"/>
      <c r="R150" s="79"/>
      <c r="S150" s="79"/>
      <c r="T150" s="80"/>
      <c r="AT150" s="17" t="s">
        <v>221</v>
      </c>
      <c r="AU150" s="17" t="s">
        <v>74</v>
      </c>
    </row>
    <row r="151" s="13" customFormat="1">
      <c r="B151" s="243"/>
      <c r="C151" s="244"/>
      <c r="D151" s="228" t="s">
        <v>176</v>
      </c>
      <c r="E151" s="245" t="s">
        <v>1</v>
      </c>
      <c r="F151" s="246" t="s">
        <v>606</v>
      </c>
      <c r="G151" s="244"/>
      <c r="H151" s="245" t="s">
        <v>1</v>
      </c>
      <c r="I151" s="247"/>
      <c r="J151" s="244"/>
      <c r="K151" s="244"/>
      <c r="L151" s="248"/>
      <c r="M151" s="249"/>
      <c r="N151" s="250"/>
      <c r="O151" s="250"/>
      <c r="P151" s="250"/>
      <c r="Q151" s="250"/>
      <c r="R151" s="250"/>
      <c r="S151" s="250"/>
      <c r="T151" s="251"/>
      <c r="AT151" s="252" t="s">
        <v>176</v>
      </c>
      <c r="AU151" s="252" t="s">
        <v>74</v>
      </c>
      <c r="AV151" s="13" t="s">
        <v>74</v>
      </c>
      <c r="AW151" s="13" t="s">
        <v>30</v>
      </c>
      <c r="AX151" s="13" t="s">
        <v>67</v>
      </c>
      <c r="AY151" s="252" t="s">
        <v>163</v>
      </c>
    </row>
    <row r="152" s="12" customFormat="1">
      <c r="B152" s="232"/>
      <c r="C152" s="233"/>
      <c r="D152" s="228" t="s">
        <v>176</v>
      </c>
      <c r="E152" s="234" t="s">
        <v>1</v>
      </c>
      <c r="F152" s="235" t="s">
        <v>607</v>
      </c>
      <c r="G152" s="233"/>
      <c r="H152" s="236">
        <v>7.5599999999999996</v>
      </c>
      <c r="I152" s="237"/>
      <c r="J152" s="233"/>
      <c r="K152" s="233"/>
      <c r="L152" s="238"/>
      <c r="M152" s="239"/>
      <c r="N152" s="240"/>
      <c r="O152" s="240"/>
      <c r="P152" s="240"/>
      <c r="Q152" s="240"/>
      <c r="R152" s="240"/>
      <c r="S152" s="240"/>
      <c r="T152" s="241"/>
      <c r="AT152" s="242" t="s">
        <v>176</v>
      </c>
      <c r="AU152" s="242" t="s">
        <v>74</v>
      </c>
      <c r="AV152" s="12" t="s">
        <v>76</v>
      </c>
      <c r="AW152" s="12" t="s">
        <v>30</v>
      </c>
      <c r="AX152" s="12" t="s">
        <v>67</v>
      </c>
      <c r="AY152" s="242" t="s">
        <v>163</v>
      </c>
    </row>
    <row r="153" s="13" customFormat="1">
      <c r="B153" s="243"/>
      <c r="C153" s="244"/>
      <c r="D153" s="228" t="s">
        <v>176</v>
      </c>
      <c r="E153" s="245" t="s">
        <v>1</v>
      </c>
      <c r="F153" s="246" t="s">
        <v>608</v>
      </c>
      <c r="G153" s="244"/>
      <c r="H153" s="245" t="s">
        <v>1</v>
      </c>
      <c r="I153" s="247"/>
      <c r="J153" s="244"/>
      <c r="K153" s="244"/>
      <c r="L153" s="248"/>
      <c r="M153" s="249"/>
      <c r="N153" s="250"/>
      <c r="O153" s="250"/>
      <c r="P153" s="250"/>
      <c r="Q153" s="250"/>
      <c r="R153" s="250"/>
      <c r="S153" s="250"/>
      <c r="T153" s="251"/>
      <c r="AT153" s="252" t="s">
        <v>176</v>
      </c>
      <c r="AU153" s="252" t="s">
        <v>74</v>
      </c>
      <c r="AV153" s="13" t="s">
        <v>74</v>
      </c>
      <c r="AW153" s="13" t="s">
        <v>30</v>
      </c>
      <c r="AX153" s="13" t="s">
        <v>67</v>
      </c>
      <c r="AY153" s="252" t="s">
        <v>163</v>
      </c>
    </row>
    <row r="154" s="12" customFormat="1">
      <c r="B154" s="232"/>
      <c r="C154" s="233"/>
      <c r="D154" s="228" t="s">
        <v>176</v>
      </c>
      <c r="E154" s="234" t="s">
        <v>1</v>
      </c>
      <c r="F154" s="235" t="s">
        <v>609</v>
      </c>
      <c r="G154" s="233"/>
      <c r="H154" s="236">
        <v>1.3440000000000001</v>
      </c>
      <c r="I154" s="237"/>
      <c r="J154" s="233"/>
      <c r="K154" s="233"/>
      <c r="L154" s="238"/>
      <c r="M154" s="239"/>
      <c r="N154" s="240"/>
      <c r="O154" s="240"/>
      <c r="P154" s="240"/>
      <c r="Q154" s="240"/>
      <c r="R154" s="240"/>
      <c r="S154" s="240"/>
      <c r="T154" s="241"/>
      <c r="AT154" s="242" t="s">
        <v>176</v>
      </c>
      <c r="AU154" s="242" t="s">
        <v>74</v>
      </c>
      <c r="AV154" s="12" t="s">
        <v>76</v>
      </c>
      <c r="AW154" s="12" t="s">
        <v>30</v>
      </c>
      <c r="AX154" s="12" t="s">
        <v>67</v>
      </c>
      <c r="AY154" s="242" t="s">
        <v>163</v>
      </c>
    </row>
    <row r="155" s="12" customFormat="1">
      <c r="B155" s="232"/>
      <c r="C155" s="233"/>
      <c r="D155" s="228" t="s">
        <v>176</v>
      </c>
      <c r="E155" s="234" t="s">
        <v>1</v>
      </c>
      <c r="F155" s="235" t="s">
        <v>610</v>
      </c>
      <c r="G155" s="233"/>
      <c r="H155" s="236">
        <v>10.827999999999999</v>
      </c>
      <c r="I155" s="237"/>
      <c r="J155" s="233"/>
      <c r="K155" s="233"/>
      <c r="L155" s="238"/>
      <c r="M155" s="239"/>
      <c r="N155" s="240"/>
      <c r="O155" s="240"/>
      <c r="P155" s="240"/>
      <c r="Q155" s="240"/>
      <c r="R155" s="240"/>
      <c r="S155" s="240"/>
      <c r="T155" s="241"/>
      <c r="AT155" s="242" t="s">
        <v>176</v>
      </c>
      <c r="AU155" s="242" t="s">
        <v>74</v>
      </c>
      <c r="AV155" s="12" t="s">
        <v>76</v>
      </c>
      <c r="AW155" s="12" t="s">
        <v>30</v>
      </c>
      <c r="AX155" s="12" t="s">
        <v>67</v>
      </c>
      <c r="AY155" s="242" t="s">
        <v>163</v>
      </c>
    </row>
    <row r="156" s="14" customFormat="1">
      <c r="B156" s="253"/>
      <c r="C156" s="254"/>
      <c r="D156" s="228" t="s">
        <v>176</v>
      </c>
      <c r="E156" s="255" t="s">
        <v>1</v>
      </c>
      <c r="F156" s="256" t="s">
        <v>188</v>
      </c>
      <c r="G156" s="254"/>
      <c r="H156" s="257">
        <v>19.731999999999999</v>
      </c>
      <c r="I156" s="258"/>
      <c r="J156" s="254"/>
      <c r="K156" s="254"/>
      <c r="L156" s="259"/>
      <c r="M156" s="260"/>
      <c r="N156" s="261"/>
      <c r="O156" s="261"/>
      <c r="P156" s="261"/>
      <c r="Q156" s="261"/>
      <c r="R156" s="261"/>
      <c r="S156" s="261"/>
      <c r="T156" s="262"/>
      <c r="AT156" s="263" t="s">
        <v>176</v>
      </c>
      <c r="AU156" s="263" t="s">
        <v>74</v>
      </c>
      <c r="AV156" s="14" t="s">
        <v>170</v>
      </c>
      <c r="AW156" s="14" t="s">
        <v>30</v>
      </c>
      <c r="AX156" s="14" t="s">
        <v>74</v>
      </c>
      <c r="AY156" s="263" t="s">
        <v>163</v>
      </c>
    </row>
    <row r="157" s="1" customFormat="1" ht="22.5" customHeight="1">
      <c r="B157" s="38"/>
      <c r="C157" s="216" t="s">
        <v>246</v>
      </c>
      <c r="D157" s="216" t="s">
        <v>165</v>
      </c>
      <c r="E157" s="217" t="s">
        <v>611</v>
      </c>
      <c r="F157" s="218" t="s">
        <v>612</v>
      </c>
      <c r="G157" s="219" t="s">
        <v>398</v>
      </c>
      <c r="H157" s="220">
        <v>1.25</v>
      </c>
      <c r="I157" s="221"/>
      <c r="J157" s="222">
        <f>ROUND(I157*H157,2)</f>
        <v>0</v>
      </c>
      <c r="K157" s="218" t="s">
        <v>536</v>
      </c>
      <c r="L157" s="43"/>
      <c r="M157" s="223" t="s">
        <v>1</v>
      </c>
      <c r="N157" s="224" t="s">
        <v>38</v>
      </c>
      <c r="O157" s="79"/>
      <c r="P157" s="225">
        <f>O157*H157</f>
        <v>0</v>
      </c>
      <c r="Q157" s="225">
        <v>0</v>
      </c>
      <c r="R157" s="225">
        <f>Q157*H157</f>
        <v>0</v>
      </c>
      <c r="S157" s="225">
        <v>0</v>
      </c>
      <c r="T157" s="226">
        <f>S157*H157</f>
        <v>0</v>
      </c>
      <c r="AR157" s="17" t="s">
        <v>601</v>
      </c>
      <c r="AT157" s="17" t="s">
        <v>165</v>
      </c>
      <c r="AU157" s="17" t="s">
        <v>74</v>
      </c>
      <c r="AY157" s="17" t="s">
        <v>163</v>
      </c>
      <c r="BE157" s="227">
        <f>IF(N157="základní",J157,0)</f>
        <v>0</v>
      </c>
      <c r="BF157" s="227">
        <f>IF(N157="snížená",J157,0)</f>
        <v>0</v>
      </c>
      <c r="BG157" s="227">
        <f>IF(N157="zákl. přenesená",J157,0)</f>
        <v>0</v>
      </c>
      <c r="BH157" s="227">
        <f>IF(N157="sníž. přenesená",J157,0)</f>
        <v>0</v>
      </c>
      <c r="BI157" s="227">
        <f>IF(N157="nulová",J157,0)</f>
        <v>0</v>
      </c>
      <c r="BJ157" s="17" t="s">
        <v>74</v>
      </c>
      <c r="BK157" s="227">
        <f>ROUND(I157*H157,2)</f>
        <v>0</v>
      </c>
      <c r="BL157" s="17" t="s">
        <v>601</v>
      </c>
      <c r="BM157" s="17" t="s">
        <v>613</v>
      </c>
    </row>
    <row r="158" s="1" customFormat="1">
      <c r="B158" s="38"/>
      <c r="C158" s="39"/>
      <c r="D158" s="228" t="s">
        <v>172</v>
      </c>
      <c r="E158" s="39"/>
      <c r="F158" s="229" t="s">
        <v>614</v>
      </c>
      <c r="G158" s="39"/>
      <c r="H158" s="39"/>
      <c r="I158" s="143"/>
      <c r="J158" s="39"/>
      <c r="K158" s="39"/>
      <c r="L158" s="43"/>
      <c r="M158" s="230"/>
      <c r="N158" s="79"/>
      <c r="O158" s="79"/>
      <c r="P158" s="79"/>
      <c r="Q158" s="79"/>
      <c r="R158" s="79"/>
      <c r="S158" s="79"/>
      <c r="T158" s="80"/>
      <c r="AT158" s="17" t="s">
        <v>172</v>
      </c>
      <c r="AU158" s="17" t="s">
        <v>74</v>
      </c>
    </row>
    <row r="159" s="1" customFormat="1">
      <c r="B159" s="38"/>
      <c r="C159" s="39"/>
      <c r="D159" s="228" t="s">
        <v>174</v>
      </c>
      <c r="E159" s="39"/>
      <c r="F159" s="231" t="s">
        <v>615</v>
      </c>
      <c r="G159" s="39"/>
      <c r="H159" s="39"/>
      <c r="I159" s="143"/>
      <c r="J159" s="39"/>
      <c r="K159" s="39"/>
      <c r="L159" s="43"/>
      <c r="M159" s="230"/>
      <c r="N159" s="79"/>
      <c r="O159" s="79"/>
      <c r="P159" s="79"/>
      <c r="Q159" s="79"/>
      <c r="R159" s="79"/>
      <c r="S159" s="79"/>
      <c r="T159" s="80"/>
      <c r="AT159" s="17" t="s">
        <v>174</v>
      </c>
      <c r="AU159" s="17" t="s">
        <v>74</v>
      </c>
    </row>
    <row r="160" s="1" customFormat="1">
      <c r="B160" s="38"/>
      <c r="C160" s="39"/>
      <c r="D160" s="228" t="s">
        <v>221</v>
      </c>
      <c r="E160" s="39"/>
      <c r="F160" s="231" t="s">
        <v>616</v>
      </c>
      <c r="G160" s="39"/>
      <c r="H160" s="39"/>
      <c r="I160" s="143"/>
      <c r="J160" s="39"/>
      <c r="K160" s="39"/>
      <c r="L160" s="43"/>
      <c r="M160" s="230"/>
      <c r="N160" s="79"/>
      <c r="O160" s="79"/>
      <c r="P160" s="79"/>
      <c r="Q160" s="79"/>
      <c r="R160" s="79"/>
      <c r="S160" s="79"/>
      <c r="T160" s="80"/>
      <c r="AT160" s="17" t="s">
        <v>221</v>
      </c>
      <c r="AU160" s="17" t="s">
        <v>74</v>
      </c>
    </row>
    <row r="161" s="13" customFormat="1">
      <c r="B161" s="243"/>
      <c r="C161" s="244"/>
      <c r="D161" s="228" t="s">
        <v>176</v>
      </c>
      <c r="E161" s="245" t="s">
        <v>1</v>
      </c>
      <c r="F161" s="246" t="s">
        <v>617</v>
      </c>
      <c r="G161" s="244"/>
      <c r="H161" s="245" t="s">
        <v>1</v>
      </c>
      <c r="I161" s="247"/>
      <c r="J161" s="244"/>
      <c r="K161" s="244"/>
      <c r="L161" s="248"/>
      <c r="M161" s="249"/>
      <c r="N161" s="250"/>
      <c r="O161" s="250"/>
      <c r="P161" s="250"/>
      <c r="Q161" s="250"/>
      <c r="R161" s="250"/>
      <c r="S161" s="250"/>
      <c r="T161" s="251"/>
      <c r="AT161" s="252" t="s">
        <v>176</v>
      </c>
      <c r="AU161" s="252" t="s">
        <v>74</v>
      </c>
      <c r="AV161" s="13" t="s">
        <v>74</v>
      </c>
      <c r="AW161" s="13" t="s">
        <v>30</v>
      </c>
      <c r="AX161" s="13" t="s">
        <v>67</v>
      </c>
      <c r="AY161" s="252" t="s">
        <v>163</v>
      </c>
    </row>
    <row r="162" s="12" customFormat="1">
      <c r="B162" s="232"/>
      <c r="C162" s="233"/>
      <c r="D162" s="228" t="s">
        <v>176</v>
      </c>
      <c r="E162" s="234" t="s">
        <v>1</v>
      </c>
      <c r="F162" s="235" t="s">
        <v>618</v>
      </c>
      <c r="G162" s="233"/>
      <c r="H162" s="236">
        <v>0.5</v>
      </c>
      <c r="I162" s="237"/>
      <c r="J162" s="233"/>
      <c r="K162" s="233"/>
      <c r="L162" s="238"/>
      <c r="M162" s="239"/>
      <c r="N162" s="240"/>
      <c r="O162" s="240"/>
      <c r="P162" s="240"/>
      <c r="Q162" s="240"/>
      <c r="R162" s="240"/>
      <c r="S162" s="240"/>
      <c r="T162" s="241"/>
      <c r="AT162" s="242" t="s">
        <v>176</v>
      </c>
      <c r="AU162" s="242" t="s">
        <v>74</v>
      </c>
      <c r="AV162" s="12" t="s">
        <v>76</v>
      </c>
      <c r="AW162" s="12" t="s">
        <v>30</v>
      </c>
      <c r="AX162" s="12" t="s">
        <v>67</v>
      </c>
      <c r="AY162" s="242" t="s">
        <v>163</v>
      </c>
    </row>
    <row r="163" s="13" customFormat="1">
      <c r="B163" s="243"/>
      <c r="C163" s="244"/>
      <c r="D163" s="228" t="s">
        <v>176</v>
      </c>
      <c r="E163" s="245" t="s">
        <v>1</v>
      </c>
      <c r="F163" s="246" t="s">
        <v>619</v>
      </c>
      <c r="G163" s="244"/>
      <c r="H163" s="245" t="s">
        <v>1</v>
      </c>
      <c r="I163" s="247"/>
      <c r="J163" s="244"/>
      <c r="K163" s="244"/>
      <c r="L163" s="248"/>
      <c r="M163" s="249"/>
      <c r="N163" s="250"/>
      <c r="O163" s="250"/>
      <c r="P163" s="250"/>
      <c r="Q163" s="250"/>
      <c r="R163" s="250"/>
      <c r="S163" s="250"/>
      <c r="T163" s="251"/>
      <c r="AT163" s="252" t="s">
        <v>176</v>
      </c>
      <c r="AU163" s="252" t="s">
        <v>74</v>
      </c>
      <c r="AV163" s="13" t="s">
        <v>74</v>
      </c>
      <c r="AW163" s="13" t="s">
        <v>30</v>
      </c>
      <c r="AX163" s="13" t="s">
        <v>67</v>
      </c>
      <c r="AY163" s="252" t="s">
        <v>163</v>
      </c>
    </row>
    <row r="164" s="12" customFormat="1">
      <c r="B164" s="232"/>
      <c r="C164" s="233"/>
      <c r="D164" s="228" t="s">
        <v>176</v>
      </c>
      <c r="E164" s="234" t="s">
        <v>1</v>
      </c>
      <c r="F164" s="235" t="s">
        <v>620</v>
      </c>
      <c r="G164" s="233"/>
      <c r="H164" s="236">
        <v>0.75</v>
      </c>
      <c r="I164" s="237"/>
      <c r="J164" s="233"/>
      <c r="K164" s="233"/>
      <c r="L164" s="238"/>
      <c r="M164" s="239"/>
      <c r="N164" s="240"/>
      <c r="O164" s="240"/>
      <c r="P164" s="240"/>
      <c r="Q164" s="240"/>
      <c r="R164" s="240"/>
      <c r="S164" s="240"/>
      <c r="T164" s="241"/>
      <c r="AT164" s="242" t="s">
        <v>176</v>
      </c>
      <c r="AU164" s="242" t="s">
        <v>74</v>
      </c>
      <c r="AV164" s="12" t="s">
        <v>76</v>
      </c>
      <c r="AW164" s="12" t="s">
        <v>30</v>
      </c>
      <c r="AX164" s="12" t="s">
        <v>67</v>
      </c>
      <c r="AY164" s="242" t="s">
        <v>163</v>
      </c>
    </row>
    <row r="165" s="14" customFormat="1">
      <c r="B165" s="253"/>
      <c r="C165" s="254"/>
      <c r="D165" s="228" t="s">
        <v>176</v>
      </c>
      <c r="E165" s="255" t="s">
        <v>1</v>
      </c>
      <c r="F165" s="256" t="s">
        <v>188</v>
      </c>
      <c r="G165" s="254"/>
      <c r="H165" s="257">
        <v>1.25</v>
      </c>
      <c r="I165" s="258"/>
      <c r="J165" s="254"/>
      <c r="K165" s="254"/>
      <c r="L165" s="259"/>
      <c r="M165" s="260"/>
      <c r="N165" s="261"/>
      <c r="O165" s="261"/>
      <c r="P165" s="261"/>
      <c r="Q165" s="261"/>
      <c r="R165" s="261"/>
      <c r="S165" s="261"/>
      <c r="T165" s="262"/>
      <c r="AT165" s="263" t="s">
        <v>176</v>
      </c>
      <c r="AU165" s="263" t="s">
        <v>74</v>
      </c>
      <c r="AV165" s="14" t="s">
        <v>170</v>
      </c>
      <c r="AW165" s="14" t="s">
        <v>30</v>
      </c>
      <c r="AX165" s="14" t="s">
        <v>74</v>
      </c>
      <c r="AY165" s="263" t="s">
        <v>163</v>
      </c>
    </row>
    <row r="166" s="1" customFormat="1" ht="22.5" customHeight="1">
      <c r="B166" s="38"/>
      <c r="C166" s="216" t="s">
        <v>255</v>
      </c>
      <c r="D166" s="216" t="s">
        <v>165</v>
      </c>
      <c r="E166" s="217" t="s">
        <v>621</v>
      </c>
      <c r="F166" s="218" t="s">
        <v>622</v>
      </c>
      <c r="G166" s="219" t="s">
        <v>241</v>
      </c>
      <c r="H166" s="220">
        <v>7.5599999999999996</v>
      </c>
      <c r="I166" s="221"/>
      <c r="J166" s="222">
        <f>ROUND(I166*H166,2)</f>
        <v>0</v>
      </c>
      <c r="K166" s="218" t="s">
        <v>536</v>
      </c>
      <c r="L166" s="43"/>
      <c r="M166" s="223" t="s">
        <v>1</v>
      </c>
      <c r="N166" s="224" t="s">
        <v>38</v>
      </c>
      <c r="O166" s="79"/>
      <c r="P166" s="225">
        <f>O166*H166</f>
        <v>0</v>
      </c>
      <c r="Q166" s="225">
        <v>0</v>
      </c>
      <c r="R166" s="225">
        <f>Q166*H166</f>
        <v>0</v>
      </c>
      <c r="S166" s="225">
        <v>0</v>
      </c>
      <c r="T166" s="226">
        <f>S166*H166</f>
        <v>0</v>
      </c>
      <c r="AR166" s="17" t="s">
        <v>601</v>
      </c>
      <c r="AT166" s="17" t="s">
        <v>165</v>
      </c>
      <c r="AU166" s="17" t="s">
        <v>74</v>
      </c>
      <c r="AY166" s="17" t="s">
        <v>163</v>
      </c>
      <c r="BE166" s="227">
        <f>IF(N166="základní",J166,0)</f>
        <v>0</v>
      </c>
      <c r="BF166" s="227">
        <f>IF(N166="snížená",J166,0)</f>
        <v>0</v>
      </c>
      <c r="BG166" s="227">
        <f>IF(N166="zákl. přenesená",J166,0)</f>
        <v>0</v>
      </c>
      <c r="BH166" s="227">
        <f>IF(N166="sníž. přenesená",J166,0)</f>
        <v>0</v>
      </c>
      <c r="BI166" s="227">
        <f>IF(N166="nulová",J166,0)</f>
        <v>0</v>
      </c>
      <c r="BJ166" s="17" t="s">
        <v>74</v>
      </c>
      <c r="BK166" s="227">
        <f>ROUND(I166*H166,2)</f>
        <v>0</v>
      </c>
      <c r="BL166" s="17" t="s">
        <v>601</v>
      </c>
      <c r="BM166" s="17" t="s">
        <v>623</v>
      </c>
    </row>
    <row r="167" s="1" customFormat="1">
      <c r="B167" s="38"/>
      <c r="C167" s="39"/>
      <c r="D167" s="228" t="s">
        <v>172</v>
      </c>
      <c r="E167" s="39"/>
      <c r="F167" s="229" t="s">
        <v>624</v>
      </c>
      <c r="G167" s="39"/>
      <c r="H167" s="39"/>
      <c r="I167" s="143"/>
      <c r="J167" s="39"/>
      <c r="K167" s="39"/>
      <c r="L167" s="43"/>
      <c r="M167" s="230"/>
      <c r="N167" s="79"/>
      <c r="O167" s="79"/>
      <c r="P167" s="79"/>
      <c r="Q167" s="79"/>
      <c r="R167" s="79"/>
      <c r="S167" s="79"/>
      <c r="T167" s="80"/>
      <c r="AT167" s="17" t="s">
        <v>172</v>
      </c>
      <c r="AU167" s="17" t="s">
        <v>74</v>
      </c>
    </row>
    <row r="168" s="1" customFormat="1">
      <c r="B168" s="38"/>
      <c r="C168" s="39"/>
      <c r="D168" s="228" t="s">
        <v>174</v>
      </c>
      <c r="E168" s="39"/>
      <c r="F168" s="231" t="s">
        <v>625</v>
      </c>
      <c r="G168" s="39"/>
      <c r="H168" s="39"/>
      <c r="I168" s="143"/>
      <c r="J168" s="39"/>
      <c r="K168" s="39"/>
      <c r="L168" s="43"/>
      <c r="M168" s="230"/>
      <c r="N168" s="79"/>
      <c r="O168" s="79"/>
      <c r="P168" s="79"/>
      <c r="Q168" s="79"/>
      <c r="R168" s="79"/>
      <c r="S168" s="79"/>
      <c r="T168" s="80"/>
      <c r="AT168" s="17" t="s">
        <v>174</v>
      </c>
      <c r="AU168" s="17" t="s">
        <v>74</v>
      </c>
    </row>
    <row r="169" s="12" customFormat="1">
      <c r="B169" s="232"/>
      <c r="C169" s="233"/>
      <c r="D169" s="228" t="s">
        <v>176</v>
      </c>
      <c r="E169" s="234" t="s">
        <v>1</v>
      </c>
      <c r="F169" s="235" t="s">
        <v>607</v>
      </c>
      <c r="G169" s="233"/>
      <c r="H169" s="236">
        <v>7.5599999999999996</v>
      </c>
      <c r="I169" s="237"/>
      <c r="J169" s="233"/>
      <c r="K169" s="233"/>
      <c r="L169" s="238"/>
      <c r="M169" s="239"/>
      <c r="N169" s="240"/>
      <c r="O169" s="240"/>
      <c r="P169" s="240"/>
      <c r="Q169" s="240"/>
      <c r="R169" s="240"/>
      <c r="S169" s="240"/>
      <c r="T169" s="241"/>
      <c r="AT169" s="242" t="s">
        <v>176</v>
      </c>
      <c r="AU169" s="242" t="s">
        <v>74</v>
      </c>
      <c r="AV169" s="12" t="s">
        <v>76</v>
      </c>
      <c r="AW169" s="12" t="s">
        <v>30</v>
      </c>
      <c r="AX169" s="12" t="s">
        <v>74</v>
      </c>
      <c r="AY169" s="242" t="s">
        <v>163</v>
      </c>
    </row>
    <row r="170" s="11" customFormat="1" ht="25.92" customHeight="1">
      <c r="B170" s="200"/>
      <c r="C170" s="201"/>
      <c r="D170" s="202" t="s">
        <v>66</v>
      </c>
      <c r="E170" s="203" t="s">
        <v>626</v>
      </c>
      <c r="F170" s="203" t="s">
        <v>627</v>
      </c>
      <c r="G170" s="201"/>
      <c r="H170" s="201"/>
      <c r="I170" s="204"/>
      <c r="J170" s="205">
        <f>BK170</f>
        <v>0</v>
      </c>
      <c r="K170" s="201"/>
      <c r="L170" s="206"/>
      <c r="M170" s="207"/>
      <c r="N170" s="208"/>
      <c r="O170" s="208"/>
      <c r="P170" s="209">
        <f>SUM(P171:P174)</f>
        <v>0</v>
      </c>
      <c r="Q170" s="208"/>
      <c r="R170" s="209">
        <f>SUM(R171:R174)</f>
        <v>0</v>
      </c>
      <c r="S170" s="208"/>
      <c r="T170" s="210">
        <f>SUM(T171:T174)</f>
        <v>0</v>
      </c>
      <c r="AR170" s="211" t="s">
        <v>205</v>
      </c>
      <c r="AT170" s="212" t="s">
        <v>66</v>
      </c>
      <c r="AU170" s="212" t="s">
        <v>67</v>
      </c>
      <c r="AY170" s="211" t="s">
        <v>163</v>
      </c>
      <c r="BK170" s="213">
        <f>SUM(BK171:BK174)</f>
        <v>0</v>
      </c>
    </row>
    <row r="171" s="1" customFormat="1" ht="22.5" customHeight="1">
      <c r="B171" s="38"/>
      <c r="C171" s="216" t="s">
        <v>267</v>
      </c>
      <c r="D171" s="216" t="s">
        <v>165</v>
      </c>
      <c r="E171" s="217" t="s">
        <v>628</v>
      </c>
      <c r="F171" s="218" t="s">
        <v>629</v>
      </c>
      <c r="G171" s="219" t="s">
        <v>398</v>
      </c>
      <c r="H171" s="220">
        <v>1</v>
      </c>
      <c r="I171" s="221"/>
      <c r="J171" s="222">
        <f>ROUND(I171*H171,2)</f>
        <v>0</v>
      </c>
      <c r="K171" s="218" t="s">
        <v>536</v>
      </c>
      <c r="L171" s="43"/>
      <c r="M171" s="223" t="s">
        <v>1</v>
      </c>
      <c r="N171" s="224" t="s">
        <v>38</v>
      </c>
      <c r="O171" s="79"/>
      <c r="P171" s="225">
        <f>O171*H171</f>
        <v>0</v>
      </c>
      <c r="Q171" s="225">
        <v>0</v>
      </c>
      <c r="R171" s="225">
        <f>Q171*H171</f>
        <v>0</v>
      </c>
      <c r="S171" s="225">
        <v>0</v>
      </c>
      <c r="T171" s="226">
        <f>S171*H171</f>
        <v>0</v>
      </c>
      <c r="AR171" s="17" t="s">
        <v>170</v>
      </c>
      <c r="AT171" s="17" t="s">
        <v>165</v>
      </c>
      <c r="AU171" s="17" t="s">
        <v>74</v>
      </c>
      <c r="AY171" s="17" t="s">
        <v>163</v>
      </c>
      <c r="BE171" s="227">
        <f>IF(N171="základní",J171,0)</f>
        <v>0</v>
      </c>
      <c r="BF171" s="227">
        <f>IF(N171="snížená",J171,0)</f>
        <v>0</v>
      </c>
      <c r="BG171" s="227">
        <f>IF(N171="zákl. přenesená",J171,0)</f>
        <v>0</v>
      </c>
      <c r="BH171" s="227">
        <f>IF(N171="sníž. přenesená",J171,0)</f>
        <v>0</v>
      </c>
      <c r="BI171" s="227">
        <f>IF(N171="nulová",J171,0)</f>
        <v>0</v>
      </c>
      <c r="BJ171" s="17" t="s">
        <v>74</v>
      </c>
      <c r="BK171" s="227">
        <f>ROUND(I171*H171,2)</f>
        <v>0</v>
      </c>
      <c r="BL171" s="17" t="s">
        <v>170</v>
      </c>
      <c r="BM171" s="17" t="s">
        <v>630</v>
      </c>
    </row>
    <row r="172" s="1" customFormat="1">
      <c r="B172" s="38"/>
      <c r="C172" s="39"/>
      <c r="D172" s="228" t="s">
        <v>172</v>
      </c>
      <c r="E172" s="39"/>
      <c r="F172" s="229" t="s">
        <v>631</v>
      </c>
      <c r="G172" s="39"/>
      <c r="H172" s="39"/>
      <c r="I172" s="143"/>
      <c r="J172" s="39"/>
      <c r="K172" s="39"/>
      <c r="L172" s="43"/>
      <c r="M172" s="230"/>
      <c r="N172" s="79"/>
      <c r="O172" s="79"/>
      <c r="P172" s="79"/>
      <c r="Q172" s="79"/>
      <c r="R172" s="79"/>
      <c r="S172" s="79"/>
      <c r="T172" s="80"/>
      <c r="AT172" s="17" t="s">
        <v>172</v>
      </c>
      <c r="AU172" s="17" t="s">
        <v>74</v>
      </c>
    </row>
    <row r="173" s="1" customFormat="1">
      <c r="B173" s="38"/>
      <c r="C173" s="39"/>
      <c r="D173" s="228" t="s">
        <v>174</v>
      </c>
      <c r="E173" s="39"/>
      <c r="F173" s="231" t="s">
        <v>632</v>
      </c>
      <c r="G173" s="39"/>
      <c r="H173" s="39"/>
      <c r="I173" s="143"/>
      <c r="J173" s="39"/>
      <c r="K173" s="39"/>
      <c r="L173" s="43"/>
      <c r="M173" s="230"/>
      <c r="N173" s="79"/>
      <c r="O173" s="79"/>
      <c r="P173" s="79"/>
      <c r="Q173" s="79"/>
      <c r="R173" s="79"/>
      <c r="S173" s="79"/>
      <c r="T173" s="80"/>
      <c r="AT173" s="17" t="s">
        <v>174</v>
      </c>
      <c r="AU173" s="17" t="s">
        <v>74</v>
      </c>
    </row>
    <row r="174" s="1" customFormat="1">
      <c r="B174" s="38"/>
      <c r="C174" s="39"/>
      <c r="D174" s="228" t="s">
        <v>221</v>
      </c>
      <c r="E174" s="39"/>
      <c r="F174" s="231" t="s">
        <v>633</v>
      </c>
      <c r="G174" s="39"/>
      <c r="H174" s="39"/>
      <c r="I174" s="143"/>
      <c r="J174" s="39"/>
      <c r="K174" s="39"/>
      <c r="L174" s="43"/>
      <c r="M174" s="277"/>
      <c r="N174" s="278"/>
      <c r="O174" s="278"/>
      <c r="P174" s="278"/>
      <c r="Q174" s="278"/>
      <c r="R174" s="278"/>
      <c r="S174" s="278"/>
      <c r="T174" s="279"/>
      <c r="AT174" s="17" t="s">
        <v>221</v>
      </c>
      <c r="AU174" s="17" t="s">
        <v>74</v>
      </c>
    </row>
    <row r="175" s="1" customFormat="1" ht="6.96" customHeight="1">
      <c r="B175" s="57"/>
      <c r="C175" s="58"/>
      <c r="D175" s="58"/>
      <c r="E175" s="58"/>
      <c r="F175" s="58"/>
      <c r="G175" s="58"/>
      <c r="H175" s="58"/>
      <c r="I175" s="167"/>
      <c r="J175" s="58"/>
      <c r="K175" s="58"/>
      <c r="L175" s="43"/>
    </row>
  </sheetData>
  <sheetProtection sheet="1" autoFilter="0" formatColumns="0" formatRows="0" objects="1" scenarios="1" spinCount="100000" saltValue="j37j0QL4K5UjNk6SZsy/09beJOSbKsmfte3Kk9v3yIEfwdI7AZFLJz3wEnqJNIamp6g0zWSHMqv2kwIuhsXLdA==" hashValue="V1+kJ/l/+oIKo5ukvE48UYlzpJdsSsMPJ1Q9yaq4WZj4+B5bvtRtArqpiFD2l80o+j++LjDsSMFosm1SVBre5Q==" algorithmName="SHA-512" password="CC35"/>
  <autoFilter ref="C88:K174"/>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87</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634</v>
      </c>
      <c r="F9" s="1"/>
      <c r="G9" s="1"/>
      <c r="H9" s="1"/>
      <c r="I9" s="143"/>
      <c r="L9" s="43"/>
    </row>
    <row r="10" s="1" customFormat="1" ht="12" customHeight="1">
      <c r="B10" s="43"/>
      <c r="D10" s="141" t="s">
        <v>131</v>
      </c>
      <c r="I10" s="143"/>
      <c r="L10" s="43"/>
    </row>
    <row r="11" s="1" customFormat="1" ht="36.96" customHeight="1">
      <c r="B11" s="43"/>
      <c r="E11" s="144" t="s">
        <v>635</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ROUND(J97,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ROUND((SUM(BE97:BE608)),  2)</f>
        <v>0</v>
      </c>
      <c r="I35" s="156">
        <v>0.20999999999999999</v>
      </c>
      <c r="J35" s="155">
        <f>ROUND(((SUM(BE97:BE608))*I35),  2)</f>
        <v>0</v>
      </c>
      <c r="L35" s="43"/>
    </row>
    <row r="36" s="1" customFormat="1" ht="14.4" customHeight="1">
      <c r="B36" s="43"/>
      <c r="E36" s="141" t="s">
        <v>39</v>
      </c>
      <c r="F36" s="155">
        <f>ROUND((SUM(BF97:BF608)),  2)</f>
        <v>0</v>
      </c>
      <c r="I36" s="156">
        <v>0.14999999999999999</v>
      </c>
      <c r="J36" s="155">
        <f>ROUND(((SUM(BF97:BF608))*I36),  2)</f>
        <v>0</v>
      </c>
      <c r="L36" s="43"/>
    </row>
    <row r="37" hidden="1" s="1" customFormat="1" ht="14.4" customHeight="1">
      <c r="B37" s="43"/>
      <c r="E37" s="141" t="s">
        <v>40</v>
      </c>
      <c r="F37" s="155">
        <f>ROUND((SUM(BG97:BG608)),  2)</f>
        <v>0</v>
      </c>
      <c r="I37" s="156">
        <v>0.20999999999999999</v>
      </c>
      <c r="J37" s="155">
        <f>0</f>
        <v>0</v>
      </c>
      <c r="L37" s="43"/>
    </row>
    <row r="38" hidden="1" s="1" customFormat="1" ht="14.4" customHeight="1">
      <c r="B38" s="43"/>
      <c r="E38" s="141" t="s">
        <v>41</v>
      </c>
      <c r="F38" s="155">
        <f>ROUND((SUM(BH97:BH608)),  2)</f>
        <v>0</v>
      </c>
      <c r="I38" s="156">
        <v>0.14999999999999999</v>
      </c>
      <c r="J38" s="155">
        <f>0</f>
        <v>0</v>
      </c>
      <c r="L38" s="43"/>
    </row>
    <row r="39" hidden="1" s="1" customFormat="1" ht="14.4" customHeight="1">
      <c r="B39" s="43"/>
      <c r="E39" s="141" t="s">
        <v>42</v>
      </c>
      <c r="F39" s="155">
        <f>ROUND((SUM(BI97:BI608)),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634</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4,669 - most</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J97</f>
        <v>0</v>
      </c>
      <c r="K63" s="39"/>
      <c r="L63" s="43"/>
      <c r="AU63" s="17" t="s">
        <v>137</v>
      </c>
    </row>
    <row r="64" s="8" customFormat="1" ht="24.96" customHeight="1">
      <c r="B64" s="177"/>
      <c r="C64" s="178"/>
      <c r="D64" s="179" t="s">
        <v>138</v>
      </c>
      <c r="E64" s="180"/>
      <c r="F64" s="180"/>
      <c r="G64" s="180"/>
      <c r="H64" s="180"/>
      <c r="I64" s="181"/>
      <c r="J64" s="182">
        <f>J98</f>
        <v>0</v>
      </c>
      <c r="K64" s="178"/>
      <c r="L64" s="183"/>
    </row>
    <row r="65" s="9" customFormat="1" ht="19.92" customHeight="1">
      <c r="B65" s="184"/>
      <c r="C65" s="122"/>
      <c r="D65" s="185" t="s">
        <v>139</v>
      </c>
      <c r="E65" s="186"/>
      <c r="F65" s="186"/>
      <c r="G65" s="186"/>
      <c r="H65" s="186"/>
      <c r="I65" s="187"/>
      <c r="J65" s="188">
        <f>J99</f>
        <v>0</v>
      </c>
      <c r="K65" s="122"/>
      <c r="L65" s="189"/>
    </row>
    <row r="66" s="9" customFormat="1" ht="19.92" customHeight="1">
      <c r="B66" s="184"/>
      <c r="C66" s="122"/>
      <c r="D66" s="185" t="s">
        <v>636</v>
      </c>
      <c r="E66" s="186"/>
      <c r="F66" s="186"/>
      <c r="G66" s="186"/>
      <c r="H66" s="186"/>
      <c r="I66" s="187"/>
      <c r="J66" s="188">
        <f>J197</f>
        <v>0</v>
      </c>
      <c r="K66" s="122"/>
      <c r="L66" s="189"/>
    </row>
    <row r="67" s="9" customFormat="1" ht="19.92" customHeight="1">
      <c r="B67" s="184"/>
      <c r="C67" s="122"/>
      <c r="D67" s="185" t="s">
        <v>140</v>
      </c>
      <c r="E67" s="186"/>
      <c r="F67" s="186"/>
      <c r="G67" s="186"/>
      <c r="H67" s="186"/>
      <c r="I67" s="187"/>
      <c r="J67" s="188">
        <f>J202</f>
        <v>0</v>
      </c>
      <c r="K67" s="122"/>
      <c r="L67" s="189"/>
    </row>
    <row r="68" s="9" customFormat="1" ht="19.92" customHeight="1">
      <c r="B68" s="184"/>
      <c r="C68" s="122"/>
      <c r="D68" s="185" t="s">
        <v>141</v>
      </c>
      <c r="E68" s="186"/>
      <c r="F68" s="186"/>
      <c r="G68" s="186"/>
      <c r="H68" s="186"/>
      <c r="I68" s="187"/>
      <c r="J68" s="188">
        <f>J247</f>
        <v>0</v>
      </c>
      <c r="K68" s="122"/>
      <c r="L68" s="189"/>
    </row>
    <row r="69" s="9" customFormat="1" ht="19.92" customHeight="1">
      <c r="B69" s="184"/>
      <c r="C69" s="122"/>
      <c r="D69" s="185" t="s">
        <v>637</v>
      </c>
      <c r="E69" s="186"/>
      <c r="F69" s="186"/>
      <c r="G69" s="186"/>
      <c r="H69" s="186"/>
      <c r="I69" s="187"/>
      <c r="J69" s="188">
        <f>J273</f>
        <v>0</v>
      </c>
      <c r="K69" s="122"/>
      <c r="L69" s="189"/>
    </row>
    <row r="70" s="9" customFormat="1" ht="19.92" customHeight="1">
      <c r="B70" s="184"/>
      <c r="C70" s="122"/>
      <c r="D70" s="185" t="s">
        <v>142</v>
      </c>
      <c r="E70" s="186"/>
      <c r="F70" s="186"/>
      <c r="G70" s="186"/>
      <c r="H70" s="186"/>
      <c r="I70" s="187"/>
      <c r="J70" s="188">
        <f>J278</f>
        <v>0</v>
      </c>
      <c r="K70" s="122"/>
      <c r="L70" s="189"/>
    </row>
    <row r="71" s="9" customFormat="1" ht="19.92" customHeight="1">
      <c r="B71" s="184"/>
      <c r="C71" s="122"/>
      <c r="D71" s="185" t="s">
        <v>143</v>
      </c>
      <c r="E71" s="186"/>
      <c r="F71" s="186"/>
      <c r="G71" s="186"/>
      <c r="H71" s="186"/>
      <c r="I71" s="187"/>
      <c r="J71" s="188">
        <f>J307</f>
        <v>0</v>
      </c>
      <c r="K71" s="122"/>
      <c r="L71" s="189"/>
    </row>
    <row r="72" s="9" customFormat="1" ht="19.92" customHeight="1">
      <c r="B72" s="184"/>
      <c r="C72" s="122"/>
      <c r="D72" s="185" t="s">
        <v>144</v>
      </c>
      <c r="E72" s="186"/>
      <c r="F72" s="186"/>
      <c r="G72" s="186"/>
      <c r="H72" s="186"/>
      <c r="I72" s="187"/>
      <c r="J72" s="188">
        <f>J541</f>
        <v>0</v>
      </c>
      <c r="K72" s="122"/>
      <c r="L72" s="189"/>
    </row>
    <row r="73" s="9" customFormat="1" ht="19.92" customHeight="1">
      <c r="B73" s="184"/>
      <c r="C73" s="122"/>
      <c r="D73" s="185" t="s">
        <v>145</v>
      </c>
      <c r="E73" s="186"/>
      <c r="F73" s="186"/>
      <c r="G73" s="186"/>
      <c r="H73" s="186"/>
      <c r="I73" s="187"/>
      <c r="J73" s="188">
        <f>J570</f>
        <v>0</v>
      </c>
      <c r="K73" s="122"/>
      <c r="L73" s="189"/>
    </row>
    <row r="74" s="8" customFormat="1" ht="24.96" customHeight="1">
      <c r="B74" s="177"/>
      <c r="C74" s="178"/>
      <c r="D74" s="179" t="s">
        <v>146</v>
      </c>
      <c r="E74" s="180"/>
      <c r="F74" s="180"/>
      <c r="G74" s="180"/>
      <c r="H74" s="180"/>
      <c r="I74" s="181"/>
      <c r="J74" s="182">
        <f>J575</f>
        <v>0</v>
      </c>
      <c r="K74" s="178"/>
      <c r="L74" s="183"/>
    </row>
    <row r="75" s="9" customFormat="1" ht="19.92" customHeight="1">
      <c r="B75" s="184"/>
      <c r="C75" s="122"/>
      <c r="D75" s="185" t="s">
        <v>147</v>
      </c>
      <c r="E75" s="186"/>
      <c r="F75" s="186"/>
      <c r="G75" s="186"/>
      <c r="H75" s="186"/>
      <c r="I75" s="187"/>
      <c r="J75" s="188">
        <f>J576</f>
        <v>0</v>
      </c>
      <c r="K75" s="122"/>
      <c r="L75" s="189"/>
    </row>
    <row r="76" s="1" customFormat="1" ht="21.84" customHeight="1">
      <c r="B76" s="38"/>
      <c r="C76" s="39"/>
      <c r="D76" s="39"/>
      <c r="E76" s="39"/>
      <c r="F76" s="39"/>
      <c r="G76" s="39"/>
      <c r="H76" s="39"/>
      <c r="I76" s="143"/>
      <c r="J76" s="39"/>
      <c r="K76" s="39"/>
      <c r="L76" s="43"/>
    </row>
    <row r="77" s="1" customFormat="1" ht="6.96" customHeight="1">
      <c r="B77" s="57"/>
      <c r="C77" s="58"/>
      <c r="D77" s="58"/>
      <c r="E77" s="58"/>
      <c r="F77" s="58"/>
      <c r="G77" s="58"/>
      <c r="H77" s="58"/>
      <c r="I77" s="167"/>
      <c r="J77" s="58"/>
      <c r="K77" s="58"/>
      <c r="L77" s="43"/>
    </row>
    <row r="81" s="1" customFormat="1" ht="6.96" customHeight="1">
      <c r="B81" s="59"/>
      <c r="C81" s="60"/>
      <c r="D81" s="60"/>
      <c r="E81" s="60"/>
      <c r="F81" s="60"/>
      <c r="G81" s="60"/>
      <c r="H81" s="60"/>
      <c r="I81" s="170"/>
      <c r="J81" s="60"/>
      <c r="K81" s="60"/>
      <c r="L81" s="43"/>
    </row>
    <row r="82" s="1" customFormat="1" ht="24.96" customHeight="1">
      <c r="B82" s="38"/>
      <c r="C82" s="23" t="s">
        <v>148</v>
      </c>
      <c r="D82" s="39"/>
      <c r="E82" s="39"/>
      <c r="F82" s="39"/>
      <c r="G82" s="39"/>
      <c r="H82" s="39"/>
      <c r="I82" s="143"/>
      <c r="J82" s="39"/>
      <c r="K82" s="39"/>
      <c r="L82" s="43"/>
    </row>
    <row r="83" s="1" customFormat="1" ht="6.96" customHeight="1">
      <c r="B83" s="38"/>
      <c r="C83" s="39"/>
      <c r="D83" s="39"/>
      <c r="E83" s="39"/>
      <c r="F83" s="39"/>
      <c r="G83" s="39"/>
      <c r="H83" s="39"/>
      <c r="I83" s="143"/>
      <c r="J83" s="39"/>
      <c r="K83" s="39"/>
      <c r="L83" s="43"/>
    </row>
    <row r="84" s="1" customFormat="1" ht="12" customHeight="1">
      <c r="B84" s="38"/>
      <c r="C84" s="32" t="s">
        <v>16</v>
      </c>
      <c r="D84" s="39"/>
      <c r="E84" s="39"/>
      <c r="F84" s="39"/>
      <c r="G84" s="39"/>
      <c r="H84" s="39"/>
      <c r="I84" s="143"/>
      <c r="J84" s="39"/>
      <c r="K84" s="39"/>
      <c r="L84" s="43"/>
    </row>
    <row r="85" s="1" customFormat="1" ht="16.5" customHeight="1">
      <c r="B85" s="38"/>
      <c r="C85" s="39"/>
      <c r="D85" s="39"/>
      <c r="E85" s="171" t="str">
        <f>E7</f>
        <v>Oprava mostních objektů v úseku Ústí n. L. západ - Řehlovice</v>
      </c>
      <c r="F85" s="32"/>
      <c r="G85" s="32"/>
      <c r="H85" s="32"/>
      <c r="I85" s="143"/>
      <c r="J85" s="39"/>
      <c r="K85" s="39"/>
      <c r="L85" s="43"/>
    </row>
    <row r="86" ht="12" customHeight="1">
      <c r="B86" s="21"/>
      <c r="C86" s="32" t="s">
        <v>129</v>
      </c>
      <c r="D86" s="22"/>
      <c r="E86" s="22"/>
      <c r="F86" s="22"/>
      <c r="G86" s="22"/>
      <c r="H86" s="22"/>
      <c r="I86" s="136"/>
      <c r="J86" s="22"/>
      <c r="K86" s="22"/>
      <c r="L86" s="20"/>
    </row>
    <row r="87" s="1" customFormat="1" ht="16.5" customHeight="1">
      <c r="B87" s="38"/>
      <c r="C87" s="39"/>
      <c r="D87" s="39"/>
      <c r="E87" s="171" t="s">
        <v>634</v>
      </c>
      <c r="F87" s="39"/>
      <c r="G87" s="39"/>
      <c r="H87" s="39"/>
      <c r="I87" s="143"/>
      <c r="J87" s="39"/>
      <c r="K87" s="39"/>
      <c r="L87" s="43"/>
    </row>
    <row r="88" s="1" customFormat="1" ht="12" customHeight="1">
      <c r="B88" s="38"/>
      <c r="C88" s="32" t="s">
        <v>131</v>
      </c>
      <c r="D88" s="39"/>
      <c r="E88" s="39"/>
      <c r="F88" s="39"/>
      <c r="G88" s="39"/>
      <c r="H88" s="39"/>
      <c r="I88" s="143"/>
      <c r="J88" s="39"/>
      <c r="K88" s="39"/>
      <c r="L88" s="43"/>
    </row>
    <row r="89" s="1" customFormat="1" ht="16.5" customHeight="1">
      <c r="B89" s="38"/>
      <c r="C89" s="39"/>
      <c r="D89" s="39"/>
      <c r="E89" s="64" t="str">
        <f>E11</f>
        <v>001 - km 4,669 - most</v>
      </c>
      <c r="F89" s="39"/>
      <c r="G89" s="39"/>
      <c r="H89" s="39"/>
      <c r="I89" s="143"/>
      <c r="J89" s="39"/>
      <c r="K89" s="39"/>
      <c r="L89" s="43"/>
    </row>
    <row r="90" s="1" customFormat="1" ht="6.96" customHeight="1">
      <c r="B90" s="38"/>
      <c r="C90" s="39"/>
      <c r="D90" s="39"/>
      <c r="E90" s="39"/>
      <c r="F90" s="39"/>
      <c r="G90" s="39"/>
      <c r="H90" s="39"/>
      <c r="I90" s="143"/>
      <c r="J90" s="39"/>
      <c r="K90" s="39"/>
      <c r="L90" s="43"/>
    </row>
    <row r="91" s="1" customFormat="1" ht="12" customHeight="1">
      <c r="B91" s="38"/>
      <c r="C91" s="32" t="s">
        <v>20</v>
      </c>
      <c r="D91" s="39"/>
      <c r="E91" s="39"/>
      <c r="F91" s="27" t="str">
        <f>F14</f>
        <v xml:space="preserve"> </v>
      </c>
      <c r="G91" s="39"/>
      <c r="H91" s="39"/>
      <c r="I91" s="145" t="s">
        <v>22</v>
      </c>
      <c r="J91" s="67" t="str">
        <f>IF(J14="","",J14)</f>
        <v>25. 2. 2019</v>
      </c>
      <c r="K91" s="39"/>
      <c r="L91" s="43"/>
    </row>
    <row r="92" s="1" customFormat="1" ht="6.96" customHeight="1">
      <c r="B92" s="38"/>
      <c r="C92" s="39"/>
      <c r="D92" s="39"/>
      <c r="E92" s="39"/>
      <c r="F92" s="39"/>
      <c r="G92" s="39"/>
      <c r="H92" s="39"/>
      <c r="I92" s="143"/>
      <c r="J92" s="39"/>
      <c r="K92" s="39"/>
      <c r="L92" s="43"/>
    </row>
    <row r="93" s="1" customFormat="1" ht="13.65" customHeight="1">
      <c r="B93" s="38"/>
      <c r="C93" s="32" t="s">
        <v>24</v>
      </c>
      <c r="D93" s="39"/>
      <c r="E93" s="39"/>
      <c r="F93" s="27" t="str">
        <f>E17</f>
        <v xml:space="preserve"> </v>
      </c>
      <c r="G93" s="39"/>
      <c r="H93" s="39"/>
      <c r="I93" s="145" t="s">
        <v>29</v>
      </c>
      <c r="J93" s="36" t="str">
        <f>E23</f>
        <v xml:space="preserve"> </v>
      </c>
      <c r="K93" s="39"/>
      <c r="L93" s="43"/>
    </row>
    <row r="94" s="1" customFormat="1" ht="13.65" customHeight="1">
      <c r="B94" s="38"/>
      <c r="C94" s="32" t="s">
        <v>27</v>
      </c>
      <c r="D94" s="39"/>
      <c r="E94" s="39"/>
      <c r="F94" s="27" t="str">
        <f>IF(E20="","",E20)</f>
        <v>Vyplň údaj</v>
      </c>
      <c r="G94" s="39"/>
      <c r="H94" s="39"/>
      <c r="I94" s="145" t="s">
        <v>31</v>
      </c>
      <c r="J94" s="36" t="str">
        <f>E26</f>
        <v xml:space="preserve"> </v>
      </c>
      <c r="K94" s="39"/>
      <c r="L94" s="43"/>
    </row>
    <row r="95" s="1" customFormat="1" ht="10.32" customHeight="1">
      <c r="B95" s="38"/>
      <c r="C95" s="39"/>
      <c r="D95" s="39"/>
      <c r="E95" s="39"/>
      <c r="F95" s="39"/>
      <c r="G95" s="39"/>
      <c r="H95" s="39"/>
      <c r="I95" s="143"/>
      <c r="J95" s="39"/>
      <c r="K95" s="39"/>
      <c r="L95" s="43"/>
    </row>
    <row r="96" s="10" customFormat="1" ht="29.28" customHeight="1">
      <c r="B96" s="190"/>
      <c r="C96" s="191" t="s">
        <v>149</v>
      </c>
      <c r="D96" s="192" t="s">
        <v>52</v>
      </c>
      <c r="E96" s="192" t="s">
        <v>48</v>
      </c>
      <c r="F96" s="192" t="s">
        <v>49</v>
      </c>
      <c r="G96" s="192" t="s">
        <v>150</v>
      </c>
      <c r="H96" s="192" t="s">
        <v>151</v>
      </c>
      <c r="I96" s="193" t="s">
        <v>152</v>
      </c>
      <c r="J96" s="192" t="s">
        <v>135</v>
      </c>
      <c r="K96" s="194" t="s">
        <v>153</v>
      </c>
      <c r="L96" s="195"/>
      <c r="M96" s="88" t="s">
        <v>1</v>
      </c>
      <c r="N96" s="89" t="s">
        <v>37</v>
      </c>
      <c r="O96" s="89" t="s">
        <v>154</v>
      </c>
      <c r="P96" s="89" t="s">
        <v>155</v>
      </c>
      <c r="Q96" s="89" t="s">
        <v>156</v>
      </c>
      <c r="R96" s="89" t="s">
        <v>157</v>
      </c>
      <c r="S96" s="89" t="s">
        <v>158</v>
      </c>
      <c r="T96" s="90" t="s">
        <v>159</v>
      </c>
    </row>
    <row r="97" s="1" customFormat="1" ht="22.8" customHeight="1">
      <c r="B97" s="38"/>
      <c r="C97" s="95" t="s">
        <v>160</v>
      </c>
      <c r="D97" s="39"/>
      <c r="E97" s="39"/>
      <c r="F97" s="39"/>
      <c r="G97" s="39"/>
      <c r="H97" s="39"/>
      <c r="I97" s="143"/>
      <c r="J97" s="196">
        <f>BK97</f>
        <v>0</v>
      </c>
      <c r="K97" s="39"/>
      <c r="L97" s="43"/>
      <c r="M97" s="91"/>
      <c r="N97" s="92"/>
      <c r="O97" s="92"/>
      <c r="P97" s="197">
        <f>P98+P575</f>
        <v>0</v>
      </c>
      <c r="Q97" s="92"/>
      <c r="R97" s="197">
        <f>R98+R575</f>
        <v>121.7764241452</v>
      </c>
      <c r="S97" s="92"/>
      <c r="T97" s="198">
        <f>T98+T575</f>
        <v>44.725604000000004</v>
      </c>
      <c r="AT97" s="17" t="s">
        <v>66</v>
      </c>
      <c r="AU97" s="17" t="s">
        <v>137</v>
      </c>
      <c r="BK97" s="199">
        <f>BK98+BK575</f>
        <v>0</v>
      </c>
    </row>
    <row r="98" s="11" customFormat="1" ht="25.92" customHeight="1">
      <c r="B98" s="200"/>
      <c r="C98" s="201"/>
      <c r="D98" s="202" t="s">
        <v>66</v>
      </c>
      <c r="E98" s="203" t="s">
        <v>161</v>
      </c>
      <c r="F98" s="203" t="s">
        <v>162</v>
      </c>
      <c r="G98" s="201"/>
      <c r="H98" s="201"/>
      <c r="I98" s="204"/>
      <c r="J98" s="205">
        <f>BK98</f>
        <v>0</v>
      </c>
      <c r="K98" s="201"/>
      <c r="L98" s="206"/>
      <c r="M98" s="207"/>
      <c r="N98" s="208"/>
      <c r="O98" s="208"/>
      <c r="P98" s="209">
        <f>P99+P197+P202+P247+P273+P278+P307+P541+P570</f>
        <v>0</v>
      </c>
      <c r="Q98" s="208"/>
      <c r="R98" s="209">
        <f>R99+R197+R202+R247+R273+R278+R307+R541+R570</f>
        <v>121.7594241452</v>
      </c>
      <c r="S98" s="208"/>
      <c r="T98" s="210">
        <f>T99+T197+T202+T247+T273+T278+T307+T541+T570</f>
        <v>44.725604000000004</v>
      </c>
      <c r="AR98" s="211" t="s">
        <v>74</v>
      </c>
      <c r="AT98" s="212" t="s">
        <v>66</v>
      </c>
      <c r="AU98" s="212" t="s">
        <v>67</v>
      </c>
      <c r="AY98" s="211" t="s">
        <v>163</v>
      </c>
      <c r="BK98" s="213">
        <f>BK99+BK197+BK202+BK247+BK273+BK278+BK307+BK541+BK570</f>
        <v>0</v>
      </c>
    </row>
    <row r="99" s="11" customFormat="1" ht="22.8" customHeight="1">
      <c r="B99" s="200"/>
      <c r="C99" s="201"/>
      <c r="D99" s="202" t="s">
        <v>66</v>
      </c>
      <c r="E99" s="214" t="s">
        <v>74</v>
      </c>
      <c r="F99" s="214" t="s">
        <v>164</v>
      </c>
      <c r="G99" s="201"/>
      <c r="H99" s="201"/>
      <c r="I99" s="204"/>
      <c r="J99" s="215">
        <f>BK99</f>
        <v>0</v>
      </c>
      <c r="K99" s="201"/>
      <c r="L99" s="206"/>
      <c r="M99" s="207"/>
      <c r="N99" s="208"/>
      <c r="O99" s="208"/>
      <c r="P99" s="209">
        <f>SUM(P100:P196)</f>
        <v>0</v>
      </c>
      <c r="Q99" s="208"/>
      <c r="R99" s="209">
        <f>SUM(R100:R196)</f>
        <v>47.357884890000001</v>
      </c>
      <c r="S99" s="208"/>
      <c r="T99" s="210">
        <f>SUM(T100:T196)</f>
        <v>0</v>
      </c>
      <c r="AR99" s="211" t="s">
        <v>74</v>
      </c>
      <c r="AT99" s="212" t="s">
        <v>66</v>
      </c>
      <c r="AU99" s="212" t="s">
        <v>74</v>
      </c>
      <c r="AY99" s="211" t="s">
        <v>163</v>
      </c>
      <c r="BK99" s="213">
        <f>SUM(BK100:BK196)</f>
        <v>0</v>
      </c>
    </row>
    <row r="100" s="1" customFormat="1" ht="16.5" customHeight="1">
      <c r="B100" s="38"/>
      <c r="C100" s="216" t="s">
        <v>74</v>
      </c>
      <c r="D100" s="216" t="s">
        <v>165</v>
      </c>
      <c r="E100" s="217" t="s">
        <v>638</v>
      </c>
      <c r="F100" s="218" t="s">
        <v>639</v>
      </c>
      <c r="G100" s="219" t="s">
        <v>197</v>
      </c>
      <c r="H100" s="220">
        <v>68</v>
      </c>
      <c r="I100" s="221"/>
      <c r="J100" s="222">
        <f>ROUND(I100*H100,2)</f>
        <v>0</v>
      </c>
      <c r="K100" s="218" t="s">
        <v>169</v>
      </c>
      <c r="L100" s="43"/>
      <c r="M100" s="223" t="s">
        <v>1</v>
      </c>
      <c r="N100" s="224" t="s">
        <v>38</v>
      </c>
      <c r="O100" s="79"/>
      <c r="P100" s="225">
        <f>O100*H100</f>
        <v>0</v>
      </c>
      <c r="Q100" s="225">
        <v>0</v>
      </c>
      <c r="R100" s="225">
        <f>Q100*H100</f>
        <v>0</v>
      </c>
      <c r="S100" s="225">
        <v>0</v>
      </c>
      <c r="T100" s="226">
        <f>S100*H100</f>
        <v>0</v>
      </c>
      <c r="AR100" s="17" t="s">
        <v>170</v>
      </c>
      <c r="AT100" s="17" t="s">
        <v>165</v>
      </c>
      <c r="AU100" s="17" t="s">
        <v>76</v>
      </c>
      <c r="AY100" s="17" t="s">
        <v>163</v>
      </c>
      <c r="BE100" s="227">
        <f>IF(N100="základní",J100,0)</f>
        <v>0</v>
      </c>
      <c r="BF100" s="227">
        <f>IF(N100="snížená",J100,0)</f>
        <v>0</v>
      </c>
      <c r="BG100" s="227">
        <f>IF(N100="zákl. přenesená",J100,0)</f>
        <v>0</v>
      </c>
      <c r="BH100" s="227">
        <f>IF(N100="sníž. přenesená",J100,0)</f>
        <v>0</v>
      </c>
      <c r="BI100" s="227">
        <f>IF(N100="nulová",J100,0)</f>
        <v>0</v>
      </c>
      <c r="BJ100" s="17" t="s">
        <v>74</v>
      </c>
      <c r="BK100" s="227">
        <f>ROUND(I100*H100,2)</f>
        <v>0</v>
      </c>
      <c r="BL100" s="17" t="s">
        <v>170</v>
      </c>
      <c r="BM100" s="17" t="s">
        <v>640</v>
      </c>
    </row>
    <row r="101" s="1" customFormat="1">
      <c r="B101" s="38"/>
      <c r="C101" s="39"/>
      <c r="D101" s="228" t="s">
        <v>172</v>
      </c>
      <c r="E101" s="39"/>
      <c r="F101" s="229" t="s">
        <v>641</v>
      </c>
      <c r="G101" s="39"/>
      <c r="H101" s="39"/>
      <c r="I101" s="143"/>
      <c r="J101" s="39"/>
      <c r="K101" s="39"/>
      <c r="L101" s="43"/>
      <c r="M101" s="230"/>
      <c r="N101" s="79"/>
      <c r="O101" s="79"/>
      <c r="P101" s="79"/>
      <c r="Q101" s="79"/>
      <c r="R101" s="79"/>
      <c r="S101" s="79"/>
      <c r="T101" s="80"/>
      <c r="AT101" s="17" t="s">
        <v>172</v>
      </c>
      <c r="AU101" s="17" t="s">
        <v>76</v>
      </c>
    </row>
    <row r="102" s="1" customFormat="1">
      <c r="B102" s="38"/>
      <c r="C102" s="39"/>
      <c r="D102" s="228" t="s">
        <v>174</v>
      </c>
      <c r="E102" s="39"/>
      <c r="F102" s="231" t="s">
        <v>642</v>
      </c>
      <c r="G102" s="39"/>
      <c r="H102" s="39"/>
      <c r="I102" s="143"/>
      <c r="J102" s="39"/>
      <c r="K102" s="39"/>
      <c r="L102" s="43"/>
      <c r="M102" s="230"/>
      <c r="N102" s="79"/>
      <c r="O102" s="79"/>
      <c r="P102" s="79"/>
      <c r="Q102" s="79"/>
      <c r="R102" s="79"/>
      <c r="S102" s="79"/>
      <c r="T102" s="80"/>
      <c r="AT102" s="17" t="s">
        <v>174</v>
      </c>
      <c r="AU102" s="17" t="s">
        <v>76</v>
      </c>
    </row>
    <row r="103" s="12" customFormat="1">
      <c r="B103" s="232"/>
      <c r="C103" s="233"/>
      <c r="D103" s="228" t="s">
        <v>176</v>
      </c>
      <c r="E103" s="234" t="s">
        <v>1</v>
      </c>
      <c r="F103" s="235" t="s">
        <v>643</v>
      </c>
      <c r="G103" s="233"/>
      <c r="H103" s="236">
        <v>36</v>
      </c>
      <c r="I103" s="237"/>
      <c r="J103" s="233"/>
      <c r="K103" s="233"/>
      <c r="L103" s="238"/>
      <c r="M103" s="239"/>
      <c r="N103" s="240"/>
      <c r="O103" s="240"/>
      <c r="P103" s="240"/>
      <c r="Q103" s="240"/>
      <c r="R103" s="240"/>
      <c r="S103" s="240"/>
      <c r="T103" s="241"/>
      <c r="AT103" s="242" t="s">
        <v>176</v>
      </c>
      <c r="AU103" s="242" t="s">
        <v>76</v>
      </c>
      <c r="AV103" s="12" t="s">
        <v>76</v>
      </c>
      <c r="AW103" s="12" t="s">
        <v>30</v>
      </c>
      <c r="AX103" s="12" t="s">
        <v>67</v>
      </c>
      <c r="AY103" s="242" t="s">
        <v>163</v>
      </c>
    </row>
    <row r="104" s="12" customFormat="1">
      <c r="B104" s="232"/>
      <c r="C104" s="233"/>
      <c r="D104" s="228" t="s">
        <v>176</v>
      </c>
      <c r="E104" s="234" t="s">
        <v>1</v>
      </c>
      <c r="F104" s="235" t="s">
        <v>644</v>
      </c>
      <c r="G104" s="233"/>
      <c r="H104" s="236">
        <v>32</v>
      </c>
      <c r="I104" s="237"/>
      <c r="J104" s="233"/>
      <c r="K104" s="233"/>
      <c r="L104" s="238"/>
      <c r="M104" s="239"/>
      <c r="N104" s="240"/>
      <c r="O104" s="240"/>
      <c r="P104" s="240"/>
      <c r="Q104" s="240"/>
      <c r="R104" s="240"/>
      <c r="S104" s="240"/>
      <c r="T104" s="241"/>
      <c r="AT104" s="242" t="s">
        <v>176</v>
      </c>
      <c r="AU104" s="242" t="s">
        <v>76</v>
      </c>
      <c r="AV104" s="12" t="s">
        <v>76</v>
      </c>
      <c r="AW104" s="12" t="s">
        <v>30</v>
      </c>
      <c r="AX104" s="12" t="s">
        <v>67</v>
      </c>
      <c r="AY104" s="242" t="s">
        <v>163</v>
      </c>
    </row>
    <row r="105" s="14" customFormat="1">
      <c r="B105" s="253"/>
      <c r="C105" s="254"/>
      <c r="D105" s="228" t="s">
        <v>176</v>
      </c>
      <c r="E105" s="255" t="s">
        <v>1</v>
      </c>
      <c r="F105" s="256" t="s">
        <v>188</v>
      </c>
      <c r="G105" s="254"/>
      <c r="H105" s="257">
        <v>68</v>
      </c>
      <c r="I105" s="258"/>
      <c r="J105" s="254"/>
      <c r="K105" s="254"/>
      <c r="L105" s="259"/>
      <c r="M105" s="260"/>
      <c r="N105" s="261"/>
      <c r="O105" s="261"/>
      <c r="P105" s="261"/>
      <c r="Q105" s="261"/>
      <c r="R105" s="261"/>
      <c r="S105" s="261"/>
      <c r="T105" s="262"/>
      <c r="AT105" s="263" t="s">
        <v>176</v>
      </c>
      <c r="AU105" s="263" t="s">
        <v>76</v>
      </c>
      <c r="AV105" s="14" t="s">
        <v>170</v>
      </c>
      <c r="AW105" s="14" t="s">
        <v>30</v>
      </c>
      <c r="AX105" s="14" t="s">
        <v>74</v>
      </c>
      <c r="AY105" s="263" t="s">
        <v>163</v>
      </c>
    </row>
    <row r="106" s="1" customFormat="1" ht="16.5" customHeight="1">
      <c r="B106" s="38"/>
      <c r="C106" s="216" t="s">
        <v>76</v>
      </c>
      <c r="D106" s="216" t="s">
        <v>165</v>
      </c>
      <c r="E106" s="217" t="s">
        <v>645</v>
      </c>
      <c r="F106" s="218" t="s">
        <v>646</v>
      </c>
      <c r="G106" s="219" t="s">
        <v>180</v>
      </c>
      <c r="H106" s="220">
        <v>1.3600000000000001</v>
      </c>
      <c r="I106" s="221"/>
      <c r="J106" s="222">
        <f>ROUND(I106*H106,2)</f>
        <v>0</v>
      </c>
      <c r="K106" s="218" t="s">
        <v>169</v>
      </c>
      <c r="L106" s="43"/>
      <c r="M106" s="223" t="s">
        <v>1</v>
      </c>
      <c r="N106" s="224" t="s">
        <v>38</v>
      </c>
      <c r="O106" s="79"/>
      <c r="P106" s="225">
        <f>O106*H106</f>
        <v>0</v>
      </c>
      <c r="Q106" s="225">
        <v>0</v>
      </c>
      <c r="R106" s="225">
        <f>Q106*H106</f>
        <v>0</v>
      </c>
      <c r="S106" s="225">
        <v>0</v>
      </c>
      <c r="T106" s="226">
        <f>S106*H106</f>
        <v>0</v>
      </c>
      <c r="AR106" s="17" t="s">
        <v>170</v>
      </c>
      <c r="AT106" s="17" t="s">
        <v>165</v>
      </c>
      <c r="AU106" s="17" t="s">
        <v>76</v>
      </c>
      <c r="AY106" s="17" t="s">
        <v>163</v>
      </c>
      <c r="BE106" s="227">
        <f>IF(N106="základní",J106,0)</f>
        <v>0</v>
      </c>
      <c r="BF106" s="227">
        <f>IF(N106="snížená",J106,0)</f>
        <v>0</v>
      </c>
      <c r="BG106" s="227">
        <f>IF(N106="zákl. přenesená",J106,0)</f>
        <v>0</v>
      </c>
      <c r="BH106" s="227">
        <f>IF(N106="sníž. přenesená",J106,0)</f>
        <v>0</v>
      </c>
      <c r="BI106" s="227">
        <f>IF(N106="nulová",J106,0)</f>
        <v>0</v>
      </c>
      <c r="BJ106" s="17" t="s">
        <v>74</v>
      </c>
      <c r="BK106" s="227">
        <f>ROUND(I106*H106,2)</f>
        <v>0</v>
      </c>
      <c r="BL106" s="17" t="s">
        <v>170</v>
      </c>
      <c r="BM106" s="17" t="s">
        <v>647</v>
      </c>
    </row>
    <row r="107" s="1" customFormat="1">
      <c r="B107" s="38"/>
      <c r="C107" s="39"/>
      <c r="D107" s="228" t="s">
        <v>172</v>
      </c>
      <c r="E107" s="39"/>
      <c r="F107" s="229" t="s">
        <v>648</v>
      </c>
      <c r="G107" s="39"/>
      <c r="H107" s="39"/>
      <c r="I107" s="143"/>
      <c r="J107" s="39"/>
      <c r="K107" s="39"/>
      <c r="L107" s="43"/>
      <c r="M107" s="230"/>
      <c r="N107" s="79"/>
      <c r="O107" s="79"/>
      <c r="P107" s="79"/>
      <c r="Q107" s="79"/>
      <c r="R107" s="79"/>
      <c r="S107" s="79"/>
      <c r="T107" s="80"/>
      <c r="AT107" s="17" t="s">
        <v>172</v>
      </c>
      <c r="AU107" s="17" t="s">
        <v>76</v>
      </c>
    </row>
    <row r="108" s="1" customFormat="1">
      <c r="B108" s="38"/>
      <c r="C108" s="39"/>
      <c r="D108" s="228" t="s">
        <v>174</v>
      </c>
      <c r="E108" s="39"/>
      <c r="F108" s="231" t="s">
        <v>649</v>
      </c>
      <c r="G108" s="39"/>
      <c r="H108" s="39"/>
      <c r="I108" s="143"/>
      <c r="J108" s="39"/>
      <c r="K108" s="39"/>
      <c r="L108" s="43"/>
      <c r="M108" s="230"/>
      <c r="N108" s="79"/>
      <c r="O108" s="79"/>
      <c r="P108" s="79"/>
      <c r="Q108" s="79"/>
      <c r="R108" s="79"/>
      <c r="S108" s="79"/>
      <c r="T108" s="80"/>
      <c r="AT108" s="17" t="s">
        <v>174</v>
      </c>
      <c r="AU108" s="17" t="s">
        <v>76</v>
      </c>
    </row>
    <row r="109" s="12" customFormat="1">
      <c r="B109" s="232"/>
      <c r="C109" s="233"/>
      <c r="D109" s="228" t="s">
        <v>176</v>
      </c>
      <c r="E109" s="234" t="s">
        <v>1</v>
      </c>
      <c r="F109" s="235" t="s">
        <v>650</v>
      </c>
      <c r="G109" s="233"/>
      <c r="H109" s="236">
        <v>1.3600000000000001</v>
      </c>
      <c r="I109" s="237"/>
      <c r="J109" s="233"/>
      <c r="K109" s="233"/>
      <c r="L109" s="238"/>
      <c r="M109" s="239"/>
      <c r="N109" s="240"/>
      <c r="O109" s="240"/>
      <c r="P109" s="240"/>
      <c r="Q109" s="240"/>
      <c r="R109" s="240"/>
      <c r="S109" s="240"/>
      <c r="T109" s="241"/>
      <c r="AT109" s="242" t="s">
        <v>176</v>
      </c>
      <c r="AU109" s="242" t="s">
        <v>76</v>
      </c>
      <c r="AV109" s="12" t="s">
        <v>76</v>
      </c>
      <c r="AW109" s="12" t="s">
        <v>30</v>
      </c>
      <c r="AX109" s="12" t="s">
        <v>74</v>
      </c>
      <c r="AY109" s="242" t="s">
        <v>163</v>
      </c>
    </row>
    <row r="110" s="1" customFormat="1" ht="16.5" customHeight="1">
      <c r="B110" s="38"/>
      <c r="C110" s="216" t="s">
        <v>189</v>
      </c>
      <c r="D110" s="216" t="s">
        <v>165</v>
      </c>
      <c r="E110" s="217" t="s">
        <v>651</v>
      </c>
      <c r="F110" s="218" t="s">
        <v>652</v>
      </c>
      <c r="G110" s="219" t="s">
        <v>168</v>
      </c>
      <c r="H110" s="220">
        <v>34</v>
      </c>
      <c r="I110" s="221"/>
      <c r="J110" s="222">
        <f>ROUND(I110*H110,2)</f>
        <v>0</v>
      </c>
      <c r="K110" s="218" t="s">
        <v>169</v>
      </c>
      <c r="L110" s="43"/>
      <c r="M110" s="223" t="s">
        <v>1</v>
      </c>
      <c r="N110" s="224" t="s">
        <v>38</v>
      </c>
      <c r="O110" s="79"/>
      <c r="P110" s="225">
        <f>O110*H110</f>
        <v>0</v>
      </c>
      <c r="Q110" s="225">
        <v>0.06053</v>
      </c>
      <c r="R110" s="225">
        <f>Q110*H110</f>
        <v>2.05802</v>
      </c>
      <c r="S110" s="225">
        <v>0</v>
      </c>
      <c r="T110" s="226">
        <f>S110*H110</f>
        <v>0</v>
      </c>
      <c r="AR110" s="17" t="s">
        <v>170</v>
      </c>
      <c r="AT110" s="17" t="s">
        <v>165</v>
      </c>
      <c r="AU110" s="17" t="s">
        <v>76</v>
      </c>
      <c r="AY110" s="17" t="s">
        <v>163</v>
      </c>
      <c r="BE110" s="227">
        <f>IF(N110="základní",J110,0)</f>
        <v>0</v>
      </c>
      <c r="BF110" s="227">
        <f>IF(N110="snížená",J110,0)</f>
        <v>0</v>
      </c>
      <c r="BG110" s="227">
        <f>IF(N110="zákl. přenesená",J110,0)</f>
        <v>0</v>
      </c>
      <c r="BH110" s="227">
        <f>IF(N110="sníž. přenesená",J110,0)</f>
        <v>0</v>
      </c>
      <c r="BI110" s="227">
        <f>IF(N110="nulová",J110,0)</f>
        <v>0</v>
      </c>
      <c r="BJ110" s="17" t="s">
        <v>74</v>
      </c>
      <c r="BK110" s="227">
        <f>ROUND(I110*H110,2)</f>
        <v>0</v>
      </c>
      <c r="BL110" s="17" t="s">
        <v>170</v>
      </c>
      <c r="BM110" s="17" t="s">
        <v>653</v>
      </c>
    </row>
    <row r="111" s="1" customFormat="1">
      <c r="B111" s="38"/>
      <c r="C111" s="39"/>
      <c r="D111" s="228" t="s">
        <v>172</v>
      </c>
      <c r="E111" s="39"/>
      <c r="F111" s="229" t="s">
        <v>654</v>
      </c>
      <c r="G111" s="39"/>
      <c r="H111" s="39"/>
      <c r="I111" s="143"/>
      <c r="J111" s="39"/>
      <c r="K111" s="39"/>
      <c r="L111" s="43"/>
      <c r="M111" s="230"/>
      <c r="N111" s="79"/>
      <c r="O111" s="79"/>
      <c r="P111" s="79"/>
      <c r="Q111" s="79"/>
      <c r="R111" s="79"/>
      <c r="S111" s="79"/>
      <c r="T111" s="80"/>
      <c r="AT111" s="17" t="s">
        <v>172</v>
      </c>
      <c r="AU111" s="17" t="s">
        <v>76</v>
      </c>
    </row>
    <row r="112" s="1" customFormat="1">
      <c r="B112" s="38"/>
      <c r="C112" s="39"/>
      <c r="D112" s="228" t="s">
        <v>174</v>
      </c>
      <c r="E112" s="39"/>
      <c r="F112" s="231" t="s">
        <v>175</v>
      </c>
      <c r="G112" s="39"/>
      <c r="H112" s="39"/>
      <c r="I112" s="143"/>
      <c r="J112" s="39"/>
      <c r="K112" s="39"/>
      <c r="L112" s="43"/>
      <c r="M112" s="230"/>
      <c r="N112" s="79"/>
      <c r="O112" s="79"/>
      <c r="P112" s="79"/>
      <c r="Q112" s="79"/>
      <c r="R112" s="79"/>
      <c r="S112" s="79"/>
      <c r="T112" s="80"/>
      <c r="AT112" s="17" t="s">
        <v>174</v>
      </c>
      <c r="AU112" s="17" t="s">
        <v>76</v>
      </c>
    </row>
    <row r="113" s="12" customFormat="1">
      <c r="B113" s="232"/>
      <c r="C113" s="233"/>
      <c r="D113" s="228" t="s">
        <v>176</v>
      </c>
      <c r="E113" s="234" t="s">
        <v>1</v>
      </c>
      <c r="F113" s="235" t="s">
        <v>655</v>
      </c>
      <c r="G113" s="233"/>
      <c r="H113" s="236">
        <v>34</v>
      </c>
      <c r="I113" s="237"/>
      <c r="J113" s="233"/>
      <c r="K113" s="233"/>
      <c r="L113" s="238"/>
      <c r="M113" s="239"/>
      <c r="N113" s="240"/>
      <c r="O113" s="240"/>
      <c r="P113" s="240"/>
      <c r="Q113" s="240"/>
      <c r="R113" s="240"/>
      <c r="S113" s="240"/>
      <c r="T113" s="241"/>
      <c r="AT113" s="242" t="s">
        <v>176</v>
      </c>
      <c r="AU113" s="242" t="s">
        <v>76</v>
      </c>
      <c r="AV113" s="12" t="s">
        <v>76</v>
      </c>
      <c r="AW113" s="12" t="s">
        <v>30</v>
      </c>
      <c r="AX113" s="12" t="s">
        <v>74</v>
      </c>
      <c r="AY113" s="242" t="s">
        <v>163</v>
      </c>
    </row>
    <row r="114" s="1" customFormat="1" ht="16.5" customHeight="1">
      <c r="B114" s="38"/>
      <c r="C114" s="216" t="s">
        <v>170</v>
      </c>
      <c r="D114" s="216" t="s">
        <v>165</v>
      </c>
      <c r="E114" s="217" t="s">
        <v>656</v>
      </c>
      <c r="F114" s="218" t="s">
        <v>657</v>
      </c>
      <c r="G114" s="219" t="s">
        <v>180</v>
      </c>
      <c r="H114" s="220">
        <v>2</v>
      </c>
      <c r="I114" s="221"/>
      <c r="J114" s="222">
        <f>ROUND(I114*H114,2)</f>
        <v>0</v>
      </c>
      <c r="K114" s="218" t="s">
        <v>169</v>
      </c>
      <c r="L114" s="43"/>
      <c r="M114" s="223" t="s">
        <v>1</v>
      </c>
      <c r="N114" s="224" t="s">
        <v>38</v>
      </c>
      <c r="O114" s="79"/>
      <c r="P114" s="225">
        <f>O114*H114</f>
        <v>0</v>
      </c>
      <c r="Q114" s="225">
        <v>0</v>
      </c>
      <c r="R114" s="225">
        <f>Q114*H114</f>
        <v>0</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658</v>
      </c>
    </row>
    <row r="115" s="1" customFormat="1">
      <c r="B115" s="38"/>
      <c r="C115" s="39"/>
      <c r="D115" s="228" t="s">
        <v>172</v>
      </c>
      <c r="E115" s="39"/>
      <c r="F115" s="229" t="s">
        <v>659</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660</v>
      </c>
      <c r="G116" s="39"/>
      <c r="H116" s="39"/>
      <c r="I116" s="143"/>
      <c r="J116" s="39"/>
      <c r="K116" s="39"/>
      <c r="L116" s="43"/>
      <c r="M116" s="230"/>
      <c r="N116" s="79"/>
      <c r="O116" s="79"/>
      <c r="P116" s="79"/>
      <c r="Q116" s="79"/>
      <c r="R116" s="79"/>
      <c r="S116" s="79"/>
      <c r="T116" s="80"/>
      <c r="AT116" s="17" t="s">
        <v>174</v>
      </c>
      <c r="AU116" s="17" t="s">
        <v>76</v>
      </c>
    </row>
    <row r="117" s="13" customFormat="1">
      <c r="B117" s="243"/>
      <c r="C117" s="244"/>
      <c r="D117" s="228" t="s">
        <v>176</v>
      </c>
      <c r="E117" s="245" t="s">
        <v>1</v>
      </c>
      <c r="F117" s="246" t="s">
        <v>661</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2" customFormat="1">
      <c r="B118" s="232"/>
      <c r="C118" s="233"/>
      <c r="D118" s="228" t="s">
        <v>176</v>
      </c>
      <c r="E118" s="234" t="s">
        <v>1</v>
      </c>
      <c r="F118" s="235" t="s">
        <v>662</v>
      </c>
      <c r="G118" s="233"/>
      <c r="H118" s="236">
        <v>2</v>
      </c>
      <c r="I118" s="237"/>
      <c r="J118" s="233"/>
      <c r="K118" s="233"/>
      <c r="L118" s="238"/>
      <c r="M118" s="239"/>
      <c r="N118" s="240"/>
      <c r="O118" s="240"/>
      <c r="P118" s="240"/>
      <c r="Q118" s="240"/>
      <c r="R118" s="240"/>
      <c r="S118" s="240"/>
      <c r="T118" s="241"/>
      <c r="AT118" s="242" t="s">
        <v>176</v>
      </c>
      <c r="AU118" s="242" t="s">
        <v>76</v>
      </c>
      <c r="AV118" s="12" t="s">
        <v>76</v>
      </c>
      <c r="AW118" s="12" t="s">
        <v>30</v>
      </c>
      <c r="AX118" s="12" t="s">
        <v>74</v>
      </c>
      <c r="AY118" s="242" t="s">
        <v>163</v>
      </c>
    </row>
    <row r="119" s="1" customFormat="1" ht="16.5" customHeight="1">
      <c r="B119" s="38"/>
      <c r="C119" s="216" t="s">
        <v>205</v>
      </c>
      <c r="D119" s="216" t="s">
        <v>165</v>
      </c>
      <c r="E119" s="217" t="s">
        <v>178</v>
      </c>
      <c r="F119" s="218" t="s">
        <v>179</v>
      </c>
      <c r="G119" s="219" t="s">
        <v>180</v>
      </c>
      <c r="H119" s="220">
        <v>55.549999999999997</v>
      </c>
      <c r="I119" s="221"/>
      <c r="J119" s="222">
        <f>ROUND(I119*H119,2)</f>
        <v>0</v>
      </c>
      <c r="K119" s="218" t="s">
        <v>169</v>
      </c>
      <c r="L119" s="43"/>
      <c r="M119" s="223" t="s">
        <v>1</v>
      </c>
      <c r="N119" s="224" t="s">
        <v>38</v>
      </c>
      <c r="O119" s="79"/>
      <c r="P119" s="225">
        <f>O119*H119</f>
        <v>0</v>
      </c>
      <c r="Q119" s="225">
        <v>0</v>
      </c>
      <c r="R119" s="225">
        <f>Q119*H119</f>
        <v>0</v>
      </c>
      <c r="S119" s="225">
        <v>0</v>
      </c>
      <c r="T119" s="226">
        <f>S119*H119</f>
        <v>0</v>
      </c>
      <c r="AR119" s="17" t="s">
        <v>170</v>
      </c>
      <c r="AT119" s="17" t="s">
        <v>165</v>
      </c>
      <c r="AU119" s="17" t="s">
        <v>76</v>
      </c>
      <c r="AY119" s="17" t="s">
        <v>163</v>
      </c>
      <c r="BE119" s="227">
        <f>IF(N119="základní",J119,0)</f>
        <v>0</v>
      </c>
      <c r="BF119" s="227">
        <f>IF(N119="snížená",J119,0)</f>
        <v>0</v>
      </c>
      <c r="BG119" s="227">
        <f>IF(N119="zákl. přenesená",J119,0)</f>
        <v>0</v>
      </c>
      <c r="BH119" s="227">
        <f>IF(N119="sníž. přenesená",J119,0)</f>
        <v>0</v>
      </c>
      <c r="BI119" s="227">
        <f>IF(N119="nulová",J119,0)</f>
        <v>0</v>
      </c>
      <c r="BJ119" s="17" t="s">
        <v>74</v>
      </c>
      <c r="BK119" s="227">
        <f>ROUND(I119*H119,2)</f>
        <v>0</v>
      </c>
      <c r="BL119" s="17" t="s">
        <v>170</v>
      </c>
      <c r="BM119" s="17" t="s">
        <v>663</v>
      </c>
    </row>
    <row r="120" s="1" customFormat="1">
      <c r="B120" s="38"/>
      <c r="C120" s="39"/>
      <c r="D120" s="228" t="s">
        <v>172</v>
      </c>
      <c r="E120" s="39"/>
      <c r="F120" s="229" t="s">
        <v>182</v>
      </c>
      <c r="G120" s="39"/>
      <c r="H120" s="39"/>
      <c r="I120" s="143"/>
      <c r="J120" s="39"/>
      <c r="K120" s="39"/>
      <c r="L120" s="43"/>
      <c r="M120" s="230"/>
      <c r="N120" s="79"/>
      <c r="O120" s="79"/>
      <c r="P120" s="79"/>
      <c r="Q120" s="79"/>
      <c r="R120" s="79"/>
      <c r="S120" s="79"/>
      <c r="T120" s="80"/>
      <c r="AT120" s="17" t="s">
        <v>172</v>
      </c>
      <c r="AU120" s="17" t="s">
        <v>76</v>
      </c>
    </row>
    <row r="121" s="1" customFormat="1">
      <c r="B121" s="38"/>
      <c r="C121" s="39"/>
      <c r="D121" s="228" t="s">
        <v>174</v>
      </c>
      <c r="E121" s="39"/>
      <c r="F121" s="231" t="s">
        <v>183</v>
      </c>
      <c r="G121" s="39"/>
      <c r="H121" s="39"/>
      <c r="I121" s="143"/>
      <c r="J121" s="39"/>
      <c r="K121" s="39"/>
      <c r="L121" s="43"/>
      <c r="M121" s="230"/>
      <c r="N121" s="79"/>
      <c r="O121" s="79"/>
      <c r="P121" s="79"/>
      <c r="Q121" s="79"/>
      <c r="R121" s="79"/>
      <c r="S121" s="79"/>
      <c r="T121" s="80"/>
      <c r="AT121" s="17" t="s">
        <v>174</v>
      </c>
      <c r="AU121" s="17" t="s">
        <v>76</v>
      </c>
    </row>
    <row r="122" s="13" customFormat="1">
      <c r="B122" s="243"/>
      <c r="C122" s="244"/>
      <c r="D122" s="228" t="s">
        <v>176</v>
      </c>
      <c r="E122" s="245" t="s">
        <v>1</v>
      </c>
      <c r="F122" s="246" t="s">
        <v>664</v>
      </c>
      <c r="G122" s="244"/>
      <c r="H122" s="245" t="s">
        <v>1</v>
      </c>
      <c r="I122" s="247"/>
      <c r="J122" s="244"/>
      <c r="K122" s="244"/>
      <c r="L122" s="248"/>
      <c r="M122" s="249"/>
      <c r="N122" s="250"/>
      <c r="O122" s="250"/>
      <c r="P122" s="250"/>
      <c r="Q122" s="250"/>
      <c r="R122" s="250"/>
      <c r="S122" s="250"/>
      <c r="T122" s="251"/>
      <c r="AT122" s="252" t="s">
        <v>176</v>
      </c>
      <c r="AU122" s="252" t="s">
        <v>76</v>
      </c>
      <c r="AV122" s="13" t="s">
        <v>74</v>
      </c>
      <c r="AW122" s="13" t="s">
        <v>30</v>
      </c>
      <c r="AX122" s="13" t="s">
        <v>67</v>
      </c>
      <c r="AY122" s="252" t="s">
        <v>163</v>
      </c>
    </row>
    <row r="123" s="12" customFormat="1">
      <c r="B123" s="232"/>
      <c r="C123" s="233"/>
      <c r="D123" s="228" t="s">
        <v>176</v>
      </c>
      <c r="E123" s="234" t="s">
        <v>1</v>
      </c>
      <c r="F123" s="235" t="s">
        <v>665</v>
      </c>
      <c r="G123" s="233"/>
      <c r="H123" s="236">
        <v>46.549999999999997</v>
      </c>
      <c r="I123" s="237"/>
      <c r="J123" s="233"/>
      <c r="K123" s="233"/>
      <c r="L123" s="238"/>
      <c r="M123" s="239"/>
      <c r="N123" s="240"/>
      <c r="O123" s="240"/>
      <c r="P123" s="240"/>
      <c r="Q123" s="240"/>
      <c r="R123" s="240"/>
      <c r="S123" s="240"/>
      <c r="T123" s="241"/>
      <c r="AT123" s="242" t="s">
        <v>176</v>
      </c>
      <c r="AU123" s="242" t="s">
        <v>76</v>
      </c>
      <c r="AV123" s="12" t="s">
        <v>76</v>
      </c>
      <c r="AW123" s="12" t="s">
        <v>30</v>
      </c>
      <c r="AX123" s="12" t="s">
        <v>67</v>
      </c>
      <c r="AY123" s="242" t="s">
        <v>163</v>
      </c>
    </row>
    <row r="124" s="13" customFormat="1">
      <c r="B124" s="243"/>
      <c r="C124" s="244"/>
      <c r="D124" s="228" t="s">
        <v>176</v>
      </c>
      <c r="E124" s="245" t="s">
        <v>1</v>
      </c>
      <c r="F124" s="246" t="s">
        <v>666</v>
      </c>
      <c r="G124" s="244"/>
      <c r="H124" s="245" t="s">
        <v>1</v>
      </c>
      <c r="I124" s="247"/>
      <c r="J124" s="244"/>
      <c r="K124" s="244"/>
      <c r="L124" s="248"/>
      <c r="M124" s="249"/>
      <c r="N124" s="250"/>
      <c r="O124" s="250"/>
      <c r="P124" s="250"/>
      <c r="Q124" s="250"/>
      <c r="R124" s="250"/>
      <c r="S124" s="250"/>
      <c r="T124" s="251"/>
      <c r="AT124" s="252" t="s">
        <v>176</v>
      </c>
      <c r="AU124" s="252" t="s">
        <v>76</v>
      </c>
      <c r="AV124" s="13" t="s">
        <v>74</v>
      </c>
      <c r="AW124" s="13" t="s">
        <v>30</v>
      </c>
      <c r="AX124" s="13" t="s">
        <v>67</v>
      </c>
      <c r="AY124" s="252" t="s">
        <v>163</v>
      </c>
    </row>
    <row r="125" s="12" customFormat="1">
      <c r="B125" s="232"/>
      <c r="C125" s="233"/>
      <c r="D125" s="228" t="s">
        <v>176</v>
      </c>
      <c r="E125" s="234" t="s">
        <v>1</v>
      </c>
      <c r="F125" s="235" t="s">
        <v>667</v>
      </c>
      <c r="G125" s="233"/>
      <c r="H125" s="236">
        <v>9</v>
      </c>
      <c r="I125" s="237"/>
      <c r="J125" s="233"/>
      <c r="K125" s="233"/>
      <c r="L125" s="238"/>
      <c r="M125" s="239"/>
      <c r="N125" s="240"/>
      <c r="O125" s="240"/>
      <c r="P125" s="240"/>
      <c r="Q125" s="240"/>
      <c r="R125" s="240"/>
      <c r="S125" s="240"/>
      <c r="T125" s="241"/>
      <c r="AT125" s="242" t="s">
        <v>176</v>
      </c>
      <c r="AU125" s="242" t="s">
        <v>76</v>
      </c>
      <c r="AV125" s="12" t="s">
        <v>76</v>
      </c>
      <c r="AW125" s="12" t="s">
        <v>30</v>
      </c>
      <c r="AX125" s="12" t="s">
        <v>67</v>
      </c>
      <c r="AY125" s="242" t="s">
        <v>163</v>
      </c>
    </row>
    <row r="126" s="14" customFormat="1">
      <c r="B126" s="253"/>
      <c r="C126" s="254"/>
      <c r="D126" s="228" t="s">
        <v>176</v>
      </c>
      <c r="E126" s="255" t="s">
        <v>1</v>
      </c>
      <c r="F126" s="256" t="s">
        <v>188</v>
      </c>
      <c r="G126" s="254"/>
      <c r="H126" s="257">
        <v>55.549999999999997</v>
      </c>
      <c r="I126" s="258"/>
      <c r="J126" s="254"/>
      <c r="K126" s="254"/>
      <c r="L126" s="259"/>
      <c r="M126" s="260"/>
      <c r="N126" s="261"/>
      <c r="O126" s="261"/>
      <c r="P126" s="261"/>
      <c r="Q126" s="261"/>
      <c r="R126" s="261"/>
      <c r="S126" s="261"/>
      <c r="T126" s="262"/>
      <c r="AT126" s="263" t="s">
        <v>176</v>
      </c>
      <c r="AU126" s="263" t="s">
        <v>76</v>
      </c>
      <c r="AV126" s="14" t="s">
        <v>170</v>
      </c>
      <c r="AW126" s="14" t="s">
        <v>30</v>
      </c>
      <c r="AX126" s="14" t="s">
        <v>74</v>
      </c>
      <c r="AY126" s="263" t="s">
        <v>163</v>
      </c>
    </row>
    <row r="127" s="1" customFormat="1" ht="16.5" customHeight="1">
      <c r="B127" s="38"/>
      <c r="C127" s="216" t="s">
        <v>210</v>
      </c>
      <c r="D127" s="216" t="s">
        <v>165</v>
      </c>
      <c r="E127" s="217" t="s">
        <v>190</v>
      </c>
      <c r="F127" s="218" t="s">
        <v>191</v>
      </c>
      <c r="G127" s="219" t="s">
        <v>180</v>
      </c>
      <c r="H127" s="220">
        <v>27.774999999999999</v>
      </c>
      <c r="I127" s="221"/>
      <c r="J127" s="222">
        <f>ROUND(I127*H127,2)</f>
        <v>0</v>
      </c>
      <c r="K127" s="218" t="s">
        <v>169</v>
      </c>
      <c r="L127" s="43"/>
      <c r="M127" s="223" t="s">
        <v>1</v>
      </c>
      <c r="N127" s="224" t="s">
        <v>38</v>
      </c>
      <c r="O127" s="79"/>
      <c r="P127" s="225">
        <f>O127*H127</f>
        <v>0</v>
      </c>
      <c r="Q127" s="225">
        <v>0</v>
      </c>
      <c r="R127" s="225">
        <f>Q127*H127</f>
        <v>0</v>
      </c>
      <c r="S127" s="225">
        <v>0</v>
      </c>
      <c r="T127" s="226">
        <f>S127*H127</f>
        <v>0</v>
      </c>
      <c r="AR127" s="17" t="s">
        <v>170</v>
      </c>
      <c r="AT127" s="17" t="s">
        <v>165</v>
      </c>
      <c r="AU127" s="17" t="s">
        <v>76</v>
      </c>
      <c r="AY127" s="17" t="s">
        <v>163</v>
      </c>
      <c r="BE127" s="227">
        <f>IF(N127="základní",J127,0)</f>
        <v>0</v>
      </c>
      <c r="BF127" s="227">
        <f>IF(N127="snížená",J127,0)</f>
        <v>0</v>
      </c>
      <c r="BG127" s="227">
        <f>IF(N127="zákl. přenesená",J127,0)</f>
        <v>0</v>
      </c>
      <c r="BH127" s="227">
        <f>IF(N127="sníž. přenesená",J127,0)</f>
        <v>0</v>
      </c>
      <c r="BI127" s="227">
        <f>IF(N127="nulová",J127,0)</f>
        <v>0</v>
      </c>
      <c r="BJ127" s="17" t="s">
        <v>74</v>
      </c>
      <c r="BK127" s="227">
        <f>ROUND(I127*H127,2)</f>
        <v>0</v>
      </c>
      <c r="BL127" s="17" t="s">
        <v>170</v>
      </c>
      <c r="BM127" s="17" t="s">
        <v>668</v>
      </c>
    </row>
    <row r="128" s="1" customFormat="1">
      <c r="B128" s="38"/>
      <c r="C128" s="39"/>
      <c r="D128" s="228" t="s">
        <v>172</v>
      </c>
      <c r="E128" s="39"/>
      <c r="F128" s="229" t="s">
        <v>193</v>
      </c>
      <c r="G128" s="39"/>
      <c r="H128" s="39"/>
      <c r="I128" s="143"/>
      <c r="J128" s="39"/>
      <c r="K128" s="39"/>
      <c r="L128" s="43"/>
      <c r="M128" s="230"/>
      <c r="N128" s="79"/>
      <c r="O128" s="79"/>
      <c r="P128" s="79"/>
      <c r="Q128" s="79"/>
      <c r="R128" s="79"/>
      <c r="S128" s="79"/>
      <c r="T128" s="80"/>
      <c r="AT128" s="17" t="s">
        <v>172</v>
      </c>
      <c r="AU128" s="17" t="s">
        <v>76</v>
      </c>
    </row>
    <row r="129" s="1" customFormat="1">
      <c r="B129" s="38"/>
      <c r="C129" s="39"/>
      <c r="D129" s="228" t="s">
        <v>174</v>
      </c>
      <c r="E129" s="39"/>
      <c r="F129" s="231" t="s">
        <v>183</v>
      </c>
      <c r="G129" s="39"/>
      <c r="H129" s="39"/>
      <c r="I129" s="143"/>
      <c r="J129" s="39"/>
      <c r="K129" s="39"/>
      <c r="L129" s="43"/>
      <c r="M129" s="230"/>
      <c r="N129" s="79"/>
      <c r="O129" s="79"/>
      <c r="P129" s="79"/>
      <c r="Q129" s="79"/>
      <c r="R129" s="79"/>
      <c r="S129" s="79"/>
      <c r="T129" s="80"/>
      <c r="AT129" s="17" t="s">
        <v>174</v>
      </c>
      <c r="AU129" s="17" t="s">
        <v>76</v>
      </c>
    </row>
    <row r="130" s="12" customFormat="1">
      <c r="B130" s="232"/>
      <c r="C130" s="233"/>
      <c r="D130" s="228" t="s">
        <v>176</v>
      </c>
      <c r="E130" s="234" t="s">
        <v>1</v>
      </c>
      <c r="F130" s="235" t="s">
        <v>669</v>
      </c>
      <c r="G130" s="233"/>
      <c r="H130" s="236">
        <v>27.774999999999999</v>
      </c>
      <c r="I130" s="237"/>
      <c r="J130" s="233"/>
      <c r="K130" s="233"/>
      <c r="L130" s="238"/>
      <c r="M130" s="239"/>
      <c r="N130" s="240"/>
      <c r="O130" s="240"/>
      <c r="P130" s="240"/>
      <c r="Q130" s="240"/>
      <c r="R130" s="240"/>
      <c r="S130" s="240"/>
      <c r="T130" s="241"/>
      <c r="AT130" s="242" t="s">
        <v>176</v>
      </c>
      <c r="AU130" s="242" t="s">
        <v>76</v>
      </c>
      <c r="AV130" s="12" t="s">
        <v>76</v>
      </c>
      <c r="AW130" s="12" t="s">
        <v>30</v>
      </c>
      <c r="AX130" s="12" t="s">
        <v>74</v>
      </c>
      <c r="AY130" s="242" t="s">
        <v>163</v>
      </c>
    </row>
    <row r="131" s="1" customFormat="1" ht="16.5" customHeight="1">
      <c r="B131" s="38"/>
      <c r="C131" s="216" t="s">
        <v>216</v>
      </c>
      <c r="D131" s="216" t="s">
        <v>165</v>
      </c>
      <c r="E131" s="217" t="s">
        <v>670</v>
      </c>
      <c r="F131" s="218" t="s">
        <v>671</v>
      </c>
      <c r="G131" s="219" t="s">
        <v>180</v>
      </c>
      <c r="H131" s="220">
        <v>32</v>
      </c>
      <c r="I131" s="221"/>
      <c r="J131" s="222">
        <f>ROUND(I131*H131,2)</f>
        <v>0</v>
      </c>
      <c r="K131" s="218" t="s">
        <v>169</v>
      </c>
      <c r="L131" s="43"/>
      <c r="M131" s="223" t="s">
        <v>1</v>
      </c>
      <c r="N131" s="224" t="s">
        <v>38</v>
      </c>
      <c r="O131" s="79"/>
      <c r="P131" s="225">
        <f>O131*H131</f>
        <v>0</v>
      </c>
      <c r="Q131" s="225">
        <v>0</v>
      </c>
      <c r="R131" s="225">
        <f>Q131*H131</f>
        <v>0</v>
      </c>
      <c r="S131" s="225">
        <v>0</v>
      </c>
      <c r="T131" s="226">
        <f>S131*H131</f>
        <v>0</v>
      </c>
      <c r="AR131" s="17" t="s">
        <v>170</v>
      </c>
      <c r="AT131" s="17" t="s">
        <v>165</v>
      </c>
      <c r="AU131" s="17" t="s">
        <v>76</v>
      </c>
      <c r="AY131" s="17" t="s">
        <v>163</v>
      </c>
      <c r="BE131" s="227">
        <f>IF(N131="základní",J131,0)</f>
        <v>0</v>
      </c>
      <c r="BF131" s="227">
        <f>IF(N131="snížená",J131,0)</f>
        <v>0</v>
      </c>
      <c r="BG131" s="227">
        <f>IF(N131="zákl. přenesená",J131,0)</f>
        <v>0</v>
      </c>
      <c r="BH131" s="227">
        <f>IF(N131="sníž. přenesená",J131,0)</f>
        <v>0</v>
      </c>
      <c r="BI131" s="227">
        <f>IF(N131="nulová",J131,0)</f>
        <v>0</v>
      </c>
      <c r="BJ131" s="17" t="s">
        <v>74</v>
      </c>
      <c r="BK131" s="227">
        <f>ROUND(I131*H131,2)</f>
        <v>0</v>
      </c>
      <c r="BL131" s="17" t="s">
        <v>170</v>
      </c>
      <c r="BM131" s="17" t="s">
        <v>672</v>
      </c>
    </row>
    <row r="132" s="1" customFormat="1">
      <c r="B132" s="38"/>
      <c r="C132" s="39"/>
      <c r="D132" s="228" t="s">
        <v>172</v>
      </c>
      <c r="E132" s="39"/>
      <c r="F132" s="229" t="s">
        <v>673</v>
      </c>
      <c r="G132" s="39"/>
      <c r="H132" s="39"/>
      <c r="I132" s="143"/>
      <c r="J132" s="39"/>
      <c r="K132" s="39"/>
      <c r="L132" s="43"/>
      <c r="M132" s="230"/>
      <c r="N132" s="79"/>
      <c r="O132" s="79"/>
      <c r="P132" s="79"/>
      <c r="Q132" s="79"/>
      <c r="R132" s="79"/>
      <c r="S132" s="79"/>
      <c r="T132" s="80"/>
      <c r="AT132" s="17" t="s">
        <v>172</v>
      </c>
      <c r="AU132" s="17" t="s">
        <v>76</v>
      </c>
    </row>
    <row r="133" s="1" customFormat="1">
      <c r="B133" s="38"/>
      <c r="C133" s="39"/>
      <c r="D133" s="228" t="s">
        <v>174</v>
      </c>
      <c r="E133" s="39"/>
      <c r="F133" s="231" t="s">
        <v>674</v>
      </c>
      <c r="G133" s="39"/>
      <c r="H133" s="39"/>
      <c r="I133" s="143"/>
      <c r="J133" s="39"/>
      <c r="K133" s="39"/>
      <c r="L133" s="43"/>
      <c r="M133" s="230"/>
      <c r="N133" s="79"/>
      <c r="O133" s="79"/>
      <c r="P133" s="79"/>
      <c r="Q133" s="79"/>
      <c r="R133" s="79"/>
      <c r="S133" s="79"/>
      <c r="T133" s="80"/>
      <c r="AT133" s="17" t="s">
        <v>174</v>
      </c>
      <c r="AU133" s="17" t="s">
        <v>76</v>
      </c>
    </row>
    <row r="134" s="12" customFormat="1">
      <c r="B134" s="232"/>
      <c r="C134" s="233"/>
      <c r="D134" s="228" t="s">
        <v>176</v>
      </c>
      <c r="E134" s="234" t="s">
        <v>1</v>
      </c>
      <c r="F134" s="235" t="s">
        <v>675</v>
      </c>
      <c r="G134" s="233"/>
      <c r="H134" s="236">
        <v>32</v>
      </c>
      <c r="I134" s="237"/>
      <c r="J134" s="233"/>
      <c r="K134" s="233"/>
      <c r="L134" s="238"/>
      <c r="M134" s="239"/>
      <c r="N134" s="240"/>
      <c r="O134" s="240"/>
      <c r="P134" s="240"/>
      <c r="Q134" s="240"/>
      <c r="R134" s="240"/>
      <c r="S134" s="240"/>
      <c r="T134" s="241"/>
      <c r="AT134" s="242" t="s">
        <v>176</v>
      </c>
      <c r="AU134" s="242" t="s">
        <v>76</v>
      </c>
      <c r="AV134" s="12" t="s">
        <v>76</v>
      </c>
      <c r="AW134" s="12" t="s">
        <v>30</v>
      </c>
      <c r="AX134" s="12" t="s">
        <v>74</v>
      </c>
      <c r="AY134" s="242" t="s">
        <v>163</v>
      </c>
    </row>
    <row r="135" s="1" customFormat="1" ht="16.5" customHeight="1">
      <c r="B135" s="38"/>
      <c r="C135" s="216" t="s">
        <v>224</v>
      </c>
      <c r="D135" s="216" t="s">
        <v>165</v>
      </c>
      <c r="E135" s="217" t="s">
        <v>195</v>
      </c>
      <c r="F135" s="218" t="s">
        <v>196</v>
      </c>
      <c r="G135" s="219" t="s">
        <v>197</v>
      </c>
      <c r="H135" s="220">
        <v>39</v>
      </c>
      <c r="I135" s="221"/>
      <c r="J135" s="222">
        <f>ROUND(I135*H135,2)</f>
        <v>0</v>
      </c>
      <c r="K135" s="218" t="s">
        <v>169</v>
      </c>
      <c r="L135" s="43"/>
      <c r="M135" s="223" t="s">
        <v>1</v>
      </c>
      <c r="N135" s="224" t="s">
        <v>38</v>
      </c>
      <c r="O135" s="79"/>
      <c r="P135" s="225">
        <f>O135*H135</f>
        <v>0</v>
      </c>
      <c r="Q135" s="225">
        <v>0.0019955099999999998</v>
      </c>
      <c r="R135" s="225">
        <f>Q135*H135</f>
        <v>0.077824889999999994</v>
      </c>
      <c r="S135" s="225">
        <v>0</v>
      </c>
      <c r="T135" s="226">
        <f>S135*H135</f>
        <v>0</v>
      </c>
      <c r="AR135" s="17" t="s">
        <v>170</v>
      </c>
      <c r="AT135" s="17" t="s">
        <v>165</v>
      </c>
      <c r="AU135" s="17" t="s">
        <v>76</v>
      </c>
      <c r="AY135" s="17" t="s">
        <v>163</v>
      </c>
      <c r="BE135" s="227">
        <f>IF(N135="základní",J135,0)</f>
        <v>0</v>
      </c>
      <c r="BF135" s="227">
        <f>IF(N135="snížená",J135,0)</f>
        <v>0</v>
      </c>
      <c r="BG135" s="227">
        <f>IF(N135="zákl. přenesená",J135,0)</f>
        <v>0</v>
      </c>
      <c r="BH135" s="227">
        <f>IF(N135="sníž. přenesená",J135,0)</f>
        <v>0</v>
      </c>
      <c r="BI135" s="227">
        <f>IF(N135="nulová",J135,0)</f>
        <v>0</v>
      </c>
      <c r="BJ135" s="17" t="s">
        <v>74</v>
      </c>
      <c r="BK135" s="227">
        <f>ROUND(I135*H135,2)</f>
        <v>0</v>
      </c>
      <c r="BL135" s="17" t="s">
        <v>170</v>
      </c>
      <c r="BM135" s="17" t="s">
        <v>676</v>
      </c>
    </row>
    <row r="136" s="1" customFormat="1">
      <c r="B136" s="38"/>
      <c r="C136" s="39"/>
      <c r="D136" s="228" t="s">
        <v>172</v>
      </c>
      <c r="E136" s="39"/>
      <c r="F136" s="229" t="s">
        <v>199</v>
      </c>
      <c r="G136" s="39"/>
      <c r="H136" s="39"/>
      <c r="I136" s="143"/>
      <c r="J136" s="39"/>
      <c r="K136" s="39"/>
      <c r="L136" s="43"/>
      <c r="M136" s="230"/>
      <c r="N136" s="79"/>
      <c r="O136" s="79"/>
      <c r="P136" s="79"/>
      <c r="Q136" s="79"/>
      <c r="R136" s="79"/>
      <c r="S136" s="79"/>
      <c r="T136" s="80"/>
      <c r="AT136" s="17" t="s">
        <v>172</v>
      </c>
      <c r="AU136" s="17" t="s">
        <v>76</v>
      </c>
    </row>
    <row r="137" s="1" customFormat="1">
      <c r="B137" s="38"/>
      <c r="C137" s="39"/>
      <c r="D137" s="228" t="s">
        <v>174</v>
      </c>
      <c r="E137" s="39"/>
      <c r="F137" s="231" t="s">
        <v>200</v>
      </c>
      <c r="G137" s="39"/>
      <c r="H137" s="39"/>
      <c r="I137" s="143"/>
      <c r="J137" s="39"/>
      <c r="K137" s="39"/>
      <c r="L137" s="43"/>
      <c r="M137" s="230"/>
      <c r="N137" s="79"/>
      <c r="O137" s="79"/>
      <c r="P137" s="79"/>
      <c r="Q137" s="79"/>
      <c r="R137" s="79"/>
      <c r="S137" s="79"/>
      <c r="T137" s="80"/>
      <c r="AT137" s="17" t="s">
        <v>174</v>
      </c>
      <c r="AU137" s="17" t="s">
        <v>76</v>
      </c>
    </row>
    <row r="138" s="1" customFormat="1">
      <c r="B138" s="38"/>
      <c r="C138" s="39"/>
      <c r="D138" s="228" t="s">
        <v>221</v>
      </c>
      <c r="E138" s="39"/>
      <c r="F138" s="231" t="s">
        <v>677</v>
      </c>
      <c r="G138" s="39"/>
      <c r="H138" s="39"/>
      <c r="I138" s="143"/>
      <c r="J138" s="39"/>
      <c r="K138" s="39"/>
      <c r="L138" s="43"/>
      <c r="M138" s="230"/>
      <c r="N138" s="79"/>
      <c r="O138" s="79"/>
      <c r="P138" s="79"/>
      <c r="Q138" s="79"/>
      <c r="R138" s="79"/>
      <c r="S138" s="79"/>
      <c r="T138" s="80"/>
      <c r="AT138" s="17" t="s">
        <v>221</v>
      </c>
      <c r="AU138" s="17" t="s">
        <v>76</v>
      </c>
    </row>
    <row r="139" s="13" customFormat="1">
      <c r="B139" s="243"/>
      <c r="C139" s="244"/>
      <c r="D139" s="228" t="s">
        <v>176</v>
      </c>
      <c r="E139" s="245" t="s">
        <v>1</v>
      </c>
      <c r="F139" s="246" t="s">
        <v>678</v>
      </c>
      <c r="G139" s="244"/>
      <c r="H139" s="245" t="s">
        <v>1</v>
      </c>
      <c r="I139" s="247"/>
      <c r="J139" s="244"/>
      <c r="K139" s="244"/>
      <c r="L139" s="248"/>
      <c r="M139" s="249"/>
      <c r="N139" s="250"/>
      <c r="O139" s="250"/>
      <c r="P139" s="250"/>
      <c r="Q139" s="250"/>
      <c r="R139" s="250"/>
      <c r="S139" s="250"/>
      <c r="T139" s="251"/>
      <c r="AT139" s="252" t="s">
        <v>176</v>
      </c>
      <c r="AU139" s="252" t="s">
        <v>76</v>
      </c>
      <c r="AV139" s="13" t="s">
        <v>74</v>
      </c>
      <c r="AW139" s="13" t="s">
        <v>30</v>
      </c>
      <c r="AX139" s="13" t="s">
        <v>67</v>
      </c>
      <c r="AY139" s="252" t="s">
        <v>163</v>
      </c>
    </row>
    <row r="140" s="12" customFormat="1">
      <c r="B140" s="232"/>
      <c r="C140" s="233"/>
      <c r="D140" s="228" t="s">
        <v>176</v>
      </c>
      <c r="E140" s="234" t="s">
        <v>1</v>
      </c>
      <c r="F140" s="235" t="s">
        <v>204</v>
      </c>
      <c r="G140" s="233"/>
      <c r="H140" s="236">
        <v>9</v>
      </c>
      <c r="I140" s="237"/>
      <c r="J140" s="233"/>
      <c r="K140" s="233"/>
      <c r="L140" s="238"/>
      <c r="M140" s="239"/>
      <c r="N140" s="240"/>
      <c r="O140" s="240"/>
      <c r="P140" s="240"/>
      <c r="Q140" s="240"/>
      <c r="R140" s="240"/>
      <c r="S140" s="240"/>
      <c r="T140" s="241"/>
      <c r="AT140" s="242" t="s">
        <v>176</v>
      </c>
      <c r="AU140" s="242" t="s">
        <v>76</v>
      </c>
      <c r="AV140" s="12" t="s">
        <v>76</v>
      </c>
      <c r="AW140" s="12" t="s">
        <v>30</v>
      </c>
      <c r="AX140" s="12" t="s">
        <v>67</v>
      </c>
      <c r="AY140" s="242" t="s">
        <v>163</v>
      </c>
    </row>
    <row r="141" s="13" customFormat="1">
      <c r="B141" s="243"/>
      <c r="C141" s="244"/>
      <c r="D141" s="228" t="s">
        <v>176</v>
      </c>
      <c r="E141" s="245" t="s">
        <v>1</v>
      </c>
      <c r="F141" s="246" t="s">
        <v>679</v>
      </c>
      <c r="G141" s="244"/>
      <c r="H141" s="245" t="s">
        <v>1</v>
      </c>
      <c r="I141" s="247"/>
      <c r="J141" s="244"/>
      <c r="K141" s="244"/>
      <c r="L141" s="248"/>
      <c r="M141" s="249"/>
      <c r="N141" s="250"/>
      <c r="O141" s="250"/>
      <c r="P141" s="250"/>
      <c r="Q141" s="250"/>
      <c r="R141" s="250"/>
      <c r="S141" s="250"/>
      <c r="T141" s="251"/>
      <c r="AT141" s="252" t="s">
        <v>176</v>
      </c>
      <c r="AU141" s="252" t="s">
        <v>76</v>
      </c>
      <c r="AV141" s="13" t="s">
        <v>74</v>
      </c>
      <c r="AW141" s="13" t="s">
        <v>30</v>
      </c>
      <c r="AX141" s="13" t="s">
        <v>67</v>
      </c>
      <c r="AY141" s="252" t="s">
        <v>163</v>
      </c>
    </row>
    <row r="142" s="12" customFormat="1">
      <c r="B142" s="232"/>
      <c r="C142" s="233"/>
      <c r="D142" s="228" t="s">
        <v>176</v>
      </c>
      <c r="E142" s="234" t="s">
        <v>1</v>
      </c>
      <c r="F142" s="235" t="s">
        <v>680</v>
      </c>
      <c r="G142" s="233"/>
      <c r="H142" s="236">
        <v>15</v>
      </c>
      <c r="I142" s="237"/>
      <c r="J142" s="233"/>
      <c r="K142" s="233"/>
      <c r="L142" s="238"/>
      <c r="M142" s="239"/>
      <c r="N142" s="240"/>
      <c r="O142" s="240"/>
      <c r="P142" s="240"/>
      <c r="Q142" s="240"/>
      <c r="R142" s="240"/>
      <c r="S142" s="240"/>
      <c r="T142" s="241"/>
      <c r="AT142" s="242" t="s">
        <v>176</v>
      </c>
      <c r="AU142" s="242" t="s">
        <v>76</v>
      </c>
      <c r="AV142" s="12" t="s">
        <v>76</v>
      </c>
      <c r="AW142" s="12" t="s">
        <v>30</v>
      </c>
      <c r="AX142" s="12" t="s">
        <v>67</v>
      </c>
      <c r="AY142" s="242" t="s">
        <v>163</v>
      </c>
    </row>
    <row r="143" s="13" customFormat="1">
      <c r="B143" s="243"/>
      <c r="C143" s="244"/>
      <c r="D143" s="228" t="s">
        <v>176</v>
      </c>
      <c r="E143" s="245" t="s">
        <v>1</v>
      </c>
      <c r="F143" s="246" t="s">
        <v>681</v>
      </c>
      <c r="G143" s="244"/>
      <c r="H143" s="245" t="s">
        <v>1</v>
      </c>
      <c r="I143" s="247"/>
      <c r="J143" s="244"/>
      <c r="K143" s="244"/>
      <c r="L143" s="248"/>
      <c r="M143" s="249"/>
      <c r="N143" s="250"/>
      <c r="O143" s="250"/>
      <c r="P143" s="250"/>
      <c r="Q143" s="250"/>
      <c r="R143" s="250"/>
      <c r="S143" s="250"/>
      <c r="T143" s="251"/>
      <c r="AT143" s="252" t="s">
        <v>176</v>
      </c>
      <c r="AU143" s="252" t="s">
        <v>76</v>
      </c>
      <c r="AV143" s="13" t="s">
        <v>74</v>
      </c>
      <c r="AW143" s="13" t="s">
        <v>30</v>
      </c>
      <c r="AX143" s="13" t="s">
        <v>67</v>
      </c>
      <c r="AY143" s="252" t="s">
        <v>163</v>
      </c>
    </row>
    <row r="144" s="12" customFormat="1">
      <c r="B144" s="232"/>
      <c r="C144" s="233"/>
      <c r="D144" s="228" t="s">
        <v>176</v>
      </c>
      <c r="E144" s="234" t="s">
        <v>1</v>
      </c>
      <c r="F144" s="235" t="s">
        <v>680</v>
      </c>
      <c r="G144" s="233"/>
      <c r="H144" s="236">
        <v>15</v>
      </c>
      <c r="I144" s="237"/>
      <c r="J144" s="233"/>
      <c r="K144" s="233"/>
      <c r="L144" s="238"/>
      <c r="M144" s="239"/>
      <c r="N144" s="240"/>
      <c r="O144" s="240"/>
      <c r="P144" s="240"/>
      <c r="Q144" s="240"/>
      <c r="R144" s="240"/>
      <c r="S144" s="240"/>
      <c r="T144" s="241"/>
      <c r="AT144" s="242" t="s">
        <v>176</v>
      </c>
      <c r="AU144" s="242" t="s">
        <v>76</v>
      </c>
      <c r="AV144" s="12" t="s">
        <v>76</v>
      </c>
      <c r="AW144" s="12" t="s">
        <v>30</v>
      </c>
      <c r="AX144" s="12" t="s">
        <v>67</v>
      </c>
      <c r="AY144" s="242" t="s">
        <v>163</v>
      </c>
    </row>
    <row r="145" s="14" customFormat="1">
      <c r="B145" s="253"/>
      <c r="C145" s="254"/>
      <c r="D145" s="228" t="s">
        <v>176</v>
      </c>
      <c r="E145" s="255" t="s">
        <v>1</v>
      </c>
      <c r="F145" s="256" t="s">
        <v>188</v>
      </c>
      <c r="G145" s="254"/>
      <c r="H145" s="257">
        <v>39</v>
      </c>
      <c r="I145" s="258"/>
      <c r="J145" s="254"/>
      <c r="K145" s="254"/>
      <c r="L145" s="259"/>
      <c r="M145" s="260"/>
      <c r="N145" s="261"/>
      <c r="O145" s="261"/>
      <c r="P145" s="261"/>
      <c r="Q145" s="261"/>
      <c r="R145" s="261"/>
      <c r="S145" s="261"/>
      <c r="T145" s="262"/>
      <c r="AT145" s="263" t="s">
        <v>176</v>
      </c>
      <c r="AU145" s="263" t="s">
        <v>76</v>
      </c>
      <c r="AV145" s="14" t="s">
        <v>170</v>
      </c>
      <c r="AW145" s="14" t="s">
        <v>30</v>
      </c>
      <c r="AX145" s="14" t="s">
        <v>74</v>
      </c>
      <c r="AY145" s="263" t="s">
        <v>163</v>
      </c>
    </row>
    <row r="146" s="1" customFormat="1" ht="16.5" customHeight="1">
      <c r="B146" s="38"/>
      <c r="C146" s="216" t="s">
        <v>231</v>
      </c>
      <c r="D146" s="216" t="s">
        <v>165</v>
      </c>
      <c r="E146" s="217" t="s">
        <v>206</v>
      </c>
      <c r="F146" s="218" t="s">
        <v>207</v>
      </c>
      <c r="G146" s="219" t="s">
        <v>197</v>
      </c>
      <c r="H146" s="220">
        <v>39</v>
      </c>
      <c r="I146" s="221"/>
      <c r="J146" s="222">
        <f>ROUND(I146*H146,2)</f>
        <v>0</v>
      </c>
      <c r="K146" s="218" t="s">
        <v>169</v>
      </c>
      <c r="L146" s="43"/>
      <c r="M146" s="223" t="s">
        <v>1</v>
      </c>
      <c r="N146" s="224" t="s">
        <v>38</v>
      </c>
      <c r="O146" s="79"/>
      <c r="P146" s="225">
        <f>O146*H146</f>
        <v>0</v>
      </c>
      <c r="Q146" s="225">
        <v>0</v>
      </c>
      <c r="R146" s="225">
        <f>Q146*H146</f>
        <v>0</v>
      </c>
      <c r="S146" s="225">
        <v>0</v>
      </c>
      <c r="T146" s="226">
        <f>S146*H146</f>
        <v>0</v>
      </c>
      <c r="AR146" s="17" t="s">
        <v>170</v>
      </c>
      <c r="AT146" s="17" t="s">
        <v>165</v>
      </c>
      <c r="AU146" s="17" t="s">
        <v>76</v>
      </c>
      <c r="AY146" s="17" t="s">
        <v>163</v>
      </c>
      <c r="BE146" s="227">
        <f>IF(N146="základní",J146,0)</f>
        <v>0</v>
      </c>
      <c r="BF146" s="227">
        <f>IF(N146="snížená",J146,0)</f>
        <v>0</v>
      </c>
      <c r="BG146" s="227">
        <f>IF(N146="zákl. přenesená",J146,0)</f>
        <v>0</v>
      </c>
      <c r="BH146" s="227">
        <f>IF(N146="sníž. přenesená",J146,0)</f>
        <v>0</v>
      </c>
      <c r="BI146" s="227">
        <f>IF(N146="nulová",J146,0)</f>
        <v>0</v>
      </c>
      <c r="BJ146" s="17" t="s">
        <v>74</v>
      </c>
      <c r="BK146" s="227">
        <f>ROUND(I146*H146,2)</f>
        <v>0</v>
      </c>
      <c r="BL146" s="17" t="s">
        <v>170</v>
      </c>
      <c r="BM146" s="17" t="s">
        <v>682</v>
      </c>
    </row>
    <row r="147" s="1" customFormat="1">
      <c r="B147" s="38"/>
      <c r="C147" s="39"/>
      <c r="D147" s="228" t="s">
        <v>172</v>
      </c>
      <c r="E147" s="39"/>
      <c r="F147" s="229" t="s">
        <v>209</v>
      </c>
      <c r="G147" s="39"/>
      <c r="H147" s="39"/>
      <c r="I147" s="143"/>
      <c r="J147" s="39"/>
      <c r="K147" s="39"/>
      <c r="L147" s="43"/>
      <c r="M147" s="230"/>
      <c r="N147" s="79"/>
      <c r="O147" s="79"/>
      <c r="P147" s="79"/>
      <c r="Q147" s="79"/>
      <c r="R147" s="79"/>
      <c r="S147" s="79"/>
      <c r="T147" s="80"/>
      <c r="AT147" s="17" t="s">
        <v>172</v>
      </c>
      <c r="AU147" s="17" t="s">
        <v>76</v>
      </c>
    </row>
    <row r="148" s="1" customFormat="1" ht="16.5" customHeight="1">
      <c r="B148" s="38"/>
      <c r="C148" s="216" t="s">
        <v>238</v>
      </c>
      <c r="D148" s="216" t="s">
        <v>165</v>
      </c>
      <c r="E148" s="217" t="s">
        <v>683</v>
      </c>
      <c r="F148" s="218" t="s">
        <v>684</v>
      </c>
      <c r="G148" s="219" t="s">
        <v>180</v>
      </c>
      <c r="H148" s="220">
        <v>2</v>
      </c>
      <c r="I148" s="221"/>
      <c r="J148" s="222">
        <f>ROUND(I148*H148,2)</f>
        <v>0</v>
      </c>
      <c r="K148" s="218" t="s">
        <v>169</v>
      </c>
      <c r="L148" s="43"/>
      <c r="M148" s="223" t="s">
        <v>1</v>
      </c>
      <c r="N148" s="224" t="s">
        <v>38</v>
      </c>
      <c r="O148" s="79"/>
      <c r="P148" s="225">
        <f>O148*H148</f>
        <v>0</v>
      </c>
      <c r="Q148" s="225">
        <v>0</v>
      </c>
      <c r="R148" s="225">
        <f>Q148*H148</f>
        <v>0</v>
      </c>
      <c r="S148" s="225">
        <v>0</v>
      </c>
      <c r="T148" s="226">
        <f>S148*H148</f>
        <v>0</v>
      </c>
      <c r="AR148" s="17" t="s">
        <v>170</v>
      </c>
      <c r="AT148" s="17" t="s">
        <v>165</v>
      </c>
      <c r="AU148" s="17" t="s">
        <v>76</v>
      </c>
      <c r="AY148" s="17" t="s">
        <v>163</v>
      </c>
      <c r="BE148" s="227">
        <f>IF(N148="základní",J148,0)</f>
        <v>0</v>
      </c>
      <c r="BF148" s="227">
        <f>IF(N148="snížená",J148,0)</f>
        <v>0</v>
      </c>
      <c r="BG148" s="227">
        <f>IF(N148="zákl. přenesená",J148,0)</f>
        <v>0</v>
      </c>
      <c r="BH148" s="227">
        <f>IF(N148="sníž. přenesená",J148,0)</f>
        <v>0</v>
      </c>
      <c r="BI148" s="227">
        <f>IF(N148="nulová",J148,0)</f>
        <v>0</v>
      </c>
      <c r="BJ148" s="17" t="s">
        <v>74</v>
      </c>
      <c r="BK148" s="227">
        <f>ROUND(I148*H148,2)</f>
        <v>0</v>
      </c>
      <c r="BL148" s="17" t="s">
        <v>170</v>
      </c>
      <c r="BM148" s="17" t="s">
        <v>685</v>
      </c>
    </row>
    <row r="149" s="1" customFormat="1">
      <c r="B149" s="38"/>
      <c r="C149" s="39"/>
      <c r="D149" s="228" t="s">
        <v>172</v>
      </c>
      <c r="E149" s="39"/>
      <c r="F149" s="229" t="s">
        <v>686</v>
      </c>
      <c r="G149" s="39"/>
      <c r="H149" s="39"/>
      <c r="I149" s="143"/>
      <c r="J149" s="39"/>
      <c r="K149" s="39"/>
      <c r="L149" s="43"/>
      <c r="M149" s="230"/>
      <c r="N149" s="79"/>
      <c r="O149" s="79"/>
      <c r="P149" s="79"/>
      <c r="Q149" s="79"/>
      <c r="R149" s="79"/>
      <c r="S149" s="79"/>
      <c r="T149" s="80"/>
      <c r="AT149" s="17" t="s">
        <v>172</v>
      </c>
      <c r="AU149" s="17" t="s">
        <v>76</v>
      </c>
    </row>
    <row r="150" s="1" customFormat="1">
      <c r="B150" s="38"/>
      <c r="C150" s="39"/>
      <c r="D150" s="228" t="s">
        <v>174</v>
      </c>
      <c r="E150" s="39"/>
      <c r="F150" s="231" t="s">
        <v>215</v>
      </c>
      <c r="G150" s="39"/>
      <c r="H150" s="39"/>
      <c r="I150" s="143"/>
      <c r="J150" s="39"/>
      <c r="K150" s="39"/>
      <c r="L150" s="43"/>
      <c r="M150" s="230"/>
      <c r="N150" s="79"/>
      <c r="O150" s="79"/>
      <c r="P150" s="79"/>
      <c r="Q150" s="79"/>
      <c r="R150" s="79"/>
      <c r="S150" s="79"/>
      <c r="T150" s="80"/>
      <c r="AT150" s="17" t="s">
        <v>174</v>
      </c>
      <c r="AU150" s="17" t="s">
        <v>76</v>
      </c>
    </row>
    <row r="151" s="1" customFormat="1">
      <c r="B151" s="38"/>
      <c r="C151" s="39"/>
      <c r="D151" s="228" t="s">
        <v>221</v>
      </c>
      <c r="E151" s="39"/>
      <c r="F151" s="231" t="s">
        <v>687</v>
      </c>
      <c r="G151" s="39"/>
      <c r="H151" s="39"/>
      <c r="I151" s="143"/>
      <c r="J151" s="39"/>
      <c r="K151" s="39"/>
      <c r="L151" s="43"/>
      <c r="M151" s="230"/>
      <c r="N151" s="79"/>
      <c r="O151" s="79"/>
      <c r="P151" s="79"/>
      <c r="Q151" s="79"/>
      <c r="R151" s="79"/>
      <c r="S151" s="79"/>
      <c r="T151" s="80"/>
      <c r="AT151" s="17" t="s">
        <v>221</v>
      </c>
      <c r="AU151" s="17" t="s">
        <v>76</v>
      </c>
    </row>
    <row r="152" s="1" customFormat="1" ht="16.5" customHeight="1">
      <c r="B152" s="38"/>
      <c r="C152" s="216" t="s">
        <v>246</v>
      </c>
      <c r="D152" s="216" t="s">
        <v>165</v>
      </c>
      <c r="E152" s="217" t="s">
        <v>211</v>
      </c>
      <c r="F152" s="218" t="s">
        <v>212</v>
      </c>
      <c r="G152" s="219" t="s">
        <v>180</v>
      </c>
      <c r="H152" s="220">
        <v>55.549999999999997</v>
      </c>
      <c r="I152" s="221"/>
      <c r="J152" s="222">
        <f>ROUND(I152*H152,2)</f>
        <v>0</v>
      </c>
      <c r="K152" s="218" t="s">
        <v>169</v>
      </c>
      <c r="L152" s="43"/>
      <c r="M152" s="223" t="s">
        <v>1</v>
      </c>
      <c r="N152" s="224" t="s">
        <v>38</v>
      </c>
      <c r="O152" s="79"/>
      <c r="P152" s="225">
        <f>O152*H152</f>
        <v>0</v>
      </c>
      <c r="Q152" s="225">
        <v>0</v>
      </c>
      <c r="R152" s="225">
        <f>Q152*H152</f>
        <v>0</v>
      </c>
      <c r="S152" s="225">
        <v>0</v>
      </c>
      <c r="T152" s="226">
        <f>S152*H152</f>
        <v>0</v>
      </c>
      <c r="AR152" s="17" t="s">
        <v>170</v>
      </c>
      <c r="AT152" s="17" t="s">
        <v>165</v>
      </c>
      <c r="AU152" s="17" t="s">
        <v>76</v>
      </c>
      <c r="AY152" s="17" t="s">
        <v>163</v>
      </c>
      <c r="BE152" s="227">
        <f>IF(N152="základní",J152,0)</f>
        <v>0</v>
      </c>
      <c r="BF152" s="227">
        <f>IF(N152="snížená",J152,0)</f>
        <v>0</v>
      </c>
      <c r="BG152" s="227">
        <f>IF(N152="zákl. přenesená",J152,0)</f>
        <v>0</v>
      </c>
      <c r="BH152" s="227">
        <f>IF(N152="sníž. přenesená",J152,0)</f>
        <v>0</v>
      </c>
      <c r="BI152" s="227">
        <f>IF(N152="nulová",J152,0)</f>
        <v>0</v>
      </c>
      <c r="BJ152" s="17" t="s">
        <v>74</v>
      </c>
      <c r="BK152" s="227">
        <f>ROUND(I152*H152,2)</f>
        <v>0</v>
      </c>
      <c r="BL152" s="17" t="s">
        <v>170</v>
      </c>
      <c r="BM152" s="17" t="s">
        <v>688</v>
      </c>
    </row>
    <row r="153" s="1" customFormat="1">
      <c r="B153" s="38"/>
      <c r="C153" s="39"/>
      <c r="D153" s="228" t="s">
        <v>172</v>
      </c>
      <c r="E153" s="39"/>
      <c r="F153" s="229" t="s">
        <v>214</v>
      </c>
      <c r="G153" s="39"/>
      <c r="H153" s="39"/>
      <c r="I153" s="143"/>
      <c r="J153" s="39"/>
      <c r="K153" s="39"/>
      <c r="L153" s="43"/>
      <c r="M153" s="230"/>
      <c r="N153" s="79"/>
      <c r="O153" s="79"/>
      <c r="P153" s="79"/>
      <c r="Q153" s="79"/>
      <c r="R153" s="79"/>
      <c r="S153" s="79"/>
      <c r="T153" s="80"/>
      <c r="AT153" s="17" t="s">
        <v>172</v>
      </c>
      <c r="AU153" s="17" t="s">
        <v>76</v>
      </c>
    </row>
    <row r="154" s="1" customFormat="1">
      <c r="B154" s="38"/>
      <c r="C154" s="39"/>
      <c r="D154" s="228" t="s">
        <v>174</v>
      </c>
      <c r="E154" s="39"/>
      <c r="F154" s="231" t="s">
        <v>215</v>
      </c>
      <c r="G154" s="39"/>
      <c r="H154" s="39"/>
      <c r="I154" s="143"/>
      <c r="J154" s="39"/>
      <c r="K154" s="39"/>
      <c r="L154" s="43"/>
      <c r="M154" s="230"/>
      <c r="N154" s="79"/>
      <c r="O154" s="79"/>
      <c r="P154" s="79"/>
      <c r="Q154" s="79"/>
      <c r="R154" s="79"/>
      <c r="S154" s="79"/>
      <c r="T154" s="80"/>
      <c r="AT154" s="17" t="s">
        <v>174</v>
      </c>
      <c r="AU154" s="17" t="s">
        <v>76</v>
      </c>
    </row>
    <row r="155" s="12" customFormat="1">
      <c r="B155" s="232"/>
      <c r="C155" s="233"/>
      <c r="D155" s="228" t="s">
        <v>176</v>
      </c>
      <c r="E155" s="234" t="s">
        <v>1</v>
      </c>
      <c r="F155" s="235" t="s">
        <v>689</v>
      </c>
      <c r="G155" s="233"/>
      <c r="H155" s="236">
        <v>55.549999999999997</v>
      </c>
      <c r="I155" s="237"/>
      <c r="J155" s="233"/>
      <c r="K155" s="233"/>
      <c r="L155" s="238"/>
      <c r="M155" s="239"/>
      <c r="N155" s="240"/>
      <c r="O155" s="240"/>
      <c r="P155" s="240"/>
      <c r="Q155" s="240"/>
      <c r="R155" s="240"/>
      <c r="S155" s="240"/>
      <c r="T155" s="241"/>
      <c r="AT155" s="242" t="s">
        <v>176</v>
      </c>
      <c r="AU155" s="242" t="s">
        <v>76</v>
      </c>
      <c r="AV155" s="12" t="s">
        <v>76</v>
      </c>
      <c r="AW155" s="12" t="s">
        <v>30</v>
      </c>
      <c r="AX155" s="12" t="s">
        <v>74</v>
      </c>
      <c r="AY155" s="242" t="s">
        <v>163</v>
      </c>
    </row>
    <row r="156" s="1" customFormat="1" ht="16.5" customHeight="1">
      <c r="B156" s="38"/>
      <c r="C156" s="216" t="s">
        <v>255</v>
      </c>
      <c r="D156" s="216" t="s">
        <v>165</v>
      </c>
      <c r="E156" s="217" t="s">
        <v>217</v>
      </c>
      <c r="F156" s="218" t="s">
        <v>218</v>
      </c>
      <c r="G156" s="219" t="s">
        <v>180</v>
      </c>
      <c r="H156" s="220">
        <v>111.09999999999999</v>
      </c>
      <c r="I156" s="221"/>
      <c r="J156" s="222">
        <f>ROUND(I156*H156,2)</f>
        <v>0</v>
      </c>
      <c r="K156" s="218" t="s">
        <v>169</v>
      </c>
      <c r="L156" s="43"/>
      <c r="M156" s="223" t="s">
        <v>1</v>
      </c>
      <c r="N156" s="224" t="s">
        <v>38</v>
      </c>
      <c r="O156" s="79"/>
      <c r="P156" s="225">
        <f>O156*H156</f>
        <v>0</v>
      </c>
      <c r="Q156" s="225">
        <v>0</v>
      </c>
      <c r="R156" s="225">
        <f>Q156*H156</f>
        <v>0</v>
      </c>
      <c r="S156" s="225">
        <v>0</v>
      </c>
      <c r="T156" s="226">
        <f>S156*H156</f>
        <v>0</v>
      </c>
      <c r="AR156" s="17" t="s">
        <v>170</v>
      </c>
      <c r="AT156" s="17" t="s">
        <v>165</v>
      </c>
      <c r="AU156" s="17" t="s">
        <v>76</v>
      </c>
      <c r="AY156" s="17" t="s">
        <v>163</v>
      </c>
      <c r="BE156" s="227">
        <f>IF(N156="základní",J156,0)</f>
        <v>0</v>
      </c>
      <c r="BF156" s="227">
        <f>IF(N156="snížená",J156,0)</f>
        <v>0</v>
      </c>
      <c r="BG156" s="227">
        <f>IF(N156="zákl. přenesená",J156,0)</f>
        <v>0</v>
      </c>
      <c r="BH156" s="227">
        <f>IF(N156="sníž. přenesená",J156,0)</f>
        <v>0</v>
      </c>
      <c r="BI156" s="227">
        <f>IF(N156="nulová",J156,0)</f>
        <v>0</v>
      </c>
      <c r="BJ156" s="17" t="s">
        <v>74</v>
      </c>
      <c r="BK156" s="227">
        <f>ROUND(I156*H156,2)</f>
        <v>0</v>
      </c>
      <c r="BL156" s="17" t="s">
        <v>170</v>
      </c>
      <c r="BM156" s="17" t="s">
        <v>690</v>
      </c>
    </row>
    <row r="157" s="1" customFormat="1">
      <c r="B157" s="38"/>
      <c r="C157" s="39"/>
      <c r="D157" s="228" t="s">
        <v>172</v>
      </c>
      <c r="E157" s="39"/>
      <c r="F157" s="229" t="s">
        <v>220</v>
      </c>
      <c r="G157" s="39"/>
      <c r="H157" s="39"/>
      <c r="I157" s="143"/>
      <c r="J157" s="39"/>
      <c r="K157" s="39"/>
      <c r="L157" s="43"/>
      <c r="M157" s="230"/>
      <c r="N157" s="79"/>
      <c r="O157" s="79"/>
      <c r="P157" s="79"/>
      <c r="Q157" s="79"/>
      <c r="R157" s="79"/>
      <c r="S157" s="79"/>
      <c r="T157" s="80"/>
      <c r="AT157" s="17" t="s">
        <v>172</v>
      </c>
      <c r="AU157" s="17" t="s">
        <v>76</v>
      </c>
    </row>
    <row r="158" s="1" customFormat="1">
      <c r="B158" s="38"/>
      <c r="C158" s="39"/>
      <c r="D158" s="228" t="s">
        <v>174</v>
      </c>
      <c r="E158" s="39"/>
      <c r="F158" s="231" t="s">
        <v>215</v>
      </c>
      <c r="G158" s="39"/>
      <c r="H158" s="39"/>
      <c r="I158" s="143"/>
      <c r="J158" s="39"/>
      <c r="K158" s="39"/>
      <c r="L158" s="43"/>
      <c r="M158" s="230"/>
      <c r="N158" s="79"/>
      <c r="O158" s="79"/>
      <c r="P158" s="79"/>
      <c r="Q158" s="79"/>
      <c r="R158" s="79"/>
      <c r="S158" s="79"/>
      <c r="T158" s="80"/>
      <c r="AT158" s="17" t="s">
        <v>174</v>
      </c>
      <c r="AU158" s="17" t="s">
        <v>76</v>
      </c>
    </row>
    <row r="159" s="1" customFormat="1">
      <c r="B159" s="38"/>
      <c r="C159" s="39"/>
      <c r="D159" s="228" t="s">
        <v>221</v>
      </c>
      <c r="E159" s="39"/>
      <c r="F159" s="231" t="s">
        <v>691</v>
      </c>
      <c r="G159" s="39"/>
      <c r="H159" s="39"/>
      <c r="I159" s="143"/>
      <c r="J159" s="39"/>
      <c r="K159" s="39"/>
      <c r="L159" s="43"/>
      <c r="M159" s="230"/>
      <c r="N159" s="79"/>
      <c r="O159" s="79"/>
      <c r="P159" s="79"/>
      <c r="Q159" s="79"/>
      <c r="R159" s="79"/>
      <c r="S159" s="79"/>
      <c r="T159" s="80"/>
      <c r="AT159" s="17" t="s">
        <v>221</v>
      </c>
      <c r="AU159" s="17" t="s">
        <v>76</v>
      </c>
    </row>
    <row r="160" s="12" customFormat="1">
      <c r="B160" s="232"/>
      <c r="C160" s="233"/>
      <c r="D160" s="228" t="s">
        <v>176</v>
      </c>
      <c r="E160" s="234" t="s">
        <v>1</v>
      </c>
      <c r="F160" s="235" t="s">
        <v>692</v>
      </c>
      <c r="G160" s="233"/>
      <c r="H160" s="236">
        <v>111.09999999999999</v>
      </c>
      <c r="I160" s="237"/>
      <c r="J160" s="233"/>
      <c r="K160" s="233"/>
      <c r="L160" s="238"/>
      <c r="M160" s="239"/>
      <c r="N160" s="240"/>
      <c r="O160" s="240"/>
      <c r="P160" s="240"/>
      <c r="Q160" s="240"/>
      <c r="R160" s="240"/>
      <c r="S160" s="240"/>
      <c r="T160" s="241"/>
      <c r="AT160" s="242" t="s">
        <v>176</v>
      </c>
      <c r="AU160" s="242" t="s">
        <v>76</v>
      </c>
      <c r="AV160" s="12" t="s">
        <v>76</v>
      </c>
      <c r="AW160" s="12" t="s">
        <v>30</v>
      </c>
      <c r="AX160" s="12" t="s">
        <v>74</v>
      </c>
      <c r="AY160" s="242" t="s">
        <v>163</v>
      </c>
    </row>
    <row r="161" s="1" customFormat="1" ht="16.5" customHeight="1">
      <c r="B161" s="38"/>
      <c r="C161" s="216" t="s">
        <v>267</v>
      </c>
      <c r="D161" s="216" t="s">
        <v>165</v>
      </c>
      <c r="E161" s="217" t="s">
        <v>693</v>
      </c>
      <c r="F161" s="218" t="s">
        <v>694</v>
      </c>
      <c r="G161" s="219" t="s">
        <v>180</v>
      </c>
      <c r="H161" s="220">
        <v>2</v>
      </c>
      <c r="I161" s="221"/>
      <c r="J161" s="222">
        <f>ROUND(I161*H161,2)</f>
        <v>0</v>
      </c>
      <c r="K161" s="218" t="s">
        <v>169</v>
      </c>
      <c r="L161" s="43"/>
      <c r="M161" s="223" t="s">
        <v>1</v>
      </c>
      <c r="N161" s="224" t="s">
        <v>38</v>
      </c>
      <c r="O161" s="79"/>
      <c r="P161" s="225">
        <f>O161*H161</f>
        <v>0</v>
      </c>
      <c r="Q161" s="225">
        <v>0</v>
      </c>
      <c r="R161" s="225">
        <f>Q161*H161</f>
        <v>0</v>
      </c>
      <c r="S161" s="225">
        <v>0</v>
      </c>
      <c r="T161" s="226">
        <f>S161*H161</f>
        <v>0</v>
      </c>
      <c r="AR161" s="17" t="s">
        <v>170</v>
      </c>
      <c r="AT161" s="17" t="s">
        <v>165</v>
      </c>
      <c r="AU161" s="17" t="s">
        <v>76</v>
      </c>
      <c r="AY161" s="17" t="s">
        <v>163</v>
      </c>
      <c r="BE161" s="227">
        <f>IF(N161="základní",J161,0)</f>
        <v>0</v>
      </c>
      <c r="BF161" s="227">
        <f>IF(N161="snížená",J161,0)</f>
        <v>0</v>
      </c>
      <c r="BG161" s="227">
        <f>IF(N161="zákl. přenesená",J161,0)</f>
        <v>0</v>
      </c>
      <c r="BH161" s="227">
        <f>IF(N161="sníž. přenesená",J161,0)</f>
        <v>0</v>
      </c>
      <c r="BI161" s="227">
        <f>IF(N161="nulová",J161,0)</f>
        <v>0</v>
      </c>
      <c r="BJ161" s="17" t="s">
        <v>74</v>
      </c>
      <c r="BK161" s="227">
        <f>ROUND(I161*H161,2)</f>
        <v>0</v>
      </c>
      <c r="BL161" s="17" t="s">
        <v>170</v>
      </c>
      <c r="BM161" s="17" t="s">
        <v>695</v>
      </c>
    </row>
    <row r="162" s="1" customFormat="1">
      <c r="B162" s="38"/>
      <c r="C162" s="39"/>
      <c r="D162" s="228" t="s">
        <v>172</v>
      </c>
      <c r="E162" s="39"/>
      <c r="F162" s="229" t="s">
        <v>696</v>
      </c>
      <c r="G162" s="39"/>
      <c r="H162" s="39"/>
      <c r="I162" s="143"/>
      <c r="J162" s="39"/>
      <c r="K162" s="39"/>
      <c r="L162" s="43"/>
      <c r="M162" s="230"/>
      <c r="N162" s="79"/>
      <c r="O162" s="79"/>
      <c r="P162" s="79"/>
      <c r="Q162" s="79"/>
      <c r="R162" s="79"/>
      <c r="S162" s="79"/>
      <c r="T162" s="80"/>
      <c r="AT162" s="17" t="s">
        <v>172</v>
      </c>
      <c r="AU162" s="17" t="s">
        <v>76</v>
      </c>
    </row>
    <row r="163" s="1" customFormat="1">
      <c r="B163" s="38"/>
      <c r="C163" s="39"/>
      <c r="D163" s="228" t="s">
        <v>174</v>
      </c>
      <c r="E163" s="39"/>
      <c r="F163" s="231" t="s">
        <v>697</v>
      </c>
      <c r="G163" s="39"/>
      <c r="H163" s="39"/>
      <c r="I163" s="143"/>
      <c r="J163" s="39"/>
      <c r="K163" s="39"/>
      <c r="L163" s="43"/>
      <c r="M163" s="230"/>
      <c r="N163" s="79"/>
      <c r="O163" s="79"/>
      <c r="P163" s="79"/>
      <c r="Q163" s="79"/>
      <c r="R163" s="79"/>
      <c r="S163" s="79"/>
      <c r="T163" s="80"/>
      <c r="AT163" s="17" t="s">
        <v>174</v>
      </c>
      <c r="AU163" s="17" t="s">
        <v>76</v>
      </c>
    </row>
    <row r="164" s="1" customFormat="1">
      <c r="B164" s="38"/>
      <c r="C164" s="39"/>
      <c r="D164" s="228" t="s">
        <v>221</v>
      </c>
      <c r="E164" s="39"/>
      <c r="F164" s="231" t="s">
        <v>687</v>
      </c>
      <c r="G164" s="39"/>
      <c r="H164" s="39"/>
      <c r="I164" s="143"/>
      <c r="J164" s="39"/>
      <c r="K164" s="39"/>
      <c r="L164" s="43"/>
      <c r="M164" s="230"/>
      <c r="N164" s="79"/>
      <c r="O164" s="79"/>
      <c r="P164" s="79"/>
      <c r="Q164" s="79"/>
      <c r="R164" s="79"/>
      <c r="S164" s="79"/>
      <c r="T164" s="80"/>
      <c r="AT164" s="17" t="s">
        <v>221</v>
      </c>
      <c r="AU164" s="17" t="s">
        <v>76</v>
      </c>
    </row>
    <row r="165" s="1" customFormat="1" ht="16.5" customHeight="1">
      <c r="B165" s="38"/>
      <c r="C165" s="216" t="s">
        <v>280</v>
      </c>
      <c r="D165" s="216" t="s">
        <v>165</v>
      </c>
      <c r="E165" s="217" t="s">
        <v>225</v>
      </c>
      <c r="F165" s="218" t="s">
        <v>226</v>
      </c>
      <c r="G165" s="219" t="s">
        <v>197</v>
      </c>
      <c r="H165" s="220">
        <v>151</v>
      </c>
      <c r="I165" s="221"/>
      <c r="J165" s="222">
        <f>ROUND(I165*H165,2)</f>
        <v>0</v>
      </c>
      <c r="K165" s="218" t="s">
        <v>169</v>
      </c>
      <c r="L165" s="43"/>
      <c r="M165" s="223" t="s">
        <v>1</v>
      </c>
      <c r="N165" s="224" t="s">
        <v>38</v>
      </c>
      <c r="O165" s="79"/>
      <c r="P165" s="225">
        <f>O165*H165</f>
        <v>0</v>
      </c>
      <c r="Q165" s="225">
        <v>0</v>
      </c>
      <c r="R165" s="225">
        <f>Q165*H165</f>
        <v>0</v>
      </c>
      <c r="S165" s="225">
        <v>0</v>
      </c>
      <c r="T165" s="226">
        <f>S165*H165</f>
        <v>0</v>
      </c>
      <c r="AR165" s="17" t="s">
        <v>170</v>
      </c>
      <c r="AT165" s="17" t="s">
        <v>165</v>
      </c>
      <c r="AU165" s="17" t="s">
        <v>76</v>
      </c>
      <c r="AY165" s="17" t="s">
        <v>163</v>
      </c>
      <c r="BE165" s="227">
        <f>IF(N165="základní",J165,0)</f>
        <v>0</v>
      </c>
      <c r="BF165" s="227">
        <f>IF(N165="snížená",J165,0)</f>
        <v>0</v>
      </c>
      <c r="BG165" s="227">
        <f>IF(N165="zákl. přenesená",J165,0)</f>
        <v>0</v>
      </c>
      <c r="BH165" s="227">
        <f>IF(N165="sníž. přenesená",J165,0)</f>
        <v>0</v>
      </c>
      <c r="BI165" s="227">
        <f>IF(N165="nulová",J165,0)</f>
        <v>0</v>
      </c>
      <c r="BJ165" s="17" t="s">
        <v>74</v>
      </c>
      <c r="BK165" s="227">
        <f>ROUND(I165*H165,2)</f>
        <v>0</v>
      </c>
      <c r="BL165" s="17" t="s">
        <v>170</v>
      </c>
      <c r="BM165" s="17" t="s">
        <v>698</v>
      </c>
    </row>
    <row r="166" s="1" customFormat="1">
      <c r="B166" s="38"/>
      <c r="C166" s="39"/>
      <c r="D166" s="228" t="s">
        <v>172</v>
      </c>
      <c r="E166" s="39"/>
      <c r="F166" s="229" t="s">
        <v>228</v>
      </c>
      <c r="G166" s="39"/>
      <c r="H166" s="39"/>
      <c r="I166" s="143"/>
      <c r="J166" s="39"/>
      <c r="K166" s="39"/>
      <c r="L166" s="43"/>
      <c r="M166" s="230"/>
      <c r="N166" s="79"/>
      <c r="O166" s="79"/>
      <c r="P166" s="79"/>
      <c r="Q166" s="79"/>
      <c r="R166" s="79"/>
      <c r="S166" s="79"/>
      <c r="T166" s="80"/>
      <c r="AT166" s="17" t="s">
        <v>172</v>
      </c>
      <c r="AU166" s="17" t="s">
        <v>76</v>
      </c>
    </row>
    <row r="167" s="13" customFormat="1">
      <c r="B167" s="243"/>
      <c r="C167" s="244"/>
      <c r="D167" s="228" t="s">
        <v>176</v>
      </c>
      <c r="E167" s="245" t="s">
        <v>1</v>
      </c>
      <c r="F167" s="246" t="s">
        <v>699</v>
      </c>
      <c r="G167" s="244"/>
      <c r="H167" s="245" t="s">
        <v>1</v>
      </c>
      <c r="I167" s="247"/>
      <c r="J167" s="244"/>
      <c r="K167" s="244"/>
      <c r="L167" s="248"/>
      <c r="M167" s="249"/>
      <c r="N167" s="250"/>
      <c r="O167" s="250"/>
      <c r="P167" s="250"/>
      <c r="Q167" s="250"/>
      <c r="R167" s="250"/>
      <c r="S167" s="250"/>
      <c r="T167" s="251"/>
      <c r="AT167" s="252" t="s">
        <v>176</v>
      </c>
      <c r="AU167" s="252" t="s">
        <v>76</v>
      </c>
      <c r="AV167" s="13" t="s">
        <v>74</v>
      </c>
      <c r="AW167" s="13" t="s">
        <v>30</v>
      </c>
      <c r="AX167" s="13" t="s">
        <v>67</v>
      </c>
      <c r="AY167" s="252" t="s">
        <v>163</v>
      </c>
    </row>
    <row r="168" s="12" customFormat="1">
      <c r="B168" s="232"/>
      <c r="C168" s="233"/>
      <c r="D168" s="228" t="s">
        <v>176</v>
      </c>
      <c r="E168" s="234" t="s">
        <v>1</v>
      </c>
      <c r="F168" s="235" t="s">
        <v>700</v>
      </c>
      <c r="G168" s="233"/>
      <c r="H168" s="236">
        <v>133</v>
      </c>
      <c r="I168" s="237"/>
      <c r="J168" s="233"/>
      <c r="K168" s="233"/>
      <c r="L168" s="238"/>
      <c r="M168" s="239"/>
      <c r="N168" s="240"/>
      <c r="O168" s="240"/>
      <c r="P168" s="240"/>
      <c r="Q168" s="240"/>
      <c r="R168" s="240"/>
      <c r="S168" s="240"/>
      <c r="T168" s="241"/>
      <c r="AT168" s="242" t="s">
        <v>176</v>
      </c>
      <c r="AU168" s="242" t="s">
        <v>76</v>
      </c>
      <c r="AV168" s="12" t="s">
        <v>76</v>
      </c>
      <c r="AW168" s="12" t="s">
        <v>30</v>
      </c>
      <c r="AX168" s="12" t="s">
        <v>67</v>
      </c>
      <c r="AY168" s="242" t="s">
        <v>163</v>
      </c>
    </row>
    <row r="169" s="12" customFormat="1">
      <c r="B169" s="232"/>
      <c r="C169" s="233"/>
      <c r="D169" s="228" t="s">
        <v>176</v>
      </c>
      <c r="E169" s="234" t="s">
        <v>1</v>
      </c>
      <c r="F169" s="235" t="s">
        <v>701</v>
      </c>
      <c r="G169" s="233"/>
      <c r="H169" s="236">
        <v>18</v>
      </c>
      <c r="I169" s="237"/>
      <c r="J169" s="233"/>
      <c r="K169" s="233"/>
      <c r="L169" s="238"/>
      <c r="M169" s="239"/>
      <c r="N169" s="240"/>
      <c r="O169" s="240"/>
      <c r="P169" s="240"/>
      <c r="Q169" s="240"/>
      <c r="R169" s="240"/>
      <c r="S169" s="240"/>
      <c r="T169" s="241"/>
      <c r="AT169" s="242" t="s">
        <v>176</v>
      </c>
      <c r="AU169" s="242" t="s">
        <v>76</v>
      </c>
      <c r="AV169" s="12" t="s">
        <v>76</v>
      </c>
      <c r="AW169" s="12" t="s">
        <v>30</v>
      </c>
      <c r="AX169" s="12" t="s">
        <v>67</v>
      </c>
      <c r="AY169" s="242" t="s">
        <v>163</v>
      </c>
    </row>
    <row r="170" s="14" customFormat="1">
      <c r="B170" s="253"/>
      <c r="C170" s="254"/>
      <c r="D170" s="228" t="s">
        <v>176</v>
      </c>
      <c r="E170" s="255" t="s">
        <v>1</v>
      </c>
      <c r="F170" s="256" t="s">
        <v>188</v>
      </c>
      <c r="G170" s="254"/>
      <c r="H170" s="257">
        <v>151</v>
      </c>
      <c r="I170" s="258"/>
      <c r="J170" s="254"/>
      <c r="K170" s="254"/>
      <c r="L170" s="259"/>
      <c r="M170" s="260"/>
      <c r="N170" s="261"/>
      <c r="O170" s="261"/>
      <c r="P170" s="261"/>
      <c r="Q170" s="261"/>
      <c r="R170" s="261"/>
      <c r="S170" s="261"/>
      <c r="T170" s="262"/>
      <c r="AT170" s="263" t="s">
        <v>176</v>
      </c>
      <c r="AU170" s="263" t="s">
        <v>76</v>
      </c>
      <c r="AV170" s="14" t="s">
        <v>170</v>
      </c>
      <c r="AW170" s="14" t="s">
        <v>30</v>
      </c>
      <c r="AX170" s="14" t="s">
        <v>74</v>
      </c>
      <c r="AY170" s="263" t="s">
        <v>163</v>
      </c>
    </row>
    <row r="171" s="1" customFormat="1" ht="16.5" customHeight="1">
      <c r="B171" s="38"/>
      <c r="C171" s="216" t="s">
        <v>8</v>
      </c>
      <c r="D171" s="216" t="s">
        <v>165</v>
      </c>
      <c r="E171" s="217" t="s">
        <v>239</v>
      </c>
      <c r="F171" s="218" t="s">
        <v>240</v>
      </c>
      <c r="G171" s="219" t="s">
        <v>241</v>
      </c>
      <c r="H171" s="220">
        <v>111.09999999999999</v>
      </c>
      <c r="I171" s="221"/>
      <c r="J171" s="222">
        <f>ROUND(I171*H171,2)</f>
        <v>0</v>
      </c>
      <c r="K171" s="218" t="s">
        <v>169</v>
      </c>
      <c r="L171" s="43"/>
      <c r="M171" s="223" t="s">
        <v>1</v>
      </c>
      <c r="N171" s="224" t="s">
        <v>38</v>
      </c>
      <c r="O171" s="79"/>
      <c r="P171" s="225">
        <f>O171*H171</f>
        <v>0</v>
      </c>
      <c r="Q171" s="225">
        <v>0</v>
      </c>
      <c r="R171" s="225">
        <f>Q171*H171</f>
        <v>0</v>
      </c>
      <c r="S171" s="225">
        <v>0</v>
      </c>
      <c r="T171" s="226">
        <f>S171*H171</f>
        <v>0</v>
      </c>
      <c r="AR171" s="17" t="s">
        <v>170</v>
      </c>
      <c r="AT171" s="17" t="s">
        <v>165</v>
      </c>
      <c r="AU171" s="17" t="s">
        <v>76</v>
      </c>
      <c r="AY171" s="17" t="s">
        <v>163</v>
      </c>
      <c r="BE171" s="227">
        <f>IF(N171="základní",J171,0)</f>
        <v>0</v>
      </c>
      <c r="BF171" s="227">
        <f>IF(N171="snížená",J171,0)</f>
        <v>0</v>
      </c>
      <c r="BG171" s="227">
        <f>IF(N171="zákl. přenesená",J171,0)</f>
        <v>0</v>
      </c>
      <c r="BH171" s="227">
        <f>IF(N171="sníž. přenesená",J171,0)</f>
        <v>0</v>
      </c>
      <c r="BI171" s="227">
        <f>IF(N171="nulová",J171,0)</f>
        <v>0</v>
      </c>
      <c r="BJ171" s="17" t="s">
        <v>74</v>
      </c>
      <c r="BK171" s="227">
        <f>ROUND(I171*H171,2)</f>
        <v>0</v>
      </c>
      <c r="BL171" s="17" t="s">
        <v>170</v>
      </c>
      <c r="BM171" s="17" t="s">
        <v>702</v>
      </c>
    </row>
    <row r="172" s="1" customFormat="1">
      <c r="B172" s="38"/>
      <c r="C172" s="39"/>
      <c r="D172" s="228" t="s">
        <v>172</v>
      </c>
      <c r="E172" s="39"/>
      <c r="F172" s="229" t="s">
        <v>243</v>
      </c>
      <c r="G172" s="39"/>
      <c r="H172" s="39"/>
      <c r="I172" s="143"/>
      <c r="J172" s="39"/>
      <c r="K172" s="39"/>
      <c r="L172" s="43"/>
      <c r="M172" s="230"/>
      <c r="N172" s="79"/>
      <c r="O172" s="79"/>
      <c r="P172" s="79"/>
      <c r="Q172" s="79"/>
      <c r="R172" s="79"/>
      <c r="S172" s="79"/>
      <c r="T172" s="80"/>
      <c r="AT172" s="17" t="s">
        <v>172</v>
      </c>
      <c r="AU172" s="17" t="s">
        <v>76</v>
      </c>
    </row>
    <row r="173" s="1" customFormat="1">
      <c r="B173" s="38"/>
      <c r="C173" s="39"/>
      <c r="D173" s="228" t="s">
        <v>174</v>
      </c>
      <c r="E173" s="39"/>
      <c r="F173" s="231" t="s">
        <v>244</v>
      </c>
      <c r="G173" s="39"/>
      <c r="H173" s="39"/>
      <c r="I173" s="143"/>
      <c r="J173" s="39"/>
      <c r="K173" s="39"/>
      <c r="L173" s="43"/>
      <c r="M173" s="230"/>
      <c r="N173" s="79"/>
      <c r="O173" s="79"/>
      <c r="P173" s="79"/>
      <c r="Q173" s="79"/>
      <c r="R173" s="79"/>
      <c r="S173" s="79"/>
      <c r="T173" s="80"/>
      <c r="AT173" s="17" t="s">
        <v>174</v>
      </c>
      <c r="AU173" s="17" t="s">
        <v>76</v>
      </c>
    </row>
    <row r="174" s="12" customFormat="1">
      <c r="B174" s="232"/>
      <c r="C174" s="233"/>
      <c r="D174" s="228" t="s">
        <v>176</v>
      </c>
      <c r="E174" s="234" t="s">
        <v>1</v>
      </c>
      <c r="F174" s="235" t="s">
        <v>703</v>
      </c>
      <c r="G174" s="233"/>
      <c r="H174" s="236">
        <v>111.09999999999999</v>
      </c>
      <c r="I174" s="237"/>
      <c r="J174" s="233"/>
      <c r="K174" s="233"/>
      <c r="L174" s="238"/>
      <c r="M174" s="239"/>
      <c r="N174" s="240"/>
      <c r="O174" s="240"/>
      <c r="P174" s="240"/>
      <c r="Q174" s="240"/>
      <c r="R174" s="240"/>
      <c r="S174" s="240"/>
      <c r="T174" s="241"/>
      <c r="AT174" s="242" t="s">
        <v>176</v>
      </c>
      <c r="AU174" s="242" t="s">
        <v>76</v>
      </c>
      <c r="AV174" s="12" t="s">
        <v>76</v>
      </c>
      <c r="AW174" s="12" t="s">
        <v>30</v>
      </c>
      <c r="AX174" s="12" t="s">
        <v>74</v>
      </c>
      <c r="AY174" s="242" t="s">
        <v>163</v>
      </c>
    </row>
    <row r="175" s="1" customFormat="1" ht="16.5" customHeight="1">
      <c r="B175" s="38"/>
      <c r="C175" s="216" t="s">
        <v>294</v>
      </c>
      <c r="D175" s="216" t="s">
        <v>165</v>
      </c>
      <c r="E175" s="217" t="s">
        <v>704</v>
      </c>
      <c r="F175" s="218" t="s">
        <v>705</v>
      </c>
      <c r="G175" s="219" t="s">
        <v>180</v>
      </c>
      <c r="H175" s="220">
        <v>26.600000000000001</v>
      </c>
      <c r="I175" s="221"/>
      <c r="J175" s="222">
        <f>ROUND(I175*H175,2)</f>
        <v>0</v>
      </c>
      <c r="K175" s="218" t="s">
        <v>169</v>
      </c>
      <c r="L175" s="43"/>
      <c r="M175" s="223" t="s">
        <v>1</v>
      </c>
      <c r="N175" s="224" t="s">
        <v>38</v>
      </c>
      <c r="O175" s="79"/>
      <c r="P175" s="225">
        <f>O175*H175</f>
        <v>0</v>
      </c>
      <c r="Q175" s="225">
        <v>0</v>
      </c>
      <c r="R175" s="225">
        <f>Q175*H175</f>
        <v>0</v>
      </c>
      <c r="S175" s="225">
        <v>0</v>
      </c>
      <c r="T175" s="226">
        <f>S175*H175</f>
        <v>0</v>
      </c>
      <c r="AR175" s="17" t="s">
        <v>170</v>
      </c>
      <c r="AT175" s="17" t="s">
        <v>165</v>
      </c>
      <c r="AU175" s="17" t="s">
        <v>76</v>
      </c>
      <c r="AY175" s="17" t="s">
        <v>163</v>
      </c>
      <c r="BE175" s="227">
        <f>IF(N175="základní",J175,0)</f>
        <v>0</v>
      </c>
      <c r="BF175" s="227">
        <f>IF(N175="snížená",J175,0)</f>
        <v>0</v>
      </c>
      <c r="BG175" s="227">
        <f>IF(N175="zákl. přenesená",J175,0)</f>
        <v>0</v>
      </c>
      <c r="BH175" s="227">
        <f>IF(N175="sníž. přenesená",J175,0)</f>
        <v>0</v>
      </c>
      <c r="BI175" s="227">
        <f>IF(N175="nulová",J175,0)</f>
        <v>0</v>
      </c>
      <c r="BJ175" s="17" t="s">
        <v>74</v>
      </c>
      <c r="BK175" s="227">
        <f>ROUND(I175*H175,2)</f>
        <v>0</v>
      </c>
      <c r="BL175" s="17" t="s">
        <v>170</v>
      </c>
      <c r="BM175" s="17" t="s">
        <v>706</v>
      </c>
    </row>
    <row r="176" s="1" customFormat="1">
      <c r="B176" s="38"/>
      <c r="C176" s="39"/>
      <c r="D176" s="228" t="s">
        <v>172</v>
      </c>
      <c r="E176" s="39"/>
      <c r="F176" s="229" t="s">
        <v>707</v>
      </c>
      <c r="G176" s="39"/>
      <c r="H176" s="39"/>
      <c r="I176" s="143"/>
      <c r="J176" s="39"/>
      <c r="K176" s="39"/>
      <c r="L176" s="43"/>
      <c r="M176" s="230"/>
      <c r="N176" s="79"/>
      <c r="O176" s="79"/>
      <c r="P176" s="79"/>
      <c r="Q176" s="79"/>
      <c r="R176" s="79"/>
      <c r="S176" s="79"/>
      <c r="T176" s="80"/>
      <c r="AT176" s="17" t="s">
        <v>172</v>
      </c>
      <c r="AU176" s="17" t="s">
        <v>76</v>
      </c>
    </row>
    <row r="177" s="1" customFormat="1">
      <c r="B177" s="38"/>
      <c r="C177" s="39"/>
      <c r="D177" s="228" t="s">
        <v>174</v>
      </c>
      <c r="E177" s="39"/>
      <c r="F177" s="231" t="s">
        <v>708</v>
      </c>
      <c r="G177" s="39"/>
      <c r="H177" s="39"/>
      <c r="I177" s="143"/>
      <c r="J177" s="39"/>
      <c r="K177" s="39"/>
      <c r="L177" s="43"/>
      <c r="M177" s="230"/>
      <c r="N177" s="79"/>
      <c r="O177" s="79"/>
      <c r="P177" s="79"/>
      <c r="Q177" s="79"/>
      <c r="R177" s="79"/>
      <c r="S177" s="79"/>
      <c r="T177" s="80"/>
      <c r="AT177" s="17" t="s">
        <v>174</v>
      </c>
      <c r="AU177" s="17" t="s">
        <v>76</v>
      </c>
    </row>
    <row r="178" s="13" customFormat="1">
      <c r="B178" s="243"/>
      <c r="C178" s="244"/>
      <c r="D178" s="228" t="s">
        <v>176</v>
      </c>
      <c r="E178" s="245" t="s">
        <v>1</v>
      </c>
      <c r="F178" s="246" t="s">
        <v>709</v>
      </c>
      <c r="G178" s="244"/>
      <c r="H178" s="245" t="s">
        <v>1</v>
      </c>
      <c r="I178" s="247"/>
      <c r="J178" s="244"/>
      <c r="K178" s="244"/>
      <c r="L178" s="248"/>
      <c r="M178" s="249"/>
      <c r="N178" s="250"/>
      <c r="O178" s="250"/>
      <c r="P178" s="250"/>
      <c r="Q178" s="250"/>
      <c r="R178" s="250"/>
      <c r="S178" s="250"/>
      <c r="T178" s="251"/>
      <c r="AT178" s="252" t="s">
        <v>176</v>
      </c>
      <c r="AU178" s="252" t="s">
        <v>76</v>
      </c>
      <c r="AV178" s="13" t="s">
        <v>74</v>
      </c>
      <c r="AW178" s="13" t="s">
        <v>30</v>
      </c>
      <c r="AX178" s="13" t="s">
        <v>67</v>
      </c>
      <c r="AY178" s="252" t="s">
        <v>163</v>
      </c>
    </row>
    <row r="179" s="12" customFormat="1">
      <c r="B179" s="232"/>
      <c r="C179" s="233"/>
      <c r="D179" s="228" t="s">
        <v>176</v>
      </c>
      <c r="E179" s="234" t="s">
        <v>1</v>
      </c>
      <c r="F179" s="235" t="s">
        <v>710</v>
      </c>
      <c r="G179" s="233"/>
      <c r="H179" s="236">
        <v>26.600000000000001</v>
      </c>
      <c r="I179" s="237"/>
      <c r="J179" s="233"/>
      <c r="K179" s="233"/>
      <c r="L179" s="238"/>
      <c r="M179" s="239"/>
      <c r="N179" s="240"/>
      <c r="O179" s="240"/>
      <c r="P179" s="240"/>
      <c r="Q179" s="240"/>
      <c r="R179" s="240"/>
      <c r="S179" s="240"/>
      <c r="T179" s="241"/>
      <c r="AT179" s="242" t="s">
        <v>176</v>
      </c>
      <c r="AU179" s="242" t="s">
        <v>76</v>
      </c>
      <c r="AV179" s="12" t="s">
        <v>76</v>
      </c>
      <c r="AW179" s="12" t="s">
        <v>30</v>
      </c>
      <c r="AX179" s="12" t="s">
        <v>74</v>
      </c>
      <c r="AY179" s="242" t="s">
        <v>163</v>
      </c>
    </row>
    <row r="180" s="1" customFormat="1" ht="16.5" customHeight="1">
      <c r="B180" s="38"/>
      <c r="C180" s="264" t="s">
        <v>305</v>
      </c>
      <c r="D180" s="264" t="s">
        <v>347</v>
      </c>
      <c r="E180" s="265" t="s">
        <v>711</v>
      </c>
      <c r="F180" s="266" t="s">
        <v>712</v>
      </c>
      <c r="G180" s="267" t="s">
        <v>241</v>
      </c>
      <c r="H180" s="268">
        <v>45.219999999999999</v>
      </c>
      <c r="I180" s="269"/>
      <c r="J180" s="270">
        <f>ROUND(I180*H180,2)</f>
        <v>0</v>
      </c>
      <c r="K180" s="266" t="s">
        <v>169</v>
      </c>
      <c r="L180" s="271"/>
      <c r="M180" s="272" t="s">
        <v>1</v>
      </c>
      <c r="N180" s="273" t="s">
        <v>38</v>
      </c>
      <c r="O180" s="79"/>
      <c r="P180" s="225">
        <f>O180*H180</f>
        <v>0</v>
      </c>
      <c r="Q180" s="225">
        <v>1</v>
      </c>
      <c r="R180" s="225">
        <f>Q180*H180</f>
        <v>45.219999999999999</v>
      </c>
      <c r="S180" s="225">
        <v>0</v>
      </c>
      <c r="T180" s="226">
        <f>S180*H180</f>
        <v>0</v>
      </c>
      <c r="AR180" s="17" t="s">
        <v>224</v>
      </c>
      <c r="AT180" s="17" t="s">
        <v>347</v>
      </c>
      <c r="AU180" s="17" t="s">
        <v>76</v>
      </c>
      <c r="AY180" s="17" t="s">
        <v>163</v>
      </c>
      <c r="BE180" s="227">
        <f>IF(N180="základní",J180,0)</f>
        <v>0</v>
      </c>
      <c r="BF180" s="227">
        <f>IF(N180="snížená",J180,0)</f>
        <v>0</v>
      </c>
      <c r="BG180" s="227">
        <f>IF(N180="zákl. přenesená",J180,0)</f>
        <v>0</v>
      </c>
      <c r="BH180" s="227">
        <f>IF(N180="sníž. přenesená",J180,0)</f>
        <v>0</v>
      </c>
      <c r="BI180" s="227">
        <f>IF(N180="nulová",J180,0)</f>
        <v>0</v>
      </c>
      <c r="BJ180" s="17" t="s">
        <v>74</v>
      </c>
      <c r="BK180" s="227">
        <f>ROUND(I180*H180,2)</f>
        <v>0</v>
      </c>
      <c r="BL180" s="17" t="s">
        <v>170</v>
      </c>
      <c r="BM180" s="17" t="s">
        <v>713</v>
      </c>
    </row>
    <row r="181" s="1" customFormat="1">
      <c r="B181" s="38"/>
      <c r="C181" s="39"/>
      <c r="D181" s="228" t="s">
        <v>172</v>
      </c>
      <c r="E181" s="39"/>
      <c r="F181" s="229" t="s">
        <v>712</v>
      </c>
      <c r="G181" s="39"/>
      <c r="H181" s="39"/>
      <c r="I181" s="143"/>
      <c r="J181" s="39"/>
      <c r="K181" s="39"/>
      <c r="L181" s="43"/>
      <c r="M181" s="230"/>
      <c r="N181" s="79"/>
      <c r="O181" s="79"/>
      <c r="P181" s="79"/>
      <c r="Q181" s="79"/>
      <c r="R181" s="79"/>
      <c r="S181" s="79"/>
      <c r="T181" s="80"/>
      <c r="AT181" s="17" t="s">
        <v>172</v>
      </c>
      <c r="AU181" s="17" t="s">
        <v>76</v>
      </c>
    </row>
    <row r="182" s="12" customFormat="1">
      <c r="B182" s="232"/>
      <c r="C182" s="233"/>
      <c r="D182" s="228" t="s">
        <v>176</v>
      </c>
      <c r="E182" s="234" t="s">
        <v>1</v>
      </c>
      <c r="F182" s="235" t="s">
        <v>714</v>
      </c>
      <c r="G182" s="233"/>
      <c r="H182" s="236">
        <v>45.219999999999999</v>
      </c>
      <c r="I182" s="237"/>
      <c r="J182" s="233"/>
      <c r="K182" s="233"/>
      <c r="L182" s="238"/>
      <c r="M182" s="239"/>
      <c r="N182" s="240"/>
      <c r="O182" s="240"/>
      <c r="P182" s="240"/>
      <c r="Q182" s="240"/>
      <c r="R182" s="240"/>
      <c r="S182" s="240"/>
      <c r="T182" s="241"/>
      <c r="AT182" s="242" t="s">
        <v>176</v>
      </c>
      <c r="AU182" s="242" t="s">
        <v>76</v>
      </c>
      <c r="AV182" s="12" t="s">
        <v>76</v>
      </c>
      <c r="AW182" s="12" t="s">
        <v>30</v>
      </c>
      <c r="AX182" s="12" t="s">
        <v>74</v>
      </c>
      <c r="AY182" s="242" t="s">
        <v>163</v>
      </c>
    </row>
    <row r="183" s="1" customFormat="1" ht="16.5" customHeight="1">
      <c r="B183" s="38"/>
      <c r="C183" s="216" t="s">
        <v>312</v>
      </c>
      <c r="D183" s="216" t="s">
        <v>165</v>
      </c>
      <c r="E183" s="217" t="s">
        <v>715</v>
      </c>
      <c r="F183" s="218" t="s">
        <v>716</v>
      </c>
      <c r="G183" s="219" t="s">
        <v>197</v>
      </c>
      <c r="H183" s="220">
        <v>68</v>
      </c>
      <c r="I183" s="221"/>
      <c r="J183" s="222">
        <f>ROUND(I183*H183,2)</f>
        <v>0</v>
      </c>
      <c r="K183" s="218" t="s">
        <v>169</v>
      </c>
      <c r="L183" s="43"/>
      <c r="M183" s="223" t="s">
        <v>1</v>
      </c>
      <c r="N183" s="224" t="s">
        <v>38</v>
      </c>
      <c r="O183" s="79"/>
      <c r="P183" s="225">
        <f>O183*H183</f>
        <v>0</v>
      </c>
      <c r="Q183" s="225">
        <v>0</v>
      </c>
      <c r="R183" s="225">
        <f>Q183*H183</f>
        <v>0</v>
      </c>
      <c r="S183" s="225">
        <v>0</v>
      </c>
      <c r="T183" s="226">
        <f>S183*H183</f>
        <v>0</v>
      </c>
      <c r="AR183" s="17" t="s">
        <v>170</v>
      </c>
      <c r="AT183" s="17" t="s">
        <v>165</v>
      </c>
      <c r="AU183" s="17" t="s">
        <v>76</v>
      </c>
      <c r="AY183" s="17" t="s">
        <v>163</v>
      </c>
      <c r="BE183" s="227">
        <f>IF(N183="základní",J183,0)</f>
        <v>0</v>
      </c>
      <c r="BF183" s="227">
        <f>IF(N183="snížená",J183,0)</f>
        <v>0</v>
      </c>
      <c r="BG183" s="227">
        <f>IF(N183="zákl. přenesená",J183,0)</f>
        <v>0</v>
      </c>
      <c r="BH183" s="227">
        <f>IF(N183="sníž. přenesená",J183,0)</f>
        <v>0</v>
      </c>
      <c r="BI183" s="227">
        <f>IF(N183="nulová",J183,0)</f>
        <v>0</v>
      </c>
      <c r="BJ183" s="17" t="s">
        <v>74</v>
      </c>
      <c r="BK183" s="227">
        <f>ROUND(I183*H183,2)</f>
        <v>0</v>
      </c>
      <c r="BL183" s="17" t="s">
        <v>170</v>
      </c>
      <c r="BM183" s="17" t="s">
        <v>717</v>
      </c>
    </row>
    <row r="184" s="1" customFormat="1">
      <c r="B184" s="38"/>
      <c r="C184" s="39"/>
      <c r="D184" s="228" t="s">
        <v>172</v>
      </c>
      <c r="E184" s="39"/>
      <c r="F184" s="229" t="s">
        <v>718</v>
      </c>
      <c r="G184" s="39"/>
      <c r="H184" s="39"/>
      <c r="I184" s="143"/>
      <c r="J184" s="39"/>
      <c r="K184" s="39"/>
      <c r="L184" s="43"/>
      <c r="M184" s="230"/>
      <c r="N184" s="79"/>
      <c r="O184" s="79"/>
      <c r="P184" s="79"/>
      <c r="Q184" s="79"/>
      <c r="R184" s="79"/>
      <c r="S184" s="79"/>
      <c r="T184" s="80"/>
      <c r="AT184" s="17" t="s">
        <v>172</v>
      </c>
      <c r="AU184" s="17" t="s">
        <v>76</v>
      </c>
    </row>
    <row r="185" s="1" customFormat="1">
      <c r="B185" s="38"/>
      <c r="C185" s="39"/>
      <c r="D185" s="228" t="s">
        <v>174</v>
      </c>
      <c r="E185" s="39"/>
      <c r="F185" s="231" t="s">
        <v>719</v>
      </c>
      <c r="G185" s="39"/>
      <c r="H185" s="39"/>
      <c r="I185" s="143"/>
      <c r="J185" s="39"/>
      <c r="K185" s="39"/>
      <c r="L185" s="43"/>
      <c r="M185" s="230"/>
      <c r="N185" s="79"/>
      <c r="O185" s="79"/>
      <c r="P185" s="79"/>
      <c r="Q185" s="79"/>
      <c r="R185" s="79"/>
      <c r="S185" s="79"/>
      <c r="T185" s="80"/>
      <c r="AT185" s="17" t="s">
        <v>174</v>
      </c>
      <c r="AU185" s="17" t="s">
        <v>76</v>
      </c>
    </row>
    <row r="186" s="1" customFormat="1" ht="16.5" customHeight="1">
      <c r="B186" s="38"/>
      <c r="C186" s="264" t="s">
        <v>320</v>
      </c>
      <c r="D186" s="264" t="s">
        <v>347</v>
      </c>
      <c r="E186" s="265" t="s">
        <v>720</v>
      </c>
      <c r="F186" s="266" t="s">
        <v>721</v>
      </c>
      <c r="G186" s="267" t="s">
        <v>350</v>
      </c>
      <c r="H186" s="268">
        <v>2.04</v>
      </c>
      <c r="I186" s="269"/>
      <c r="J186" s="270">
        <f>ROUND(I186*H186,2)</f>
        <v>0</v>
      </c>
      <c r="K186" s="266" t="s">
        <v>169</v>
      </c>
      <c r="L186" s="271"/>
      <c r="M186" s="272" t="s">
        <v>1</v>
      </c>
      <c r="N186" s="273" t="s">
        <v>38</v>
      </c>
      <c r="O186" s="79"/>
      <c r="P186" s="225">
        <f>O186*H186</f>
        <v>0</v>
      </c>
      <c r="Q186" s="225">
        <v>0.001</v>
      </c>
      <c r="R186" s="225">
        <f>Q186*H186</f>
        <v>0.0020400000000000001</v>
      </c>
      <c r="S186" s="225">
        <v>0</v>
      </c>
      <c r="T186" s="226">
        <f>S186*H186</f>
        <v>0</v>
      </c>
      <c r="AR186" s="17" t="s">
        <v>224</v>
      </c>
      <c r="AT186" s="17" t="s">
        <v>347</v>
      </c>
      <c r="AU186" s="17" t="s">
        <v>76</v>
      </c>
      <c r="AY186" s="17" t="s">
        <v>163</v>
      </c>
      <c r="BE186" s="227">
        <f>IF(N186="základní",J186,0)</f>
        <v>0</v>
      </c>
      <c r="BF186" s="227">
        <f>IF(N186="snížená",J186,0)</f>
        <v>0</v>
      </c>
      <c r="BG186" s="227">
        <f>IF(N186="zákl. přenesená",J186,0)</f>
        <v>0</v>
      </c>
      <c r="BH186" s="227">
        <f>IF(N186="sníž. přenesená",J186,0)</f>
        <v>0</v>
      </c>
      <c r="BI186" s="227">
        <f>IF(N186="nulová",J186,0)</f>
        <v>0</v>
      </c>
      <c r="BJ186" s="17" t="s">
        <v>74</v>
      </c>
      <c r="BK186" s="227">
        <f>ROUND(I186*H186,2)</f>
        <v>0</v>
      </c>
      <c r="BL186" s="17" t="s">
        <v>170</v>
      </c>
      <c r="BM186" s="17" t="s">
        <v>722</v>
      </c>
    </row>
    <row r="187" s="1" customFormat="1">
      <c r="B187" s="38"/>
      <c r="C187" s="39"/>
      <c r="D187" s="228" t="s">
        <v>172</v>
      </c>
      <c r="E187" s="39"/>
      <c r="F187" s="229" t="s">
        <v>721</v>
      </c>
      <c r="G187" s="39"/>
      <c r="H187" s="39"/>
      <c r="I187" s="143"/>
      <c r="J187" s="39"/>
      <c r="K187" s="39"/>
      <c r="L187" s="43"/>
      <c r="M187" s="230"/>
      <c r="N187" s="79"/>
      <c r="O187" s="79"/>
      <c r="P187" s="79"/>
      <c r="Q187" s="79"/>
      <c r="R187" s="79"/>
      <c r="S187" s="79"/>
      <c r="T187" s="80"/>
      <c r="AT187" s="17" t="s">
        <v>172</v>
      </c>
      <c r="AU187" s="17" t="s">
        <v>76</v>
      </c>
    </row>
    <row r="188" s="12" customFormat="1">
      <c r="B188" s="232"/>
      <c r="C188" s="233"/>
      <c r="D188" s="228" t="s">
        <v>176</v>
      </c>
      <c r="E188" s="234" t="s">
        <v>1</v>
      </c>
      <c r="F188" s="235" t="s">
        <v>723</v>
      </c>
      <c r="G188" s="233"/>
      <c r="H188" s="236">
        <v>2.04</v>
      </c>
      <c r="I188" s="237"/>
      <c r="J188" s="233"/>
      <c r="K188" s="233"/>
      <c r="L188" s="238"/>
      <c r="M188" s="239"/>
      <c r="N188" s="240"/>
      <c r="O188" s="240"/>
      <c r="P188" s="240"/>
      <c r="Q188" s="240"/>
      <c r="R188" s="240"/>
      <c r="S188" s="240"/>
      <c r="T188" s="241"/>
      <c r="AT188" s="242" t="s">
        <v>176</v>
      </c>
      <c r="AU188" s="242" t="s">
        <v>76</v>
      </c>
      <c r="AV188" s="12" t="s">
        <v>76</v>
      </c>
      <c r="AW188" s="12" t="s">
        <v>30</v>
      </c>
      <c r="AX188" s="12" t="s">
        <v>74</v>
      </c>
      <c r="AY188" s="242" t="s">
        <v>163</v>
      </c>
    </row>
    <row r="189" s="1" customFormat="1" ht="16.5" customHeight="1">
      <c r="B189" s="38"/>
      <c r="C189" s="216" t="s">
        <v>326</v>
      </c>
      <c r="D189" s="216" t="s">
        <v>165</v>
      </c>
      <c r="E189" s="217" t="s">
        <v>247</v>
      </c>
      <c r="F189" s="218" t="s">
        <v>248</v>
      </c>
      <c r="G189" s="219" t="s">
        <v>197</v>
      </c>
      <c r="H189" s="220">
        <v>68</v>
      </c>
      <c r="I189" s="221"/>
      <c r="J189" s="222">
        <f>ROUND(I189*H189,2)</f>
        <v>0</v>
      </c>
      <c r="K189" s="218" t="s">
        <v>169</v>
      </c>
      <c r="L189" s="43"/>
      <c r="M189" s="223" t="s">
        <v>1</v>
      </c>
      <c r="N189" s="224" t="s">
        <v>38</v>
      </c>
      <c r="O189" s="79"/>
      <c r="P189" s="225">
        <f>O189*H189</f>
        <v>0</v>
      </c>
      <c r="Q189" s="225">
        <v>0</v>
      </c>
      <c r="R189" s="225">
        <f>Q189*H189</f>
        <v>0</v>
      </c>
      <c r="S189" s="225">
        <v>0</v>
      </c>
      <c r="T189" s="226">
        <f>S189*H189</f>
        <v>0</v>
      </c>
      <c r="AR189" s="17" t="s">
        <v>170</v>
      </c>
      <c r="AT189" s="17" t="s">
        <v>165</v>
      </c>
      <c r="AU189" s="17" t="s">
        <v>76</v>
      </c>
      <c r="AY189" s="17" t="s">
        <v>163</v>
      </c>
      <c r="BE189" s="227">
        <f>IF(N189="základní",J189,0)</f>
        <v>0</v>
      </c>
      <c r="BF189" s="227">
        <f>IF(N189="snížená",J189,0)</f>
        <v>0</v>
      </c>
      <c r="BG189" s="227">
        <f>IF(N189="zákl. přenesená",J189,0)</f>
        <v>0</v>
      </c>
      <c r="BH189" s="227">
        <f>IF(N189="sníž. přenesená",J189,0)</f>
        <v>0</v>
      </c>
      <c r="BI189" s="227">
        <f>IF(N189="nulová",J189,0)</f>
        <v>0</v>
      </c>
      <c r="BJ189" s="17" t="s">
        <v>74</v>
      </c>
      <c r="BK189" s="227">
        <f>ROUND(I189*H189,2)</f>
        <v>0</v>
      </c>
      <c r="BL189" s="17" t="s">
        <v>170</v>
      </c>
      <c r="BM189" s="17" t="s">
        <v>724</v>
      </c>
    </row>
    <row r="190" s="1" customFormat="1">
      <c r="B190" s="38"/>
      <c r="C190" s="39"/>
      <c r="D190" s="228" t="s">
        <v>172</v>
      </c>
      <c r="E190" s="39"/>
      <c r="F190" s="229" t="s">
        <v>250</v>
      </c>
      <c r="G190" s="39"/>
      <c r="H190" s="39"/>
      <c r="I190" s="143"/>
      <c r="J190" s="39"/>
      <c r="K190" s="39"/>
      <c r="L190" s="43"/>
      <c r="M190" s="230"/>
      <c r="N190" s="79"/>
      <c r="O190" s="79"/>
      <c r="P190" s="79"/>
      <c r="Q190" s="79"/>
      <c r="R190" s="79"/>
      <c r="S190" s="79"/>
      <c r="T190" s="80"/>
      <c r="AT190" s="17" t="s">
        <v>172</v>
      </c>
      <c r="AU190" s="17" t="s">
        <v>76</v>
      </c>
    </row>
    <row r="191" s="1" customFormat="1">
      <c r="B191" s="38"/>
      <c r="C191" s="39"/>
      <c r="D191" s="228" t="s">
        <v>174</v>
      </c>
      <c r="E191" s="39"/>
      <c r="F191" s="231" t="s">
        <v>251</v>
      </c>
      <c r="G191" s="39"/>
      <c r="H191" s="39"/>
      <c r="I191" s="143"/>
      <c r="J191" s="39"/>
      <c r="K191" s="39"/>
      <c r="L191" s="43"/>
      <c r="M191" s="230"/>
      <c r="N191" s="79"/>
      <c r="O191" s="79"/>
      <c r="P191" s="79"/>
      <c r="Q191" s="79"/>
      <c r="R191" s="79"/>
      <c r="S191" s="79"/>
      <c r="T191" s="80"/>
      <c r="AT191" s="17" t="s">
        <v>174</v>
      </c>
      <c r="AU191" s="17" t="s">
        <v>76</v>
      </c>
    </row>
    <row r="192" s="1" customFormat="1" ht="16.5" customHeight="1">
      <c r="B192" s="38"/>
      <c r="C192" s="216" t="s">
        <v>7</v>
      </c>
      <c r="D192" s="216" t="s">
        <v>165</v>
      </c>
      <c r="E192" s="217" t="s">
        <v>725</v>
      </c>
      <c r="F192" s="218" t="s">
        <v>726</v>
      </c>
      <c r="G192" s="219" t="s">
        <v>197</v>
      </c>
      <c r="H192" s="220">
        <v>20</v>
      </c>
      <c r="I192" s="221"/>
      <c r="J192" s="222">
        <f>ROUND(I192*H192,2)</f>
        <v>0</v>
      </c>
      <c r="K192" s="218" t="s">
        <v>169</v>
      </c>
      <c r="L192" s="43"/>
      <c r="M192" s="223" t="s">
        <v>1</v>
      </c>
      <c r="N192" s="224" t="s">
        <v>38</v>
      </c>
      <c r="O192" s="79"/>
      <c r="P192" s="225">
        <f>O192*H192</f>
        <v>0</v>
      </c>
      <c r="Q192" s="225">
        <v>0</v>
      </c>
      <c r="R192" s="225">
        <f>Q192*H192</f>
        <v>0</v>
      </c>
      <c r="S192" s="225">
        <v>0</v>
      </c>
      <c r="T192" s="226">
        <f>S192*H192</f>
        <v>0</v>
      </c>
      <c r="AR192" s="17" t="s">
        <v>170</v>
      </c>
      <c r="AT192" s="17" t="s">
        <v>165</v>
      </c>
      <c r="AU192" s="17" t="s">
        <v>76</v>
      </c>
      <c r="AY192" s="17" t="s">
        <v>163</v>
      </c>
      <c r="BE192" s="227">
        <f>IF(N192="základní",J192,0)</f>
        <v>0</v>
      </c>
      <c r="BF192" s="227">
        <f>IF(N192="snížená",J192,0)</f>
        <v>0</v>
      </c>
      <c r="BG192" s="227">
        <f>IF(N192="zákl. přenesená",J192,0)</f>
        <v>0</v>
      </c>
      <c r="BH192" s="227">
        <f>IF(N192="sníž. přenesená",J192,0)</f>
        <v>0</v>
      </c>
      <c r="BI192" s="227">
        <f>IF(N192="nulová",J192,0)</f>
        <v>0</v>
      </c>
      <c r="BJ192" s="17" t="s">
        <v>74</v>
      </c>
      <c r="BK192" s="227">
        <f>ROUND(I192*H192,2)</f>
        <v>0</v>
      </c>
      <c r="BL192" s="17" t="s">
        <v>170</v>
      </c>
      <c r="BM192" s="17" t="s">
        <v>727</v>
      </c>
    </row>
    <row r="193" s="1" customFormat="1">
      <c r="B193" s="38"/>
      <c r="C193" s="39"/>
      <c r="D193" s="228" t="s">
        <v>172</v>
      </c>
      <c r="E193" s="39"/>
      <c r="F193" s="229" t="s">
        <v>728</v>
      </c>
      <c r="G193" s="39"/>
      <c r="H193" s="39"/>
      <c r="I193" s="143"/>
      <c r="J193" s="39"/>
      <c r="K193" s="39"/>
      <c r="L193" s="43"/>
      <c r="M193" s="230"/>
      <c r="N193" s="79"/>
      <c r="O193" s="79"/>
      <c r="P193" s="79"/>
      <c r="Q193" s="79"/>
      <c r="R193" s="79"/>
      <c r="S193" s="79"/>
      <c r="T193" s="80"/>
      <c r="AT193" s="17" t="s">
        <v>172</v>
      </c>
      <c r="AU193" s="17" t="s">
        <v>76</v>
      </c>
    </row>
    <row r="194" s="1" customFormat="1">
      <c r="B194" s="38"/>
      <c r="C194" s="39"/>
      <c r="D194" s="228" t="s">
        <v>174</v>
      </c>
      <c r="E194" s="39"/>
      <c r="F194" s="231" t="s">
        <v>729</v>
      </c>
      <c r="G194" s="39"/>
      <c r="H194" s="39"/>
      <c r="I194" s="143"/>
      <c r="J194" s="39"/>
      <c r="K194" s="39"/>
      <c r="L194" s="43"/>
      <c r="M194" s="230"/>
      <c r="N194" s="79"/>
      <c r="O194" s="79"/>
      <c r="P194" s="79"/>
      <c r="Q194" s="79"/>
      <c r="R194" s="79"/>
      <c r="S194" s="79"/>
      <c r="T194" s="80"/>
      <c r="AT194" s="17" t="s">
        <v>174</v>
      </c>
      <c r="AU194" s="17" t="s">
        <v>76</v>
      </c>
    </row>
    <row r="195" s="13" customFormat="1">
      <c r="B195" s="243"/>
      <c r="C195" s="244"/>
      <c r="D195" s="228" t="s">
        <v>176</v>
      </c>
      <c r="E195" s="245" t="s">
        <v>1</v>
      </c>
      <c r="F195" s="246" t="s">
        <v>661</v>
      </c>
      <c r="G195" s="244"/>
      <c r="H195" s="245" t="s">
        <v>1</v>
      </c>
      <c r="I195" s="247"/>
      <c r="J195" s="244"/>
      <c r="K195" s="244"/>
      <c r="L195" s="248"/>
      <c r="M195" s="249"/>
      <c r="N195" s="250"/>
      <c r="O195" s="250"/>
      <c r="P195" s="250"/>
      <c r="Q195" s="250"/>
      <c r="R195" s="250"/>
      <c r="S195" s="250"/>
      <c r="T195" s="251"/>
      <c r="AT195" s="252" t="s">
        <v>176</v>
      </c>
      <c r="AU195" s="252" t="s">
        <v>76</v>
      </c>
      <c r="AV195" s="13" t="s">
        <v>74</v>
      </c>
      <c r="AW195" s="13" t="s">
        <v>30</v>
      </c>
      <c r="AX195" s="13" t="s">
        <v>67</v>
      </c>
      <c r="AY195" s="252" t="s">
        <v>163</v>
      </c>
    </row>
    <row r="196" s="12" customFormat="1">
      <c r="B196" s="232"/>
      <c r="C196" s="233"/>
      <c r="D196" s="228" t="s">
        <v>176</v>
      </c>
      <c r="E196" s="234" t="s">
        <v>1</v>
      </c>
      <c r="F196" s="235" t="s">
        <v>730</v>
      </c>
      <c r="G196" s="233"/>
      <c r="H196" s="236">
        <v>20</v>
      </c>
      <c r="I196" s="237"/>
      <c r="J196" s="233"/>
      <c r="K196" s="233"/>
      <c r="L196" s="238"/>
      <c r="M196" s="239"/>
      <c r="N196" s="240"/>
      <c r="O196" s="240"/>
      <c r="P196" s="240"/>
      <c r="Q196" s="240"/>
      <c r="R196" s="240"/>
      <c r="S196" s="240"/>
      <c r="T196" s="241"/>
      <c r="AT196" s="242" t="s">
        <v>176</v>
      </c>
      <c r="AU196" s="242" t="s">
        <v>76</v>
      </c>
      <c r="AV196" s="12" t="s">
        <v>76</v>
      </c>
      <c r="AW196" s="12" t="s">
        <v>30</v>
      </c>
      <c r="AX196" s="12" t="s">
        <v>74</v>
      </c>
      <c r="AY196" s="242" t="s">
        <v>163</v>
      </c>
    </row>
    <row r="197" s="11" customFormat="1" ht="22.8" customHeight="1">
      <c r="B197" s="200"/>
      <c r="C197" s="201"/>
      <c r="D197" s="202" t="s">
        <v>66</v>
      </c>
      <c r="E197" s="214" t="s">
        <v>76</v>
      </c>
      <c r="F197" s="214" t="s">
        <v>731</v>
      </c>
      <c r="G197" s="201"/>
      <c r="H197" s="201"/>
      <c r="I197" s="204"/>
      <c r="J197" s="215">
        <f>BK197</f>
        <v>0</v>
      </c>
      <c r="K197" s="201"/>
      <c r="L197" s="206"/>
      <c r="M197" s="207"/>
      <c r="N197" s="208"/>
      <c r="O197" s="208"/>
      <c r="P197" s="209">
        <f>SUM(P198:P201)</f>
        <v>0</v>
      </c>
      <c r="Q197" s="208"/>
      <c r="R197" s="209">
        <f>SUM(R198:R201)</f>
        <v>36.594384000000005</v>
      </c>
      <c r="S197" s="208"/>
      <c r="T197" s="210">
        <f>SUM(T198:T201)</f>
        <v>0</v>
      </c>
      <c r="AR197" s="211" t="s">
        <v>74</v>
      </c>
      <c r="AT197" s="212" t="s">
        <v>66</v>
      </c>
      <c r="AU197" s="212" t="s">
        <v>74</v>
      </c>
      <c r="AY197" s="211" t="s">
        <v>163</v>
      </c>
      <c r="BK197" s="213">
        <f>SUM(BK198:BK201)</f>
        <v>0</v>
      </c>
    </row>
    <row r="198" s="1" customFormat="1" ht="16.5" customHeight="1">
      <c r="B198" s="38"/>
      <c r="C198" s="216" t="s">
        <v>346</v>
      </c>
      <c r="D198" s="216" t="s">
        <v>165</v>
      </c>
      <c r="E198" s="217" t="s">
        <v>732</v>
      </c>
      <c r="F198" s="218" t="s">
        <v>733</v>
      </c>
      <c r="G198" s="219" t="s">
        <v>168</v>
      </c>
      <c r="H198" s="220">
        <v>24</v>
      </c>
      <c r="I198" s="221"/>
      <c r="J198" s="222">
        <f>ROUND(I198*H198,2)</f>
        <v>0</v>
      </c>
      <c r="K198" s="218" t="s">
        <v>169</v>
      </c>
      <c r="L198" s="43"/>
      <c r="M198" s="223" t="s">
        <v>1</v>
      </c>
      <c r="N198" s="224" t="s">
        <v>38</v>
      </c>
      <c r="O198" s="79"/>
      <c r="P198" s="225">
        <f>O198*H198</f>
        <v>0</v>
      </c>
      <c r="Q198" s="225">
        <v>1.5247660000000001</v>
      </c>
      <c r="R198" s="225">
        <f>Q198*H198</f>
        <v>36.594384000000005</v>
      </c>
      <c r="S198" s="225">
        <v>0</v>
      </c>
      <c r="T198" s="226">
        <f>S198*H198</f>
        <v>0</v>
      </c>
      <c r="AR198" s="17" t="s">
        <v>170</v>
      </c>
      <c r="AT198" s="17" t="s">
        <v>165</v>
      </c>
      <c r="AU198" s="17" t="s">
        <v>76</v>
      </c>
      <c r="AY198" s="17" t="s">
        <v>163</v>
      </c>
      <c r="BE198" s="227">
        <f>IF(N198="základní",J198,0)</f>
        <v>0</v>
      </c>
      <c r="BF198" s="227">
        <f>IF(N198="snížená",J198,0)</f>
        <v>0</v>
      </c>
      <c r="BG198" s="227">
        <f>IF(N198="zákl. přenesená",J198,0)</f>
        <v>0</v>
      </c>
      <c r="BH198" s="227">
        <f>IF(N198="sníž. přenesená",J198,0)</f>
        <v>0</v>
      </c>
      <c r="BI198" s="227">
        <f>IF(N198="nulová",J198,0)</f>
        <v>0</v>
      </c>
      <c r="BJ198" s="17" t="s">
        <v>74</v>
      </c>
      <c r="BK198" s="227">
        <f>ROUND(I198*H198,2)</f>
        <v>0</v>
      </c>
      <c r="BL198" s="17" t="s">
        <v>170</v>
      </c>
      <c r="BM198" s="17" t="s">
        <v>734</v>
      </c>
    </row>
    <row r="199" s="1" customFormat="1">
      <c r="B199" s="38"/>
      <c r="C199" s="39"/>
      <c r="D199" s="228" t="s">
        <v>172</v>
      </c>
      <c r="E199" s="39"/>
      <c r="F199" s="229" t="s">
        <v>735</v>
      </c>
      <c r="G199" s="39"/>
      <c r="H199" s="39"/>
      <c r="I199" s="143"/>
      <c r="J199" s="39"/>
      <c r="K199" s="39"/>
      <c r="L199" s="43"/>
      <c r="M199" s="230"/>
      <c r="N199" s="79"/>
      <c r="O199" s="79"/>
      <c r="P199" s="79"/>
      <c r="Q199" s="79"/>
      <c r="R199" s="79"/>
      <c r="S199" s="79"/>
      <c r="T199" s="80"/>
      <c r="AT199" s="17" t="s">
        <v>172</v>
      </c>
      <c r="AU199" s="17" t="s">
        <v>76</v>
      </c>
    </row>
    <row r="200" s="1" customFormat="1">
      <c r="B200" s="38"/>
      <c r="C200" s="39"/>
      <c r="D200" s="228" t="s">
        <v>174</v>
      </c>
      <c r="E200" s="39"/>
      <c r="F200" s="231" t="s">
        <v>736</v>
      </c>
      <c r="G200" s="39"/>
      <c r="H200" s="39"/>
      <c r="I200" s="143"/>
      <c r="J200" s="39"/>
      <c r="K200" s="39"/>
      <c r="L200" s="43"/>
      <c r="M200" s="230"/>
      <c r="N200" s="79"/>
      <c r="O200" s="79"/>
      <c r="P200" s="79"/>
      <c r="Q200" s="79"/>
      <c r="R200" s="79"/>
      <c r="S200" s="79"/>
      <c r="T200" s="80"/>
      <c r="AT200" s="17" t="s">
        <v>174</v>
      </c>
      <c r="AU200" s="17" t="s">
        <v>76</v>
      </c>
    </row>
    <row r="201" s="12" customFormat="1">
      <c r="B201" s="232"/>
      <c r="C201" s="233"/>
      <c r="D201" s="228" t="s">
        <v>176</v>
      </c>
      <c r="E201" s="234" t="s">
        <v>1</v>
      </c>
      <c r="F201" s="235" t="s">
        <v>737</v>
      </c>
      <c r="G201" s="233"/>
      <c r="H201" s="236">
        <v>24</v>
      </c>
      <c r="I201" s="237"/>
      <c r="J201" s="233"/>
      <c r="K201" s="233"/>
      <c r="L201" s="238"/>
      <c r="M201" s="239"/>
      <c r="N201" s="240"/>
      <c r="O201" s="240"/>
      <c r="P201" s="240"/>
      <c r="Q201" s="240"/>
      <c r="R201" s="240"/>
      <c r="S201" s="240"/>
      <c r="T201" s="241"/>
      <c r="AT201" s="242" t="s">
        <v>176</v>
      </c>
      <c r="AU201" s="242" t="s">
        <v>76</v>
      </c>
      <c r="AV201" s="12" t="s">
        <v>76</v>
      </c>
      <c r="AW201" s="12" t="s">
        <v>30</v>
      </c>
      <c r="AX201" s="12" t="s">
        <v>74</v>
      </c>
      <c r="AY201" s="242" t="s">
        <v>163</v>
      </c>
    </row>
    <row r="202" s="11" customFormat="1" ht="22.8" customHeight="1">
      <c r="B202" s="200"/>
      <c r="C202" s="201"/>
      <c r="D202" s="202" t="s">
        <v>66</v>
      </c>
      <c r="E202" s="214" t="s">
        <v>189</v>
      </c>
      <c r="F202" s="214" t="s">
        <v>254</v>
      </c>
      <c r="G202" s="201"/>
      <c r="H202" s="201"/>
      <c r="I202" s="204"/>
      <c r="J202" s="215">
        <f>BK202</f>
        <v>0</v>
      </c>
      <c r="K202" s="201"/>
      <c r="L202" s="206"/>
      <c r="M202" s="207"/>
      <c r="N202" s="208"/>
      <c r="O202" s="208"/>
      <c r="P202" s="209">
        <f>SUM(P203:P246)</f>
        <v>0</v>
      </c>
      <c r="Q202" s="208"/>
      <c r="R202" s="209">
        <f>SUM(R203:R246)</f>
        <v>14.110233238799999</v>
      </c>
      <c r="S202" s="208"/>
      <c r="T202" s="210">
        <f>SUM(T203:T246)</f>
        <v>0</v>
      </c>
      <c r="AR202" s="211" t="s">
        <v>74</v>
      </c>
      <c r="AT202" s="212" t="s">
        <v>66</v>
      </c>
      <c r="AU202" s="212" t="s">
        <v>74</v>
      </c>
      <c r="AY202" s="211" t="s">
        <v>163</v>
      </c>
      <c r="BK202" s="213">
        <f>SUM(BK203:BK246)</f>
        <v>0</v>
      </c>
    </row>
    <row r="203" s="1" customFormat="1" ht="16.5" customHeight="1">
      <c r="B203" s="38"/>
      <c r="C203" s="216" t="s">
        <v>355</v>
      </c>
      <c r="D203" s="216" t="s">
        <v>165</v>
      </c>
      <c r="E203" s="217" t="s">
        <v>256</v>
      </c>
      <c r="F203" s="218" t="s">
        <v>257</v>
      </c>
      <c r="G203" s="219" t="s">
        <v>180</v>
      </c>
      <c r="H203" s="220">
        <v>3.9239999999999999</v>
      </c>
      <c r="I203" s="221"/>
      <c r="J203" s="222">
        <f>ROUND(I203*H203,2)</f>
        <v>0</v>
      </c>
      <c r="K203" s="218" t="s">
        <v>169</v>
      </c>
      <c r="L203" s="43"/>
      <c r="M203" s="223" t="s">
        <v>1</v>
      </c>
      <c r="N203" s="224" t="s">
        <v>38</v>
      </c>
      <c r="O203" s="79"/>
      <c r="P203" s="225">
        <f>O203*H203</f>
        <v>0</v>
      </c>
      <c r="Q203" s="225">
        <v>0</v>
      </c>
      <c r="R203" s="225">
        <f>Q203*H203</f>
        <v>0</v>
      </c>
      <c r="S203" s="225">
        <v>0</v>
      </c>
      <c r="T203" s="226">
        <f>S203*H203</f>
        <v>0</v>
      </c>
      <c r="AR203" s="17" t="s">
        <v>170</v>
      </c>
      <c r="AT203" s="17" t="s">
        <v>165</v>
      </c>
      <c r="AU203" s="17" t="s">
        <v>76</v>
      </c>
      <c r="AY203" s="17" t="s">
        <v>163</v>
      </c>
      <c r="BE203" s="227">
        <f>IF(N203="základní",J203,0)</f>
        <v>0</v>
      </c>
      <c r="BF203" s="227">
        <f>IF(N203="snížená",J203,0)</f>
        <v>0</v>
      </c>
      <c r="BG203" s="227">
        <f>IF(N203="zákl. přenesená",J203,0)</f>
        <v>0</v>
      </c>
      <c r="BH203" s="227">
        <f>IF(N203="sníž. přenesená",J203,0)</f>
        <v>0</v>
      </c>
      <c r="BI203" s="227">
        <f>IF(N203="nulová",J203,0)</f>
        <v>0</v>
      </c>
      <c r="BJ203" s="17" t="s">
        <v>74</v>
      </c>
      <c r="BK203" s="227">
        <f>ROUND(I203*H203,2)</f>
        <v>0</v>
      </c>
      <c r="BL203" s="17" t="s">
        <v>170</v>
      </c>
      <c r="BM203" s="17" t="s">
        <v>738</v>
      </c>
    </row>
    <row r="204" s="1" customFormat="1">
      <c r="B204" s="38"/>
      <c r="C204" s="39"/>
      <c r="D204" s="228" t="s">
        <v>172</v>
      </c>
      <c r="E204" s="39"/>
      <c r="F204" s="229" t="s">
        <v>259</v>
      </c>
      <c r="G204" s="39"/>
      <c r="H204" s="39"/>
      <c r="I204" s="143"/>
      <c r="J204" s="39"/>
      <c r="K204" s="39"/>
      <c r="L204" s="43"/>
      <c r="M204" s="230"/>
      <c r="N204" s="79"/>
      <c r="O204" s="79"/>
      <c r="P204" s="79"/>
      <c r="Q204" s="79"/>
      <c r="R204" s="79"/>
      <c r="S204" s="79"/>
      <c r="T204" s="80"/>
      <c r="AT204" s="17" t="s">
        <v>172</v>
      </c>
      <c r="AU204" s="17" t="s">
        <v>76</v>
      </c>
    </row>
    <row r="205" s="1" customFormat="1">
      <c r="B205" s="38"/>
      <c r="C205" s="39"/>
      <c r="D205" s="228" t="s">
        <v>174</v>
      </c>
      <c r="E205" s="39"/>
      <c r="F205" s="231" t="s">
        <v>260</v>
      </c>
      <c r="G205" s="39"/>
      <c r="H205" s="39"/>
      <c r="I205" s="143"/>
      <c r="J205" s="39"/>
      <c r="K205" s="39"/>
      <c r="L205" s="43"/>
      <c r="M205" s="230"/>
      <c r="N205" s="79"/>
      <c r="O205" s="79"/>
      <c r="P205" s="79"/>
      <c r="Q205" s="79"/>
      <c r="R205" s="79"/>
      <c r="S205" s="79"/>
      <c r="T205" s="80"/>
      <c r="AT205" s="17" t="s">
        <v>174</v>
      </c>
      <c r="AU205" s="17" t="s">
        <v>76</v>
      </c>
    </row>
    <row r="206" s="13" customFormat="1">
      <c r="B206" s="243"/>
      <c r="C206" s="244"/>
      <c r="D206" s="228" t="s">
        <v>176</v>
      </c>
      <c r="E206" s="245" t="s">
        <v>1</v>
      </c>
      <c r="F206" s="246" t="s">
        <v>263</v>
      </c>
      <c r="G206" s="244"/>
      <c r="H206" s="245" t="s">
        <v>1</v>
      </c>
      <c r="I206" s="247"/>
      <c r="J206" s="244"/>
      <c r="K206" s="244"/>
      <c r="L206" s="248"/>
      <c r="M206" s="249"/>
      <c r="N206" s="250"/>
      <c r="O206" s="250"/>
      <c r="P206" s="250"/>
      <c r="Q206" s="250"/>
      <c r="R206" s="250"/>
      <c r="S206" s="250"/>
      <c r="T206" s="251"/>
      <c r="AT206" s="252" t="s">
        <v>176</v>
      </c>
      <c r="AU206" s="252" t="s">
        <v>76</v>
      </c>
      <c r="AV206" s="13" t="s">
        <v>74</v>
      </c>
      <c r="AW206" s="13" t="s">
        <v>30</v>
      </c>
      <c r="AX206" s="13" t="s">
        <v>67</v>
      </c>
      <c r="AY206" s="252" t="s">
        <v>163</v>
      </c>
    </row>
    <row r="207" s="12" customFormat="1">
      <c r="B207" s="232"/>
      <c r="C207" s="233"/>
      <c r="D207" s="228" t="s">
        <v>176</v>
      </c>
      <c r="E207" s="234" t="s">
        <v>1</v>
      </c>
      <c r="F207" s="235" t="s">
        <v>739</v>
      </c>
      <c r="G207" s="233"/>
      <c r="H207" s="236">
        <v>2.5030000000000001</v>
      </c>
      <c r="I207" s="237"/>
      <c r="J207" s="233"/>
      <c r="K207" s="233"/>
      <c r="L207" s="238"/>
      <c r="M207" s="239"/>
      <c r="N207" s="240"/>
      <c r="O207" s="240"/>
      <c r="P207" s="240"/>
      <c r="Q207" s="240"/>
      <c r="R207" s="240"/>
      <c r="S207" s="240"/>
      <c r="T207" s="241"/>
      <c r="AT207" s="242" t="s">
        <v>176</v>
      </c>
      <c r="AU207" s="242" t="s">
        <v>76</v>
      </c>
      <c r="AV207" s="12" t="s">
        <v>76</v>
      </c>
      <c r="AW207" s="12" t="s">
        <v>30</v>
      </c>
      <c r="AX207" s="12" t="s">
        <v>67</v>
      </c>
      <c r="AY207" s="242" t="s">
        <v>163</v>
      </c>
    </row>
    <row r="208" s="13" customFormat="1">
      <c r="B208" s="243"/>
      <c r="C208" s="244"/>
      <c r="D208" s="228" t="s">
        <v>176</v>
      </c>
      <c r="E208" s="245" t="s">
        <v>1</v>
      </c>
      <c r="F208" s="246" t="s">
        <v>740</v>
      </c>
      <c r="G208" s="244"/>
      <c r="H208" s="245" t="s">
        <v>1</v>
      </c>
      <c r="I208" s="247"/>
      <c r="J208" s="244"/>
      <c r="K208" s="244"/>
      <c r="L208" s="248"/>
      <c r="M208" s="249"/>
      <c r="N208" s="250"/>
      <c r="O208" s="250"/>
      <c r="P208" s="250"/>
      <c r="Q208" s="250"/>
      <c r="R208" s="250"/>
      <c r="S208" s="250"/>
      <c r="T208" s="251"/>
      <c r="AT208" s="252" t="s">
        <v>176</v>
      </c>
      <c r="AU208" s="252" t="s">
        <v>76</v>
      </c>
      <c r="AV208" s="13" t="s">
        <v>74</v>
      </c>
      <c r="AW208" s="13" t="s">
        <v>30</v>
      </c>
      <c r="AX208" s="13" t="s">
        <v>67</v>
      </c>
      <c r="AY208" s="252" t="s">
        <v>163</v>
      </c>
    </row>
    <row r="209" s="12" customFormat="1">
      <c r="B209" s="232"/>
      <c r="C209" s="233"/>
      <c r="D209" s="228" t="s">
        <v>176</v>
      </c>
      <c r="E209" s="234" t="s">
        <v>1</v>
      </c>
      <c r="F209" s="235" t="s">
        <v>741</v>
      </c>
      <c r="G209" s="233"/>
      <c r="H209" s="236">
        <v>1.421</v>
      </c>
      <c r="I209" s="237"/>
      <c r="J209" s="233"/>
      <c r="K209" s="233"/>
      <c r="L209" s="238"/>
      <c r="M209" s="239"/>
      <c r="N209" s="240"/>
      <c r="O209" s="240"/>
      <c r="P209" s="240"/>
      <c r="Q209" s="240"/>
      <c r="R209" s="240"/>
      <c r="S209" s="240"/>
      <c r="T209" s="241"/>
      <c r="AT209" s="242" t="s">
        <v>176</v>
      </c>
      <c r="AU209" s="242" t="s">
        <v>76</v>
      </c>
      <c r="AV209" s="12" t="s">
        <v>76</v>
      </c>
      <c r="AW209" s="12" t="s">
        <v>30</v>
      </c>
      <c r="AX209" s="12" t="s">
        <v>67</v>
      </c>
      <c r="AY209" s="242" t="s">
        <v>163</v>
      </c>
    </row>
    <row r="210" s="14" customFormat="1">
      <c r="B210" s="253"/>
      <c r="C210" s="254"/>
      <c r="D210" s="228" t="s">
        <v>176</v>
      </c>
      <c r="E210" s="255" t="s">
        <v>1</v>
      </c>
      <c r="F210" s="256" t="s">
        <v>188</v>
      </c>
      <c r="G210" s="254"/>
      <c r="H210" s="257">
        <v>3.9239999999999999</v>
      </c>
      <c r="I210" s="258"/>
      <c r="J210" s="254"/>
      <c r="K210" s="254"/>
      <c r="L210" s="259"/>
      <c r="M210" s="260"/>
      <c r="N210" s="261"/>
      <c r="O210" s="261"/>
      <c r="P210" s="261"/>
      <c r="Q210" s="261"/>
      <c r="R210" s="261"/>
      <c r="S210" s="261"/>
      <c r="T210" s="262"/>
      <c r="AT210" s="263" t="s">
        <v>176</v>
      </c>
      <c r="AU210" s="263" t="s">
        <v>76</v>
      </c>
      <c r="AV210" s="14" t="s">
        <v>170</v>
      </c>
      <c r="AW210" s="14" t="s">
        <v>30</v>
      </c>
      <c r="AX210" s="14" t="s">
        <v>74</v>
      </c>
      <c r="AY210" s="263" t="s">
        <v>163</v>
      </c>
    </row>
    <row r="211" s="1" customFormat="1" ht="16.5" customHeight="1">
      <c r="B211" s="38"/>
      <c r="C211" s="216" t="s">
        <v>367</v>
      </c>
      <c r="D211" s="216" t="s">
        <v>165</v>
      </c>
      <c r="E211" s="217" t="s">
        <v>268</v>
      </c>
      <c r="F211" s="218" t="s">
        <v>269</v>
      </c>
      <c r="G211" s="219" t="s">
        <v>197</v>
      </c>
      <c r="H211" s="220">
        <v>22.678999999999998</v>
      </c>
      <c r="I211" s="221"/>
      <c r="J211" s="222">
        <f>ROUND(I211*H211,2)</f>
        <v>0</v>
      </c>
      <c r="K211" s="218" t="s">
        <v>169</v>
      </c>
      <c r="L211" s="43"/>
      <c r="M211" s="223" t="s">
        <v>1</v>
      </c>
      <c r="N211" s="224" t="s">
        <v>38</v>
      </c>
      <c r="O211" s="79"/>
      <c r="P211" s="225">
        <f>O211*H211</f>
        <v>0</v>
      </c>
      <c r="Q211" s="225">
        <v>0.041744200000000002</v>
      </c>
      <c r="R211" s="225">
        <f>Q211*H211</f>
        <v>0.94671671179999994</v>
      </c>
      <c r="S211" s="225">
        <v>0</v>
      </c>
      <c r="T211" s="226">
        <f>S211*H211</f>
        <v>0</v>
      </c>
      <c r="AR211" s="17" t="s">
        <v>170</v>
      </c>
      <c r="AT211" s="17" t="s">
        <v>165</v>
      </c>
      <c r="AU211" s="17" t="s">
        <v>76</v>
      </c>
      <c r="AY211" s="17" t="s">
        <v>163</v>
      </c>
      <c r="BE211" s="227">
        <f>IF(N211="základní",J211,0)</f>
        <v>0</v>
      </c>
      <c r="BF211" s="227">
        <f>IF(N211="snížená",J211,0)</f>
        <v>0</v>
      </c>
      <c r="BG211" s="227">
        <f>IF(N211="zákl. přenesená",J211,0)</f>
        <v>0</v>
      </c>
      <c r="BH211" s="227">
        <f>IF(N211="sníž. přenesená",J211,0)</f>
        <v>0</v>
      </c>
      <c r="BI211" s="227">
        <f>IF(N211="nulová",J211,0)</f>
        <v>0</v>
      </c>
      <c r="BJ211" s="17" t="s">
        <v>74</v>
      </c>
      <c r="BK211" s="227">
        <f>ROUND(I211*H211,2)</f>
        <v>0</v>
      </c>
      <c r="BL211" s="17" t="s">
        <v>170</v>
      </c>
      <c r="BM211" s="17" t="s">
        <v>742</v>
      </c>
    </row>
    <row r="212" s="1" customFormat="1">
      <c r="B212" s="38"/>
      <c r="C212" s="39"/>
      <c r="D212" s="228" t="s">
        <v>172</v>
      </c>
      <c r="E212" s="39"/>
      <c r="F212" s="229" t="s">
        <v>271</v>
      </c>
      <c r="G212" s="39"/>
      <c r="H212" s="39"/>
      <c r="I212" s="143"/>
      <c r="J212" s="39"/>
      <c r="K212" s="39"/>
      <c r="L212" s="43"/>
      <c r="M212" s="230"/>
      <c r="N212" s="79"/>
      <c r="O212" s="79"/>
      <c r="P212" s="79"/>
      <c r="Q212" s="79"/>
      <c r="R212" s="79"/>
      <c r="S212" s="79"/>
      <c r="T212" s="80"/>
      <c r="AT212" s="17" t="s">
        <v>172</v>
      </c>
      <c r="AU212" s="17" t="s">
        <v>76</v>
      </c>
    </row>
    <row r="213" s="1" customFormat="1">
      <c r="B213" s="38"/>
      <c r="C213" s="39"/>
      <c r="D213" s="228" t="s">
        <v>174</v>
      </c>
      <c r="E213" s="39"/>
      <c r="F213" s="231" t="s">
        <v>272</v>
      </c>
      <c r="G213" s="39"/>
      <c r="H213" s="39"/>
      <c r="I213" s="143"/>
      <c r="J213" s="39"/>
      <c r="K213" s="39"/>
      <c r="L213" s="43"/>
      <c r="M213" s="230"/>
      <c r="N213" s="79"/>
      <c r="O213" s="79"/>
      <c r="P213" s="79"/>
      <c r="Q213" s="79"/>
      <c r="R213" s="79"/>
      <c r="S213" s="79"/>
      <c r="T213" s="80"/>
      <c r="AT213" s="17" t="s">
        <v>174</v>
      </c>
      <c r="AU213" s="17" t="s">
        <v>76</v>
      </c>
    </row>
    <row r="214" s="13" customFormat="1">
      <c r="B214" s="243"/>
      <c r="C214" s="244"/>
      <c r="D214" s="228" t="s">
        <v>176</v>
      </c>
      <c r="E214" s="245" t="s">
        <v>1</v>
      </c>
      <c r="F214" s="246" t="s">
        <v>263</v>
      </c>
      <c r="G214" s="244"/>
      <c r="H214" s="245" t="s">
        <v>1</v>
      </c>
      <c r="I214" s="247"/>
      <c r="J214" s="244"/>
      <c r="K214" s="244"/>
      <c r="L214" s="248"/>
      <c r="M214" s="249"/>
      <c r="N214" s="250"/>
      <c r="O214" s="250"/>
      <c r="P214" s="250"/>
      <c r="Q214" s="250"/>
      <c r="R214" s="250"/>
      <c r="S214" s="250"/>
      <c r="T214" s="251"/>
      <c r="AT214" s="252" t="s">
        <v>176</v>
      </c>
      <c r="AU214" s="252" t="s">
        <v>76</v>
      </c>
      <c r="AV214" s="13" t="s">
        <v>74</v>
      </c>
      <c r="AW214" s="13" t="s">
        <v>30</v>
      </c>
      <c r="AX214" s="13" t="s">
        <v>67</v>
      </c>
      <c r="AY214" s="252" t="s">
        <v>163</v>
      </c>
    </row>
    <row r="215" s="12" customFormat="1">
      <c r="B215" s="232"/>
      <c r="C215" s="233"/>
      <c r="D215" s="228" t="s">
        <v>176</v>
      </c>
      <c r="E215" s="234" t="s">
        <v>1</v>
      </c>
      <c r="F215" s="235" t="s">
        <v>743</v>
      </c>
      <c r="G215" s="233"/>
      <c r="H215" s="236">
        <v>10.779999999999999</v>
      </c>
      <c r="I215" s="237"/>
      <c r="J215" s="233"/>
      <c r="K215" s="233"/>
      <c r="L215" s="238"/>
      <c r="M215" s="239"/>
      <c r="N215" s="240"/>
      <c r="O215" s="240"/>
      <c r="P215" s="240"/>
      <c r="Q215" s="240"/>
      <c r="R215" s="240"/>
      <c r="S215" s="240"/>
      <c r="T215" s="241"/>
      <c r="AT215" s="242" t="s">
        <v>176</v>
      </c>
      <c r="AU215" s="242" t="s">
        <v>76</v>
      </c>
      <c r="AV215" s="12" t="s">
        <v>76</v>
      </c>
      <c r="AW215" s="12" t="s">
        <v>30</v>
      </c>
      <c r="AX215" s="12" t="s">
        <v>67</v>
      </c>
      <c r="AY215" s="242" t="s">
        <v>163</v>
      </c>
    </row>
    <row r="216" s="12" customFormat="1">
      <c r="B216" s="232"/>
      <c r="C216" s="233"/>
      <c r="D216" s="228" t="s">
        <v>176</v>
      </c>
      <c r="E216" s="234" t="s">
        <v>1</v>
      </c>
      <c r="F216" s="235" t="s">
        <v>744</v>
      </c>
      <c r="G216" s="233"/>
      <c r="H216" s="236">
        <v>0.65000000000000002</v>
      </c>
      <c r="I216" s="237"/>
      <c r="J216" s="233"/>
      <c r="K216" s="233"/>
      <c r="L216" s="238"/>
      <c r="M216" s="239"/>
      <c r="N216" s="240"/>
      <c r="O216" s="240"/>
      <c r="P216" s="240"/>
      <c r="Q216" s="240"/>
      <c r="R216" s="240"/>
      <c r="S216" s="240"/>
      <c r="T216" s="241"/>
      <c r="AT216" s="242" t="s">
        <v>176</v>
      </c>
      <c r="AU216" s="242" t="s">
        <v>76</v>
      </c>
      <c r="AV216" s="12" t="s">
        <v>76</v>
      </c>
      <c r="AW216" s="12" t="s">
        <v>30</v>
      </c>
      <c r="AX216" s="12" t="s">
        <v>67</v>
      </c>
      <c r="AY216" s="242" t="s">
        <v>163</v>
      </c>
    </row>
    <row r="217" s="13" customFormat="1">
      <c r="B217" s="243"/>
      <c r="C217" s="244"/>
      <c r="D217" s="228" t="s">
        <v>176</v>
      </c>
      <c r="E217" s="245" t="s">
        <v>1</v>
      </c>
      <c r="F217" s="246" t="s">
        <v>745</v>
      </c>
      <c r="G217" s="244"/>
      <c r="H217" s="245" t="s">
        <v>1</v>
      </c>
      <c r="I217" s="247"/>
      <c r="J217" s="244"/>
      <c r="K217" s="244"/>
      <c r="L217" s="248"/>
      <c r="M217" s="249"/>
      <c r="N217" s="250"/>
      <c r="O217" s="250"/>
      <c r="P217" s="250"/>
      <c r="Q217" s="250"/>
      <c r="R217" s="250"/>
      <c r="S217" s="250"/>
      <c r="T217" s="251"/>
      <c r="AT217" s="252" t="s">
        <v>176</v>
      </c>
      <c r="AU217" s="252" t="s">
        <v>76</v>
      </c>
      <c r="AV217" s="13" t="s">
        <v>74</v>
      </c>
      <c r="AW217" s="13" t="s">
        <v>30</v>
      </c>
      <c r="AX217" s="13" t="s">
        <v>67</v>
      </c>
      <c r="AY217" s="252" t="s">
        <v>163</v>
      </c>
    </row>
    <row r="218" s="12" customFormat="1">
      <c r="B218" s="232"/>
      <c r="C218" s="233"/>
      <c r="D218" s="228" t="s">
        <v>176</v>
      </c>
      <c r="E218" s="234" t="s">
        <v>1</v>
      </c>
      <c r="F218" s="235" t="s">
        <v>746</v>
      </c>
      <c r="G218" s="233"/>
      <c r="H218" s="236">
        <v>10.289</v>
      </c>
      <c r="I218" s="237"/>
      <c r="J218" s="233"/>
      <c r="K218" s="233"/>
      <c r="L218" s="238"/>
      <c r="M218" s="239"/>
      <c r="N218" s="240"/>
      <c r="O218" s="240"/>
      <c r="P218" s="240"/>
      <c r="Q218" s="240"/>
      <c r="R218" s="240"/>
      <c r="S218" s="240"/>
      <c r="T218" s="241"/>
      <c r="AT218" s="242" t="s">
        <v>176</v>
      </c>
      <c r="AU218" s="242" t="s">
        <v>76</v>
      </c>
      <c r="AV218" s="12" t="s">
        <v>76</v>
      </c>
      <c r="AW218" s="12" t="s">
        <v>30</v>
      </c>
      <c r="AX218" s="12" t="s">
        <v>67</v>
      </c>
      <c r="AY218" s="242" t="s">
        <v>163</v>
      </c>
    </row>
    <row r="219" s="12" customFormat="1">
      <c r="B219" s="232"/>
      <c r="C219" s="233"/>
      <c r="D219" s="228" t="s">
        <v>176</v>
      </c>
      <c r="E219" s="234" t="s">
        <v>1</v>
      </c>
      <c r="F219" s="235" t="s">
        <v>747</v>
      </c>
      <c r="G219" s="233"/>
      <c r="H219" s="236">
        <v>0.95999999999999996</v>
      </c>
      <c r="I219" s="237"/>
      <c r="J219" s="233"/>
      <c r="K219" s="233"/>
      <c r="L219" s="238"/>
      <c r="M219" s="239"/>
      <c r="N219" s="240"/>
      <c r="O219" s="240"/>
      <c r="P219" s="240"/>
      <c r="Q219" s="240"/>
      <c r="R219" s="240"/>
      <c r="S219" s="240"/>
      <c r="T219" s="241"/>
      <c r="AT219" s="242" t="s">
        <v>176</v>
      </c>
      <c r="AU219" s="242" t="s">
        <v>76</v>
      </c>
      <c r="AV219" s="12" t="s">
        <v>76</v>
      </c>
      <c r="AW219" s="12" t="s">
        <v>30</v>
      </c>
      <c r="AX219" s="12" t="s">
        <v>67</v>
      </c>
      <c r="AY219" s="242" t="s">
        <v>163</v>
      </c>
    </row>
    <row r="220" s="14" customFormat="1">
      <c r="B220" s="253"/>
      <c r="C220" s="254"/>
      <c r="D220" s="228" t="s">
        <v>176</v>
      </c>
      <c r="E220" s="255" t="s">
        <v>1</v>
      </c>
      <c r="F220" s="256" t="s">
        <v>188</v>
      </c>
      <c r="G220" s="254"/>
      <c r="H220" s="257">
        <v>22.678999999999998</v>
      </c>
      <c r="I220" s="258"/>
      <c r="J220" s="254"/>
      <c r="K220" s="254"/>
      <c r="L220" s="259"/>
      <c r="M220" s="260"/>
      <c r="N220" s="261"/>
      <c r="O220" s="261"/>
      <c r="P220" s="261"/>
      <c r="Q220" s="261"/>
      <c r="R220" s="261"/>
      <c r="S220" s="261"/>
      <c r="T220" s="262"/>
      <c r="AT220" s="263" t="s">
        <v>176</v>
      </c>
      <c r="AU220" s="263" t="s">
        <v>76</v>
      </c>
      <c r="AV220" s="14" t="s">
        <v>170</v>
      </c>
      <c r="AW220" s="14" t="s">
        <v>30</v>
      </c>
      <c r="AX220" s="14" t="s">
        <v>74</v>
      </c>
      <c r="AY220" s="263" t="s">
        <v>163</v>
      </c>
    </row>
    <row r="221" s="1" customFormat="1" ht="16.5" customHeight="1">
      <c r="B221" s="38"/>
      <c r="C221" s="216" t="s">
        <v>372</v>
      </c>
      <c r="D221" s="216" t="s">
        <v>165</v>
      </c>
      <c r="E221" s="217" t="s">
        <v>281</v>
      </c>
      <c r="F221" s="218" t="s">
        <v>282</v>
      </c>
      <c r="G221" s="219" t="s">
        <v>197</v>
      </c>
      <c r="H221" s="220">
        <v>22.678999999999998</v>
      </c>
      <c r="I221" s="221"/>
      <c r="J221" s="222">
        <f>ROUND(I221*H221,2)</f>
        <v>0</v>
      </c>
      <c r="K221" s="218" t="s">
        <v>169</v>
      </c>
      <c r="L221" s="43"/>
      <c r="M221" s="223" t="s">
        <v>1</v>
      </c>
      <c r="N221" s="224" t="s">
        <v>38</v>
      </c>
      <c r="O221" s="79"/>
      <c r="P221" s="225">
        <f>O221*H221</f>
        <v>0</v>
      </c>
      <c r="Q221" s="225">
        <v>1.5E-05</v>
      </c>
      <c r="R221" s="225">
        <f>Q221*H221</f>
        <v>0.00034018500000000001</v>
      </c>
      <c r="S221" s="225">
        <v>0</v>
      </c>
      <c r="T221" s="226">
        <f>S221*H221</f>
        <v>0</v>
      </c>
      <c r="AR221" s="17" t="s">
        <v>170</v>
      </c>
      <c r="AT221" s="17" t="s">
        <v>165</v>
      </c>
      <c r="AU221" s="17" t="s">
        <v>76</v>
      </c>
      <c r="AY221" s="17" t="s">
        <v>163</v>
      </c>
      <c r="BE221" s="227">
        <f>IF(N221="základní",J221,0)</f>
        <v>0</v>
      </c>
      <c r="BF221" s="227">
        <f>IF(N221="snížená",J221,0)</f>
        <v>0</v>
      </c>
      <c r="BG221" s="227">
        <f>IF(N221="zákl. přenesená",J221,0)</f>
        <v>0</v>
      </c>
      <c r="BH221" s="227">
        <f>IF(N221="sníž. přenesená",J221,0)</f>
        <v>0</v>
      </c>
      <c r="BI221" s="227">
        <f>IF(N221="nulová",J221,0)</f>
        <v>0</v>
      </c>
      <c r="BJ221" s="17" t="s">
        <v>74</v>
      </c>
      <c r="BK221" s="227">
        <f>ROUND(I221*H221,2)</f>
        <v>0</v>
      </c>
      <c r="BL221" s="17" t="s">
        <v>170</v>
      </c>
      <c r="BM221" s="17" t="s">
        <v>748</v>
      </c>
    </row>
    <row r="222" s="1" customFormat="1">
      <c r="B222" s="38"/>
      <c r="C222" s="39"/>
      <c r="D222" s="228" t="s">
        <v>172</v>
      </c>
      <c r="E222" s="39"/>
      <c r="F222" s="229" t="s">
        <v>284</v>
      </c>
      <c r="G222" s="39"/>
      <c r="H222" s="39"/>
      <c r="I222" s="143"/>
      <c r="J222" s="39"/>
      <c r="K222" s="39"/>
      <c r="L222" s="43"/>
      <c r="M222" s="230"/>
      <c r="N222" s="79"/>
      <c r="O222" s="79"/>
      <c r="P222" s="79"/>
      <c r="Q222" s="79"/>
      <c r="R222" s="79"/>
      <c r="S222" s="79"/>
      <c r="T222" s="80"/>
      <c r="AT222" s="17" t="s">
        <v>172</v>
      </c>
      <c r="AU222" s="17" t="s">
        <v>76</v>
      </c>
    </row>
    <row r="223" s="1" customFormat="1">
      <c r="B223" s="38"/>
      <c r="C223" s="39"/>
      <c r="D223" s="228" t="s">
        <v>174</v>
      </c>
      <c r="E223" s="39"/>
      <c r="F223" s="231" t="s">
        <v>272</v>
      </c>
      <c r="G223" s="39"/>
      <c r="H223" s="39"/>
      <c r="I223" s="143"/>
      <c r="J223" s="39"/>
      <c r="K223" s="39"/>
      <c r="L223" s="43"/>
      <c r="M223" s="230"/>
      <c r="N223" s="79"/>
      <c r="O223" s="79"/>
      <c r="P223" s="79"/>
      <c r="Q223" s="79"/>
      <c r="R223" s="79"/>
      <c r="S223" s="79"/>
      <c r="T223" s="80"/>
      <c r="AT223" s="17" t="s">
        <v>174</v>
      </c>
      <c r="AU223" s="17" t="s">
        <v>76</v>
      </c>
    </row>
    <row r="224" s="1" customFormat="1" ht="16.5" customHeight="1">
      <c r="B224" s="38"/>
      <c r="C224" s="216" t="s">
        <v>381</v>
      </c>
      <c r="D224" s="216" t="s">
        <v>165</v>
      </c>
      <c r="E224" s="217" t="s">
        <v>285</v>
      </c>
      <c r="F224" s="218" t="s">
        <v>286</v>
      </c>
      <c r="G224" s="219" t="s">
        <v>241</v>
      </c>
      <c r="H224" s="220">
        <v>0.33500000000000002</v>
      </c>
      <c r="I224" s="221"/>
      <c r="J224" s="222">
        <f>ROUND(I224*H224,2)</f>
        <v>0</v>
      </c>
      <c r="K224" s="218" t="s">
        <v>169</v>
      </c>
      <c r="L224" s="43"/>
      <c r="M224" s="223" t="s">
        <v>1</v>
      </c>
      <c r="N224" s="224" t="s">
        <v>38</v>
      </c>
      <c r="O224" s="79"/>
      <c r="P224" s="225">
        <f>O224*H224</f>
        <v>0</v>
      </c>
      <c r="Q224" s="225">
        <v>1.0487652000000001</v>
      </c>
      <c r="R224" s="225">
        <f>Q224*H224</f>
        <v>0.35133634200000002</v>
      </c>
      <c r="S224" s="225">
        <v>0</v>
      </c>
      <c r="T224" s="226">
        <f>S224*H224</f>
        <v>0</v>
      </c>
      <c r="AR224" s="17" t="s">
        <v>170</v>
      </c>
      <c r="AT224" s="17" t="s">
        <v>165</v>
      </c>
      <c r="AU224" s="17" t="s">
        <v>76</v>
      </c>
      <c r="AY224" s="17" t="s">
        <v>163</v>
      </c>
      <c r="BE224" s="227">
        <f>IF(N224="základní",J224,0)</f>
        <v>0</v>
      </c>
      <c r="BF224" s="227">
        <f>IF(N224="snížená",J224,0)</f>
        <v>0</v>
      </c>
      <c r="BG224" s="227">
        <f>IF(N224="zákl. přenesená",J224,0)</f>
        <v>0</v>
      </c>
      <c r="BH224" s="227">
        <f>IF(N224="sníž. přenesená",J224,0)</f>
        <v>0</v>
      </c>
      <c r="BI224" s="227">
        <f>IF(N224="nulová",J224,0)</f>
        <v>0</v>
      </c>
      <c r="BJ224" s="17" t="s">
        <v>74</v>
      </c>
      <c r="BK224" s="227">
        <f>ROUND(I224*H224,2)</f>
        <v>0</v>
      </c>
      <c r="BL224" s="17" t="s">
        <v>170</v>
      </c>
      <c r="BM224" s="17" t="s">
        <v>749</v>
      </c>
    </row>
    <row r="225" s="1" customFormat="1">
      <c r="B225" s="38"/>
      <c r="C225" s="39"/>
      <c r="D225" s="228" t="s">
        <v>172</v>
      </c>
      <c r="E225" s="39"/>
      <c r="F225" s="229" t="s">
        <v>288</v>
      </c>
      <c r="G225" s="39"/>
      <c r="H225" s="39"/>
      <c r="I225" s="143"/>
      <c r="J225" s="39"/>
      <c r="K225" s="39"/>
      <c r="L225" s="43"/>
      <c r="M225" s="230"/>
      <c r="N225" s="79"/>
      <c r="O225" s="79"/>
      <c r="P225" s="79"/>
      <c r="Q225" s="79"/>
      <c r="R225" s="79"/>
      <c r="S225" s="79"/>
      <c r="T225" s="80"/>
      <c r="AT225" s="17" t="s">
        <v>172</v>
      </c>
      <c r="AU225" s="17" t="s">
        <v>76</v>
      </c>
    </row>
    <row r="226" s="1" customFormat="1">
      <c r="B226" s="38"/>
      <c r="C226" s="39"/>
      <c r="D226" s="228" t="s">
        <v>174</v>
      </c>
      <c r="E226" s="39"/>
      <c r="F226" s="231" t="s">
        <v>289</v>
      </c>
      <c r="G226" s="39"/>
      <c r="H226" s="39"/>
      <c r="I226" s="143"/>
      <c r="J226" s="39"/>
      <c r="K226" s="39"/>
      <c r="L226" s="43"/>
      <c r="M226" s="230"/>
      <c r="N226" s="79"/>
      <c r="O226" s="79"/>
      <c r="P226" s="79"/>
      <c r="Q226" s="79"/>
      <c r="R226" s="79"/>
      <c r="S226" s="79"/>
      <c r="T226" s="80"/>
      <c r="AT226" s="17" t="s">
        <v>174</v>
      </c>
      <c r="AU226" s="17" t="s">
        <v>76</v>
      </c>
    </row>
    <row r="227" s="13" customFormat="1">
      <c r="B227" s="243"/>
      <c r="C227" s="244"/>
      <c r="D227" s="228" t="s">
        <v>176</v>
      </c>
      <c r="E227" s="245" t="s">
        <v>1</v>
      </c>
      <c r="F227" s="246" t="s">
        <v>750</v>
      </c>
      <c r="G227" s="244"/>
      <c r="H227" s="245" t="s">
        <v>1</v>
      </c>
      <c r="I227" s="247"/>
      <c r="J227" s="244"/>
      <c r="K227" s="244"/>
      <c r="L227" s="248"/>
      <c r="M227" s="249"/>
      <c r="N227" s="250"/>
      <c r="O227" s="250"/>
      <c r="P227" s="250"/>
      <c r="Q227" s="250"/>
      <c r="R227" s="250"/>
      <c r="S227" s="250"/>
      <c r="T227" s="251"/>
      <c r="AT227" s="252" t="s">
        <v>176</v>
      </c>
      <c r="AU227" s="252" t="s">
        <v>76</v>
      </c>
      <c r="AV227" s="13" t="s">
        <v>74</v>
      </c>
      <c r="AW227" s="13" t="s">
        <v>30</v>
      </c>
      <c r="AX227" s="13" t="s">
        <v>67</v>
      </c>
      <c r="AY227" s="252" t="s">
        <v>163</v>
      </c>
    </row>
    <row r="228" s="12" customFormat="1">
      <c r="B228" s="232"/>
      <c r="C228" s="233"/>
      <c r="D228" s="228" t="s">
        <v>176</v>
      </c>
      <c r="E228" s="234" t="s">
        <v>1</v>
      </c>
      <c r="F228" s="235" t="s">
        <v>751</v>
      </c>
      <c r="G228" s="233"/>
      <c r="H228" s="236">
        <v>0.16600000000000001</v>
      </c>
      <c r="I228" s="237"/>
      <c r="J228" s="233"/>
      <c r="K228" s="233"/>
      <c r="L228" s="238"/>
      <c r="M228" s="239"/>
      <c r="N228" s="240"/>
      <c r="O228" s="240"/>
      <c r="P228" s="240"/>
      <c r="Q228" s="240"/>
      <c r="R228" s="240"/>
      <c r="S228" s="240"/>
      <c r="T228" s="241"/>
      <c r="AT228" s="242" t="s">
        <v>176</v>
      </c>
      <c r="AU228" s="242" t="s">
        <v>76</v>
      </c>
      <c r="AV228" s="12" t="s">
        <v>76</v>
      </c>
      <c r="AW228" s="12" t="s">
        <v>30</v>
      </c>
      <c r="AX228" s="12" t="s">
        <v>67</v>
      </c>
      <c r="AY228" s="242" t="s">
        <v>163</v>
      </c>
    </row>
    <row r="229" s="13" customFormat="1">
      <c r="B229" s="243"/>
      <c r="C229" s="244"/>
      <c r="D229" s="228" t="s">
        <v>176</v>
      </c>
      <c r="E229" s="245" t="s">
        <v>1</v>
      </c>
      <c r="F229" s="246" t="s">
        <v>752</v>
      </c>
      <c r="G229" s="244"/>
      <c r="H229" s="245" t="s">
        <v>1</v>
      </c>
      <c r="I229" s="247"/>
      <c r="J229" s="244"/>
      <c r="K229" s="244"/>
      <c r="L229" s="248"/>
      <c r="M229" s="249"/>
      <c r="N229" s="250"/>
      <c r="O229" s="250"/>
      <c r="P229" s="250"/>
      <c r="Q229" s="250"/>
      <c r="R229" s="250"/>
      <c r="S229" s="250"/>
      <c r="T229" s="251"/>
      <c r="AT229" s="252" t="s">
        <v>176</v>
      </c>
      <c r="AU229" s="252" t="s">
        <v>76</v>
      </c>
      <c r="AV229" s="13" t="s">
        <v>74</v>
      </c>
      <c r="AW229" s="13" t="s">
        <v>30</v>
      </c>
      <c r="AX229" s="13" t="s">
        <v>67</v>
      </c>
      <c r="AY229" s="252" t="s">
        <v>163</v>
      </c>
    </row>
    <row r="230" s="12" customFormat="1">
      <c r="B230" s="232"/>
      <c r="C230" s="233"/>
      <c r="D230" s="228" t="s">
        <v>176</v>
      </c>
      <c r="E230" s="234" t="s">
        <v>1</v>
      </c>
      <c r="F230" s="235" t="s">
        <v>753</v>
      </c>
      <c r="G230" s="233"/>
      <c r="H230" s="236">
        <v>0.14999999999999999</v>
      </c>
      <c r="I230" s="237"/>
      <c r="J230" s="233"/>
      <c r="K230" s="233"/>
      <c r="L230" s="238"/>
      <c r="M230" s="239"/>
      <c r="N230" s="240"/>
      <c r="O230" s="240"/>
      <c r="P230" s="240"/>
      <c r="Q230" s="240"/>
      <c r="R230" s="240"/>
      <c r="S230" s="240"/>
      <c r="T230" s="241"/>
      <c r="AT230" s="242" t="s">
        <v>176</v>
      </c>
      <c r="AU230" s="242" t="s">
        <v>76</v>
      </c>
      <c r="AV230" s="12" t="s">
        <v>76</v>
      </c>
      <c r="AW230" s="12" t="s">
        <v>30</v>
      </c>
      <c r="AX230" s="12" t="s">
        <v>67</v>
      </c>
      <c r="AY230" s="242" t="s">
        <v>163</v>
      </c>
    </row>
    <row r="231" s="13" customFormat="1">
      <c r="B231" s="243"/>
      <c r="C231" s="244"/>
      <c r="D231" s="228" t="s">
        <v>176</v>
      </c>
      <c r="E231" s="245" t="s">
        <v>1</v>
      </c>
      <c r="F231" s="246" t="s">
        <v>754</v>
      </c>
      <c r="G231" s="244"/>
      <c r="H231" s="245" t="s">
        <v>1</v>
      </c>
      <c r="I231" s="247"/>
      <c r="J231" s="244"/>
      <c r="K231" s="244"/>
      <c r="L231" s="248"/>
      <c r="M231" s="249"/>
      <c r="N231" s="250"/>
      <c r="O231" s="250"/>
      <c r="P231" s="250"/>
      <c r="Q231" s="250"/>
      <c r="R231" s="250"/>
      <c r="S231" s="250"/>
      <c r="T231" s="251"/>
      <c r="AT231" s="252" t="s">
        <v>176</v>
      </c>
      <c r="AU231" s="252" t="s">
        <v>76</v>
      </c>
      <c r="AV231" s="13" t="s">
        <v>74</v>
      </c>
      <c r="AW231" s="13" t="s">
        <v>30</v>
      </c>
      <c r="AX231" s="13" t="s">
        <v>67</v>
      </c>
      <c r="AY231" s="252" t="s">
        <v>163</v>
      </c>
    </row>
    <row r="232" s="12" customFormat="1">
      <c r="B232" s="232"/>
      <c r="C232" s="233"/>
      <c r="D232" s="228" t="s">
        <v>176</v>
      </c>
      <c r="E232" s="234" t="s">
        <v>1</v>
      </c>
      <c r="F232" s="235" t="s">
        <v>755</v>
      </c>
      <c r="G232" s="233"/>
      <c r="H232" s="236">
        <v>0.019</v>
      </c>
      <c r="I232" s="237"/>
      <c r="J232" s="233"/>
      <c r="K232" s="233"/>
      <c r="L232" s="238"/>
      <c r="M232" s="239"/>
      <c r="N232" s="240"/>
      <c r="O232" s="240"/>
      <c r="P232" s="240"/>
      <c r="Q232" s="240"/>
      <c r="R232" s="240"/>
      <c r="S232" s="240"/>
      <c r="T232" s="241"/>
      <c r="AT232" s="242" t="s">
        <v>176</v>
      </c>
      <c r="AU232" s="242" t="s">
        <v>76</v>
      </c>
      <c r="AV232" s="12" t="s">
        <v>76</v>
      </c>
      <c r="AW232" s="12" t="s">
        <v>30</v>
      </c>
      <c r="AX232" s="12" t="s">
        <v>67</v>
      </c>
      <c r="AY232" s="242" t="s">
        <v>163</v>
      </c>
    </row>
    <row r="233" s="14" customFormat="1">
      <c r="B233" s="253"/>
      <c r="C233" s="254"/>
      <c r="D233" s="228" t="s">
        <v>176</v>
      </c>
      <c r="E233" s="255" t="s">
        <v>1</v>
      </c>
      <c r="F233" s="256" t="s">
        <v>188</v>
      </c>
      <c r="G233" s="254"/>
      <c r="H233" s="257">
        <v>0.33500000000000002</v>
      </c>
      <c r="I233" s="258"/>
      <c r="J233" s="254"/>
      <c r="K233" s="254"/>
      <c r="L233" s="259"/>
      <c r="M233" s="260"/>
      <c r="N233" s="261"/>
      <c r="O233" s="261"/>
      <c r="P233" s="261"/>
      <c r="Q233" s="261"/>
      <c r="R233" s="261"/>
      <c r="S233" s="261"/>
      <c r="T233" s="262"/>
      <c r="AT233" s="263" t="s">
        <v>176</v>
      </c>
      <c r="AU233" s="263" t="s">
        <v>76</v>
      </c>
      <c r="AV233" s="14" t="s">
        <v>170</v>
      </c>
      <c r="AW233" s="14" t="s">
        <v>30</v>
      </c>
      <c r="AX233" s="14" t="s">
        <v>74</v>
      </c>
      <c r="AY233" s="263" t="s">
        <v>163</v>
      </c>
    </row>
    <row r="234" s="1" customFormat="1" ht="16.5" customHeight="1">
      <c r="B234" s="38"/>
      <c r="C234" s="216" t="s">
        <v>387</v>
      </c>
      <c r="D234" s="216" t="s">
        <v>165</v>
      </c>
      <c r="E234" s="217" t="s">
        <v>756</v>
      </c>
      <c r="F234" s="218" t="s">
        <v>757</v>
      </c>
      <c r="G234" s="219" t="s">
        <v>398</v>
      </c>
      <c r="H234" s="220">
        <v>4</v>
      </c>
      <c r="I234" s="221"/>
      <c r="J234" s="222">
        <f>ROUND(I234*H234,2)</f>
        <v>0</v>
      </c>
      <c r="K234" s="218" t="s">
        <v>169</v>
      </c>
      <c r="L234" s="43"/>
      <c r="M234" s="223" t="s">
        <v>1</v>
      </c>
      <c r="N234" s="224" t="s">
        <v>38</v>
      </c>
      <c r="O234" s="79"/>
      <c r="P234" s="225">
        <f>O234*H234</f>
        <v>0</v>
      </c>
      <c r="Q234" s="225">
        <v>0</v>
      </c>
      <c r="R234" s="225">
        <f>Q234*H234</f>
        <v>0</v>
      </c>
      <c r="S234" s="225">
        <v>0</v>
      </c>
      <c r="T234" s="226">
        <f>S234*H234</f>
        <v>0</v>
      </c>
      <c r="AR234" s="17" t="s">
        <v>170</v>
      </c>
      <c r="AT234" s="17" t="s">
        <v>165</v>
      </c>
      <c r="AU234" s="17" t="s">
        <v>76</v>
      </c>
      <c r="AY234" s="17" t="s">
        <v>163</v>
      </c>
      <c r="BE234" s="227">
        <f>IF(N234="základní",J234,0)</f>
        <v>0</v>
      </c>
      <c r="BF234" s="227">
        <f>IF(N234="snížená",J234,0)</f>
        <v>0</v>
      </c>
      <c r="BG234" s="227">
        <f>IF(N234="zákl. přenesená",J234,0)</f>
        <v>0</v>
      </c>
      <c r="BH234" s="227">
        <f>IF(N234="sníž. přenesená",J234,0)</f>
        <v>0</v>
      </c>
      <c r="BI234" s="227">
        <f>IF(N234="nulová",J234,0)</f>
        <v>0</v>
      </c>
      <c r="BJ234" s="17" t="s">
        <v>74</v>
      </c>
      <c r="BK234" s="227">
        <f>ROUND(I234*H234,2)</f>
        <v>0</v>
      </c>
      <c r="BL234" s="17" t="s">
        <v>170</v>
      </c>
      <c r="BM234" s="17" t="s">
        <v>758</v>
      </c>
    </row>
    <row r="235" s="1" customFormat="1">
      <c r="B235" s="38"/>
      <c r="C235" s="39"/>
      <c r="D235" s="228" t="s">
        <v>172</v>
      </c>
      <c r="E235" s="39"/>
      <c r="F235" s="229" t="s">
        <v>759</v>
      </c>
      <c r="G235" s="39"/>
      <c r="H235" s="39"/>
      <c r="I235" s="143"/>
      <c r="J235" s="39"/>
      <c r="K235" s="39"/>
      <c r="L235" s="43"/>
      <c r="M235" s="230"/>
      <c r="N235" s="79"/>
      <c r="O235" s="79"/>
      <c r="P235" s="79"/>
      <c r="Q235" s="79"/>
      <c r="R235" s="79"/>
      <c r="S235" s="79"/>
      <c r="T235" s="80"/>
      <c r="AT235" s="17" t="s">
        <v>172</v>
      </c>
      <c r="AU235" s="17" t="s">
        <v>76</v>
      </c>
    </row>
    <row r="236" s="1" customFormat="1">
      <c r="B236" s="38"/>
      <c r="C236" s="39"/>
      <c r="D236" s="228" t="s">
        <v>174</v>
      </c>
      <c r="E236" s="39"/>
      <c r="F236" s="231" t="s">
        <v>760</v>
      </c>
      <c r="G236" s="39"/>
      <c r="H236" s="39"/>
      <c r="I236" s="143"/>
      <c r="J236" s="39"/>
      <c r="K236" s="39"/>
      <c r="L236" s="43"/>
      <c r="M236" s="230"/>
      <c r="N236" s="79"/>
      <c r="O236" s="79"/>
      <c r="P236" s="79"/>
      <c r="Q236" s="79"/>
      <c r="R236" s="79"/>
      <c r="S236" s="79"/>
      <c r="T236" s="80"/>
      <c r="AT236" s="17" t="s">
        <v>174</v>
      </c>
      <c r="AU236" s="17" t="s">
        <v>76</v>
      </c>
    </row>
    <row r="237" s="13" customFormat="1">
      <c r="B237" s="243"/>
      <c r="C237" s="244"/>
      <c r="D237" s="228" t="s">
        <v>176</v>
      </c>
      <c r="E237" s="245" t="s">
        <v>1</v>
      </c>
      <c r="F237" s="246" t="s">
        <v>761</v>
      </c>
      <c r="G237" s="244"/>
      <c r="H237" s="245" t="s">
        <v>1</v>
      </c>
      <c r="I237" s="247"/>
      <c r="J237" s="244"/>
      <c r="K237" s="244"/>
      <c r="L237" s="248"/>
      <c r="M237" s="249"/>
      <c r="N237" s="250"/>
      <c r="O237" s="250"/>
      <c r="P237" s="250"/>
      <c r="Q237" s="250"/>
      <c r="R237" s="250"/>
      <c r="S237" s="250"/>
      <c r="T237" s="251"/>
      <c r="AT237" s="252" t="s">
        <v>176</v>
      </c>
      <c r="AU237" s="252" t="s">
        <v>76</v>
      </c>
      <c r="AV237" s="13" t="s">
        <v>74</v>
      </c>
      <c r="AW237" s="13" t="s">
        <v>30</v>
      </c>
      <c r="AX237" s="13" t="s">
        <v>67</v>
      </c>
      <c r="AY237" s="252" t="s">
        <v>163</v>
      </c>
    </row>
    <row r="238" s="12" customFormat="1">
      <c r="B238" s="232"/>
      <c r="C238" s="233"/>
      <c r="D238" s="228" t="s">
        <v>176</v>
      </c>
      <c r="E238" s="234" t="s">
        <v>1</v>
      </c>
      <c r="F238" s="235" t="s">
        <v>762</v>
      </c>
      <c r="G238" s="233"/>
      <c r="H238" s="236">
        <v>4</v>
      </c>
      <c r="I238" s="237"/>
      <c r="J238" s="233"/>
      <c r="K238" s="233"/>
      <c r="L238" s="238"/>
      <c r="M238" s="239"/>
      <c r="N238" s="240"/>
      <c r="O238" s="240"/>
      <c r="P238" s="240"/>
      <c r="Q238" s="240"/>
      <c r="R238" s="240"/>
      <c r="S238" s="240"/>
      <c r="T238" s="241"/>
      <c r="AT238" s="242" t="s">
        <v>176</v>
      </c>
      <c r="AU238" s="242" t="s">
        <v>76</v>
      </c>
      <c r="AV238" s="12" t="s">
        <v>76</v>
      </c>
      <c r="AW238" s="12" t="s">
        <v>30</v>
      </c>
      <c r="AX238" s="12" t="s">
        <v>74</v>
      </c>
      <c r="AY238" s="242" t="s">
        <v>163</v>
      </c>
    </row>
    <row r="239" s="1" customFormat="1" ht="16.5" customHeight="1">
      <c r="B239" s="38"/>
      <c r="C239" s="264" t="s">
        <v>395</v>
      </c>
      <c r="D239" s="264" t="s">
        <v>347</v>
      </c>
      <c r="E239" s="265" t="s">
        <v>763</v>
      </c>
      <c r="F239" s="266" t="s">
        <v>764</v>
      </c>
      <c r="G239" s="267" t="s">
        <v>398</v>
      </c>
      <c r="H239" s="268">
        <v>4</v>
      </c>
      <c r="I239" s="269"/>
      <c r="J239" s="270">
        <f>ROUND(I239*H239,2)</f>
        <v>0</v>
      </c>
      <c r="K239" s="266" t="s">
        <v>1</v>
      </c>
      <c r="L239" s="271"/>
      <c r="M239" s="272" t="s">
        <v>1</v>
      </c>
      <c r="N239" s="273" t="s">
        <v>38</v>
      </c>
      <c r="O239" s="79"/>
      <c r="P239" s="225">
        <f>O239*H239</f>
        <v>0</v>
      </c>
      <c r="Q239" s="225">
        <v>3.1499999999999999</v>
      </c>
      <c r="R239" s="225">
        <f>Q239*H239</f>
        <v>12.6</v>
      </c>
      <c r="S239" s="225">
        <v>0</v>
      </c>
      <c r="T239" s="226">
        <f>S239*H239</f>
        <v>0</v>
      </c>
      <c r="AR239" s="17" t="s">
        <v>224</v>
      </c>
      <c r="AT239" s="17" t="s">
        <v>347</v>
      </c>
      <c r="AU239" s="17" t="s">
        <v>76</v>
      </c>
      <c r="AY239" s="17" t="s">
        <v>163</v>
      </c>
      <c r="BE239" s="227">
        <f>IF(N239="základní",J239,0)</f>
        <v>0</v>
      </c>
      <c r="BF239" s="227">
        <f>IF(N239="snížená",J239,0)</f>
        <v>0</v>
      </c>
      <c r="BG239" s="227">
        <f>IF(N239="zákl. přenesená",J239,0)</f>
        <v>0</v>
      </c>
      <c r="BH239" s="227">
        <f>IF(N239="sníž. přenesená",J239,0)</f>
        <v>0</v>
      </c>
      <c r="BI239" s="227">
        <f>IF(N239="nulová",J239,0)</f>
        <v>0</v>
      </c>
      <c r="BJ239" s="17" t="s">
        <v>74</v>
      </c>
      <c r="BK239" s="227">
        <f>ROUND(I239*H239,2)</f>
        <v>0</v>
      </c>
      <c r="BL239" s="17" t="s">
        <v>170</v>
      </c>
      <c r="BM239" s="17" t="s">
        <v>765</v>
      </c>
    </row>
    <row r="240" s="1" customFormat="1">
      <c r="B240" s="38"/>
      <c r="C240" s="39"/>
      <c r="D240" s="228" t="s">
        <v>172</v>
      </c>
      <c r="E240" s="39"/>
      <c r="F240" s="229" t="s">
        <v>766</v>
      </c>
      <c r="G240" s="39"/>
      <c r="H240" s="39"/>
      <c r="I240" s="143"/>
      <c r="J240" s="39"/>
      <c r="K240" s="39"/>
      <c r="L240" s="43"/>
      <c r="M240" s="230"/>
      <c r="N240" s="79"/>
      <c r="O240" s="79"/>
      <c r="P240" s="79"/>
      <c r="Q240" s="79"/>
      <c r="R240" s="79"/>
      <c r="S240" s="79"/>
      <c r="T240" s="80"/>
      <c r="AT240" s="17" t="s">
        <v>172</v>
      </c>
      <c r="AU240" s="17" t="s">
        <v>76</v>
      </c>
    </row>
    <row r="241" s="1" customFormat="1">
      <c r="B241" s="38"/>
      <c r="C241" s="39"/>
      <c r="D241" s="228" t="s">
        <v>221</v>
      </c>
      <c r="E241" s="39"/>
      <c r="F241" s="231" t="s">
        <v>767</v>
      </c>
      <c r="G241" s="39"/>
      <c r="H241" s="39"/>
      <c r="I241" s="143"/>
      <c r="J241" s="39"/>
      <c r="K241" s="39"/>
      <c r="L241" s="43"/>
      <c r="M241" s="230"/>
      <c r="N241" s="79"/>
      <c r="O241" s="79"/>
      <c r="P241" s="79"/>
      <c r="Q241" s="79"/>
      <c r="R241" s="79"/>
      <c r="S241" s="79"/>
      <c r="T241" s="80"/>
      <c r="AT241" s="17" t="s">
        <v>221</v>
      </c>
      <c r="AU241" s="17" t="s">
        <v>76</v>
      </c>
    </row>
    <row r="242" s="1" customFormat="1" ht="16.5" customHeight="1">
      <c r="B242" s="38"/>
      <c r="C242" s="216" t="s">
        <v>402</v>
      </c>
      <c r="D242" s="216" t="s">
        <v>165</v>
      </c>
      <c r="E242" s="217" t="s">
        <v>768</v>
      </c>
      <c r="F242" s="218" t="s">
        <v>769</v>
      </c>
      <c r="G242" s="219" t="s">
        <v>168</v>
      </c>
      <c r="H242" s="220">
        <v>32</v>
      </c>
      <c r="I242" s="221"/>
      <c r="J242" s="222">
        <f>ROUND(I242*H242,2)</f>
        <v>0</v>
      </c>
      <c r="K242" s="218" t="s">
        <v>169</v>
      </c>
      <c r="L242" s="43"/>
      <c r="M242" s="223" t="s">
        <v>1</v>
      </c>
      <c r="N242" s="224" t="s">
        <v>38</v>
      </c>
      <c r="O242" s="79"/>
      <c r="P242" s="225">
        <f>O242*H242</f>
        <v>0</v>
      </c>
      <c r="Q242" s="225">
        <v>0.00662</v>
      </c>
      <c r="R242" s="225">
        <f>Q242*H242</f>
        <v>0.21184</v>
      </c>
      <c r="S242" s="225">
        <v>0</v>
      </c>
      <c r="T242" s="226">
        <f>S242*H242</f>
        <v>0</v>
      </c>
      <c r="AR242" s="17" t="s">
        <v>170</v>
      </c>
      <c r="AT242" s="17" t="s">
        <v>165</v>
      </c>
      <c r="AU242" s="17" t="s">
        <v>76</v>
      </c>
      <c r="AY242" s="17" t="s">
        <v>163</v>
      </c>
      <c r="BE242" s="227">
        <f>IF(N242="základní",J242,0)</f>
        <v>0</v>
      </c>
      <c r="BF242" s="227">
        <f>IF(N242="snížená",J242,0)</f>
        <v>0</v>
      </c>
      <c r="BG242" s="227">
        <f>IF(N242="zákl. přenesená",J242,0)</f>
        <v>0</v>
      </c>
      <c r="BH242" s="227">
        <f>IF(N242="sníž. přenesená",J242,0)</f>
        <v>0</v>
      </c>
      <c r="BI242" s="227">
        <f>IF(N242="nulová",J242,0)</f>
        <v>0</v>
      </c>
      <c r="BJ242" s="17" t="s">
        <v>74</v>
      </c>
      <c r="BK242" s="227">
        <f>ROUND(I242*H242,2)</f>
        <v>0</v>
      </c>
      <c r="BL242" s="17" t="s">
        <v>170</v>
      </c>
      <c r="BM242" s="17" t="s">
        <v>770</v>
      </c>
    </row>
    <row r="243" s="1" customFormat="1">
      <c r="B243" s="38"/>
      <c r="C243" s="39"/>
      <c r="D243" s="228" t="s">
        <v>172</v>
      </c>
      <c r="E243" s="39"/>
      <c r="F243" s="229" t="s">
        <v>771</v>
      </c>
      <c r="G243" s="39"/>
      <c r="H243" s="39"/>
      <c r="I243" s="143"/>
      <c r="J243" s="39"/>
      <c r="K243" s="39"/>
      <c r="L243" s="43"/>
      <c r="M243" s="230"/>
      <c r="N243" s="79"/>
      <c r="O243" s="79"/>
      <c r="P243" s="79"/>
      <c r="Q243" s="79"/>
      <c r="R243" s="79"/>
      <c r="S243" s="79"/>
      <c r="T243" s="80"/>
      <c r="AT243" s="17" t="s">
        <v>172</v>
      </c>
      <c r="AU243" s="17" t="s">
        <v>76</v>
      </c>
    </row>
    <row r="244" s="1" customFormat="1">
      <c r="B244" s="38"/>
      <c r="C244" s="39"/>
      <c r="D244" s="228" t="s">
        <v>174</v>
      </c>
      <c r="E244" s="39"/>
      <c r="F244" s="231" t="s">
        <v>772</v>
      </c>
      <c r="G244" s="39"/>
      <c r="H244" s="39"/>
      <c r="I244" s="143"/>
      <c r="J244" s="39"/>
      <c r="K244" s="39"/>
      <c r="L244" s="43"/>
      <c r="M244" s="230"/>
      <c r="N244" s="79"/>
      <c r="O244" s="79"/>
      <c r="P244" s="79"/>
      <c r="Q244" s="79"/>
      <c r="R244" s="79"/>
      <c r="S244" s="79"/>
      <c r="T244" s="80"/>
      <c r="AT244" s="17" t="s">
        <v>174</v>
      </c>
      <c r="AU244" s="17" t="s">
        <v>76</v>
      </c>
    </row>
    <row r="245" s="1" customFormat="1">
      <c r="B245" s="38"/>
      <c r="C245" s="39"/>
      <c r="D245" s="228" t="s">
        <v>221</v>
      </c>
      <c r="E245" s="39"/>
      <c r="F245" s="231" t="s">
        <v>773</v>
      </c>
      <c r="G245" s="39"/>
      <c r="H245" s="39"/>
      <c r="I245" s="143"/>
      <c r="J245" s="39"/>
      <c r="K245" s="39"/>
      <c r="L245" s="43"/>
      <c r="M245" s="230"/>
      <c r="N245" s="79"/>
      <c r="O245" s="79"/>
      <c r="P245" s="79"/>
      <c r="Q245" s="79"/>
      <c r="R245" s="79"/>
      <c r="S245" s="79"/>
      <c r="T245" s="80"/>
      <c r="AT245" s="17" t="s">
        <v>221</v>
      </c>
      <c r="AU245" s="17" t="s">
        <v>76</v>
      </c>
    </row>
    <row r="246" s="12" customFormat="1">
      <c r="B246" s="232"/>
      <c r="C246" s="233"/>
      <c r="D246" s="228" t="s">
        <v>176</v>
      </c>
      <c r="E246" s="234" t="s">
        <v>1</v>
      </c>
      <c r="F246" s="235" t="s">
        <v>774</v>
      </c>
      <c r="G246" s="233"/>
      <c r="H246" s="236">
        <v>32</v>
      </c>
      <c r="I246" s="237"/>
      <c r="J246" s="233"/>
      <c r="K246" s="233"/>
      <c r="L246" s="238"/>
      <c r="M246" s="239"/>
      <c r="N246" s="240"/>
      <c r="O246" s="240"/>
      <c r="P246" s="240"/>
      <c r="Q246" s="240"/>
      <c r="R246" s="240"/>
      <c r="S246" s="240"/>
      <c r="T246" s="241"/>
      <c r="AT246" s="242" t="s">
        <v>176</v>
      </c>
      <c r="AU246" s="242" t="s">
        <v>76</v>
      </c>
      <c r="AV246" s="12" t="s">
        <v>76</v>
      </c>
      <c r="AW246" s="12" t="s">
        <v>30</v>
      </c>
      <c r="AX246" s="12" t="s">
        <v>74</v>
      </c>
      <c r="AY246" s="242" t="s">
        <v>163</v>
      </c>
    </row>
    <row r="247" s="11" customFormat="1" ht="22.8" customHeight="1">
      <c r="B247" s="200"/>
      <c r="C247" s="201"/>
      <c r="D247" s="202" t="s">
        <v>66</v>
      </c>
      <c r="E247" s="214" t="s">
        <v>170</v>
      </c>
      <c r="F247" s="214" t="s">
        <v>304</v>
      </c>
      <c r="G247" s="201"/>
      <c r="H247" s="201"/>
      <c r="I247" s="204"/>
      <c r="J247" s="215">
        <f>BK247</f>
        <v>0</v>
      </c>
      <c r="K247" s="201"/>
      <c r="L247" s="206"/>
      <c r="M247" s="207"/>
      <c r="N247" s="208"/>
      <c r="O247" s="208"/>
      <c r="P247" s="209">
        <f>SUM(P248:P272)</f>
        <v>0</v>
      </c>
      <c r="Q247" s="208"/>
      <c r="R247" s="209">
        <f>SUM(R248:R272)</f>
        <v>0.72843303000000004</v>
      </c>
      <c r="S247" s="208"/>
      <c r="T247" s="210">
        <f>SUM(T248:T272)</f>
        <v>0</v>
      </c>
      <c r="AR247" s="211" t="s">
        <v>74</v>
      </c>
      <c r="AT247" s="212" t="s">
        <v>66</v>
      </c>
      <c r="AU247" s="212" t="s">
        <v>74</v>
      </c>
      <c r="AY247" s="211" t="s">
        <v>163</v>
      </c>
      <c r="BK247" s="213">
        <f>SUM(BK248:BK272)</f>
        <v>0</v>
      </c>
    </row>
    <row r="248" s="1" customFormat="1" ht="16.5" customHeight="1">
      <c r="B248" s="38"/>
      <c r="C248" s="216" t="s">
        <v>410</v>
      </c>
      <c r="D248" s="216" t="s">
        <v>165</v>
      </c>
      <c r="E248" s="217" t="s">
        <v>775</v>
      </c>
      <c r="F248" s="218" t="s">
        <v>776</v>
      </c>
      <c r="G248" s="219" t="s">
        <v>197</v>
      </c>
      <c r="H248" s="220">
        <v>0.81599999999999995</v>
      </c>
      <c r="I248" s="221"/>
      <c r="J248" s="222">
        <f>ROUND(I248*H248,2)</f>
        <v>0</v>
      </c>
      <c r="K248" s="218" t="s">
        <v>169</v>
      </c>
      <c r="L248" s="43"/>
      <c r="M248" s="223" t="s">
        <v>1</v>
      </c>
      <c r="N248" s="224" t="s">
        <v>38</v>
      </c>
      <c r="O248" s="79"/>
      <c r="P248" s="225">
        <f>O248*H248</f>
        <v>0</v>
      </c>
      <c r="Q248" s="225">
        <v>0.02102</v>
      </c>
      <c r="R248" s="225">
        <f>Q248*H248</f>
        <v>0.017152319999999999</v>
      </c>
      <c r="S248" s="225">
        <v>0</v>
      </c>
      <c r="T248" s="226">
        <f>S248*H248</f>
        <v>0</v>
      </c>
      <c r="AR248" s="17" t="s">
        <v>170</v>
      </c>
      <c r="AT248" s="17" t="s">
        <v>165</v>
      </c>
      <c r="AU248" s="17" t="s">
        <v>76</v>
      </c>
      <c r="AY248" s="17" t="s">
        <v>163</v>
      </c>
      <c r="BE248" s="227">
        <f>IF(N248="základní",J248,0)</f>
        <v>0</v>
      </c>
      <c r="BF248" s="227">
        <f>IF(N248="snížená",J248,0)</f>
        <v>0</v>
      </c>
      <c r="BG248" s="227">
        <f>IF(N248="zákl. přenesená",J248,0)</f>
        <v>0</v>
      </c>
      <c r="BH248" s="227">
        <f>IF(N248="sníž. přenesená",J248,0)</f>
        <v>0</v>
      </c>
      <c r="BI248" s="227">
        <f>IF(N248="nulová",J248,0)</f>
        <v>0</v>
      </c>
      <c r="BJ248" s="17" t="s">
        <v>74</v>
      </c>
      <c r="BK248" s="227">
        <f>ROUND(I248*H248,2)</f>
        <v>0</v>
      </c>
      <c r="BL248" s="17" t="s">
        <v>170</v>
      </c>
      <c r="BM248" s="17" t="s">
        <v>777</v>
      </c>
    </row>
    <row r="249" s="1" customFormat="1">
      <c r="B249" s="38"/>
      <c r="C249" s="39"/>
      <c r="D249" s="228" t="s">
        <v>172</v>
      </c>
      <c r="E249" s="39"/>
      <c r="F249" s="229" t="s">
        <v>778</v>
      </c>
      <c r="G249" s="39"/>
      <c r="H249" s="39"/>
      <c r="I249" s="143"/>
      <c r="J249" s="39"/>
      <c r="K249" s="39"/>
      <c r="L249" s="43"/>
      <c r="M249" s="230"/>
      <c r="N249" s="79"/>
      <c r="O249" s="79"/>
      <c r="P249" s="79"/>
      <c r="Q249" s="79"/>
      <c r="R249" s="79"/>
      <c r="S249" s="79"/>
      <c r="T249" s="80"/>
      <c r="AT249" s="17" t="s">
        <v>172</v>
      </c>
      <c r="AU249" s="17" t="s">
        <v>76</v>
      </c>
    </row>
    <row r="250" s="1" customFormat="1">
      <c r="B250" s="38"/>
      <c r="C250" s="39"/>
      <c r="D250" s="228" t="s">
        <v>174</v>
      </c>
      <c r="E250" s="39"/>
      <c r="F250" s="231" t="s">
        <v>779</v>
      </c>
      <c r="G250" s="39"/>
      <c r="H250" s="39"/>
      <c r="I250" s="143"/>
      <c r="J250" s="39"/>
      <c r="K250" s="39"/>
      <c r="L250" s="43"/>
      <c r="M250" s="230"/>
      <c r="N250" s="79"/>
      <c r="O250" s="79"/>
      <c r="P250" s="79"/>
      <c r="Q250" s="79"/>
      <c r="R250" s="79"/>
      <c r="S250" s="79"/>
      <c r="T250" s="80"/>
      <c r="AT250" s="17" t="s">
        <v>174</v>
      </c>
      <c r="AU250" s="17" t="s">
        <v>76</v>
      </c>
    </row>
    <row r="251" s="13" customFormat="1">
      <c r="B251" s="243"/>
      <c r="C251" s="244"/>
      <c r="D251" s="228" t="s">
        <v>176</v>
      </c>
      <c r="E251" s="245" t="s">
        <v>1</v>
      </c>
      <c r="F251" s="246" t="s">
        <v>780</v>
      </c>
      <c r="G251" s="244"/>
      <c r="H251" s="245" t="s">
        <v>1</v>
      </c>
      <c r="I251" s="247"/>
      <c r="J251" s="244"/>
      <c r="K251" s="244"/>
      <c r="L251" s="248"/>
      <c r="M251" s="249"/>
      <c r="N251" s="250"/>
      <c r="O251" s="250"/>
      <c r="P251" s="250"/>
      <c r="Q251" s="250"/>
      <c r="R251" s="250"/>
      <c r="S251" s="250"/>
      <c r="T251" s="251"/>
      <c r="AT251" s="252" t="s">
        <v>176</v>
      </c>
      <c r="AU251" s="252" t="s">
        <v>76</v>
      </c>
      <c r="AV251" s="13" t="s">
        <v>74</v>
      </c>
      <c r="AW251" s="13" t="s">
        <v>30</v>
      </c>
      <c r="AX251" s="13" t="s">
        <v>67</v>
      </c>
      <c r="AY251" s="252" t="s">
        <v>163</v>
      </c>
    </row>
    <row r="252" s="12" customFormat="1">
      <c r="B252" s="232"/>
      <c r="C252" s="233"/>
      <c r="D252" s="228" t="s">
        <v>176</v>
      </c>
      <c r="E252" s="234" t="s">
        <v>1</v>
      </c>
      <c r="F252" s="235" t="s">
        <v>781</v>
      </c>
      <c r="G252" s="233"/>
      <c r="H252" s="236">
        <v>0.57599999999999996</v>
      </c>
      <c r="I252" s="237"/>
      <c r="J252" s="233"/>
      <c r="K252" s="233"/>
      <c r="L252" s="238"/>
      <c r="M252" s="239"/>
      <c r="N252" s="240"/>
      <c r="O252" s="240"/>
      <c r="P252" s="240"/>
      <c r="Q252" s="240"/>
      <c r="R252" s="240"/>
      <c r="S252" s="240"/>
      <c r="T252" s="241"/>
      <c r="AT252" s="242" t="s">
        <v>176</v>
      </c>
      <c r="AU252" s="242" t="s">
        <v>76</v>
      </c>
      <c r="AV252" s="12" t="s">
        <v>76</v>
      </c>
      <c r="AW252" s="12" t="s">
        <v>30</v>
      </c>
      <c r="AX252" s="12" t="s">
        <v>67</v>
      </c>
      <c r="AY252" s="242" t="s">
        <v>163</v>
      </c>
    </row>
    <row r="253" s="13" customFormat="1">
      <c r="B253" s="243"/>
      <c r="C253" s="244"/>
      <c r="D253" s="228" t="s">
        <v>176</v>
      </c>
      <c r="E253" s="245" t="s">
        <v>1</v>
      </c>
      <c r="F253" s="246" t="s">
        <v>782</v>
      </c>
      <c r="G253" s="244"/>
      <c r="H253" s="245" t="s">
        <v>1</v>
      </c>
      <c r="I253" s="247"/>
      <c r="J253" s="244"/>
      <c r="K253" s="244"/>
      <c r="L253" s="248"/>
      <c r="M253" s="249"/>
      <c r="N253" s="250"/>
      <c r="O253" s="250"/>
      <c r="P253" s="250"/>
      <c r="Q253" s="250"/>
      <c r="R253" s="250"/>
      <c r="S253" s="250"/>
      <c r="T253" s="251"/>
      <c r="AT253" s="252" t="s">
        <v>176</v>
      </c>
      <c r="AU253" s="252" t="s">
        <v>76</v>
      </c>
      <c r="AV253" s="13" t="s">
        <v>74</v>
      </c>
      <c r="AW253" s="13" t="s">
        <v>30</v>
      </c>
      <c r="AX253" s="13" t="s">
        <v>67</v>
      </c>
      <c r="AY253" s="252" t="s">
        <v>163</v>
      </c>
    </row>
    <row r="254" s="12" customFormat="1">
      <c r="B254" s="232"/>
      <c r="C254" s="233"/>
      <c r="D254" s="228" t="s">
        <v>176</v>
      </c>
      <c r="E254" s="234" t="s">
        <v>1</v>
      </c>
      <c r="F254" s="235" t="s">
        <v>783</v>
      </c>
      <c r="G254" s="233"/>
      <c r="H254" s="236">
        <v>0.23999999999999999</v>
      </c>
      <c r="I254" s="237"/>
      <c r="J254" s="233"/>
      <c r="K254" s="233"/>
      <c r="L254" s="238"/>
      <c r="M254" s="239"/>
      <c r="N254" s="240"/>
      <c r="O254" s="240"/>
      <c r="P254" s="240"/>
      <c r="Q254" s="240"/>
      <c r="R254" s="240"/>
      <c r="S254" s="240"/>
      <c r="T254" s="241"/>
      <c r="AT254" s="242" t="s">
        <v>176</v>
      </c>
      <c r="AU254" s="242" t="s">
        <v>76</v>
      </c>
      <c r="AV254" s="12" t="s">
        <v>76</v>
      </c>
      <c r="AW254" s="12" t="s">
        <v>30</v>
      </c>
      <c r="AX254" s="12" t="s">
        <v>67</v>
      </c>
      <c r="AY254" s="242" t="s">
        <v>163</v>
      </c>
    </row>
    <row r="255" s="14" customFormat="1">
      <c r="B255" s="253"/>
      <c r="C255" s="254"/>
      <c r="D255" s="228" t="s">
        <v>176</v>
      </c>
      <c r="E255" s="255" t="s">
        <v>1</v>
      </c>
      <c r="F255" s="256" t="s">
        <v>188</v>
      </c>
      <c r="G255" s="254"/>
      <c r="H255" s="257">
        <v>0.81599999999999995</v>
      </c>
      <c r="I255" s="258"/>
      <c r="J255" s="254"/>
      <c r="K255" s="254"/>
      <c r="L255" s="259"/>
      <c r="M255" s="260"/>
      <c r="N255" s="261"/>
      <c r="O255" s="261"/>
      <c r="P255" s="261"/>
      <c r="Q255" s="261"/>
      <c r="R255" s="261"/>
      <c r="S255" s="261"/>
      <c r="T255" s="262"/>
      <c r="AT255" s="263" t="s">
        <v>176</v>
      </c>
      <c r="AU255" s="263" t="s">
        <v>76</v>
      </c>
      <c r="AV255" s="14" t="s">
        <v>170</v>
      </c>
      <c r="AW255" s="14" t="s">
        <v>30</v>
      </c>
      <c r="AX255" s="14" t="s">
        <v>74</v>
      </c>
      <c r="AY255" s="263" t="s">
        <v>163</v>
      </c>
    </row>
    <row r="256" s="1" customFormat="1" ht="16.5" customHeight="1">
      <c r="B256" s="38"/>
      <c r="C256" s="216" t="s">
        <v>418</v>
      </c>
      <c r="D256" s="216" t="s">
        <v>165</v>
      </c>
      <c r="E256" s="217" t="s">
        <v>784</v>
      </c>
      <c r="F256" s="218" t="s">
        <v>785</v>
      </c>
      <c r="G256" s="219" t="s">
        <v>197</v>
      </c>
      <c r="H256" s="220">
        <v>0.81599999999999995</v>
      </c>
      <c r="I256" s="221"/>
      <c r="J256" s="222">
        <f>ROUND(I256*H256,2)</f>
        <v>0</v>
      </c>
      <c r="K256" s="218" t="s">
        <v>169</v>
      </c>
      <c r="L256" s="43"/>
      <c r="M256" s="223" t="s">
        <v>1</v>
      </c>
      <c r="N256" s="224" t="s">
        <v>38</v>
      </c>
      <c r="O256" s="79"/>
      <c r="P256" s="225">
        <f>O256*H256</f>
        <v>0</v>
      </c>
      <c r="Q256" s="225">
        <v>0.02102</v>
      </c>
      <c r="R256" s="225">
        <f>Q256*H256</f>
        <v>0.017152319999999999</v>
      </c>
      <c r="S256" s="225">
        <v>0</v>
      </c>
      <c r="T256" s="226">
        <f>S256*H256</f>
        <v>0</v>
      </c>
      <c r="AR256" s="17" t="s">
        <v>170</v>
      </c>
      <c r="AT256" s="17" t="s">
        <v>165</v>
      </c>
      <c r="AU256" s="17" t="s">
        <v>76</v>
      </c>
      <c r="AY256" s="17" t="s">
        <v>163</v>
      </c>
      <c r="BE256" s="227">
        <f>IF(N256="základní",J256,0)</f>
        <v>0</v>
      </c>
      <c r="BF256" s="227">
        <f>IF(N256="snížená",J256,0)</f>
        <v>0</v>
      </c>
      <c r="BG256" s="227">
        <f>IF(N256="zákl. přenesená",J256,0)</f>
        <v>0</v>
      </c>
      <c r="BH256" s="227">
        <f>IF(N256="sníž. přenesená",J256,0)</f>
        <v>0</v>
      </c>
      <c r="BI256" s="227">
        <f>IF(N256="nulová",J256,0)</f>
        <v>0</v>
      </c>
      <c r="BJ256" s="17" t="s">
        <v>74</v>
      </c>
      <c r="BK256" s="227">
        <f>ROUND(I256*H256,2)</f>
        <v>0</v>
      </c>
      <c r="BL256" s="17" t="s">
        <v>170</v>
      </c>
      <c r="BM256" s="17" t="s">
        <v>786</v>
      </c>
    </row>
    <row r="257" s="1" customFormat="1">
      <c r="B257" s="38"/>
      <c r="C257" s="39"/>
      <c r="D257" s="228" t="s">
        <v>172</v>
      </c>
      <c r="E257" s="39"/>
      <c r="F257" s="229" t="s">
        <v>787</v>
      </c>
      <c r="G257" s="39"/>
      <c r="H257" s="39"/>
      <c r="I257" s="143"/>
      <c r="J257" s="39"/>
      <c r="K257" s="39"/>
      <c r="L257" s="43"/>
      <c r="M257" s="230"/>
      <c r="N257" s="79"/>
      <c r="O257" s="79"/>
      <c r="P257" s="79"/>
      <c r="Q257" s="79"/>
      <c r="R257" s="79"/>
      <c r="S257" s="79"/>
      <c r="T257" s="80"/>
      <c r="AT257" s="17" t="s">
        <v>172</v>
      </c>
      <c r="AU257" s="17" t="s">
        <v>76</v>
      </c>
    </row>
    <row r="258" s="1" customFormat="1">
      <c r="B258" s="38"/>
      <c r="C258" s="39"/>
      <c r="D258" s="228" t="s">
        <v>174</v>
      </c>
      <c r="E258" s="39"/>
      <c r="F258" s="231" t="s">
        <v>779</v>
      </c>
      <c r="G258" s="39"/>
      <c r="H258" s="39"/>
      <c r="I258" s="143"/>
      <c r="J258" s="39"/>
      <c r="K258" s="39"/>
      <c r="L258" s="43"/>
      <c r="M258" s="230"/>
      <c r="N258" s="79"/>
      <c r="O258" s="79"/>
      <c r="P258" s="79"/>
      <c r="Q258" s="79"/>
      <c r="R258" s="79"/>
      <c r="S258" s="79"/>
      <c r="T258" s="80"/>
      <c r="AT258" s="17" t="s">
        <v>174</v>
      </c>
      <c r="AU258" s="17" t="s">
        <v>76</v>
      </c>
    </row>
    <row r="259" s="13" customFormat="1">
      <c r="B259" s="243"/>
      <c r="C259" s="244"/>
      <c r="D259" s="228" t="s">
        <v>176</v>
      </c>
      <c r="E259" s="245" t="s">
        <v>1</v>
      </c>
      <c r="F259" s="246" t="s">
        <v>780</v>
      </c>
      <c r="G259" s="244"/>
      <c r="H259" s="245" t="s">
        <v>1</v>
      </c>
      <c r="I259" s="247"/>
      <c r="J259" s="244"/>
      <c r="K259" s="244"/>
      <c r="L259" s="248"/>
      <c r="M259" s="249"/>
      <c r="N259" s="250"/>
      <c r="O259" s="250"/>
      <c r="P259" s="250"/>
      <c r="Q259" s="250"/>
      <c r="R259" s="250"/>
      <c r="S259" s="250"/>
      <c r="T259" s="251"/>
      <c r="AT259" s="252" t="s">
        <v>176</v>
      </c>
      <c r="AU259" s="252" t="s">
        <v>76</v>
      </c>
      <c r="AV259" s="13" t="s">
        <v>74</v>
      </c>
      <c r="AW259" s="13" t="s">
        <v>30</v>
      </c>
      <c r="AX259" s="13" t="s">
        <v>67</v>
      </c>
      <c r="AY259" s="252" t="s">
        <v>163</v>
      </c>
    </row>
    <row r="260" s="12" customFormat="1">
      <c r="B260" s="232"/>
      <c r="C260" s="233"/>
      <c r="D260" s="228" t="s">
        <v>176</v>
      </c>
      <c r="E260" s="234" t="s">
        <v>1</v>
      </c>
      <c r="F260" s="235" t="s">
        <v>781</v>
      </c>
      <c r="G260" s="233"/>
      <c r="H260" s="236">
        <v>0.57599999999999996</v>
      </c>
      <c r="I260" s="237"/>
      <c r="J260" s="233"/>
      <c r="K260" s="233"/>
      <c r="L260" s="238"/>
      <c r="M260" s="239"/>
      <c r="N260" s="240"/>
      <c r="O260" s="240"/>
      <c r="P260" s="240"/>
      <c r="Q260" s="240"/>
      <c r="R260" s="240"/>
      <c r="S260" s="240"/>
      <c r="T260" s="241"/>
      <c r="AT260" s="242" t="s">
        <v>176</v>
      </c>
      <c r="AU260" s="242" t="s">
        <v>76</v>
      </c>
      <c r="AV260" s="12" t="s">
        <v>76</v>
      </c>
      <c r="AW260" s="12" t="s">
        <v>30</v>
      </c>
      <c r="AX260" s="12" t="s">
        <v>67</v>
      </c>
      <c r="AY260" s="242" t="s">
        <v>163</v>
      </c>
    </row>
    <row r="261" s="13" customFormat="1">
      <c r="B261" s="243"/>
      <c r="C261" s="244"/>
      <c r="D261" s="228" t="s">
        <v>176</v>
      </c>
      <c r="E261" s="245" t="s">
        <v>1</v>
      </c>
      <c r="F261" s="246" t="s">
        <v>782</v>
      </c>
      <c r="G261" s="244"/>
      <c r="H261" s="245" t="s">
        <v>1</v>
      </c>
      <c r="I261" s="247"/>
      <c r="J261" s="244"/>
      <c r="K261" s="244"/>
      <c r="L261" s="248"/>
      <c r="M261" s="249"/>
      <c r="N261" s="250"/>
      <c r="O261" s="250"/>
      <c r="P261" s="250"/>
      <c r="Q261" s="250"/>
      <c r="R261" s="250"/>
      <c r="S261" s="250"/>
      <c r="T261" s="251"/>
      <c r="AT261" s="252" t="s">
        <v>176</v>
      </c>
      <c r="AU261" s="252" t="s">
        <v>76</v>
      </c>
      <c r="AV261" s="13" t="s">
        <v>74</v>
      </c>
      <c r="AW261" s="13" t="s">
        <v>30</v>
      </c>
      <c r="AX261" s="13" t="s">
        <v>67</v>
      </c>
      <c r="AY261" s="252" t="s">
        <v>163</v>
      </c>
    </row>
    <row r="262" s="12" customFormat="1">
      <c r="B262" s="232"/>
      <c r="C262" s="233"/>
      <c r="D262" s="228" t="s">
        <v>176</v>
      </c>
      <c r="E262" s="234" t="s">
        <v>1</v>
      </c>
      <c r="F262" s="235" t="s">
        <v>783</v>
      </c>
      <c r="G262" s="233"/>
      <c r="H262" s="236">
        <v>0.23999999999999999</v>
      </c>
      <c r="I262" s="237"/>
      <c r="J262" s="233"/>
      <c r="K262" s="233"/>
      <c r="L262" s="238"/>
      <c r="M262" s="239"/>
      <c r="N262" s="240"/>
      <c r="O262" s="240"/>
      <c r="P262" s="240"/>
      <c r="Q262" s="240"/>
      <c r="R262" s="240"/>
      <c r="S262" s="240"/>
      <c r="T262" s="241"/>
      <c r="AT262" s="242" t="s">
        <v>176</v>
      </c>
      <c r="AU262" s="242" t="s">
        <v>76</v>
      </c>
      <c r="AV262" s="12" t="s">
        <v>76</v>
      </c>
      <c r="AW262" s="12" t="s">
        <v>30</v>
      </c>
      <c r="AX262" s="12" t="s">
        <v>67</v>
      </c>
      <c r="AY262" s="242" t="s">
        <v>163</v>
      </c>
    </row>
    <row r="263" s="14" customFormat="1">
      <c r="B263" s="253"/>
      <c r="C263" s="254"/>
      <c r="D263" s="228" t="s">
        <v>176</v>
      </c>
      <c r="E263" s="255" t="s">
        <v>1</v>
      </c>
      <c r="F263" s="256" t="s">
        <v>188</v>
      </c>
      <c r="G263" s="254"/>
      <c r="H263" s="257">
        <v>0.81599999999999995</v>
      </c>
      <c r="I263" s="258"/>
      <c r="J263" s="254"/>
      <c r="K263" s="254"/>
      <c r="L263" s="259"/>
      <c r="M263" s="260"/>
      <c r="N263" s="261"/>
      <c r="O263" s="261"/>
      <c r="P263" s="261"/>
      <c r="Q263" s="261"/>
      <c r="R263" s="261"/>
      <c r="S263" s="261"/>
      <c r="T263" s="262"/>
      <c r="AT263" s="263" t="s">
        <v>176</v>
      </c>
      <c r="AU263" s="263" t="s">
        <v>76</v>
      </c>
      <c r="AV263" s="14" t="s">
        <v>170</v>
      </c>
      <c r="AW263" s="14" t="s">
        <v>30</v>
      </c>
      <c r="AX263" s="14" t="s">
        <v>74</v>
      </c>
      <c r="AY263" s="263" t="s">
        <v>163</v>
      </c>
    </row>
    <row r="264" s="1" customFormat="1" ht="16.5" customHeight="1">
      <c r="B264" s="38"/>
      <c r="C264" s="216" t="s">
        <v>429</v>
      </c>
      <c r="D264" s="216" t="s">
        <v>165</v>
      </c>
      <c r="E264" s="217" t="s">
        <v>306</v>
      </c>
      <c r="F264" s="218" t="s">
        <v>307</v>
      </c>
      <c r="G264" s="219" t="s">
        <v>241</v>
      </c>
      <c r="H264" s="220">
        <v>0.65500000000000003</v>
      </c>
      <c r="I264" s="221"/>
      <c r="J264" s="222">
        <f>ROUND(I264*H264,2)</f>
        <v>0</v>
      </c>
      <c r="K264" s="218" t="s">
        <v>169</v>
      </c>
      <c r="L264" s="43"/>
      <c r="M264" s="223" t="s">
        <v>1</v>
      </c>
      <c r="N264" s="224" t="s">
        <v>38</v>
      </c>
      <c r="O264" s="79"/>
      <c r="P264" s="225">
        <f>O264*H264</f>
        <v>0</v>
      </c>
      <c r="Q264" s="225">
        <v>1.0597380000000001</v>
      </c>
      <c r="R264" s="225">
        <f>Q264*H264</f>
        <v>0.69412839000000004</v>
      </c>
      <c r="S264" s="225">
        <v>0</v>
      </c>
      <c r="T264" s="226">
        <f>S264*H264</f>
        <v>0</v>
      </c>
      <c r="AR264" s="17" t="s">
        <v>170</v>
      </c>
      <c r="AT264" s="17" t="s">
        <v>165</v>
      </c>
      <c r="AU264" s="17" t="s">
        <v>76</v>
      </c>
      <c r="AY264" s="17" t="s">
        <v>163</v>
      </c>
      <c r="BE264" s="227">
        <f>IF(N264="základní",J264,0)</f>
        <v>0</v>
      </c>
      <c r="BF264" s="227">
        <f>IF(N264="snížená",J264,0)</f>
        <v>0</v>
      </c>
      <c r="BG264" s="227">
        <f>IF(N264="zákl. přenesená",J264,0)</f>
        <v>0</v>
      </c>
      <c r="BH264" s="227">
        <f>IF(N264="sníž. přenesená",J264,0)</f>
        <v>0</v>
      </c>
      <c r="BI264" s="227">
        <f>IF(N264="nulová",J264,0)</f>
        <v>0</v>
      </c>
      <c r="BJ264" s="17" t="s">
        <v>74</v>
      </c>
      <c r="BK264" s="227">
        <f>ROUND(I264*H264,2)</f>
        <v>0</v>
      </c>
      <c r="BL264" s="17" t="s">
        <v>170</v>
      </c>
      <c r="BM264" s="17" t="s">
        <v>788</v>
      </c>
    </row>
    <row r="265" s="1" customFormat="1">
      <c r="B265" s="38"/>
      <c r="C265" s="39"/>
      <c r="D265" s="228" t="s">
        <v>172</v>
      </c>
      <c r="E265" s="39"/>
      <c r="F265" s="229" t="s">
        <v>309</v>
      </c>
      <c r="G265" s="39"/>
      <c r="H265" s="39"/>
      <c r="I265" s="143"/>
      <c r="J265" s="39"/>
      <c r="K265" s="39"/>
      <c r="L265" s="43"/>
      <c r="M265" s="230"/>
      <c r="N265" s="79"/>
      <c r="O265" s="79"/>
      <c r="P265" s="79"/>
      <c r="Q265" s="79"/>
      <c r="R265" s="79"/>
      <c r="S265" s="79"/>
      <c r="T265" s="80"/>
      <c r="AT265" s="17" t="s">
        <v>172</v>
      </c>
      <c r="AU265" s="17" t="s">
        <v>76</v>
      </c>
    </row>
    <row r="266" s="1" customFormat="1">
      <c r="B266" s="38"/>
      <c r="C266" s="39"/>
      <c r="D266" s="228" t="s">
        <v>174</v>
      </c>
      <c r="E266" s="39"/>
      <c r="F266" s="231" t="s">
        <v>310</v>
      </c>
      <c r="G266" s="39"/>
      <c r="H266" s="39"/>
      <c r="I266" s="143"/>
      <c r="J266" s="39"/>
      <c r="K266" s="39"/>
      <c r="L266" s="43"/>
      <c r="M266" s="230"/>
      <c r="N266" s="79"/>
      <c r="O266" s="79"/>
      <c r="P266" s="79"/>
      <c r="Q266" s="79"/>
      <c r="R266" s="79"/>
      <c r="S266" s="79"/>
      <c r="T266" s="80"/>
      <c r="AT266" s="17" t="s">
        <v>174</v>
      </c>
      <c r="AU266" s="17" t="s">
        <v>76</v>
      </c>
    </row>
    <row r="267" s="12" customFormat="1">
      <c r="B267" s="232"/>
      <c r="C267" s="233"/>
      <c r="D267" s="228" t="s">
        <v>176</v>
      </c>
      <c r="E267" s="234" t="s">
        <v>1</v>
      </c>
      <c r="F267" s="235" t="s">
        <v>789</v>
      </c>
      <c r="G267" s="233"/>
      <c r="H267" s="236">
        <v>0.65500000000000003</v>
      </c>
      <c r="I267" s="237"/>
      <c r="J267" s="233"/>
      <c r="K267" s="233"/>
      <c r="L267" s="238"/>
      <c r="M267" s="239"/>
      <c r="N267" s="240"/>
      <c r="O267" s="240"/>
      <c r="P267" s="240"/>
      <c r="Q267" s="240"/>
      <c r="R267" s="240"/>
      <c r="S267" s="240"/>
      <c r="T267" s="241"/>
      <c r="AT267" s="242" t="s">
        <v>176</v>
      </c>
      <c r="AU267" s="242" t="s">
        <v>76</v>
      </c>
      <c r="AV267" s="12" t="s">
        <v>76</v>
      </c>
      <c r="AW267" s="12" t="s">
        <v>30</v>
      </c>
      <c r="AX267" s="12" t="s">
        <v>74</v>
      </c>
      <c r="AY267" s="242" t="s">
        <v>163</v>
      </c>
    </row>
    <row r="268" s="1" customFormat="1" ht="16.5" customHeight="1">
      <c r="B268" s="38"/>
      <c r="C268" s="216" t="s">
        <v>436</v>
      </c>
      <c r="D268" s="216" t="s">
        <v>165</v>
      </c>
      <c r="E268" s="217" t="s">
        <v>790</v>
      </c>
      <c r="F268" s="218" t="s">
        <v>791</v>
      </c>
      <c r="G268" s="219" t="s">
        <v>180</v>
      </c>
      <c r="H268" s="220">
        <v>19.949999999999999</v>
      </c>
      <c r="I268" s="221"/>
      <c r="J268" s="222">
        <f>ROUND(I268*H268,2)</f>
        <v>0</v>
      </c>
      <c r="K268" s="218" t="s">
        <v>169</v>
      </c>
      <c r="L268" s="43"/>
      <c r="M268" s="223" t="s">
        <v>1</v>
      </c>
      <c r="N268" s="224" t="s">
        <v>38</v>
      </c>
      <c r="O268" s="79"/>
      <c r="P268" s="225">
        <f>O268*H268</f>
        <v>0</v>
      </c>
      <c r="Q268" s="225">
        <v>0</v>
      </c>
      <c r="R268" s="225">
        <f>Q268*H268</f>
        <v>0</v>
      </c>
      <c r="S268" s="225">
        <v>0</v>
      </c>
      <c r="T268" s="226">
        <f>S268*H268</f>
        <v>0</v>
      </c>
      <c r="AR268" s="17" t="s">
        <v>170</v>
      </c>
      <c r="AT268" s="17" t="s">
        <v>165</v>
      </c>
      <c r="AU268" s="17" t="s">
        <v>76</v>
      </c>
      <c r="AY268" s="17" t="s">
        <v>163</v>
      </c>
      <c r="BE268" s="227">
        <f>IF(N268="základní",J268,0)</f>
        <v>0</v>
      </c>
      <c r="BF268" s="227">
        <f>IF(N268="snížená",J268,0)</f>
        <v>0</v>
      </c>
      <c r="BG268" s="227">
        <f>IF(N268="zákl. přenesená",J268,0)</f>
        <v>0</v>
      </c>
      <c r="BH268" s="227">
        <f>IF(N268="sníž. přenesená",J268,0)</f>
        <v>0</v>
      </c>
      <c r="BI268" s="227">
        <f>IF(N268="nulová",J268,0)</f>
        <v>0</v>
      </c>
      <c r="BJ268" s="17" t="s">
        <v>74</v>
      </c>
      <c r="BK268" s="227">
        <f>ROUND(I268*H268,2)</f>
        <v>0</v>
      </c>
      <c r="BL268" s="17" t="s">
        <v>170</v>
      </c>
      <c r="BM268" s="17" t="s">
        <v>792</v>
      </c>
    </row>
    <row r="269" s="1" customFormat="1">
      <c r="B269" s="38"/>
      <c r="C269" s="39"/>
      <c r="D269" s="228" t="s">
        <v>172</v>
      </c>
      <c r="E269" s="39"/>
      <c r="F269" s="229" t="s">
        <v>793</v>
      </c>
      <c r="G269" s="39"/>
      <c r="H269" s="39"/>
      <c r="I269" s="143"/>
      <c r="J269" s="39"/>
      <c r="K269" s="39"/>
      <c r="L269" s="43"/>
      <c r="M269" s="230"/>
      <c r="N269" s="79"/>
      <c r="O269" s="79"/>
      <c r="P269" s="79"/>
      <c r="Q269" s="79"/>
      <c r="R269" s="79"/>
      <c r="S269" s="79"/>
      <c r="T269" s="80"/>
      <c r="AT269" s="17" t="s">
        <v>172</v>
      </c>
      <c r="AU269" s="17" t="s">
        <v>76</v>
      </c>
    </row>
    <row r="270" s="1" customFormat="1">
      <c r="B270" s="38"/>
      <c r="C270" s="39"/>
      <c r="D270" s="228" t="s">
        <v>174</v>
      </c>
      <c r="E270" s="39"/>
      <c r="F270" s="231" t="s">
        <v>794</v>
      </c>
      <c r="G270" s="39"/>
      <c r="H270" s="39"/>
      <c r="I270" s="143"/>
      <c r="J270" s="39"/>
      <c r="K270" s="39"/>
      <c r="L270" s="43"/>
      <c r="M270" s="230"/>
      <c r="N270" s="79"/>
      <c r="O270" s="79"/>
      <c r="P270" s="79"/>
      <c r="Q270" s="79"/>
      <c r="R270" s="79"/>
      <c r="S270" s="79"/>
      <c r="T270" s="80"/>
      <c r="AT270" s="17" t="s">
        <v>174</v>
      </c>
      <c r="AU270" s="17" t="s">
        <v>76</v>
      </c>
    </row>
    <row r="271" s="13" customFormat="1">
      <c r="B271" s="243"/>
      <c r="C271" s="244"/>
      <c r="D271" s="228" t="s">
        <v>176</v>
      </c>
      <c r="E271" s="245" t="s">
        <v>1</v>
      </c>
      <c r="F271" s="246" t="s">
        <v>795</v>
      </c>
      <c r="G271" s="244"/>
      <c r="H271" s="245" t="s">
        <v>1</v>
      </c>
      <c r="I271" s="247"/>
      <c r="J271" s="244"/>
      <c r="K271" s="244"/>
      <c r="L271" s="248"/>
      <c r="M271" s="249"/>
      <c r="N271" s="250"/>
      <c r="O271" s="250"/>
      <c r="P271" s="250"/>
      <c r="Q271" s="250"/>
      <c r="R271" s="250"/>
      <c r="S271" s="250"/>
      <c r="T271" s="251"/>
      <c r="AT271" s="252" t="s">
        <v>176</v>
      </c>
      <c r="AU271" s="252" t="s">
        <v>76</v>
      </c>
      <c r="AV271" s="13" t="s">
        <v>74</v>
      </c>
      <c r="AW271" s="13" t="s">
        <v>30</v>
      </c>
      <c r="AX271" s="13" t="s">
        <v>67</v>
      </c>
      <c r="AY271" s="252" t="s">
        <v>163</v>
      </c>
    </row>
    <row r="272" s="12" customFormat="1">
      <c r="B272" s="232"/>
      <c r="C272" s="233"/>
      <c r="D272" s="228" t="s">
        <v>176</v>
      </c>
      <c r="E272" s="234" t="s">
        <v>1</v>
      </c>
      <c r="F272" s="235" t="s">
        <v>796</v>
      </c>
      <c r="G272" s="233"/>
      <c r="H272" s="236">
        <v>19.949999999999999</v>
      </c>
      <c r="I272" s="237"/>
      <c r="J272" s="233"/>
      <c r="K272" s="233"/>
      <c r="L272" s="238"/>
      <c r="M272" s="239"/>
      <c r="N272" s="240"/>
      <c r="O272" s="240"/>
      <c r="P272" s="240"/>
      <c r="Q272" s="240"/>
      <c r="R272" s="240"/>
      <c r="S272" s="240"/>
      <c r="T272" s="241"/>
      <c r="AT272" s="242" t="s">
        <v>176</v>
      </c>
      <c r="AU272" s="242" t="s">
        <v>76</v>
      </c>
      <c r="AV272" s="12" t="s">
        <v>76</v>
      </c>
      <c r="AW272" s="12" t="s">
        <v>30</v>
      </c>
      <c r="AX272" s="12" t="s">
        <v>74</v>
      </c>
      <c r="AY272" s="242" t="s">
        <v>163</v>
      </c>
    </row>
    <row r="273" s="11" customFormat="1" ht="22.8" customHeight="1">
      <c r="B273" s="200"/>
      <c r="C273" s="201"/>
      <c r="D273" s="202" t="s">
        <v>66</v>
      </c>
      <c r="E273" s="214" t="s">
        <v>205</v>
      </c>
      <c r="F273" s="214" t="s">
        <v>797</v>
      </c>
      <c r="G273" s="201"/>
      <c r="H273" s="201"/>
      <c r="I273" s="204"/>
      <c r="J273" s="215">
        <f>BK273</f>
        <v>0</v>
      </c>
      <c r="K273" s="201"/>
      <c r="L273" s="206"/>
      <c r="M273" s="207"/>
      <c r="N273" s="208"/>
      <c r="O273" s="208"/>
      <c r="P273" s="209">
        <f>SUM(P274:P277)</f>
        <v>0</v>
      </c>
      <c r="Q273" s="208"/>
      <c r="R273" s="209">
        <f>SUM(R274:R277)</f>
        <v>0</v>
      </c>
      <c r="S273" s="208"/>
      <c r="T273" s="210">
        <f>SUM(T274:T277)</f>
        <v>0</v>
      </c>
      <c r="AR273" s="211" t="s">
        <v>74</v>
      </c>
      <c r="AT273" s="212" t="s">
        <v>66</v>
      </c>
      <c r="AU273" s="212" t="s">
        <v>74</v>
      </c>
      <c r="AY273" s="211" t="s">
        <v>163</v>
      </c>
      <c r="BK273" s="213">
        <f>SUM(BK274:BK277)</f>
        <v>0</v>
      </c>
    </row>
    <row r="274" s="1" customFormat="1" ht="16.5" customHeight="1">
      <c r="B274" s="38"/>
      <c r="C274" s="216" t="s">
        <v>446</v>
      </c>
      <c r="D274" s="216" t="s">
        <v>165</v>
      </c>
      <c r="E274" s="217" t="s">
        <v>798</v>
      </c>
      <c r="F274" s="218" t="s">
        <v>799</v>
      </c>
      <c r="G274" s="219" t="s">
        <v>197</v>
      </c>
      <c r="H274" s="220">
        <v>18</v>
      </c>
      <c r="I274" s="221"/>
      <c r="J274" s="222">
        <f>ROUND(I274*H274,2)</f>
        <v>0</v>
      </c>
      <c r="K274" s="218" t="s">
        <v>169</v>
      </c>
      <c r="L274" s="43"/>
      <c r="M274" s="223" t="s">
        <v>1</v>
      </c>
      <c r="N274" s="224" t="s">
        <v>38</v>
      </c>
      <c r="O274" s="79"/>
      <c r="P274" s="225">
        <f>O274*H274</f>
        <v>0</v>
      </c>
      <c r="Q274" s="225">
        <v>0</v>
      </c>
      <c r="R274" s="225">
        <f>Q274*H274</f>
        <v>0</v>
      </c>
      <c r="S274" s="225">
        <v>0</v>
      </c>
      <c r="T274" s="226">
        <f>S274*H274</f>
        <v>0</v>
      </c>
      <c r="AR274" s="17" t="s">
        <v>170</v>
      </c>
      <c r="AT274" s="17" t="s">
        <v>165</v>
      </c>
      <c r="AU274" s="17" t="s">
        <v>76</v>
      </c>
      <c r="AY274" s="17" t="s">
        <v>163</v>
      </c>
      <c r="BE274" s="227">
        <f>IF(N274="základní",J274,0)</f>
        <v>0</v>
      </c>
      <c r="BF274" s="227">
        <f>IF(N274="snížená",J274,0)</f>
        <v>0</v>
      </c>
      <c r="BG274" s="227">
        <f>IF(N274="zákl. přenesená",J274,0)</f>
        <v>0</v>
      </c>
      <c r="BH274" s="227">
        <f>IF(N274="sníž. přenesená",J274,0)</f>
        <v>0</v>
      </c>
      <c r="BI274" s="227">
        <f>IF(N274="nulová",J274,0)</f>
        <v>0</v>
      </c>
      <c r="BJ274" s="17" t="s">
        <v>74</v>
      </c>
      <c r="BK274" s="227">
        <f>ROUND(I274*H274,2)</f>
        <v>0</v>
      </c>
      <c r="BL274" s="17" t="s">
        <v>170</v>
      </c>
      <c r="BM274" s="17" t="s">
        <v>800</v>
      </c>
    </row>
    <row r="275" s="1" customFormat="1">
      <c r="B275" s="38"/>
      <c r="C275" s="39"/>
      <c r="D275" s="228" t="s">
        <v>172</v>
      </c>
      <c r="E275" s="39"/>
      <c r="F275" s="229" t="s">
        <v>801</v>
      </c>
      <c r="G275" s="39"/>
      <c r="H275" s="39"/>
      <c r="I275" s="143"/>
      <c r="J275" s="39"/>
      <c r="K275" s="39"/>
      <c r="L275" s="43"/>
      <c r="M275" s="230"/>
      <c r="N275" s="79"/>
      <c r="O275" s="79"/>
      <c r="P275" s="79"/>
      <c r="Q275" s="79"/>
      <c r="R275" s="79"/>
      <c r="S275" s="79"/>
      <c r="T275" s="80"/>
      <c r="AT275" s="17" t="s">
        <v>172</v>
      </c>
      <c r="AU275" s="17" t="s">
        <v>76</v>
      </c>
    </row>
    <row r="276" s="13" customFormat="1">
      <c r="B276" s="243"/>
      <c r="C276" s="244"/>
      <c r="D276" s="228" t="s">
        <v>176</v>
      </c>
      <c r="E276" s="245" t="s">
        <v>1</v>
      </c>
      <c r="F276" s="246" t="s">
        <v>802</v>
      </c>
      <c r="G276" s="244"/>
      <c r="H276" s="245" t="s">
        <v>1</v>
      </c>
      <c r="I276" s="247"/>
      <c r="J276" s="244"/>
      <c r="K276" s="244"/>
      <c r="L276" s="248"/>
      <c r="M276" s="249"/>
      <c r="N276" s="250"/>
      <c r="O276" s="250"/>
      <c r="P276" s="250"/>
      <c r="Q276" s="250"/>
      <c r="R276" s="250"/>
      <c r="S276" s="250"/>
      <c r="T276" s="251"/>
      <c r="AT276" s="252" t="s">
        <v>176</v>
      </c>
      <c r="AU276" s="252" t="s">
        <v>76</v>
      </c>
      <c r="AV276" s="13" t="s">
        <v>74</v>
      </c>
      <c r="AW276" s="13" t="s">
        <v>30</v>
      </c>
      <c r="AX276" s="13" t="s">
        <v>67</v>
      </c>
      <c r="AY276" s="252" t="s">
        <v>163</v>
      </c>
    </row>
    <row r="277" s="12" customFormat="1">
      <c r="B277" s="232"/>
      <c r="C277" s="233"/>
      <c r="D277" s="228" t="s">
        <v>176</v>
      </c>
      <c r="E277" s="234" t="s">
        <v>1</v>
      </c>
      <c r="F277" s="235" t="s">
        <v>803</v>
      </c>
      <c r="G277" s="233"/>
      <c r="H277" s="236">
        <v>18</v>
      </c>
      <c r="I277" s="237"/>
      <c r="J277" s="233"/>
      <c r="K277" s="233"/>
      <c r="L277" s="238"/>
      <c r="M277" s="239"/>
      <c r="N277" s="240"/>
      <c r="O277" s="240"/>
      <c r="P277" s="240"/>
      <c r="Q277" s="240"/>
      <c r="R277" s="240"/>
      <c r="S277" s="240"/>
      <c r="T277" s="241"/>
      <c r="AT277" s="242" t="s">
        <v>176</v>
      </c>
      <c r="AU277" s="242" t="s">
        <v>76</v>
      </c>
      <c r="AV277" s="12" t="s">
        <v>76</v>
      </c>
      <c r="AW277" s="12" t="s">
        <v>30</v>
      </c>
      <c r="AX277" s="12" t="s">
        <v>74</v>
      </c>
      <c r="AY277" s="242" t="s">
        <v>163</v>
      </c>
    </row>
    <row r="278" s="11" customFormat="1" ht="22.8" customHeight="1">
      <c r="B278" s="200"/>
      <c r="C278" s="201"/>
      <c r="D278" s="202" t="s">
        <v>66</v>
      </c>
      <c r="E278" s="214" t="s">
        <v>210</v>
      </c>
      <c r="F278" s="214" t="s">
        <v>336</v>
      </c>
      <c r="G278" s="201"/>
      <c r="H278" s="201"/>
      <c r="I278" s="204"/>
      <c r="J278" s="215">
        <f>BK278</f>
        <v>0</v>
      </c>
      <c r="K278" s="201"/>
      <c r="L278" s="206"/>
      <c r="M278" s="207"/>
      <c r="N278" s="208"/>
      <c r="O278" s="208"/>
      <c r="P278" s="209">
        <f>SUM(P279:P306)</f>
        <v>0</v>
      </c>
      <c r="Q278" s="208"/>
      <c r="R278" s="209">
        <f>SUM(R279:R306)</f>
        <v>2.1773418163999994</v>
      </c>
      <c r="S278" s="208"/>
      <c r="T278" s="210">
        <f>SUM(T279:T306)</f>
        <v>2.4425999999999997</v>
      </c>
      <c r="AR278" s="211" t="s">
        <v>74</v>
      </c>
      <c r="AT278" s="212" t="s">
        <v>66</v>
      </c>
      <c r="AU278" s="212" t="s">
        <v>74</v>
      </c>
      <c r="AY278" s="211" t="s">
        <v>163</v>
      </c>
      <c r="BK278" s="213">
        <f>SUM(BK279:BK306)</f>
        <v>0</v>
      </c>
    </row>
    <row r="279" s="1" customFormat="1" ht="16.5" customHeight="1">
      <c r="B279" s="38"/>
      <c r="C279" s="216" t="s">
        <v>452</v>
      </c>
      <c r="D279" s="216" t="s">
        <v>165</v>
      </c>
      <c r="E279" s="217" t="s">
        <v>804</v>
      </c>
      <c r="F279" s="218" t="s">
        <v>805</v>
      </c>
      <c r="G279" s="219" t="s">
        <v>197</v>
      </c>
      <c r="H279" s="220">
        <v>16.68</v>
      </c>
      <c r="I279" s="221"/>
      <c r="J279" s="222">
        <f>ROUND(I279*H279,2)</f>
        <v>0</v>
      </c>
      <c r="K279" s="218" t="s">
        <v>169</v>
      </c>
      <c r="L279" s="43"/>
      <c r="M279" s="223" t="s">
        <v>1</v>
      </c>
      <c r="N279" s="224" t="s">
        <v>38</v>
      </c>
      <c r="O279" s="79"/>
      <c r="P279" s="225">
        <f>O279*H279</f>
        <v>0</v>
      </c>
      <c r="Q279" s="225">
        <v>0.065699999999999995</v>
      </c>
      <c r="R279" s="225">
        <f>Q279*H279</f>
        <v>1.0958759999999999</v>
      </c>
      <c r="S279" s="225">
        <v>0.074999999999999997</v>
      </c>
      <c r="T279" s="226">
        <f>S279*H279</f>
        <v>1.2509999999999999</v>
      </c>
      <c r="AR279" s="17" t="s">
        <v>170</v>
      </c>
      <c r="AT279" s="17" t="s">
        <v>165</v>
      </c>
      <c r="AU279" s="17" t="s">
        <v>76</v>
      </c>
      <c r="AY279" s="17" t="s">
        <v>163</v>
      </c>
      <c r="BE279" s="227">
        <f>IF(N279="základní",J279,0)</f>
        <v>0</v>
      </c>
      <c r="BF279" s="227">
        <f>IF(N279="snížená",J279,0)</f>
        <v>0</v>
      </c>
      <c r="BG279" s="227">
        <f>IF(N279="zákl. přenesená",J279,0)</f>
        <v>0</v>
      </c>
      <c r="BH279" s="227">
        <f>IF(N279="sníž. přenesená",J279,0)</f>
        <v>0</v>
      </c>
      <c r="BI279" s="227">
        <f>IF(N279="nulová",J279,0)</f>
        <v>0</v>
      </c>
      <c r="BJ279" s="17" t="s">
        <v>74</v>
      </c>
      <c r="BK279" s="227">
        <f>ROUND(I279*H279,2)</f>
        <v>0</v>
      </c>
      <c r="BL279" s="17" t="s">
        <v>170</v>
      </c>
      <c r="BM279" s="17" t="s">
        <v>806</v>
      </c>
    </row>
    <row r="280" s="1" customFormat="1">
      <c r="B280" s="38"/>
      <c r="C280" s="39"/>
      <c r="D280" s="228" t="s">
        <v>172</v>
      </c>
      <c r="E280" s="39"/>
      <c r="F280" s="229" t="s">
        <v>807</v>
      </c>
      <c r="G280" s="39"/>
      <c r="H280" s="39"/>
      <c r="I280" s="143"/>
      <c r="J280" s="39"/>
      <c r="K280" s="39"/>
      <c r="L280" s="43"/>
      <c r="M280" s="230"/>
      <c r="N280" s="79"/>
      <c r="O280" s="79"/>
      <c r="P280" s="79"/>
      <c r="Q280" s="79"/>
      <c r="R280" s="79"/>
      <c r="S280" s="79"/>
      <c r="T280" s="80"/>
      <c r="AT280" s="17" t="s">
        <v>172</v>
      </c>
      <c r="AU280" s="17" t="s">
        <v>76</v>
      </c>
    </row>
    <row r="281" s="1" customFormat="1">
      <c r="B281" s="38"/>
      <c r="C281" s="39"/>
      <c r="D281" s="228" t="s">
        <v>174</v>
      </c>
      <c r="E281" s="39"/>
      <c r="F281" s="231" t="s">
        <v>341</v>
      </c>
      <c r="G281" s="39"/>
      <c r="H281" s="39"/>
      <c r="I281" s="143"/>
      <c r="J281" s="39"/>
      <c r="K281" s="39"/>
      <c r="L281" s="43"/>
      <c r="M281" s="230"/>
      <c r="N281" s="79"/>
      <c r="O281" s="79"/>
      <c r="P281" s="79"/>
      <c r="Q281" s="79"/>
      <c r="R281" s="79"/>
      <c r="S281" s="79"/>
      <c r="T281" s="80"/>
      <c r="AT281" s="17" t="s">
        <v>174</v>
      </c>
      <c r="AU281" s="17" t="s">
        <v>76</v>
      </c>
    </row>
    <row r="282" s="1" customFormat="1">
      <c r="B282" s="38"/>
      <c r="C282" s="39"/>
      <c r="D282" s="228" t="s">
        <v>221</v>
      </c>
      <c r="E282" s="39"/>
      <c r="F282" s="231" t="s">
        <v>808</v>
      </c>
      <c r="G282" s="39"/>
      <c r="H282" s="39"/>
      <c r="I282" s="143"/>
      <c r="J282" s="39"/>
      <c r="K282" s="39"/>
      <c r="L282" s="43"/>
      <c r="M282" s="230"/>
      <c r="N282" s="79"/>
      <c r="O282" s="79"/>
      <c r="P282" s="79"/>
      <c r="Q282" s="79"/>
      <c r="R282" s="79"/>
      <c r="S282" s="79"/>
      <c r="T282" s="80"/>
      <c r="AT282" s="17" t="s">
        <v>221</v>
      </c>
      <c r="AU282" s="17" t="s">
        <v>76</v>
      </c>
    </row>
    <row r="283" s="13" customFormat="1">
      <c r="B283" s="243"/>
      <c r="C283" s="244"/>
      <c r="D283" s="228" t="s">
        <v>176</v>
      </c>
      <c r="E283" s="245" t="s">
        <v>1</v>
      </c>
      <c r="F283" s="246" t="s">
        <v>809</v>
      </c>
      <c r="G283" s="244"/>
      <c r="H283" s="245" t="s">
        <v>1</v>
      </c>
      <c r="I283" s="247"/>
      <c r="J283" s="244"/>
      <c r="K283" s="244"/>
      <c r="L283" s="248"/>
      <c r="M283" s="249"/>
      <c r="N283" s="250"/>
      <c r="O283" s="250"/>
      <c r="P283" s="250"/>
      <c r="Q283" s="250"/>
      <c r="R283" s="250"/>
      <c r="S283" s="250"/>
      <c r="T283" s="251"/>
      <c r="AT283" s="252" t="s">
        <v>176</v>
      </c>
      <c r="AU283" s="252" t="s">
        <v>76</v>
      </c>
      <c r="AV283" s="13" t="s">
        <v>74</v>
      </c>
      <c r="AW283" s="13" t="s">
        <v>30</v>
      </c>
      <c r="AX283" s="13" t="s">
        <v>67</v>
      </c>
      <c r="AY283" s="252" t="s">
        <v>163</v>
      </c>
    </row>
    <row r="284" s="12" customFormat="1">
      <c r="B284" s="232"/>
      <c r="C284" s="233"/>
      <c r="D284" s="228" t="s">
        <v>176</v>
      </c>
      <c r="E284" s="234" t="s">
        <v>1</v>
      </c>
      <c r="F284" s="235" t="s">
        <v>810</v>
      </c>
      <c r="G284" s="233"/>
      <c r="H284" s="236">
        <v>12.6</v>
      </c>
      <c r="I284" s="237"/>
      <c r="J284" s="233"/>
      <c r="K284" s="233"/>
      <c r="L284" s="238"/>
      <c r="M284" s="239"/>
      <c r="N284" s="240"/>
      <c r="O284" s="240"/>
      <c r="P284" s="240"/>
      <c r="Q284" s="240"/>
      <c r="R284" s="240"/>
      <c r="S284" s="240"/>
      <c r="T284" s="241"/>
      <c r="AT284" s="242" t="s">
        <v>176</v>
      </c>
      <c r="AU284" s="242" t="s">
        <v>76</v>
      </c>
      <c r="AV284" s="12" t="s">
        <v>76</v>
      </c>
      <c r="AW284" s="12" t="s">
        <v>30</v>
      </c>
      <c r="AX284" s="12" t="s">
        <v>67</v>
      </c>
      <c r="AY284" s="242" t="s">
        <v>163</v>
      </c>
    </row>
    <row r="285" s="12" customFormat="1">
      <c r="B285" s="232"/>
      <c r="C285" s="233"/>
      <c r="D285" s="228" t="s">
        <v>176</v>
      </c>
      <c r="E285" s="234" t="s">
        <v>1</v>
      </c>
      <c r="F285" s="235" t="s">
        <v>811</v>
      </c>
      <c r="G285" s="233"/>
      <c r="H285" s="236">
        <v>3.0800000000000001</v>
      </c>
      <c r="I285" s="237"/>
      <c r="J285" s="233"/>
      <c r="K285" s="233"/>
      <c r="L285" s="238"/>
      <c r="M285" s="239"/>
      <c r="N285" s="240"/>
      <c r="O285" s="240"/>
      <c r="P285" s="240"/>
      <c r="Q285" s="240"/>
      <c r="R285" s="240"/>
      <c r="S285" s="240"/>
      <c r="T285" s="241"/>
      <c r="AT285" s="242" t="s">
        <v>176</v>
      </c>
      <c r="AU285" s="242" t="s">
        <v>76</v>
      </c>
      <c r="AV285" s="12" t="s">
        <v>76</v>
      </c>
      <c r="AW285" s="12" t="s">
        <v>30</v>
      </c>
      <c r="AX285" s="12" t="s">
        <v>67</v>
      </c>
      <c r="AY285" s="242" t="s">
        <v>163</v>
      </c>
    </row>
    <row r="286" s="12" customFormat="1">
      <c r="B286" s="232"/>
      <c r="C286" s="233"/>
      <c r="D286" s="228" t="s">
        <v>176</v>
      </c>
      <c r="E286" s="234" t="s">
        <v>1</v>
      </c>
      <c r="F286" s="235" t="s">
        <v>812</v>
      </c>
      <c r="G286" s="233"/>
      <c r="H286" s="236">
        <v>1</v>
      </c>
      <c r="I286" s="237"/>
      <c r="J286" s="233"/>
      <c r="K286" s="233"/>
      <c r="L286" s="238"/>
      <c r="M286" s="239"/>
      <c r="N286" s="240"/>
      <c r="O286" s="240"/>
      <c r="P286" s="240"/>
      <c r="Q286" s="240"/>
      <c r="R286" s="240"/>
      <c r="S286" s="240"/>
      <c r="T286" s="241"/>
      <c r="AT286" s="242" t="s">
        <v>176</v>
      </c>
      <c r="AU286" s="242" t="s">
        <v>76</v>
      </c>
      <c r="AV286" s="12" t="s">
        <v>76</v>
      </c>
      <c r="AW286" s="12" t="s">
        <v>30</v>
      </c>
      <c r="AX286" s="12" t="s">
        <v>67</v>
      </c>
      <c r="AY286" s="242" t="s">
        <v>163</v>
      </c>
    </row>
    <row r="287" s="14" customFormat="1">
      <c r="B287" s="253"/>
      <c r="C287" s="254"/>
      <c r="D287" s="228" t="s">
        <v>176</v>
      </c>
      <c r="E287" s="255" t="s">
        <v>1</v>
      </c>
      <c r="F287" s="256" t="s">
        <v>188</v>
      </c>
      <c r="G287" s="254"/>
      <c r="H287" s="257">
        <v>16.68</v>
      </c>
      <c r="I287" s="258"/>
      <c r="J287" s="254"/>
      <c r="K287" s="254"/>
      <c r="L287" s="259"/>
      <c r="M287" s="260"/>
      <c r="N287" s="261"/>
      <c r="O287" s="261"/>
      <c r="P287" s="261"/>
      <c r="Q287" s="261"/>
      <c r="R287" s="261"/>
      <c r="S287" s="261"/>
      <c r="T287" s="262"/>
      <c r="AT287" s="263" t="s">
        <v>176</v>
      </c>
      <c r="AU287" s="263" t="s">
        <v>76</v>
      </c>
      <c r="AV287" s="14" t="s">
        <v>170</v>
      </c>
      <c r="AW287" s="14" t="s">
        <v>30</v>
      </c>
      <c r="AX287" s="14" t="s">
        <v>74</v>
      </c>
      <c r="AY287" s="263" t="s">
        <v>163</v>
      </c>
    </row>
    <row r="288" s="1" customFormat="1" ht="16.5" customHeight="1">
      <c r="B288" s="38"/>
      <c r="C288" s="216" t="s">
        <v>462</v>
      </c>
      <c r="D288" s="216" t="s">
        <v>165</v>
      </c>
      <c r="E288" s="217" t="s">
        <v>337</v>
      </c>
      <c r="F288" s="218" t="s">
        <v>338</v>
      </c>
      <c r="G288" s="219" t="s">
        <v>197</v>
      </c>
      <c r="H288" s="220">
        <v>15.888</v>
      </c>
      <c r="I288" s="221"/>
      <c r="J288" s="222">
        <f>ROUND(I288*H288,2)</f>
        <v>0</v>
      </c>
      <c r="K288" s="218" t="s">
        <v>169</v>
      </c>
      <c r="L288" s="43"/>
      <c r="M288" s="223" t="s">
        <v>1</v>
      </c>
      <c r="N288" s="224" t="s">
        <v>38</v>
      </c>
      <c r="O288" s="79"/>
      <c r="P288" s="225">
        <f>O288*H288</f>
        <v>0</v>
      </c>
      <c r="Q288" s="225">
        <v>0.066961699999999999</v>
      </c>
      <c r="R288" s="225">
        <f>Q288*H288</f>
        <v>1.0638874895999999</v>
      </c>
      <c r="S288" s="225">
        <v>0.074999999999999997</v>
      </c>
      <c r="T288" s="226">
        <f>S288*H288</f>
        <v>1.1916</v>
      </c>
      <c r="AR288" s="17" t="s">
        <v>170</v>
      </c>
      <c r="AT288" s="17" t="s">
        <v>165</v>
      </c>
      <c r="AU288" s="17" t="s">
        <v>76</v>
      </c>
      <c r="AY288" s="17" t="s">
        <v>163</v>
      </c>
      <c r="BE288" s="227">
        <f>IF(N288="základní",J288,0)</f>
        <v>0</v>
      </c>
      <c r="BF288" s="227">
        <f>IF(N288="snížená",J288,0)</f>
        <v>0</v>
      </c>
      <c r="BG288" s="227">
        <f>IF(N288="zákl. přenesená",J288,0)</f>
        <v>0</v>
      </c>
      <c r="BH288" s="227">
        <f>IF(N288="sníž. přenesená",J288,0)</f>
        <v>0</v>
      </c>
      <c r="BI288" s="227">
        <f>IF(N288="nulová",J288,0)</f>
        <v>0</v>
      </c>
      <c r="BJ288" s="17" t="s">
        <v>74</v>
      </c>
      <c r="BK288" s="227">
        <f>ROUND(I288*H288,2)</f>
        <v>0</v>
      </c>
      <c r="BL288" s="17" t="s">
        <v>170</v>
      </c>
      <c r="BM288" s="17" t="s">
        <v>813</v>
      </c>
    </row>
    <row r="289" s="1" customFormat="1">
      <c r="B289" s="38"/>
      <c r="C289" s="39"/>
      <c r="D289" s="228" t="s">
        <v>172</v>
      </c>
      <c r="E289" s="39"/>
      <c r="F289" s="229" t="s">
        <v>340</v>
      </c>
      <c r="G289" s="39"/>
      <c r="H289" s="39"/>
      <c r="I289" s="143"/>
      <c r="J289" s="39"/>
      <c r="K289" s="39"/>
      <c r="L289" s="43"/>
      <c r="M289" s="230"/>
      <c r="N289" s="79"/>
      <c r="O289" s="79"/>
      <c r="P289" s="79"/>
      <c r="Q289" s="79"/>
      <c r="R289" s="79"/>
      <c r="S289" s="79"/>
      <c r="T289" s="80"/>
      <c r="AT289" s="17" t="s">
        <v>172</v>
      </c>
      <c r="AU289" s="17" t="s">
        <v>76</v>
      </c>
    </row>
    <row r="290" s="1" customFormat="1">
      <c r="B290" s="38"/>
      <c r="C290" s="39"/>
      <c r="D290" s="228" t="s">
        <v>174</v>
      </c>
      <c r="E290" s="39"/>
      <c r="F290" s="231" t="s">
        <v>341</v>
      </c>
      <c r="G290" s="39"/>
      <c r="H290" s="39"/>
      <c r="I290" s="143"/>
      <c r="J290" s="39"/>
      <c r="K290" s="39"/>
      <c r="L290" s="43"/>
      <c r="M290" s="230"/>
      <c r="N290" s="79"/>
      <c r="O290" s="79"/>
      <c r="P290" s="79"/>
      <c r="Q290" s="79"/>
      <c r="R290" s="79"/>
      <c r="S290" s="79"/>
      <c r="T290" s="80"/>
      <c r="AT290" s="17" t="s">
        <v>174</v>
      </c>
      <c r="AU290" s="17" t="s">
        <v>76</v>
      </c>
    </row>
    <row r="291" s="1" customFormat="1">
      <c r="B291" s="38"/>
      <c r="C291" s="39"/>
      <c r="D291" s="228" t="s">
        <v>221</v>
      </c>
      <c r="E291" s="39"/>
      <c r="F291" s="231" t="s">
        <v>342</v>
      </c>
      <c r="G291" s="39"/>
      <c r="H291" s="39"/>
      <c r="I291" s="143"/>
      <c r="J291" s="39"/>
      <c r="K291" s="39"/>
      <c r="L291" s="43"/>
      <c r="M291" s="230"/>
      <c r="N291" s="79"/>
      <c r="O291" s="79"/>
      <c r="P291" s="79"/>
      <c r="Q291" s="79"/>
      <c r="R291" s="79"/>
      <c r="S291" s="79"/>
      <c r="T291" s="80"/>
      <c r="AT291" s="17" t="s">
        <v>221</v>
      </c>
      <c r="AU291" s="17" t="s">
        <v>76</v>
      </c>
    </row>
    <row r="292" s="13" customFormat="1">
      <c r="B292" s="243"/>
      <c r="C292" s="244"/>
      <c r="D292" s="228" t="s">
        <v>176</v>
      </c>
      <c r="E292" s="245" t="s">
        <v>1</v>
      </c>
      <c r="F292" s="246" t="s">
        <v>814</v>
      </c>
      <c r="G292" s="244"/>
      <c r="H292" s="245" t="s">
        <v>1</v>
      </c>
      <c r="I292" s="247"/>
      <c r="J292" s="244"/>
      <c r="K292" s="244"/>
      <c r="L292" s="248"/>
      <c r="M292" s="249"/>
      <c r="N292" s="250"/>
      <c r="O292" s="250"/>
      <c r="P292" s="250"/>
      <c r="Q292" s="250"/>
      <c r="R292" s="250"/>
      <c r="S292" s="250"/>
      <c r="T292" s="251"/>
      <c r="AT292" s="252" t="s">
        <v>176</v>
      </c>
      <c r="AU292" s="252" t="s">
        <v>76</v>
      </c>
      <c r="AV292" s="13" t="s">
        <v>74</v>
      </c>
      <c r="AW292" s="13" t="s">
        <v>30</v>
      </c>
      <c r="AX292" s="13" t="s">
        <v>67</v>
      </c>
      <c r="AY292" s="252" t="s">
        <v>163</v>
      </c>
    </row>
    <row r="293" s="12" customFormat="1">
      <c r="B293" s="232"/>
      <c r="C293" s="233"/>
      <c r="D293" s="228" t="s">
        <v>176</v>
      </c>
      <c r="E293" s="234" t="s">
        <v>1</v>
      </c>
      <c r="F293" s="235" t="s">
        <v>815</v>
      </c>
      <c r="G293" s="233"/>
      <c r="H293" s="236">
        <v>10.08</v>
      </c>
      <c r="I293" s="237"/>
      <c r="J293" s="233"/>
      <c r="K293" s="233"/>
      <c r="L293" s="238"/>
      <c r="M293" s="239"/>
      <c r="N293" s="240"/>
      <c r="O293" s="240"/>
      <c r="P293" s="240"/>
      <c r="Q293" s="240"/>
      <c r="R293" s="240"/>
      <c r="S293" s="240"/>
      <c r="T293" s="241"/>
      <c r="AT293" s="242" t="s">
        <v>176</v>
      </c>
      <c r="AU293" s="242" t="s">
        <v>76</v>
      </c>
      <c r="AV293" s="12" t="s">
        <v>76</v>
      </c>
      <c r="AW293" s="12" t="s">
        <v>30</v>
      </c>
      <c r="AX293" s="12" t="s">
        <v>67</v>
      </c>
      <c r="AY293" s="242" t="s">
        <v>163</v>
      </c>
    </row>
    <row r="294" s="12" customFormat="1">
      <c r="B294" s="232"/>
      <c r="C294" s="233"/>
      <c r="D294" s="228" t="s">
        <v>176</v>
      </c>
      <c r="E294" s="234" t="s">
        <v>1</v>
      </c>
      <c r="F294" s="235" t="s">
        <v>816</v>
      </c>
      <c r="G294" s="233"/>
      <c r="H294" s="236">
        <v>4.4880000000000004</v>
      </c>
      <c r="I294" s="237"/>
      <c r="J294" s="233"/>
      <c r="K294" s="233"/>
      <c r="L294" s="238"/>
      <c r="M294" s="239"/>
      <c r="N294" s="240"/>
      <c r="O294" s="240"/>
      <c r="P294" s="240"/>
      <c r="Q294" s="240"/>
      <c r="R294" s="240"/>
      <c r="S294" s="240"/>
      <c r="T294" s="241"/>
      <c r="AT294" s="242" t="s">
        <v>176</v>
      </c>
      <c r="AU294" s="242" t="s">
        <v>76</v>
      </c>
      <c r="AV294" s="12" t="s">
        <v>76</v>
      </c>
      <c r="AW294" s="12" t="s">
        <v>30</v>
      </c>
      <c r="AX294" s="12" t="s">
        <v>67</v>
      </c>
      <c r="AY294" s="242" t="s">
        <v>163</v>
      </c>
    </row>
    <row r="295" s="12" customFormat="1">
      <c r="B295" s="232"/>
      <c r="C295" s="233"/>
      <c r="D295" s="228" t="s">
        <v>176</v>
      </c>
      <c r="E295" s="234" t="s">
        <v>1</v>
      </c>
      <c r="F295" s="235" t="s">
        <v>817</v>
      </c>
      <c r="G295" s="233"/>
      <c r="H295" s="236">
        <v>1.3200000000000001</v>
      </c>
      <c r="I295" s="237"/>
      <c r="J295" s="233"/>
      <c r="K295" s="233"/>
      <c r="L295" s="238"/>
      <c r="M295" s="239"/>
      <c r="N295" s="240"/>
      <c r="O295" s="240"/>
      <c r="P295" s="240"/>
      <c r="Q295" s="240"/>
      <c r="R295" s="240"/>
      <c r="S295" s="240"/>
      <c r="T295" s="241"/>
      <c r="AT295" s="242" t="s">
        <v>176</v>
      </c>
      <c r="AU295" s="242" t="s">
        <v>76</v>
      </c>
      <c r="AV295" s="12" t="s">
        <v>76</v>
      </c>
      <c r="AW295" s="12" t="s">
        <v>30</v>
      </c>
      <c r="AX295" s="12" t="s">
        <v>67</v>
      </c>
      <c r="AY295" s="242" t="s">
        <v>163</v>
      </c>
    </row>
    <row r="296" s="14" customFormat="1">
      <c r="B296" s="253"/>
      <c r="C296" s="254"/>
      <c r="D296" s="228" t="s">
        <v>176</v>
      </c>
      <c r="E296" s="255" t="s">
        <v>1</v>
      </c>
      <c r="F296" s="256" t="s">
        <v>188</v>
      </c>
      <c r="G296" s="254"/>
      <c r="H296" s="257">
        <v>15.888</v>
      </c>
      <c r="I296" s="258"/>
      <c r="J296" s="254"/>
      <c r="K296" s="254"/>
      <c r="L296" s="259"/>
      <c r="M296" s="260"/>
      <c r="N296" s="261"/>
      <c r="O296" s="261"/>
      <c r="P296" s="261"/>
      <c r="Q296" s="261"/>
      <c r="R296" s="261"/>
      <c r="S296" s="261"/>
      <c r="T296" s="262"/>
      <c r="AT296" s="263" t="s">
        <v>176</v>
      </c>
      <c r="AU296" s="263" t="s">
        <v>76</v>
      </c>
      <c r="AV296" s="14" t="s">
        <v>170</v>
      </c>
      <c r="AW296" s="14" t="s">
        <v>30</v>
      </c>
      <c r="AX296" s="14" t="s">
        <v>74</v>
      </c>
      <c r="AY296" s="263" t="s">
        <v>163</v>
      </c>
    </row>
    <row r="297" s="1" customFormat="1" ht="16.5" customHeight="1">
      <c r="B297" s="38"/>
      <c r="C297" s="264" t="s">
        <v>468</v>
      </c>
      <c r="D297" s="264" t="s">
        <v>347</v>
      </c>
      <c r="E297" s="265" t="s">
        <v>348</v>
      </c>
      <c r="F297" s="266" t="s">
        <v>349</v>
      </c>
      <c r="G297" s="267" t="s">
        <v>350</v>
      </c>
      <c r="H297" s="268">
        <v>24.102</v>
      </c>
      <c r="I297" s="269"/>
      <c r="J297" s="270">
        <f>ROUND(I297*H297,2)</f>
        <v>0</v>
      </c>
      <c r="K297" s="266" t="s">
        <v>1</v>
      </c>
      <c r="L297" s="271"/>
      <c r="M297" s="272" t="s">
        <v>1</v>
      </c>
      <c r="N297" s="273" t="s">
        <v>38</v>
      </c>
      <c r="O297" s="79"/>
      <c r="P297" s="225">
        <f>O297*H297</f>
        <v>0</v>
      </c>
      <c r="Q297" s="225">
        <v>0</v>
      </c>
      <c r="R297" s="225">
        <f>Q297*H297</f>
        <v>0</v>
      </c>
      <c r="S297" s="225">
        <v>0</v>
      </c>
      <c r="T297" s="226">
        <f>S297*H297</f>
        <v>0</v>
      </c>
      <c r="AR297" s="17" t="s">
        <v>224</v>
      </c>
      <c r="AT297" s="17" t="s">
        <v>347</v>
      </c>
      <c r="AU297" s="17" t="s">
        <v>76</v>
      </c>
      <c r="AY297" s="17" t="s">
        <v>163</v>
      </c>
      <c r="BE297" s="227">
        <f>IF(N297="základní",J297,0)</f>
        <v>0</v>
      </c>
      <c r="BF297" s="227">
        <f>IF(N297="snížená",J297,0)</f>
        <v>0</v>
      </c>
      <c r="BG297" s="227">
        <f>IF(N297="zákl. přenesená",J297,0)</f>
        <v>0</v>
      </c>
      <c r="BH297" s="227">
        <f>IF(N297="sníž. přenesená",J297,0)</f>
        <v>0</v>
      </c>
      <c r="BI297" s="227">
        <f>IF(N297="nulová",J297,0)</f>
        <v>0</v>
      </c>
      <c r="BJ297" s="17" t="s">
        <v>74</v>
      </c>
      <c r="BK297" s="227">
        <f>ROUND(I297*H297,2)</f>
        <v>0</v>
      </c>
      <c r="BL297" s="17" t="s">
        <v>170</v>
      </c>
      <c r="BM297" s="17" t="s">
        <v>818</v>
      </c>
    </row>
    <row r="298" s="1" customFormat="1">
      <c r="B298" s="38"/>
      <c r="C298" s="39"/>
      <c r="D298" s="228" t="s">
        <v>172</v>
      </c>
      <c r="E298" s="39"/>
      <c r="F298" s="229" t="s">
        <v>349</v>
      </c>
      <c r="G298" s="39"/>
      <c r="H298" s="39"/>
      <c r="I298" s="143"/>
      <c r="J298" s="39"/>
      <c r="K298" s="39"/>
      <c r="L298" s="43"/>
      <c r="M298" s="230"/>
      <c r="N298" s="79"/>
      <c r="O298" s="79"/>
      <c r="P298" s="79"/>
      <c r="Q298" s="79"/>
      <c r="R298" s="79"/>
      <c r="S298" s="79"/>
      <c r="T298" s="80"/>
      <c r="AT298" s="17" t="s">
        <v>172</v>
      </c>
      <c r="AU298" s="17" t="s">
        <v>76</v>
      </c>
    </row>
    <row r="299" s="1" customFormat="1">
      <c r="B299" s="38"/>
      <c r="C299" s="39"/>
      <c r="D299" s="228" t="s">
        <v>221</v>
      </c>
      <c r="E299" s="39"/>
      <c r="F299" s="231" t="s">
        <v>352</v>
      </c>
      <c r="G299" s="39"/>
      <c r="H299" s="39"/>
      <c r="I299" s="143"/>
      <c r="J299" s="39"/>
      <c r="K299" s="39"/>
      <c r="L299" s="43"/>
      <c r="M299" s="230"/>
      <c r="N299" s="79"/>
      <c r="O299" s="79"/>
      <c r="P299" s="79"/>
      <c r="Q299" s="79"/>
      <c r="R299" s="79"/>
      <c r="S299" s="79"/>
      <c r="T299" s="80"/>
      <c r="AT299" s="17" t="s">
        <v>221</v>
      </c>
      <c r="AU299" s="17" t="s">
        <v>76</v>
      </c>
    </row>
    <row r="300" s="12" customFormat="1">
      <c r="B300" s="232"/>
      <c r="C300" s="233"/>
      <c r="D300" s="228" t="s">
        <v>176</v>
      </c>
      <c r="E300" s="234" t="s">
        <v>1</v>
      </c>
      <c r="F300" s="235" t="s">
        <v>819</v>
      </c>
      <c r="G300" s="233"/>
      <c r="H300" s="236">
        <v>24.102</v>
      </c>
      <c r="I300" s="237"/>
      <c r="J300" s="233"/>
      <c r="K300" s="233"/>
      <c r="L300" s="238"/>
      <c r="M300" s="239"/>
      <c r="N300" s="240"/>
      <c r="O300" s="240"/>
      <c r="P300" s="240"/>
      <c r="Q300" s="240"/>
      <c r="R300" s="240"/>
      <c r="S300" s="240"/>
      <c r="T300" s="241"/>
      <c r="AT300" s="242" t="s">
        <v>176</v>
      </c>
      <c r="AU300" s="242" t="s">
        <v>76</v>
      </c>
      <c r="AV300" s="12" t="s">
        <v>76</v>
      </c>
      <c r="AW300" s="12" t="s">
        <v>30</v>
      </c>
      <c r="AX300" s="12" t="s">
        <v>74</v>
      </c>
      <c r="AY300" s="242" t="s">
        <v>163</v>
      </c>
    </row>
    <row r="301" s="1" customFormat="1" ht="16.5" customHeight="1">
      <c r="B301" s="38"/>
      <c r="C301" s="216" t="s">
        <v>473</v>
      </c>
      <c r="D301" s="216" t="s">
        <v>165</v>
      </c>
      <c r="E301" s="217" t="s">
        <v>820</v>
      </c>
      <c r="F301" s="218" t="s">
        <v>821</v>
      </c>
      <c r="G301" s="219" t="s">
        <v>168</v>
      </c>
      <c r="H301" s="220">
        <v>24.800000000000001</v>
      </c>
      <c r="I301" s="221"/>
      <c r="J301" s="222">
        <f>ROUND(I301*H301,2)</f>
        <v>0</v>
      </c>
      <c r="K301" s="218" t="s">
        <v>169</v>
      </c>
      <c r="L301" s="43"/>
      <c r="M301" s="223" t="s">
        <v>1</v>
      </c>
      <c r="N301" s="224" t="s">
        <v>38</v>
      </c>
      <c r="O301" s="79"/>
      <c r="P301" s="225">
        <f>O301*H301</f>
        <v>0</v>
      </c>
      <c r="Q301" s="225">
        <v>0.00070880349999999999</v>
      </c>
      <c r="R301" s="225">
        <f>Q301*H301</f>
        <v>0.017578326799999999</v>
      </c>
      <c r="S301" s="225">
        <v>0</v>
      </c>
      <c r="T301" s="226">
        <f>S301*H301</f>
        <v>0</v>
      </c>
      <c r="AR301" s="17" t="s">
        <v>170</v>
      </c>
      <c r="AT301" s="17" t="s">
        <v>165</v>
      </c>
      <c r="AU301" s="17" t="s">
        <v>76</v>
      </c>
      <c r="AY301" s="17" t="s">
        <v>163</v>
      </c>
      <c r="BE301" s="227">
        <f>IF(N301="základní",J301,0)</f>
        <v>0</v>
      </c>
      <c r="BF301" s="227">
        <f>IF(N301="snížená",J301,0)</f>
        <v>0</v>
      </c>
      <c r="BG301" s="227">
        <f>IF(N301="zákl. přenesená",J301,0)</f>
        <v>0</v>
      </c>
      <c r="BH301" s="227">
        <f>IF(N301="sníž. přenesená",J301,0)</f>
        <v>0</v>
      </c>
      <c r="BI301" s="227">
        <f>IF(N301="nulová",J301,0)</f>
        <v>0</v>
      </c>
      <c r="BJ301" s="17" t="s">
        <v>74</v>
      </c>
      <c r="BK301" s="227">
        <f>ROUND(I301*H301,2)</f>
        <v>0</v>
      </c>
      <c r="BL301" s="17" t="s">
        <v>170</v>
      </c>
      <c r="BM301" s="17" t="s">
        <v>822</v>
      </c>
    </row>
    <row r="302" s="1" customFormat="1">
      <c r="B302" s="38"/>
      <c r="C302" s="39"/>
      <c r="D302" s="228" t="s">
        <v>172</v>
      </c>
      <c r="E302" s="39"/>
      <c r="F302" s="229" t="s">
        <v>823</v>
      </c>
      <c r="G302" s="39"/>
      <c r="H302" s="39"/>
      <c r="I302" s="143"/>
      <c r="J302" s="39"/>
      <c r="K302" s="39"/>
      <c r="L302" s="43"/>
      <c r="M302" s="230"/>
      <c r="N302" s="79"/>
      <c r="O302" s="79"/>
      <c r="P302" s="79"/>
      <c r="Q302" s="79"/>
      <c r="R302" s="79"/>
      <c r="S302" s="79"/>
      <c r="T302" s="80"/>
      <c r="AT302" s="17" t="s">
        <v>172</v>
      </c>
      <c r="AU302" s="17" t="s">
        <v>76</v>
      </c>
    </row>
    <row r="303" s="12" customFormat="1">
      <c r="B303" s="232"/>
      <c r="C303" s="233"/>
      <c r="D303" s="228" t="s">
        <v>176</v>
      </c>
      <c r="E303" s="234" t="s">
        <v>1</v>
      </c>
      <c r="F303" s="235" t="s">
        <v>824</v>
      </c>
      <c r="G303" s="233"/>
      <c r="H303" s="236">
        <v>7.4000000000000004</v>
      </c>
      <c r="I303" s="237"/>
      <c r="J303" s="233"/>
      <c r="K303" s="233"/>
      <c r="L303" s="238"/>
      <c r="M303" s="239"/>
      <c r="N303" s="240"/>
      <c r="O303" s="240"/>
      <c r="P303" s="240"/>
      <c r="Q303" s="240"/>
      <c r="R303" s="240"/>
      <c r="S303" s="240"/>
      <c r="T303" s="241"/>
      <c r="AT303" s="242" t="s">
        <v>176</v>
      </c>
      <c r="AU303" s="242" t="s">
        <v>76</v>
      </c>
      <c r="AV303" s="12" t="s">
        <v>76</v>
      </c>
      <c r="AW303" s="12" t="s">
        <v>30</v>
      </c>
      <c r="AX303" s="12" t="s">
        <v>67</v>
      </c>
      <c r="AY303" s="242" t="s">
        <v>163</v>
      </c>
    </row>
    <row r="304" s="12" customFormat="1">
      <c r="B304" s="232"/>
      <c r="C304" s="233"/>
      <c r="D304" s="228" t="s">
        <v>176</v>
      </c>
      <c r="E304" s="234" t="s">
        <v>1</v>
      </c>
      <c r="F304" s="235" t="s">
        <v>825</v>
      </c>
      <c r="G304" s="233"/>
      <c r="H304" s="236">
        <v>8.1999999999999993</v>
      </c>
      <c r="I304" s="237"/>
      <c r="J304" s="233"/>
      <c r="K304" s="233"/>
      <c r="L304" s="238"/>
      <c r="M304" s="239"/>
      <c r="N304" s="240"/>
      <c r="O304" s="240"/>
      <c r="P304" s="240"/>
      <c r="Q304" s="240"/>
      <c r="R304" s="240"/>
      <c r="S304" s="240"/>
      <c r="T304" s="241"/>
      <c r="AT304" s="242" t="s">
        <v>176</v>
      </c>
      <c r="AU304" s="242" t="s">
        <v>76</v>
      </c>
      <c r="AV304" s="12" t="s">
        <v>76</v>
      </c>
      <c r="AW304" s="12" t="s">
        <v>30</v>
      </c>
      <c r="AX304" s="12" t="s">
        <v>67</v>
      </c>
      <c r="AY304" s="242" t="s">
        <v>163</v>
      </c>
    </row>
    <row r="305" s="12" customFormat="1">
      <c r="B305" s="232"/>
      <c r="C305" s="233"/>
      <c r="D305" s="228" t="s">
        <v>176</v>
      </c>
      <c r="E305" s="234" t="s">
        <v>1</v>
      </c>
      <c r="F305" s="235" t="s">
        <v>826</v>
      </c>
      <c r="G305" s="233"/>
      <c r="H305" s="236">
        <v>9.1999999999999993</v>
      </c>
      <c r="I305" s="237"/>
      <c r="J305" s="233"/>
      <c r="K305" s="233"/>
      <c r="L305" s="238"/>
      <c r="M305" s="239"/>
      <c r="N305" s="240"/>
      <c r="O305" s="240"/>
      <c r="P305" s="240"/>
      <c r="Q305" s="240"/>
      <c r="R305" s="240"/>
      <c r="S305" s="240"/>
      <c r="T305" s="241"/>
      <c r="AT305" s="242" t="s">
        <v>176</v>
      </c>
      <c r="AU305" s="242" t="s">
        <v>76</v>
      </c>
      <c r="AV305" s="12" t="s">
        <v>76</v>
      </c>
      <c r="AW305" s="12" t="s">
        <v>30</v>
      </c>
      <c r="AX305" s="12" t="s">
        <v>67</v>
      </c>
      <c r="AY305" s="242" t="s">
        <v>163</v>
      </c>
    </row>
    <row r="306" s="14" customFormat="1">
      <c r="B306" s="253"/>
      <c r="C306" s="254"/>
      <c r="D306" s="228" t="s">
        <v>176</v>
      </c>
      <c r="E306" s="255" t="s">
        <v>1</v>
      </c>
      <c r="F306" s="256" t="s">
        <v>188</v>
      </c>
      <c r="G306" s="254"/>
      <c r="H306" s="257">
        <v>24.800000000000001</v>
      </c>
      <c r="I306" s="258"/>
      <c r="J306" s="254"/>
      <c r="K306" s="254"/>
      <c r="L306" s="259"/>
      <c r="M306" s="260"/>
      <c r="N306" s="261"/>
      <c r="O306" s="261"/>
      <c r="P306" s="261"/>
      <c r="Q306" s="261"/>
      <c r="R306" s="261"/>
      <c r="S306" s="261"/>
      <c r="T306" s="262"/>
      <c r="AT306" s="263" t="s">
        <v>176</v>
      </c>
      <c r="AU306" s="263" t="s">
        <v>76</v>
      </c>
      <c r="AV306" s="14" t="s">
        <v>170</v>
      </c>
      <c r="AW306" s="14" t="s">
        <v>30</v>
      </c>
      <c r="AX306" s="14" t="s">
        <v>74</v>
      </c>
      <c r="AY306" s="263" t="s">
        <v>163</v>
      </c>
    </row>
    <row r="307" s="11" customFormat="1" ht="22.8" customHeight="1">
      <c r="B307" s="200"/>
      <c r="C307" s="201"/>
      <c r="D307" s="202" t="s">
        <v>66</v>
      </c>
      <c r="E307" s="214" t="s">
        <v>231</v>
      </c>
      <c r="F307" s="214" t="s">
        <v>354</v>
      </c>
      <c r="G307" s="201"/>
      <c r="H307" s="201"/>
      <c r="I307" s="204"/>
      <c r="J307" s="215">
        <f>BK307</f>
        <v>0</v>
      </c>
      <c r="K307" s="201"/>
      <c r="L307" s="206"/>
      <c r="M307" s="207"/>
      <c r="N307" s="208"/>
      <c r="O307" s="208"/>
      <c r="P307" s="209">
        <f>SUM(P308:P540)</f>
        <v>0</v>
      </c>
      <c r="Q307" s="208"/>
      <c r="R307" s="209">
        <f>SUM(R308:R540)</f>
        <v>20.791147170000002</v>
      </c>
      <c r="S307" s="208"/>
      <c r="T307" s="210">
        <f>SUM(T308:T540)</f>
        <v>42.283004000000005</v>
      </c>
      <c r="AR307" s="211" t="s">
        <v>74</v>
      </c>
      <c r="AT307" s="212" t="s">
        <v>66</v>
      </c>
      <c r="AU307" s="212" t="s">
        <v>74</v>
      </c>
      <c r="AY307" s="211" t="s">
        <v>163</v>
      </c>
      <c r="BK307" s="213">
        <f>SUM(BK308:BK540)</f>
        <v>0</v>
      </c>
    </row>
    <row r="308" s="1" customFormat="1" ht="16.5" customHeight="1">
      <c r="B308" s="38"/>
      <c r="C308" s="216" t="s">
        <v>481</v>
      </c>
      <c r="D308" s="216" t="s">
        <v>165</v>
      </c>
      <c r="E308" s="217" t="s">
        <v>356</v>
      </c>
      <c r="F308" s="218" t="s">
        <v>357</v>
      </c>
      <c r="G308" s="219" t="s">
        <v>168</v>
      </c>
      <c r="H308" s="220">
        <v>12</v>
      </c>
      <c r="I308" s="221"/>
      <c r="J308" s="222">
        <f>ROUND(I308*H308,2)</f>
        <v>0</v>
      </c>
      <c r="K308" s="218" t="s">
        <v>169</v>
      </c>
      <c r="L308" s="43"/>
      <c r="M308" s="223" t="s">
        <v>1</v>
      </c>
      <c r="N308" s="224" t="s">
        <v>38</v>
      </c>
      <c r="O308" s="79"/>
      <c r="P308" s="225">
        <f>O308*H308</f>
        <v>0</v>
      </c>
      <c r="Q308" s="225">
        <v>0.00117</v>
      </c>
      <c r="R308" s="225">
        <f>Q308*H308</f>
        <v>0.01404</v>
      </c>
      <c r="S308" s="225">
        <v>0</v>
      </c>
      <c r="T308" s="226">
        <f>S308*H308</f>
        <v>0</v>
      </c>
      <c r="AR308" s="17" t="s">
        <v>170</v>
      </c>
      <c r="AT308" s="17" t="s">
        <v>165</v>
      </c>
      <c r="AU308" s="17" t="s">
        <v>76</v>
      </c>
      <c r="AY308" s="17" t="s">
        <v>163</v>
      </c>
      <c r="BE308" s="227">
        <f>IF(N308="základní",J308,0)</f>
        <v>0</v>
      </c>
      <c r="BF308" s="227">
        <f>IF(N308="snížená",J308,0)</f>
        <v>0</v>
      </c>
      <c r="BG308" s="227">
        <f>IF(N308="zákl. přenesená",J308,0)</f>
        <v>0</v>
      </c>
      <c r="BH308" s="227">
        <f>IF(N308="sníž. přenesená",J308,0)</f>
        <v>0</v>
      </c>
      <c r="BI308" s="227">
        <f>IF(N308="nulová",J308,0)</f>
        <v>0</v>
      </c>
      <c r="BJ308" s="17" t="s">
        <v>74</v>
      </c>
      <c r="BK308" s="227">
        <f>ROUND(I308*H308,2)</f>
        <v>0</v>
      </c>
      <c r="BL308" s="17" t="s">
        <v>170</v>
      </c>
      <c r="BM308" s="17" t="s">
        <v>827</v>
      </c>
    </row>
    <row r="309" s="1" customFormat="1">
      <c r="B309" s="38"/>
      <c r="C309" s="39"/>
      <c r="D309" s="228" t="s">
        <v>172</v>
      </c>
      <c r="E309" s="39"/>
      <c r="F309" s="229" t="s">
        <v>359</v>
      </c>
      <c r="G309" s="39"/>
      <c r="H309" s="39"/>
      <c r="I309" s="143"/>
      <c r="J309" s="39"/>
      <c r="K309" s="39"/>
      <c r="L309" s="43"/>
      <c r="M309" s="230"/>
      <c r="N309" s="79"/>
      <c r="O309" s="79"/>
      <c r="P309" s="79"/>
      <c r="Q309" s="79"/>
      <c r="R309" s="79"/>
      <c r="S309" s="79"/>
      <c r="T309" s="80"/>
      <c r="AT309" s="17" t="s">
        <v>172</v>
      </c>
      <c r="AU309" s="17" t="s">
        <v>76</v>
      </c>
    </row>
    <row r="310" s="1" customFormat="1">
      <c r="B310" s="38"/>
      <c r="C310" s="39"/>
      <c r="D310" s="228" t="s">
        <v>174</v>
      </c>
      <c r="E310" s="39"/>
      <c r="F310" s="231" t="s">
        <v>360</v>
      </c>
      <c r="G310" s="39"/>
      <c r="H310" s="39"/>
      <c r="I310" s="143"/>
      <c r="J310" s="39"/>
      <c r="K310" s="39"/>
      <c r="L310" s="43"/>
      <c r="M310" s="230"/>
      <c r="N310" s="79"/>
      <c r="O310" s="79"/>
      <c r="P310" s="79"/>
      <c r="Q310" s="79"/>
      <c r="R310" s="79"/>
      <c r="S310" s="79"/>
      <c r="T310" s="80"/>
      <c r="AT310" s="17" t="s">
        <v>174</v>
      </c>
      <c r="AU310" s="17" t="s">
        <v>76</v>
      </c>
    </row>
    <row r="311" s="13" customFormat="1">
      <c r="B311" s="243"/>
      <c r="C311" s="244"/>
      <c r="D311" s="228" t="s">
        <v>176</v>
      </c>
      <c r="E311" s="245" t="s">
        <v>1</v>
      </c>
      <c r="F311" s="246" t="s">
        <v>828</v>
      </c>
      <c r="G311" s="244"/>
      <c r="H311" s="245" t="s">
        <v>1</v>
      </c>
      <c r="I311" s="247"/>
      <c r="J311" s="244"/>
      <c r="K311" s="244"/>
      <c r="L311" s="248"/>
      <c r="M311" s="249"/>
      <c r="N311" s="250"/>
      <c r="O311" s="250"/>
      <c r="P311" s="250"/>
      <c r="Q311" s="250"/>
      <c r="R311" s="250"/>
      <c r="S311" s="250"/>
      <c r="T311" s="251"/>
      <c r="AT311" s="252" t="s">
        <v>176</v>
      </c>
      <c r="AU311" s="252" t="s">
        <v>76</v>
      </c>
      <c r="AV311" s="13" t="s">
        <v>74</v>
      </c>
      <c r="AW311" s="13" t="s">
        <v>30</v>
      </c>
      <c r="AX311" s="13" t="s">
        <v>67</v>
      </c>
      <c r="AY311" s="252" t="s">
        <v>163</v>
      </c>
    </row>
    <row r="312" s="12" customFormat="1">
      <c r="B312" s="232"/>
      <c r="C312" s="233"/>
      <c r="D312" s="228" t="s">
        <v>176</v>
      </c>
      <c r="E312" s="234" t="s">
        <v>1</v>
      </c>
      <c r="F312" s="235" t="s">
        <v>829</v>
      </c>
      <c r="G312" s="233"/>
      <c r="H312" s="236">
        <v>12</v>
      </c>
      <c r="I312" s="237"/>
      <c r="J312" s="233"/>
      <c r="K312" s="233"/>
      <c r="L312" s="238"/>
      <c r="M312" s="239"/>
      <c r="N312" s="240"/>
      <c r="O312" s="240"/>
      <c r="P312" s="240"/>
      <c r="Q312" s="240"/>
      <c r="R312" s="240"/>
      <c r="S312" s="240"/>
      <c r="T312" s="241"/>
      <c r="AT312" s="242" t="s">
        <v>176</v>
      </c>
      <c r="AU312" s="242" t="s">
        <v>76</v>
      </c>
      <c r="AV312" s="12" t="s">
        <v>76</v>
      </c>
      <c r="AW312" s="12" t="s">
        <v>30</v>
      </c>
      <c r="AX312" s="12" t="s">
        <v>74</v>
      </c>
      <c r="AY312" s="242" t="s">
        <v>163</v>
      </c>
    </row>
    <row r="313" s="1" customFormat="1" ht="16.5" customHeight="1">
      <c r="B313" s="38"/>
      <c r="C313" s="216" t="s">
        <v>492</v>
      </c>
      <c r="D313" s="216" t="s">
        <v>165</v>
      </c>
      <c r="E313" s="217" t="s">
        <v>368</v>
      </c>
      <c r="F313" s="218" t="s">
        <v>369</v>
      </c>
      <c r="G313" s="219" t="s">
        <v>168</v>
      </c>
      <c r="H313" s="220">
        <v>19.899999999999999</v>
      </c>
      <c r="I313" s="221"/>
      <c r="J313" s="222">
        <f>ROUND(I313*H313,2)</f>
        <v>0</v>
      </c>
      <c r="K313" s="218" t="s">
        <v>169</v>
      </c>
      <c r="L313" s="43"/>
      <c r="M313" s="223" t="s">
        <v>1</v>
      </c>
      <c r="N313" s="224" t="s">
        <v>38</v>
      </c>
      <c r="O313" s="79"/>
      <c r="P313" s="225">
        <f>O313*H313</f>
        <v>0</v>
      </c>
      <c r="Q313" s="225">
        <v>0.00066399999999999999</v>
      </c>
      <c r="R313" s="225">
        <f>Q313*H313</f>
        <v>0.013213599999999999</v>
      </c>
      <c r="S313" s="225">
        <v>0</v>
      </c>
      <c r="T313" s="226">
        <f>S313*H313</f>
        <v>0</v>
      </c>
      <c r="AR313" s="17" t="s">
        <v>170</v>
      </c>
      <c r="AT313" s="17" t="s">
        <v>165</v>
      </c>
      <c r="AU313" s="17" t="s">
        <v>76</v>
      </c>
      <c r="AY313" s="17" t="s">
        <v>163</v>
      </c>
      <c r="BE313" s="227">
        <f>IF(N313="základní",J313,0)</f>
        <v>0</v>
      </c>
      <c r="BF313" s="227">
        <f>IF(N313="snížená",J313,0)</f>
        <v>0</v>
      </c>
      <c r="BG313" s="227">
        <f>IF(N313="zákl. přenesená",J313,0)</f>
        <v>0</v>
      </c>
      <c r="BH313" s="227">
        <f>IF(N313="sníž. přenesená",J313,0)</f>
        <v>0</v>
      </c>
      <c r="BI313" s="227">
        <f>IF(N313="nulová",J313,0)</f>
        <v>0</v>
      </c>
      <c r="BJ313" s="17" t="s">
        <v>74</v>
      </c>
      <c r="BK313" s="227">
        <f>ROUND(I313*H313,2)</f>
        <v>0</v>
      </c>
      <c r="BL313" s="17" t="s">
        <v>170</v>
      </c>
      <c r="BM313" s="17" t="s">
        <v>830</v>
      </c>
    </row>
    <row r="314" s="1" customFormat="1">
      <c r="B314" s="38"/>
      <c r="C314" s="39"/>
      <c r="D314" s="228" t="s">
        <v>172</v>
      </c>
      <c r="E314" s="39"/>
      <c r="F314" s="229" t="s">
        <v>371</v>
      </c>
      <c r="G314" s="39"/>
      <c r="H314" s="39"/>
      <c r="I314" s="143"/>
      <c r="J314" s="39"/>
      <c r="K314" s="39"/>
      <c r="L314" s="43"/>
      <c r="M314" s="230"/>
      <c r="N314" s="79"/>
      <c r="O314" s="79"/>
      <c r="P314" s="79"/>
      <c r="Q314" s="79"/>
      <c r="R314" s="79"/>
      <c r="S314" s="79"/>
      <c r="T314" s="80"/>
      <c r="AT314" s="17" t="s">
        <v>172</v>
      </c>
      <c r="AU314" s="17" t="s">
        <v>76</v>
      </c>
    </row>
    <row r="315" s="1" customFormat="1">
      <c r="B315" s="38"/>
      <c r="C315" s="39"/>
      <c r="D315" s="228" t="s">
        <v>174</v>
      </c>
      <c r="E315" s="39"/>
      <c r="F315" s="231" t="s">
        <v>360</v>
      </c>
      <c r="G315" s="39"/>
      <c r="H315" s="39"/>
      <c r="I315" s="143"/>
      <c r="J315" s="39"/>
      <c r="K315" s="39"/>
      <c r="L315" s="43"/>
      <c r="M315" s="230"/>
      <c r="N315" s="79"/>
      <c r="O315" s="79"/>
      <c r="P315" s="79"/>
      <c r="Q315" s="79"/>
      <c r="R315" s="79"/>
      <c r="S315" s="79"/>
      <c r="T315" s="80"/>
      <c r="AT315" s="17" t="s">
        <v>174</v>
      </c>
      <c r="AU315" s="17" t="s">
        <v>76</v>
      </c>
    </row>
    <row r="316" s="13" customFormat="1">
      <c r="B316" s="243"/>
      <c r="C316" s="244"/>
      <c r="D316" s="228" t="s">
        <v>176</v>
      </c>
      <c r="E316" s="245" t="s">
        <v>1</v>
      </c>
      <c r="F316" s="246" t="s">
        <v>831</v>
      </c>
      <c r="G316" s="244"/>
      <c r="H316" s="245" t="s">
        <v>1</v>
      </c>
      <c r="I316" s="247"/>
      <c r="J316" s="244"/>
      <c r="K316" s="244"/>
      <c r="L316" s="248"/>
      <c r="M316" s="249"/>
      <c r="N316" s="250"/>
      <c r="O316" s="250"/>
      <c r="P316" s="250"/>
      <c r="Q316" s="250"/>
      <c r="R316" s="250"/>
      <c r="S316" s="250"/>
      <c r="T316" s="251"/>
      <c r="AT316" s="252" t="s">
        <v>176</v>
      </c>
      <c r="AU316" s="252" t="s">
        <v>76</v>
      </c>
      <c r="AV316" s="13" t="s">
        <v>74</v>
      </c>
      <c r="AW316" s="13" t="s">
        <v>30</v>
      </c>
      <c r="AX316" s="13" t="s">
        <v>67</v>
      </c>
      <c r="AY316" s="252" t="s">
        <v>163</v>
      </c>
    </row>
    <row r="317" s="12" customFormat="1">
      <c r="B317" s="232"/>
      <c r="C317" s="233"/>
      <c r="D317" s="228" t="s">
        <v>176</v>
      </c>
      <c r="E317" s="234" t="s">
        <v>1</v>
      </c>
      <c r="F317" s="235" t="s">
        <v>829</v>
      </c>
      <c r="G317" s="233"/>
      <c r="H317" s="236">
        <v>12</v>
      </c>
      <c r="I317" s="237"/>
      <c r="J317" s="233"/>
      <c r="K317" s="233"/>
      <c r="L317" s="238"/>
      <c r="M317" s="239"/>
      <c r="N317" s="240"/>
      <c r="O317" s="240"/>
      <c r="P317" s="240"/>
      <c r="Q317" s="240"/>
      <c r="R317" s="240"/>
      <c r="S317" s="240"/>
      <c r="T317" s="241"/>
      <c r="AT317" s="242" t="s">
        <v>176</v>
      </c>
      <c r="AU317" s="242" t="s">
        <v>76</v>
      </c>
      <c r="AV317" s="12" t="s">
        <v>76</v>
      </c>
      <c r="AW317" s="12" t="s">
        <v>30</v>
      </c>
      <c r="AX317" s="12" t="s">
        <v>67</v>
      </c>
      <c r="AY317" s="242" t="s">
        <v>163</v>
      </c>
    </row>
    <row r="318" s="13" customFormat="1">
      <c r="B318" s="243"/>
      <c r="C318" s="244"/>
      <c r="D318" s="228" t="s">
        <v>176</v>
      </c>
      <c r="E318" s="245" t="s">
        <v>1</v>
      </c>
      <c r="F318" s="246" t="s">
        <v>782</v>
      </c>
      <c r="G318" s="244"/>
      <c r="H318" s="245" t="s">
        <v>1</v>
      </c>
      <c r="I318" s="247"/>
      <c r="J318" s="244"/>
      <c r="K318" s="244"/>
      <c r="L318" s="248"/>
      <c r="M318" s="249"/>
      <c r="N318" s="250"/>
      <c r="O318" s="250"/>
      <c r="P318" s="250"/>
      <c r="Q318" s="250"/>
      <c r="R318" s="250"/>
      <c r="S318" s="250"/>
      <c r="T318" s="251"/>
      <c r="AT318" s="252" t="s">
        <v>176</v>
      </c>
      <c r="AU318" s="252" t="s">
        <v>76</v>
      </c>
      <c r="AV318" s="13" t="s">
        <v>74</v>
      </c>
      <c r="AW318" s="13" t="s">
        <v>30</v>
      </c>
      <c r="AX318" s="13" t="s">
        <v>67</v>
      </c>
      <c r="AY318" s="252" t="s">
        <v>163</v>
      </c>
    </row>
    <row r="319" s="12" customFormat="1">
      <c r="B319" s="232"/>
      <c r="C319" s="233"/>
      <c r="D319" s="228" t="s">
        <v>176</v>
      </c>
      <c r="E319" s="234" t="s">
        <v>1</v>
      </c>
      <c r="F319" s="235" t="s">
        <v>832</v>
      </c>
      <c r="G319" s="233"/>
      <c r="H319" s="236">
        <v>7.9000000000000004</v>
      </c>
      <c r="I319" s="237"/>
      <c r="J319" s="233"/>
      <c r="K319" s="233"/>
      <c r="L319" s="238"/>
      <c r="M319" s="239"/>
      <c r="N319" s="240"/>
      <c r="O319" s="240"/>
      <c r="P319" s="240"/>
      <c r="Q319" s="240"/>
      <c r="R319" s="240"/>
      <c r="S319" s="240"/>
      <c r="T319" s="241"/>
      <c r="AT319" s="242" t="s">
        <v>176</v>
      </c>
      <c r="AU319" s="242" t="s">
        <v>76</v>
      </c>
      <c r="AV319" s="12" t="s">
        <v>76</v>
      </c>
      <c r="AW319" s="12" t="s">
        <v>30</v>
      </c>
      <c r="AX319" s="12" t="s">
        <v>67</v>
      </c>
      <c r="AY319" s="242" t="s">
        <v>163</v>
      </c>
    </row>
    <row r="320" s="14" customFormat="1">
      <c r="B320" s="253"/>
      <c r="C320" s="254"/>
      <c r="D320" s="228" t="s">
        <v>176</v>
      </c>
      <c r="E320" s="255" t="s">
        <v>1</v>
      </c>
      <c r="F320" s="256" t="s">
        <v>188</v>
      </c>
      <c r="G320" s="254"/>
      <c r="H320" s="257">
        <v>19.899999999999999</v>
      </c>
      <c r="I320" s="258"/>
      <c r="J320" s="254"/>
      <c r="K320" s="254"/>
      <c r="L320" s="259"/>
      <c r="M320" s="260"/>
      <c r="N320" s="261"/>
      <c r="O320" s="261"/>
      <c r="P320" s="261"/>
      <c r="Q320" s="261"/>
      <c r="R320" s="261"/>
      <c r="S320" s="261"/>
      <c r="T320" s="262"/>
      <c r="AT320" s="263" t="s">
        <v>176</v>
      </c>
      <c r="AU320" s="263" t="s">
        <v>76</v>
      </c>
      <c r="AV320" s="14" t="s">
        <v>170</v>
      </c>
      <c r="AW320" s="14" t="s">
        <v>30</v>
      </c>
      <c r="AX320" s="14" t="s">
        <v>74</v>
      </c>
      <c r="AY320" s="263" t="s">
        <v>163</v>
      </c>
    </row>
    <row r="321" s="1" customFormat="1" ht="16.5" customHeight="1">
      <c r="B321" s="38"/>
      <c r="C321" s="264" t="s">
        <v>503</v>
      </c>
      <c r="D321" s="264" t="s">
        <v>347</v>
      </c>
      <c r="E321" s="265" t="s">
        <v>373</v>
      </c>
      <c r="F321" s="266" t="s">
        <v>374</v>
      </c>
      <c r="G321" s="267" t="s">
        <v>241</v>
      </c>
      <c r="H321" s="268">
        <v>0.23000000000000001</v>
      </c>
      <c r="I321" s="269"/>
      <c r="J321" s="270">
        <f>ROUND(I321*H321,2)</f>
        <v>0</v>
      </c>
      <c r="K321" s="266" t="s">
        <v>169</v>
      </c>
      <c r="L321" s="271"/>
      <c r="M321" s="272" t="s">
        <v>1</v>
      </c>
      <c r="N321" s="273" t="s">
        <v>38</v>
      </c>
      <c r="O321" s="79"/>
      <c r="P321" s="225">
        <f>O321*H321</f>
        <v>0</v>
      </c>
      <c r="Q321" s="225">
        <v>1</v>
      </c>
      <c r="R321" s="225">
        <f>Q321*H321</f>
        <v>0.23000000000000001</v>
      </c>
      <c r="S321" s="225">
        <v>0</v>
      </c>
      <c r="T321" s="226">
        <f>S321*H321</f>
        <v>0</v>
      </c>
      <c r="AR321" s="17" t="s">
        <v>224</v>
      </c>
      <c r="AT321" s="17" t="s">
        <v>347</v>
      </c>
      <c r="AU321" s="17" t="s">
        <v>76</v>
      </c>
      <c r="AY321" s="17" t="s">
        <v>163</v>
      </c>
      <c r="BE321" s="227">
        <f>IF(N321="základní",J321,0)</f>
        <v>0</v>
      </c>
      <c r="BF321" s="227">
        <f>IF(N321="snížená",J321,0)</f>
        <v>0</v>
      </c>
      <c r="BG321" s="227">
        <f>IF(N321="zákl. přenesená",J321,0)</f>
        <v>0</v>
      </c>
      <c r="BH321" s="227">
        <f>IF(N321="sníž. přenesená",J321,0)</f>
        <v>0</v>
      </c>
      <c r="BI321" s="227">
        <f>IF(N321="nulová",J321,0)</f>
        <v>0</v>
      </c>
      <c r="BJ321" s="17" t="s">
        <v>74</v>
      </c>
      <c r="BK321" s="227">
        <f>ROUND(I321*H321,2)</f>
        <v>0</v>
      </c>
      <c r="BL321" s="17" t="s">
        <v>170</v>
      </c>
      <c r="BM321" s="17" t="s">
        <v>833</v>
      </c>
    </row>
    <row r="322" s="1" customFormat="1">
      <c r="B322" s="38"/>
      <c r="C322" s="39"/>
      <c r="D322" s="228" t="s">
        <v>172</v>
      </c>
      <c r="E322" s="39"/>
      <c r="F322" s="229" t="s">
        <v>374</v>
      </c>
      <c r="G322" s="39"/>
      <c r="H322" s="39"/>
      <c r="I322" s="143"/>
      <c r="J322" s="39"/>
      <c r="K322" s="39"/>
      <c r="L322" s="43"/>
      <c r="M322" s="230"/>
      <c r="N322" s="79"/>
      <c r="O322" s="79"/>
      <c r="P322" s="79"/>
      <c r="Q322" s="79"/>
      <c r="R322" s="79"/>
      <c r="S322" s="79"/>
      <c r="T322" s="80"/>
      <c r="AT322" s="17" t="s">
        <v>172</v>
      </c>
      <c r="AU322" s="17" t="s">
        <v>76</v>
      </c>
    </row>
    <row r="323" s="1" customFormat="1">
      <c r="B323" s="38"/>
      <c r="C323" s="39"/>
      <c r="D323" s="228" t="s">
        <v>221</v>
      </c>
      <c r="E323" s="39"/>
      <c r="F323" s="231" t="s">
        <v>376</v>
      </c>
      <c r="G323" s="39"/>
      <c r="H323" s="39"/>
      <c r="I323" s="143"/>
      <c r="J323" s="39"/>
      <c r="K323" s="39"/>
      <c r="L323" s="43"/>
      <c r="M323" s="230"/>
      <c r="N323" s="79"/>
      <c r="O323" s="79"/>
      <c r="P323" s="79"/>
      <c r="Q323" s="79"/>
      <c r="R323" s="79"/>
      <c r="S323" s="79"/>
      <c r="T323" s="80"/>
      <c r="AT323" s="17" t="s">
        <v>221</v>
      </c>
      <c r="AU323" s="17" t="s">
        <v>76</v>
      </c>
    </row>
    <row r="324" s="12" customFormat="1">
      <c r="B324" s="232"/>
      <c r="C324" s="233"/>
      <c r="D324" s="228" t="s">
        <v>176</v>
      </c>
      <c r="E324" s="234" t="s">
        <v>1</v>
      </c>
      <c r="F324" s="235" t="s">
        <v>834</v>
      </c>
      <c r="G324" s="233"/>
      <c r="H324" s="236">
        <v>0.23000000000000001</v>
      </c>
      <c r="I324" s="237"/>
      <c r="J324" s="233"/>
      <c r="K324" s="233"/>
      <c r="L324" s="238"/>
      <c r="M324" s="239"/>
      <c r="N324" s="240"/>
      <c r="O324" s="240"/>
      <c r="P324" s="240"/>
      <c r="Q324" s="240"/>
      <c r="R324" s="240"/>
      <c r="S324" s="240"/>
      <c r="T324" s="241"/>
      <c r="AT324" s="242" t="s">
        <v>176</v>
      </c>
      <c r="AU324" s="242" t="s">
        <v>76</v>
      </c>
      <c r="AV324" s="12" t="s">
        <v>76</v>
      </c>
      <c r="AW324" s="12" t="s">
        <v>30</v>
      </c>
      <c r="AX324" s="12" t="s">
        <v>74</v>
      </c>
      <c r="AY324" s="242" t="s">
        <v>163</v>
      </c>
    </row>
    <row r="325" s="1" customFormat="1" ht="16.5" customHeight="1">
      <c r="B325" s="38"/>
      <c r="C325" s="264" t="s">
        <v>509</v>
      </c>
      <c r="D325" s="264" t="s">
        <v>347</v>
      </c>
      <c r="E325" s="265" t="s">
        <v>382</v>
      </c>
      <c r="F325" s="266" t="s">
        <v>383</v>
      </c>
      <c r="G325" s="267" t="s">
        <v>241</v>
      </c>
      <c r="H325" s="268">
        <v>0.157</v>
      </c>
      <c r="I325" s="269"/>
      <c r="J325" s="270">
        <f>ROUND(I325*H325,2)</f>
        <v>0</v>
      </c>
      <c r="K325" s="266" t="s">
        <v>169</v>
      </c>
      <c r="L325" s="271"/>
      <c r="M325" s="272" t="s">
        <v>1</v>
      </c>
      <c r="N325" s="273" t="s">
        <v>38</v>
      </c>
      <c r="O325" s="79"/>
      <c r="P325" s="225">
        <f>O325*H325</f>
        <v>0</v>
      </c>
      <c r="Q325" s="225">
        <v>1</v>
      </c>
      <c r="R325" s="225">
        <f>Q325*H325</f>
        <v>0.157</v>
      </c>
      <c r="S325" s="225">
        <v>0</v>
      </c>
      <c r="T325" s="226">
        <f>S325*H325</f>
        <v>0</v>
      </c>
      <c r="AR325" s="17" t="s">
        <v>224</v>
      </c>
      <c r="AT325" s="17" t="s">
        <v>347</v>
      </c>
      <c r="AU325" s="17" t="s">
        <v>76</v>
      </c>
      <c r="AY325" s="17" t="s">
        <v>163</v>
      </c>
      <c r="BE325" s="227">
        <f>IF(N325="základní",J325,0)</f>
        <v>0</v>
      </c>
      <c r="BF325" s="227">
        <f>IF(N325="snížená",J325,0)</f>
        <v>0</v>
      </c>
      <c r="BG325" s="227">
        <f>IF(N325="zákl. přenesená",J325,0)</f>
        <v>0</v>
      </c>
      <c r="BH325" s="227">
        <f>IF(N325="sníž. přenesená",J325,0)</f>
        <v>0</v>
      </c>
      <c r="BI325" s="227">
        <f>IF(N325="nulová",J325,0)</f>
        <v>0</v>
      </c>
      <c r="BJ325" s="17" t="s">
        <v>74</v>
      </c>
      <c r="BK325" s="227">
        <f>ROUND(I325*H325,2)</f>
        <v>0</v>
      </c>
      <c r="BL325" s="17" t="s">
        <v>170</v>
      </c>
      <c r="BM325" s="17" t="s">
        <v>835</v>
      </c>
    </row>
    <row r="326" s="1" customFormat="1">
      <c r="B326" s="38"/>
      <c r="C326" s="39"/>
      <c r="D326" s="228" t="s">
        <v>172</v>
      </c>
      <c r="E326" s="39"/>
      <c r="F326" s="229" t="s">
        <v>383</v>
      </c>
      <c r="G326" s="39"/>
      <c r="H326" s="39"/>
      <c r="I326" s="143"/>
      <c r="J326" s="39"/>
      <c r="K326" s="39"/>
      <c r="L326" s="43"/>
      <c r="M326" s="230"/>
      <c r="N326" s="79"/>
      <c r="O326" s="79"/>
      <c r="P326" s="79"/>
      <c r="Q326" s="79"/>
      <c r="R326" s="79"/>
      <c r="S326" s="79"/>
      <c r="T326" s="80"/>
      <c r="AT326" s="17" t="s">
        <v>172</v>
      </c>
      <c r="AU326" s="17" t="s">
        <v>76</v>
      </c>
    </row>
    <row r="327" s="12" customFormat="1">
      <c r="B327" s="232"/>
      <c r="C327" s="233"/>
      <c r="D327" s="228" t="s">
        <v>176</v>
      </c>
      <c r="E327" s="234" t="s">
        <v>1</v>
      </c>
      <c r="F327" s="235" t="s">
        <v>836</v>
      </c>
      <c r="G327" s="233"/>
      <c r="H327" s="236">
        <v>0.157</v>
      </c>
      <c r="I327" s="237"/>
      <c r="J327" s="233"/>
      <c r="K327" s="233"/>
      <c r="L327" s="238"/>
      <c r="M327" s="239"/>
      <c r="N327" s="240"/>
      <c r="O327" s="240"/>
      <c r="P327" s="240"/>
      <c r="Q327" s="240"/>
      <c r="R327" s="240"/>
      <c r="S327" s="240"/>
      <c r="T327" s="241"/>
      <c r="AT327" s="242" t="s">
        <v>176</v>
      </c>
      <c r="AU327" s="242" t="s">
        <v>76</v>
      </c>
      <c r="AV327" s="12" t="s">
        <v>76</v>
      </c>
      <c r="AW327" s="12" t="s">
        <v>30</v>
      </c>
      <c r="AX327" s="12" t="s">
        <v>74</v>
      </c>
      <c r="AY327" s="242" t="s">
        <v>163</v>
      </c>
    </row>
    <row r="328" s="1" customFormat="1" ht="16.5" customHeight="1">
      <c r="B328" s="38"/>
      <c r="C328" s="264" t="s">
        <v>516</v>
      </c>
      <c r="D328" s="264" t="s">
        <v>347</v>
      </c>
      <c r="E328" s="265" t="s">
        <v>388</v>
      </c>
      <c r="F328" s="266" t="s">
        <v>389</v>
      </c>
      <c r="G328" s="267" t="s">
        <v>241</v>
      </c>
      <c r="H328" s="268">
        <v>0.071999999999999995</v>
      </c>
      <c r="I328" s="269"/>
      <c r="J328" s="270">
        <f>ROUND(I328*H328,2)</f>
        <v>0</v>
      </c>
      <c r="K328" s="266" t="s">
        <v>1</v>
      </c>
      <c r="L328" s="271"/>
      <c r="M328" s="272" t="s">
        <v>1</v>
      </c>
      <c r="N328" s="273" t="s">
        <v>38</v>
      </c>
      <c r="O328" s="79"/>
      <c r="P328" s="225">
        <f>O328*H328</f>
        <v>0</v>
      </c>
      <c r="Q328" s="225">
        <v>1</v>
      </c>
      <c r="R328" s="225">
        <f>Q328*H328</f>
        <v>0.071999999999999995</v>
      </c>
      <c r="S328" s="225">
        <v>0</v>
      </c>
      <c r="T328" s="226">
        <f>S328*H328</f>
        <v>0</v>
      </c>
      <c r="AR328" s="17" t="s">
        <v>224</v>
      </c>
      <c r="AT328" s="17" t="s">
        <v>347</v>
      </c>
      <c r="AU328" s="17" t="s">
        <v>76</v>
      </c>
      <c r="AY328" s="17" t="s">
        <v>163</v>
      </c>
      <c r="BE328" s="227">
        <f>IF(N328="základní",J328,0)</f>
        <v>0</v>
      </c>
      <c r="BF328" s="227">
        <f>IF(N328="snížená",J328,0)</f>
        <v>0</v>
      </c>
      <c r="BG328" s="227">
        <f>IF(N328="zákl. přenesená",J328,0)</f>
        <v>0</v>
      </c>
      <c r="BH328" s="227">
        <f>IF(N328="sníž. přenesená",J328,0)</f>
        <v>0</v>
      </c>
      <c r="BI328" s="227">
        <f>IF(N328="nulová",J328,0)</f>
        <v>0</v>
      </c>
      <c r="BJ328" s="17" t="s">
        <v>74</v>
      </c>
      <c r="BK328" s="227">
        <f>ROUND(I328*H328,2)</f>
        <v>0</v>
      </c>
      <c r="BL328" s="17" t="s">
        <v>170</v>
      </c>
      <c r="BM328" s="17" t="s">
        <v>837</v>
      </c>
    </row>
    <row r="329" s="1" customFormat="1">
      <c r="B329" s="38"/>
      <c r="C329" s="39"/>
      <c r="D329" s="228" t="s">
        <v>172</v>
      </c>
      <c r="E329" s="39"/>
      <c r="F329" s="229" t="s">
        <v>391</v>
      </c>
      <c r="G329" s="39"/>
      <c r="H329" s="39"/>
      <c r="I329" s="143"/>
      <c r="J329" s="39"/>
      <c r="K329" s="39"/>
      <c r="L329" s="43"/>
      <c r="M329" s="230"/>
      <c r="N329" s="79"/>
      <c r="O329" s="79"/>
      <c r="P329" s="79"/>
      <c r="Q329" s="79"/>
      <c r="R329" s="79"/>
      <c r="S329" s="79"/>
      <c r="T329" s="80"/>
      <c r="AT329" s="17" t="s">
        <v>172</v>
      </c>
      <c r="AU329" s="17" t="s">
        <v>76</v>
      </c>
    </row>
    <row r="330" s="1" customFormat="1">
      <c r="B330" s="38"/>
      <c r="C330" s="39"/>
      <c r="D330" s="228" t="s">
        <v>221</v>
      </c>
      <c r="E330" s="39"/>
      <c r="F330" s="231" t="s">
        <v>392</v>
      </c>
      <c r="G330" s="39"/>
      <c r="H330" s="39"/>
      <c r="I330" s="143"/>
      <c r="J330" s="39"/>
      <c r="K330" s="39"/>
      <c r="L330" s="43"/>
      <c r="M330" s="230"/>
      <c r="N330" s="79"/>
      <c r="O330" s="79"/>
      <c r="P330" s="79"/>
      <c r="Q330" s="79"/>
      <c r="R330" s="79"/>
      <c r="S330" s="79"/>
      <c r="T330" s="80"/>
      <c r="AT330" s="17" t="s">
        <v>221</v>
      </c>
      <c r="AU330" s="17" t="s">
        <v>76</v>
      </c>
    </row>
    <row r="331" s="13" customFormat="1">
      <c r="B331" s="243"/>
      <c r="C331" s="244"/>
      <c r="D331" s="228" t="s">
        <v>176</v>
      </c>
      <c r="E331" s="245" t="s">
        <v>1</v>
      </c>
      <c r="F331" s="246" t="s">
        <v>393</v>
      </c>
      <c r="G331" s="244"/>
      <c r="H331" s="245" t="s">
        <v>1</v>
      </c>
      <c r="I331" s="247"/>
      <c r="J331" s="244"/>
      <c r="K331" s="244"/>
      <c r="L331" s="248"/>
      <c r="M331" s="249"/>
      <c r="N331" s="250"/>
      <c r="O331" s="250"/>
      <c r="P331" s="250"/>
      <c r="Q331" s="250"/>
      <c r="R331" s="250"/>
      <c r="S331" s="250"/>
      <c r="T331" s="251"/>
      <c r="AT331" s="252" t="s">
        <v>176</v>
      </c>
      <c r="AU331" s="252" t="s">
        <v>76</v>
      </c>
      <c r="AV331" s="13" t="s">
        <v>74</v>
      </c>
      <c r="AW331" s="13" t="s">
        <v>30</v>
      </c>
      <c r="AX331" s="13" t="s">
        <v>67</v>
      </c>
      <c r="AY331" s="252" t="s">
        <v>163</v>
      </c>
    </row>
    <row r="332" s="12" customFormat="1">
      <c r="B332" s="232"/>
      <c r="C332" s="233"/>
      <c r="D332" s="228" t="s">
        <v>176</v>
      </c>
      <c r="E332" s="234" t="s">
        <v>1</v>
      </c>
      <c r="F332" s="235" t="s">
        <v>838</v>
      </c>
      <c r="G332" s="233"/>
      <c r="H332" s="236">
        <v>0.071999999999999995</v>
      </c>
      <c r="I332" s="237"/>
      <c r="J332" s="233"/>
      <c r="K332" s="233"/>
      <c r="L332" s="238"/>
      <c r="M332" s="239"/>
      <c r="N332" s="240"/>
      <c r="O332" s="240"/>
      <c r="P332" s="240"/>
      <c r="Q332" s="240"/>
      <c r="R332" s="240"/>
      <c r="S332" s="240"/>
      <c r="T332" s="241"/>
      <c r="AT332" s="242" t="s">
        <v>176</v>
      </c>
      <c r="AU332" s="242" t="s">
        <v>76</v>
      </c>
      <c r="AV332" s="12" t="s">
        <v>76</v>
      </c>
      <c r="AW332" s="12" t="s">
        <v>30</v>
      </c>
      <c r="AX332" s="12" t="s">
        <v>74</v>
      </c>
      <c r="AY332" s="242" t="s">
        <v>163</v>
      </c>
    </row>
    <row r="333" s="1" customFormat="1" ht="16.5" customHeight="1">
      <c r="B333" s="38"/>
      <c r="C333" s="216" t="s">
        <v>522</v>
      </c>
      <c r="D333" s="216" t="s">
        <v>165</v>
      </c>
      <c r="E333" s="217" t="s">
        <v>396</v>
      </c>
      <c r="F333" s="218" t="s">
        <v>397</v>
      </c>
      <c r="G333" s="219" t="s">
        <v>398</v>
      </c>
      <c r="H333" s="220">
        <v>1</v>
      </c>
      <c r="I333" s="221"/>
      <c r="J333" s="222">
        <f>ROUND(I333*H333,2)</f>
        <v>0</v>
      </c>
      <c r="K333" s="218" t="s">
        <v>169</v>
      </c>
      <c r="L333" s="43"/>
      <c r="M333" s="223" t="s">
        <v>1</v>
      </c>
      <c r="N333" s="224" t="s">
        <v>38</v>
      </c>
      <c r="O333" s="79"/>
      <c r="P333" s="225">
        <f>O333*H333</f>
        <v>0</v>
      </c>
      <c r="Q333" s="225">
        <v>0.0064850000000000003</v>
      </c>
      <c r="R333" s="225">
        <f>Q333*H333</f>
        <v>0.0064850000000000003</v>
      </c>
      <c r="S333" s="225">
        <v>0</v>
      </c>
      <c r="T333" s="226">
        <f>S333*H333</f>
        <v>0</v>
      </c>
      <c r="AR333" s="17" t="s">
        <v>170</v>
      </c>
      <c r="AT333" s="17" t="s">
        <v>165</v>
      </c>
      <c r="AU333" s="17" t="s">
        <v>76</v>
      </c>
      <c r="AY333" s="17" t="s">
        <v>163</v>
      </c>
      <c r="BE333" s="227">
        <f>IF(N333="základní",J333,0)</f>
        <v>0</v>
      </c>
      <c r="BF333" s="227">
        <f>IF(N333="snížená",J333,0)</f>
        <v>0</v>
      </c>
      <c r="BG333" s="227">
        <f>IF(N333="zákl. přenesená",J333,0)</f>
        <v>0</v>
      </c>
      <c r="BH333" s="227">
        <f>IF(N333="sníž. přenesená",J333,0)</f>
        <v>0</v>
      </c>
      <c r="BI333" s="227">
        <f>IF(N333="nulová",J333,0)</f>
        <v>0</v>
      </c>
      <c r="BJ333" s="17" t="s">
        <v>74</v>
      </c>
      <c r="BK333" s="227">
        <f>ROUND(I333*H333,2)</f>
        <v>0</v>
      </c>
      <c r="BL333" s="17" t="s">
        <v>170</v>
      </c>
      <c r="BM333" s="17" t="s">
        <v>839</v>
      </c>
    </row>
    <row r="334" s="1" customFormat="1">
      <c r="B334" s="38"/>
      <c r="C334" s="39"/>
      <c r="D334" s="228" t="s">
        <v>172</v>
      </c>
      <c r="E334" s="39"/>
      <c r="F334" s="229" t="s">
        <v>400</v>
      </c>
      <c r="G334" s="39"/>
      <c r="H334" s="39"/>
      <c r="I334" s="143"/>
      <c r="J334" s="39"/>
      <c r="K334" s="39"/>
      <c r="L334" s="43"/>
      <c r="M334" s="230"/>
      <c r="N334" s="79"/>
      <c r="O334" s="79"/>
      <c r="P334" s="79"/>
      <c r="Q334" s="79"/>
      <c r="R334" s="79"/>
      <c r="S334" s="79"/>
      <c r="T334" s="80"/>
      <c r="AT334" s="17" t="s">
        <v>172</v>
      </c>
      <c r="AU334" s="17" t="s">
        <v>76</v>
      </c>
    </row>
    <row r="335" s="1" customFormat="1">
      <c r="B335" s="38"/>
      <c r="C335" s="39"/>
      <c r="D335" s="228" t="s">
        <v>221</v>
      </c>
      <c r="E335" s="39"/>
      <c r="F335" s="231" t="s">
        <v>401</v>
      </c>
      <c r="G335" s="39"/>
      <c r="H335" s="39"/>
      <c r="I335" s="143"/>
      <c r="J335" s="39"/>
      <c r="K335" s="39"/>
      <c r="L335" s="43"/>
      <c r="M335" s="230"/>
      <c r="N335" s="79"/>
      <c r="O335" s="79"/>
      <c r="P335" s="79"/>
      <c r="Q335" s="79"/>
      <c r="R335" s="79"/>
      <c r="S335" s="79"/>
      <c r="T335" s="80"/>
      <c r="AT335" s="17" t="s">
        <v>221</v>
      </c>
      <c r="AU335" s="17" t="s">
        <v>76</v>
      </c>
    </row>
    <row r="336" s="1" customFormat="1" ht="16.5" customHeight="1">
      <c r="B336" s="38"/>
      <c r="C336" s="216" t="s">
        <v>840</v>
      </c>
      <c r="D336" s="216" t="s">
        <v>165</v>
      </c>
      <c r="E336" s="217" t="s">
        <v>841</v>
      </c>
      <c r="F336" s="218" t="s">
        <v>842</v>
      </c>
      <c r="G336" s="219" t="s">
        <v>168</v>
      </c>
      <c r="H336" s="220">
        <v>4.7999999999999998</v>
      </c>
      <c r="I336" s="221"/>
      <c r="J336" s="222">
        <f>ROUND(I336*H336,2)</f>
        <v>0</v>
      </c>
      <c r="K336" s="218" t="s">
        <v>169</v>
      </c>
      <c r="L336" s="43"/>
      <c r="M336" s="223" t="s">
        <v>1</v>
      </c>
      <c r="N336" s="224" t="s">
        <v>38</v>
      </c>
      <c r="O336" s="79"/>
      <c r="P336" s="225">
        <f>O336*H336</f>
        <v>0</v>
      </c>
      <c r="Q336" s="225">
        <v>0.0024499999999999999</v>
      </c>
      <c r="R336" s="225">
        <f>Q336*H336</f>
        <v>0.01176</v>
      </c>
      <c r="S336" s="225">
        <v>0</v>
      </c>
      <c r="T336" s="226">
        <f>S336*H336</f>
        <v>0</v>
      </c>
      <c r="AR336" s="17" t="s">
        <v>170</v>
      </c>
      <c r="AT336" s="17" t="s">
        <v>165</v>
      </c>
      <c r="AU336" s="17" t="s">
        <v>76</v>
      </c>
      <c r="AY336" s="17" t="s">
        <v>163</v>
      </c>
      <c r="BE336" s="227">
        <f>IF(N336="základní",J336,0)</f>
        <v>0</v>
      </c>
      <c r="BF336" s="227">
        <f>IF(N336="snížená",J336,0)</f>
        <v>0</v>
      </c>
      <c r="BG336" s="227">
        <f>IF(N336="zákl. přenesená",J336,0)</f>
        <v>0</v>
      </c>
      <c r="BH336" s="227">
        <f>IF(N336="sníž. přenesená",J336,0)</f>
        <v>0</v>
      </c>
      <c r="BI336" s="227">
        <f>IF(N336="nulová",J336,0)</f>
        <v>0</v>
      </c>
      <c r="BJ336" s="17" t="s">
        <v>74</v>
      </c>
      <c r="BK336" s="227">
        <f>ROUND(I336*H336,2)</f>
        <v>0</v>
      </c>
      <c r="BL336" s="17" t="s">
        <v>170</v>
      </c>
      <c r="BM336" s="17" t="s">
        <v>843</v>
      </c>
    </row>
    <row r="337" s="1" customFormat="1">
      <c r="B337" s="38"/>
      <c r="C337" s="39"/>
      <c r="D337" s="228" t="s">
        <v>172</v>
      </c>
      <c r="E337" s="39"/>
      <c r="F337" s="229" t="s">
        <v>844</v>
      </c>
      <c r="G337" s="39"/>
      <c r="H337" s="39"/>
      <c r="I337" s="143"/>
      <c r="J337" s="39"/>
      <c r="K337" s="39"/>
      <c r="L337" s="43"/>
      <c r="M337" s="230"/>
      <c r="N337" s="79"/>
      <c r="O337" s="79"/>
      <c r="P337" s="79"/>
      <c r="Q337" s="79"/>
      <c r="R337" s="79"/>
      <c r="S337" s="79"/>
      <c r="T337" s="80"/>
      <c r="AT337" s="17" t="s">
        <v>172</v>
      </c>
      <c r="AU337" s="17" t="s">
        <v>76</v>
      </c>
    </row>
    <row r="338" s="1" customFormat="1">
      <c r="B338" s="38"/>
      <c r="C338" s="39"/>
      <c r="D338" s="228" t="s">
        <v>174</v>
      </c>
      <c r="E338" s="39"/>
      <c r="F338" s="231" t="s">
        <v>845</v>
      </c>
      <c r="G338" s="39"/>
      <c r="H338" s="39"/>
      <c r="I338" s="143"/>
      <c r="J338" s="39"/>
      <c r="K338" s="39"/>
      <c r="L338" s="43"/>
      <c r="M338" s="230"/>
      <c r="N338" s="79"/>
      <c r="O338" s="79"/>
      <c r="P338" s="79"/>
      <c r="Q338" s="79"/>
      <c r="R338" s="79"/>
      <c r="S338" s="79"/>
      <c r="T338" s="80"/>
      <c r="AT338" s="17" t="s">
        <v>174</v>
      </c>
      <c r="AU338" s="17" t="s">
        <v>76</v>
      </c>
    </row>
    <row r="339" s="12" customFormat="1">
      <c r="B339" s="232"/>
      <c r="C339" s="233"/>
      <c r="D339" s="228" t="s">
        <v>176</v>
      </c>
      <c r="E339" s="234" t="s">
        <v>1</v>
      </c>
      <c r="F339" s="235" t="s">
        <v>846</v>
      </c>
      <c r="G339" s="233"/>
      <c r="H339" s="236">
        <v>4.7999999999999998</v>
      </c>
      <c r="I339" s="237"/>
      <c r="J339" s="233"/>
      <c r="K339" s="233"/>
      <c r="L339" s="238"/>
      <c r="M339" s="239"/>
      <c r="N339" s="240"/>
      <c r="O339" s="240"/>
      <c r="P339" s="240"/>
      <c r="Q339" s="240"/>
      <c r="R339" s="240"/>
      <c r="S339" s="240"/>
      <c r="T339" s="241"/>
      <c r="AT339" s="242" t="s">
        <v>176</v>
      </c>
      <c r="AU339" s="242" t="s">
        <v>76</v>
      </c>
      <c r="AV339" s="12" t="s">
        <v>76</v>
      </c>
      <c r="AW339" s="12" t="s">
        <v>30</v>
      </c>
      <c r="AX339" s="12" t="s">
        <v>74</v>
      </c>
      <c r="AY339" s="242" t="s">
        <v>163</v>
      </c>
    </row>
    <row r="340" s="1" customFormat="1" ht="16.5" customHeight="1">
      <c r="B340" s="38"/>
      <c r="C340" s="216" t="s">
        <v>847</v>
      </c>
      <c r="D340" s="216" t="s">
        <v>165</v>
      </c>
      <c r="E340" s="217" t="s">
        <v>848</v>
      </c>
      <c r="F340" s="218" t="s">
        <v>849</v>
      </c>
      <c r="G340" s="219" t="s">
        <v>180</v>
      </c>
      <c r="H340" s="220">
        <v>6</v>
      </c>
      <c r="I340" s="221"/>
      <c r="J340" s="222">
        <f>ROUND(I340*H340,2)</f>
        <v>0</v>
      </c>
      <c r="K340" s="218" t="s">
        <v>169</v>
      </c>
      <c r="L340" s="43"/>
      <c r="M340" s="223" t="s">
        <v>1</v>
      </c>
      <c r="N340" s="224" t="s">
        <v>38</v>
      </c>
      <c r="O340" s="79"/>
      <c r="P340" s="225">
        <f>O340*H340</f>
        <v>0</v>
      </c>
      <c r="Q340" s="225">
        <v>0</v>
      </c>
      <c r="R340" s="225">
        <f>Q340*H340</f>
        <v>0</v>
      </c>
      <c r="S340" s="225">
        <v>1.8</v>
      </c>
      <c r="T340" s="226">
        <f>S340*H340</f>
        <v>10.800000000000001</v>
      </c>
      <c r="AR340" s="17" t="s">
        <v>170</v>
      </c>
      <c r="AT340" s="17" t="s">
        <v>165</v>
      </c>
      <c r="AU340" s="17" t="s">
        <v>76</v>
      </c>
      <c r="AY340" s="17" t="s">
        <v>163</v>
      </c>
      <c r="BE340" s="227">
        <f>IF(N340="základní",J340,0)</f>
        <v>0</v>
      </c>
      <c r="BF340" s="227">
        <f>IF(N340="snížená",J340,0)</f>
        <v>0</v>
      </c>
      <c r="BG340" s="227">
        <f>IF(N340="zákl. přenesená",J340,0)</f>
        <v>0</v>
      </c>
      <c r="BH340" s="227">
        <f>IF(N340="sníž. přenesená",J340,0)</f>
        <v>0</v>
      </c>
      <c r="BI340" s="227">
        <f>IF(N340="nulová",J340,0)</f>
        <v>0</v>
      </c>
      <c r="BJ340" s="17" t="s">
        <v>74</v>
      </c>
      <c r="BK340" s="227">
        <f>ROUND(I340*H340,2)</f>
        <v>0</v>
      </c>
      <c r="BL340" s="17" t="s">
        <v>170</v>
      </c>
      <c r="BM340" s="17" t="s">
        <v>850</v>
      </c>
    </row>
    <row r="341" s="1" customFormat="1">
      <c r="B341" s="38"/>
      <c r="C341" s="39"/>
      <c r="D341" s="228" t="s">
        <v>172</v>
      </c>
      <c r="E341" s="39"/>
      <c r="F341" s="229" t="s">
        <v>849</v>
      </c>
      <c r="G341" s="39"/>
      <c r="H341" s="39"/>
      <c r="I341" s="143"/>
      <c r="J341" s="39"/>
      <c r="K341" s="39"/>
      <c r="L341" s="43"/>
      <c r="M341" s="230"/>
      <c r="N341" s="79"/>
      <c r="O341" s="79"/>
      <c r="P341" s="79"/>
      <c r="Q341" s="79"/>
      <c r="R341" s="79"/>
      <c r="S341" s="79"/>
      <c r="T341" s="80"/>
      <c r="AT341" s="17" t="s">
        <v>172</v>
      </c>
      <c r="AU341" s="17" t="s">
        <v>76</v>
      </c>
    </row>
    <row r="342" s="12" customFormat="1">
      <c r="B342" s="232"/>
      <c r="C342" s="233"/>
      <c r="D342" s="228" t="s">
        <v>176</v>
      </c>
      <c r="E342" s="234" t="s">
        <v>1</v>
      </c>
      <c r="F342" s="235" t="s">
        <v>851</v>
      </c>
      <c r="G342" s="233"/>
      <c r="H342" s="236">
        <v>6</v>
      </c>
      <c r="I342" s="237"/>
      <c r="J342" s="233"/>
      <c r="K342" s="233"/>
      <c r="L342" s="238"/>
      <c r="M342" s="239"/>
      <c r="N342" s="240"/>
      <c r="O342" s="240"/>
      <c r="P342" s="240"/>
      <c r="Q342" s="240"/>
      <c r="R342" s="240"/>
      <c r="S342" s="240"/>
      <c r="T342" s="241"/>
      <c r="AT342" s="242" t="s">
        <v>176</v>
      </c>
      <c r="AU342" s="242" t="s">
        <v>76</v>
      </c>
      <c r="AV342" s="12" t="s">
        <v>76</v>
      </c>
      <c r="AW342" s="12" t="s">
        <v>30</v>
      </c>
      <c r="AX342" s="12" t="s">
        <v>74</v>
      </c>
      <c r="AY342" s="242" t="s">
        <v>163</v>
      </c>
    </row>
    <row r="343" s="1" customFormat="1" ht="16.5" customHeight="1">
      <c r="B343" s="38"/>
      <c r="C343" s="216" t="s">
        <v>852</v>
      </c>
      <c r="D343" s="216" t="s">
        <v>165</v>
      </c>
      <c r="E343" s="217" t="s">
        <v>853</v>
      </c>
      <c r="F343" s="218" t="s">
        <v>854</v>
      </c>
      <c r="G343" s="219" t="s">
        <v>197</v>
      </c>
      <c r="H343" s="220">
        <v>16</v>
      </c>
      <c r="I343" s="221"/>
      <c r="J343" s="222">
        <f>ROUND(I343*H343,2)</f>
        <v>0</v>
      </c>
      <c r="K343" s="218" t="s">
        <v>169</v>
      </c>
      <c r="L343" s="43"/>
      <c r="M343" s="223" t="s">
        <v>1</v>
      </c>
      <c r="N343" s="224" t="s">
        <v>38</v>
      </c>
      <c r="O343" s="79"/>
      <c r="P343" s="225">
        <f>O343*H343</f>
        <v>0</v>
      </c>
      <c r="Q343" s="225">
        <v>0</v>
      </c>
      <c r="R343" s="225">
        <f>Q343*H343</f>
        <v>0</v>
      </c>
      <c r="S343" s="225">
        <v>0</v>
      </c>
      <c r="T343" s="226">
        <f>S343*H343</f>
        <v>0</v>
      </c>
      <c r="AR343" s="17" t="s">
        <v>170</v>
      </c>
      <c r="AT343" s="17" t="s">
        <v>165</v>
      </c>
      <c r="AU343" s="17" t="s">
        <v>76</v>
      </c>
      <c r="AY343" s="17" t="s">
        <v>163</v>
      </c>
      <c r="BE343" s="227">
        <f>IF(N343="základní",J343,0)</f>
        <v>0</v>
      </c>
      <c r="BF343" s="227">
        <f>IF(N343="snížená",J343,0)</f>
        <v>0</v>
      </c>
      <c r="BG343" s="227">
        <f>IF(N343="zákl. přenesená",J343,0)</f>
        <v>0</v>
      </c>
      <c r="BH343" s="227">
        <f>IF(N343="sníž. přenesená",J343,0)</f>
        <v>0</v>
      </c>
      <c r="BI343" s="227">
        <f>IF(N343="nulová",J343,0)</f>
        <v>0</v>
      </c>
      <c r="BJ343" s="17" t="s">
        <v>74</v>
      </c>
      <c r="BK343" s="227">
        <f>ROUND(I343*H343,2)</f>
        <v>0</v>
      </c>
      <c r="BL343" s="17" t="s">
        <v>170</v>
      </c>
      <c r="BM343" s="17" t="s">
        <v>855</v>
      </c>
    </row>
    <row r="344" s="1" customFormat="1">
      <c r="B344" s="38"/>
      <c r="C344" s="39"/>
      <c r="D344" s="228" t="s">
        <v>172</v>
      </c>
      <c r="E344" s="39"/>
      <c r="F344" s="229" t="s">
        <v>856</v>
      </c>
      <c r="G344" s="39"/>
      <c r="H344" s="39"/>
      <c r="I344" s="143"/>
      <c r="J344" s="39"/>
      <c r="K344" s="39"/>
      <c r="L344" s="43"/>
      <c r="M344" s="230"/>
      <c r="N344" s="79"/>
      <c r="O344" s="79"/>
      <c r="P344" s="79"/>
      <c r="Q344" s="79"/>
      <c r="R344" s="79"/>
      <c r="S344" s="79"/>
      <c r="T344" s="80"/>
      <c r="AT344" s="17" t="s">
        <v>172</v>
      </c>
      <c r="AU344" s="17" t="s">
        <v>76</v>
      </c>
    </row>
    <row r="345" s="1" customFormat="1">
      <c r="B345" s="38"/>
      <c r="C345" s="39"/>
      <c r="D345" s="228" t="s">
        <v>174</v>
      </c>
      <c r="E345" s="39"/>
      <c r="F345" s="231" t="s">
        <v>857</v>
      </c>
      <c r="G345" s="39"/>
      <c r="H345" s="39"/>
      <c r="I345" s="143"/>
      <c r="J345" s="39"/>
      <c r="K345" s="39"/>
      <c r="L345" s="43"/>
      <c r="M345" s="230"/>
      <c r="N345" s="79"/>
      <c r="O345" s="79"/>
      <c r="P345" s="79"/>
      <c r="Q345" s="79"/>
      <c r="R345" s="79"/>
      <c r="S345" s="79"/>
      <c r="T345" s="80"/>
      <c r="AT345" s="17" t="s">
        <v>174</v>
      </c>
      <c r="AU345" s="17" t="s">
        <v>76</v>
      </c>
    </row>
    <row r="346" s="12" customFormat="1">
      <c r="B346" s="232"/>
      <c r="C346" s="233"/>
      <c r="D346" s="228" t="s">
        <v>176</v>
      </c>
      <c r="E346" s="234" t="s">
        <v>1</v>
      </c>
      <c r="F346" s="235" t="s">
        <v>858</v>
      </c>
      <c r="G346" s="233"/>
      <c r="H346" s="236">
        <v>16</v>
      </c>
      <c r="I346" s="237"/>
      <c r="J346" s="233"/>
      <c r="K346" s="233"/>
      <c r="L346" s="238"/>
      <c r="M346" s="239"/>
      <c r="N346" s="240"/>
      <c r="O346" s="240"/>
      <c r="P346" s="240"/>
      <c r="Q346" s="240"/>
      <c r="R346" s="240"/>
      <c r="S346" s="240"/>
      <c r="T346" s="241"/>
      <c r="AT346" s="242" t="s">
        <v>176</v>
      </c>
      <c r="AU346" s="242" t="s">
        <v>76</v>
      </c>
      <c r="AV346" s="12" t="s">
        <v>76</v>
      </c>
      <c r="AW346" s="12" t="s">
        <v>30</v>
      </c>
      <c r="AX346" s="12" t="s">
        <v>74</v>
      </c>
      <c r="AY346" s="242" t="s">
        <v>163</v>
      </c>
    </row>
    <row r="347" s="1" customFormat="1" ht="16.5" customHeight="1">
      <c r="B347" s="38"/>
      <c r="C347" s="216" t="s">
        <v>859</v>
      </c>
      <c r="D347" s="216" t="s">
        <v>165</v>
      </c>
      <c r="E347" s="217" t="s">
        <v>860</v>
      </c>
      <c r="F347" s="218" t="s">
        <v>861</v>
      </c>
      <c r="G347" s="219" t="s">
        <v>197</v>
      </c>
      <c r="H347" s="220">
        <v>320</v>
      </c>
      <c r="I347" s="221"/>
      <c r="J347" s="222">
        <f>ROUND(I347*H347,2)</f>
        <v>0</v>
      </c>
      <c r="K347" s="218" t="s">
        <v>169</v>
      </c>
      <c r="L347" s="43"/>
      <c r="M347" s="223" t="s">
        <v>1</v>
      </c>
      <c r="N347" s="224" t="s">
        <v>38</v>
      </c>
      <c r="O347" s="79"/>
      <c r="P347" s="225">
        <f>O347*H347</f>
        <v>0</v>
      </c>
      <c r="Q347" s="225">
        <v>0</v>
      </c>
      <c r="R347" s="225">
        <f>Q347*H347</f>
        <v>0</v>
      </c>
      <c r="S347" s="225">
        <v>0</v>
      </c>
      <c r="T347" s="226">
        <f>S347*H347</f>
        <v>0</v>
      </c>
      <c r="AR347" s="17" t="s">
        <v>170</v>
      </c>
      <c r="AT347" s="17" t="s">
        <v>165</v>
      </c>
      <c r="AU347" s="17" t="s">
        <v>76</v>
      </c>
      <c r="AY347" s="17" t="s">
        <v>163</v>
      </c>
      <c r="BE347" s="227">
        <f>IF(N347="základní",J347,0)</f>
        <v>0</v>
      </c>
      <c r="BF347" s="227">
        <f>IF(N347="snížená",J347,0)</f>
        <v>0</v>
      </c>
      <c r="BG347" s="227">
        <f>IF(N347="zákl. přenesená",J347,0)</f>
        <v>0</v>
      </c>
      <c r="BH347" s="227">
        <f>IF(N347="sníž. přenesená",J347,0)</f>
        <v>0</v>
      </c>
      <c r="BI347" s="227">
        <f>IF(N347="nulová",J347,0)</f>
        <v>0</v>
      </c>
      <c r="BJ347" s="17" t="s">
        <v>74</v>
      </c>
      <c r="BK347" s="227">
        <f>ROUND(I347*H347,2)</f>
        <v>0</v>
      </c>
      <c r="BL347" s="17" t="s">
        <v>170</v>
      </c>
      <c r="BM347" s="17" t="s">
        <v>862</v>
      </c>
    </row>
    <row r="348" s="1" customFormat="1">
      <c r="B348" s="38"/>
      <c r="C348" s="39"/>
      <c r="D348" s="228" t="s">
        <v>172</v>
      </c>
      <c r="E348" s="39"/>
      <c r="F348" s="229" t="s">
        <v>863</v>
      </c>
      <c r="G348" s="39"/>
      <c r="H348" s="39"/>
      <c r="I348" s="143"/>
      <c r="J348" s="39"/>
      <c r="K348" s="39"/>
      <c r="L348" s="43"/>
      <c r="M348" s="230"/>
      <c r="N348" s="79"/>
      <c r="O348" s="79"/>
      <c r="P348" s="79"/>
      <c r="Q348" s="79"/>
      <c r="R348" s="79"/>
      <c r="S348" s="79"/>
      <c r="T348" s="80"/>
      <c r="AT348" s="17" t="s">
        <v>172</v>
      </c>
      <c r="AU348" s="17" t="s">
        <v>76</v>
      </c>
    </row>
    <row r="349" s="1" customFormat="1">
      <c r="B349" s="38"/>
      <c r="C349" s="39"/>
      <c r="D349" s="228" t="s">
        <v>174</v>
      </c>
      <c r="E349" s="39"/>
      <c r="F349" s="231" t="s">
        <v>857</v>
      </c>
      <c r="G349" s="39"/>
      <c r="H349" s="39"/>
      <c r="I349" s="143"/>
      <c r="J349" s="39"/>
      <c r="K349" s="39"/>
      <c r="L349" s="43"/>
      <c r="M349" s="230"/>
      <c r="N349" s="79"/>
      <c r="O349" s="79"/>
      <c r="P349" s="79"/>
      <c r="Q349" s="79"/>
      <c r="R349" s="79"/>
      <c r="S349" s="79"/>
      <c r="T349" s="80"/>
      <c r="AT349" s="17" t="s">
        <v>174</v>
      </c>
      <c r="AU349" s="17" t="s">
        <v>76</v>
      </c>
    </row>
    <row r="350" s="12" customFormat="1">
      <c r="B350" s="232"/>
      <c r="C350" s="233"/>
      <c r="D350" s="228" t="s">
        <v>176</v>
      </c>
      <c r="E350" s="234" t="s">
        <v>1</v>
      </c>
      <c r="F350" s="235" t="s">
        <v>864</v>
      </c>
      <c r="G350" s="233"/>
      <c r="H350" s="236">
        <v>320</v>
      </c>
      <c r="I350" s="237"/>
      <c r="J350" s="233"/>
      <c r="K350" s="233"/>
      <c r="L350" s="238"/>
      <c r="M350" s="239"/>
      <c r="N350" s="240"/>
      <c r="O350" s="240"/>
      <c r="P350" s="240"/>
      <c r="Q350" s="240"/>
      <c r="R350" s="240"/>
      <c r="S350" s="240"/>
      <c r="T350" s="241"/>
      <c r="AT350" s="242" t="s">
        <v>176</v>
      </c>
      <c r="AU350" s="242" t="s">
        <v>76</v>
      </c>
      <c r="AV350" s="12" t="s">
        <v>76</v>
      </c>
      <c r="AW350" s="12" t="s">
        <v>30</v>
      </c>
      <c r="AX350" s="12" t="s">
        <v>74</v>
      </c>
      <c r="AY350" s="242" t="s">
        <v>163</v>
      </c>
    </row>
    <row r="351" s="1" customFormat="1" ht="16.5" customHeight="1">
      <c r="B351" s="38"/>
      <c r="C351" s="216" t="s">
        <v>865</v>
      </c>
      <c r="D351" s="216" t="s">
        <v>165</v>
      </c>
      <c r="E351" s="217" t="s">
        <v>866</v>
      </c>
      <c r="F351" s="218" t="s">
        <v>867</v>
      </c>
      <c r="G351" s="219" t="s">
        <v>197</v>
      </c>
      <c r="H351" s="220">
        <v>16</v>
      </c>
      <c r="I351" s="221"/>
      <c r="J351" s="222">
        <f>ROUND(I351*H351,2)</f>
        <v>0</v>
      </c>
      <c r="K351" s="218" t="s">
        <v>169</v>
      </c>
      <c r="L351" s="43"/>
      <c r="M351" s="223" t="s">
        <v>1</v>
      </c>
      <c r="N351" s="224" t="s">
        <v>38</v>
      </c>
      <c r="O351" s="79"/>
      <c r="P351" s="225">
        <f>O351*H351</f>
        <v>0</v>
      </c>
      <c r="Q351" s="225">
        <v>0</v>
      </c>
      <c r="R351" s="225">
        <f>Q351*H351</f>
        <v>0</v>
      </c>
      <c r="S351" s="225">
        <v>0</v>
      </c>
      <c r="T351" s="226">
        <f>S351*H351</f>
        <v>0</v>
      </c>
      <c r="AR351" s="17" t="s">
        <v>170</v>
      </c>
      <c r="AT351" s="17" t="s">
        <v>165</v>
      </c>
      <c r="AU351" s="17" t="s">
        <v>76</v>
      </c>
      <c r="AY351" s="17" t="s">
        <v>163</v>
      </c>
      <c r="BE351" s="227">
        <f>IF(N351="základní",J351,0)</f>
        <v>0</v>
      </c>
      <c r="BF351" s="227">
        <f>IF(N351="snížená",J351,0)</f>
        <v>0</v>
      </c>
      <c r="BG351" s="227">
        <f>IF(N351="zákl. přenesená",J351,0)</f>
        <v>0</v>
      </c>
      <c r="BH351" s="227">
        <f>IF(N351="sníž. přenesená",J351,0)</f>
        <v>0</v>
      </c>
      <c r="BI351" s="227">
        <f>IF(N351="nulová",J351,0)</f>
        <v>0</v>
      </c>
      <c r="BJ351" s="17" t="s">
        <v>74</v>
      </c>
      <c r="BK351" s="227">
        <f>ROUND(I351*H351,2)</f>
        <v>0</v>
      </c>
      <c r="BL351" s="17" t="s">
        <v>170</v>
      </c>
      <c r="BM351" s="17" t="s">
        <v>868</v>
      </c>
    </row>
    <row r="352" s="1" customFormat="1">
      <c r="B352" s="38"/>
      <c r="C352" s="39"/>
      <c r="D352" s="228" t="s">
        <v>172</v>
      </c>
      <c r="E352" s="39"/>
      <c r="F352" s="229" t="s">
        <v>869</v>
      </c>
      <c r="G352" s="39"/>
      <c r="H352" s="39"/>
      <c r="I352" s="143"/>
      <c r="J352" s="39"/>
      <c r="K352" s="39"/>
      <c r="L352" s="43"/>
      <c r="M352" s="230"/>
      <c r="N352" s="79"/>
      <c r="O352" s="79"/>
      <c r="P352" s="79"/>
      <c r="Q352" s="79"/>
      <c r="R352" s="79"/>
      <c r="S352" s="79"/>
      <c r="T352" s="80"/>
      <c r="AT352" s="17" t="s">
        <v>172</v>
      </c>
      <c r="AU352" s="17" t="s">
        <v>76</v>
      </c>
    </row>
    <row r="353" s="1" customFormat="1">
      <c r="B353" s="38"/>
      <c r="C353" s="39"/>
      <c r="D353" s="228" t="s">
        <v>174</v>
      </c>
      <c r="E353" s="39"/>
      <c r="F353" s="231" t="s">
        <v>870</v>
      </c>
      <c r="G353" s="39"/>
      <c r="H353" s="39"/>
      <c r="I353" s="143"/>
      <c r="J353" s="39"/>
      <c r="K353" s="39"/>
      <c r="L353" s="43"/>
      <c r="M353" s="230"/>
      <c r="N353" s="79"/>
      <c r="O353" s="79"/>
      <c r="P353" s="79"/>
      <c r="Q353" s="79"/>
      <c r="R353" s="79"/>
      <c r="S353" s="79"/>
      <c r="T353" s="80"/>
      <c r="AT353" s="17" t="s">
        <v>174</v>
      </c>
      <c r="AU353" s="17" t="s">
        <v>76</v>
      </c>
    </row>
    <row r="354" s="1" customFormat="1" ht="16.5" customHeight="1">
      <c r="B354" s="38"/>
      <c r="C354" s="216" t="s">
        <v>871</v>
      </c>
      <c r="D354" s="216" t="s">
        <v>165</v>
      </c>
      <c r="E354" s="217" t="s">
        <v>872</v>
      </c>
      <c r="F354" s="218" t="s">
        <v>873</v>
      </c>
      <c r="G354" s="219" t="s">
        <v>180</v>
      </c>
      <c r="H354" s="220">
        <v>72</v>
      </c>
      <c r="I354" s="221"/>
      <c r="J354" s="222">
        <f>ROUND(I354*H354,2)</f>
        <v>0</v>
      </c>
      <c r="K354" s="218" t="s">
        <v>169</v>
      </c>
      <c r="L354" s="43"/>
      <c r="M354" s="223" t="s">
        <v>1</v>
      </c>
      <c r="N354" s="224" t="s">
        <v>38</v>
      </c>
      <c r="O354" s="79"/>
      <c r="P354" s="225">
        <f>O354*H354</f>
        <v>0</v>
      </c>
      <c r="Q354" s="225">
        <v>0</v>
      </c>
      <c r="R354" s="225">
        <f>Q354*H354</f>
        <v>0</v>
      </c>
      <c r="S354" s="225">
        <v>0</v>
      </c>
      <c r="T354" s="226">
        <f>S354*H354</f>
        <v>0</v>
      </c>
      <c r="AR354" s="17" t="s">
        <v>170</v>
      </c>
      <c r="AT354" s="17" t="s">
        <v>165</v>
      </c>
      <c r="AU354" s="17" t="s">
        <v>76</v>
      </c>
      <c r="AY354" s="17" t="s">
        <v>163</v>
      </c>
      <c r="BE354" s="227">
        <f>IF(N354="základní",J354,0)</f>
        <v>0</v>
      </c>
      <c r="BF354" s="227">
        <f>IF(N354="snížená",J354,0)</f>
        <v>0</v>
      </c>
      <c r="BG354" s="227">
        <f>IF(N354="zákl. přenesená",J354,0)</f>
        <v>0</v>
      </c>
      <c r="BH354" s="227">
        <f>IF(N354="sníž. přenesená",J354,0)</f>
        <v>0</v>
      </c>
      <c r="BI354" s="227">
        <f>IF(N354="nulová",J354,0)</f>
        <v>0</v>
      </c>
      <c r="BJ354" s="17" t="s">
        <v>74</v>
      </c>
      <c r="BK354" s="227">
        <f>ROUND(I354*H354,2)</f>
        <v>0</v>
      </c>
      <c r="BL354" s="17" t="s">
        <v>170</v>
      </c>
      <c r="BM354" s="17" t="s">
        <v>874</v>
      </c>
    </row>
    <row r="355" s="1" customFormat="1">
      <c r="B355" s="38"/>
      <c r="C355" s="39"/>
      <c r="D355" s="228" t="s">
        <v>172</v>
      </c>
      <c r="E355" s="39"/>
      <c r="F355" s="229" t="s">
        <v>875</v>
      </c>
      <c r="G355" s="39"/>
      <c r="H355" s="39"/>
      <c r="I355" s="143"/>
      <c r="J355" s="39"/>
      <c r="K355" s="39"/>
      <c r="L355" s="43"/>
      <c r="M355" s="230"/>
      <c r="N355" s="79"/>
      <c r="O355" s="79"/>
      <c r="P355" s="79"/>
      <c r="Q355" s="79"/>
      <c r="R355" s="79"/>
      <c r="S355" s="79"/>
      <c r="T355" s="80"/>
      <c r="AT355" s="17" t="s">
        <v>172</v>
      </c>
      <c r="AU355" s="17" t="s">
        <v>76</v>
      </c>
    </row>
    <row r="356" s="1" customFormat="1">
      <c r="B356" s="38"/>
      <c r="C356" s="39"/>
      <c r="D356" s="228" t="s">
        <v>174</v>
      </c>
      <c r="E356" s="39"/>
      <c r="F356" s="231" t="s">
        <v>876</v>
      </c>
      <c r="G356" s="39"/>
      <c r="H356" s="39"/>
      <c r="I356" s="143"/>
      <c r="J356" s="39"/>
      <c r="K356" s="39"/>
      <c r="L356" s="43"/>
      <c r="M356" s="230"/>
      <c r="N356" s="79"/>
      <c r="O356" s="79"/>
      <c r="P356" s="79"/>
      <c r="Q356" s="79"/>
      <c r="R356" s="79"/>
      <c r="S356" s="79"/>
      <c r="T356" s="80"/>
      <c r="AT356" s="17" t="s">
        <v>174</v>
      </c>
      <c r="AU356" s="17" t="s">
        <v>76</v>
      </c>
    </row>
    <row r="357" s="12" customFormat="1">
      <c r="B357" s="232"/>
      <c r="C357" s="233"/>
      <c r="D357" s="228" t="s">
        <v>176</v>
      </c>
      <c r="E357" s="234" t="s">
        <v>1</v>
      </c>
      <c r="F357" s="235" t="s">
        <v>877</v>
      </c>
      <c r="G357" s="233"/>
      <c r="H357" s="236">
        <v>72</v>
      </c>
      <c r="I357" s="237"/>
      <c r="J357" s="233"/>
      <c r="K357" s="233"/>
      <c r="L357" s="238"/>
      <c r="M357" s="239"/>
      <c r="N357" s="240"/>
      <c r="O357" s="240"/>
      <c r="P357" s="240"/>
      <c r="Q357" s="240"/>
      <c r="R357" s="240"/>
      <c r="S357" s="240"/>
      <c r="T357" s="241"/>
      <c r="AT357" s="242" t="s">
        <v>176</v>
      </c>
      <c r="AU357" s="242" t="s">
        <v>76</v>
      </c>
      <c r="AV357" s="12" t="s">
        <v>76</v>
      </c>
      <c r="AW357" s="12" t="s">
        <v>30</v>
      </c>
      <c r="AX357" s="12" t="s">
        <v>74</v>
      </c>
      <c r="AY357" s="242" t="s">
        <v>163</v>
      </c>
    </row>
    <row r="358" s="1" customFormat="1" ht="16.5" customHeight="1">
      <c r="B358" s="38"/>
      <c r="C358" s="216" t="s">
        <v>878</v>
      </c>
      <c r="D358" s="216" t="s">
        <v>165</v>
      </c>
      <c r="E358" s="217" t="s">
        <v>879</v>
      </c>
      <c r="F358" s="218" t="s">
        <v>880</v>
      </c>
      <c r="G358" s="219" t="s">
        <v>180</v>
      </c>
      <c r="H358" s="220">
        <v>1440</v>
      </c>
      <c r="I358" s="221"/>
      <c r="J358" s="222">
        <f>ROUND(I358*H358,2)</f>
        <v>0</v>
      </c>
      <c r="K358" s="218" t="s">
        <v>169</v>
      </c>
      <c r="L358" s="43"/>
      <c r="M358" s="223" t="s">
        <v>1</v>
      </c>
      <c r="N358" s="224" t="s">
        <v>38</v>
      </c>
      <c r="O358" s="79"/>
      <c r="P358" s="225">
        <f>O358*H358</f>
        <v>0</v>
      </c>
      <c r="Q358" s="225">
        <v>0</v>
      </c>
      <c r="R358" s="225">
        <f>Q358*H358</f>
        <v>0</v>
      </c>
      <c r="S358" s="225">
        <v>0</v>
      </c>
      <c r="T358" s="226">
        <f>S358*H358</f>
        <v>0</v>
      </c>
      <c r="AR358" s="17" t="s">
        <v>170</v>
      </c>
      <c r="AT358" s="17" t="s">
        <v>165</v>
      </c>
      <c r="AU358" s="17" t="s">
        <v>76</v>
      </c>
      <c r="AY358" s="17" t="s">
        <v>163</v>
      </c>
      <c r="BE358" s="227">
        <f>IF(N358="základní",J358,0)</f>
        <v>0</v>
      </c>
      <c r="BF358" s="227">
        <f>IF(N358="snížená",J358,0)</f>
        <v>0</v>
      </c>
      <c r="BG358" s="227">
        <f>IF(N358="zákl. přenesená",J358,0)</f>
        <v>0</v>
      </c>
      <c r="BH358" s="227">
        <f>IF(N358="sníž. přenesená",J358,0)</f>
        <v>0</v>
      </c>
      <c r="BI358" s="227">
        <f>IF(N358="nulová",J358,0)</f>
        <v>0</v>
      </c>
      <c r="BJ358" s="17" t="s">
        <v>74</v>
      </c>
      <c r="BK358" s="227">
        <f>ROUND(I358*H358,2)</f>
        <v>0</v>
      </c>
      <c r="BL358" s="17" t="s">
        <v>170</v>
      </c>
      <c r="BM358" s="17" t="s">
        <v>881</v>
      </c>
    </row>
    <row r="359" s="1" customFormat="1">
      <c r="B359" s="38"/>
      <c r="C359" s="39"/>
      <c r="D359" s="228" t="s">
        <v>172</v>
      </c>
      <c r="E359" s="39"/>
      <c r="F359" s="229" t="s">
        <v>882</v>
      </c>
      <c r="G359" s="39"/>
      <c r="H359" s="39"/>
      <c r="I359" s="143"/>
      <c r="J359" s="39"/>
      <c r="K359" s="39"/>
      <c r="L359" s="43"/>
      <c r="M359" s="230"/>
      <c r="N359" s="79"/>
      <c r="O359" s="79"/>
      <c r="P359" s="79"/>
      <c r="Q359" s="79"/>
      <c r="R359" s="79"/>
      <c r="S359" s="79"/>
      <c r="T359" s="80"/>
      <c r="AT359" s="17" t="s">
        <v>172</v>
      </c>
      <c r="AU359" s="17" t="s">
        <v>76</v>
      </c>
    </row>
    <row r="360" s="1" customFormat="1">
      <c r="B360" s="38"/>
      <c r="C360" s="39"/>
      <c r="D360" s="228" t="s">
        <v>174</v>
      </c>
      <c r="E360" s="39"/>
      <c r="F360" s="231" t="s">
        <v>876</v>
      </c>
      <c r="G360" s="39"/>
      <c r="H360" s="39"/>
      <c r="I360" s="143"/>
      <c r="J360" s="39"/>
      <c r="K360" s="39"/>
      <c r="L360" s="43"/>
      <c r="M360" s="230"/>
      <c r="N360" s="79"/>
      <c r="O360" s="79"/>
      <c r="P360" s="79"/>
      <c r="Q360" s="79"/>
      <c r="R360" s="79"/>
      <c r="S360" s="79"/>
      <c r="T360" s="80"/>
      <c r="AT360" s="17" t="s">
        <v>174</v>
      </c>
      <c r="AU360" s="17" t="s">
        <v>76</v>
      </c>
    </row>
    <row r="361" s="12" customFormat="1">
      <c r="B361" s="232"/>
      <c r="C361" s="233"/>
      <c r="D361" s="228" t="s">
        <v>176</v>
      </c>
      <c r="E361" s="234" t="s">
        <v>1</v>
      </c>
      <c r="F361" s="235" t="s">
        <v>883</v>
      </c>
      <c r="G361" s="233"/>
      <c r="H361" s="236">
        <v>1440</v>
      </c>
      <c r="I361" s="237"/>
      <c r="J361" s="233"/>
      <c r="K361" s="233"/>
      <c r="L361" s="238"/>
      <c r="M361" s="239"/>
      <c r="N361" s="240"/>
      <c r="O361" s="240"/>
      <c r="P361" s="240"/>
      <c r="Q361" s="240"/>
      <c r="R361" s="240"/>
      <c r="S361" s="240"/>
      <c r="T361" s="241"/>
      <c r="AT361" s="242" t="s">
        <v>176</v>
      </c>
      <c r="AU361" s="242" t="s">
        <v>76</v>
      </c>
      <c r="AV361" s="12" t="s">
        <v>76</v>
      </c>
      <c r="AW361" s="12" t="s">
        <v>30</v>
      </c>
      <c r="AX361" s="12" t="s">
        <v>74</v>
      </c>
      <c r="AY361" s="242" t="s">
        <v>163</v>
      </c>
    </row>
    <row r="362" s="1" customFormat="1" ht="16.5" customHeight="1">
      <c r="B362" s="38"/>
      <c r="C362" s="216" t="s">
        <v>884</v>
      </c>
      <c r="D362" s="216" t="s">
        <v>165</v>
      </c>
      <c r="E362" s="217" t="s">
        <v>885</v>
      </c>
      <c r="F362" s="218" t="s">
        <v>886</v>
      </c>
      <c r="G362" s="219" t="s">
        <v>180</v>
      </c>
      <c r="H362" s="220">
        <v>72</v>
      </c>
      <c r="I362" s="221"/>
      <c r="J362" s="222">
        <f>ROUND(I362*H362,2)</f>
        <v>0</v>
      </c>
      <c r="K362" s="218" t="s">
        <v>169</v>
      </c>
      <c r="L362" s="43"/>
      <c r="M362" s="223" t="s">
        <v>1</v>
      </c>
      <c r="N362" s="224" t="s">
        <v>38</v>
      </c>
      <c r="O362" s="79"/>
      <c r="P362" s="225">
        <f>O362*H362</f>
        <v>0</v>
      </c>
      <c r="Q362" s="225">
        <v>0</v>
      </c>
      <c r="R362" s="225">
        <f>Q362*H362</f>
        <v>0</v>
      </c>
      <c r="S362" s="225">
        <v>0</v>
      </c>
      <c r="T362" s="226">
        <f>S362*H362</f>
        <v>0</v>
      </c>
      <c r="AR362" s="17" t="s">
        <v>170</v>
      </c>
      <c r="AT362" s="17" t="s">
        <v>165</v>
      </c>
      <c r="AU362" s="17" t="s">
        <v>76</v>
      </c>
      <c r="AY362" s="17" t="s">
        <v>163</v>
      </c>
      <c r="BE362" s="227">
        <f>IF(N362="základní",J362,0)</f>
        <v>0</v>
      </c>
      <c r="BF362" s="227">
        <f>IF(N362="snížená",J362,0)</f>
        <v>0</v>
      </c>
      <c r="BG362" s="227">
        <f>IF(N362="zákl. přenesená",J362,0)</f>
        <v>0</v>
      </c>
      <c r="BH362" s="227">
        <f>IF(N362="sníž. přenesená",J362,0)</f>
        <v>0</v>
      </c>
      <c r="BI362" s="227">
        <f>IF(N362="nulová",J362,0)</f>
        <v>0</v>
      </c>
      <c r="BJ362" s="17" t="s">
        <v>74</v>
      </c>
      <c r="BK362" s="227">
        <f>ROUND(I362*H362,2)</f>
        <v>0</v>
      </c>
      <c r="BL362" s="17" t="s">
        <v>170</v>
      </c>
      <c r="BM362" s="17" t="s">
        <v>887</v>
      </c>
    </row>
    <row r="363" s="1" customFormat="1">
      <c r="B363" s="38"/>
      <c r="C363" s="39"/>
      <c r="D363" s="228" t="s">
        <v>172</v>
      </c>
      <c r="E363" s="39"/>
      <c r="F363" s="229" t="s">
        <v>888</v>
      </c>
      <c r="G363" s="39"/>
      <c r="H363" s="39"/>
      <c r="I363" s="143"/>
      <c r="J363" s="39"/>
      <c r="K363" s="39"/>
      <c r="L363" s="43"/>
      <c r="M363" s="230"/>
      <c r="N363" s="79"/>
      <c r="O363" s="79"/>
      <c r="P363" s="79"/>
      <c r="Q363" s="79"/>
      <c r="R363" s="79"/>
      <c r="S363" s="79"/>
      <c r="T363" s="80"/>
      <c r="AT363" s="17" t="s">
        <v>172</v>
      </c>
      <c r="AU363" s="17" t="s">
        <v>76</v>
      </c>
    </row>
    <row r="364" s="1" customFormat="1">
      <c r="B364" s="38"/>
      <c r="C364" s="39"/>
      <c r="D364" s="228" t="s">
        <v>174</v>
      </c>
      <c r="E364" s="39"/>
      <c r="F364" s="231" t="s">
        <v>889</v>
      </c>
      <c r="G364" s="39"/>
      <c r="H364" s="39"/>
      <c r="I364" s="143"/>
      <c r="J364" s="39"/>
      <c r="K364" s="39"/>
      <c r="L364" s="43"/>
      <c r="M364" s="230"/>
      <c r="N364" s="79"/>
      <c r="O364" s="79"/>
      <c r="P364" s="79"/>
      <c r="Q364" s="79"/>
      <c r="R364" s="79"/>
      <c r="S364" s="79"/>
      <c r="T364" s="80"/>
      <c r="AT364" s="17" t="s">
        <v>174</v>
      </c>
      <c r="AU364" s="17" t="s">
        <v>76</v>
      </c>
    </row>
    <row r="365" s="1" customFormat="1" ht="16.5" customHeight="1">
      <c r="B365" s="38"/>
      <c r="C365" s="216" t="s">
        <v>890</v>
      </c>
      <c r="D365" s="216" t="s">
        <v>165</v>
      </c>
      <c r="E365" s="217" t="s">
        <v>403</v>
      </c>
      <c r="F365" s="218" t="s">
        <v>404</v>
      </c>
      <c r="G365" s="219" t="s">
        <v>398</v>
      </c>
      <c r="H365" s="220">
        <v>68</v>
      </c>
      <c r="I365" s="221"/>
      <c r="J365" s="222">
        <f>ROUND(I365*H365,2)</f>
        <v>0</v>
      </c>
      <c r="K365" s="218" t="s">
        <v>169</v>
      </c>
      <c r="L365" s="43"/>
      <c r="M365" s="223" t="s">
        <v>1</v>
      </c>
      <c r="N365" s="224" t="s">
        <v>38</v>
      </c>
      <c r="O365" s="79"/>
      <c r="P365" s="225">
        <f>O365*H365</f>
        <v>0</v>
      </c>
      <c r="Q365" s="225">
        <v>0.00029</v>
      </c>
      <c r="R365" s="225">
        <f>Q365*H365</f>
        <v>0.019720000000000001</v>
      </c>
      <c r="S365" s="225">
        <v>0</v>
      </c>
      <c r="T365" s="226">
        <f>S365*H365</f>
        <v>0</v>
      </c>
      <c r="AR365" s="17" t="s">
        <v>170</v>
      </c>
      <c r="AT365" s="17" t="s">
        <v>165</v>
      </c>
      <c r="AU365" s="17" t="s">
        <v>76</v>
      </c>
      <c r="AY365" s="17" t="s">
        <v>163</v>
      </c>
      <c r="BE365" s="227">
        <f>IF(N365="základní",J365,0)</f>
        <v>0</v>
      </c>
      <c r="BF365" s="227">
        <f>IF(N365="snížená",J365,0)</f>
        <v>0</v>
      </c>
      <c r="BG365" s="227">
        <f>IF(N365="zákl. přenesená",J365,0)</f>
        <v>0</v>
      </c>
      <c r="BH365" s="227">
        <f>IF(N365="sníž. přenesená",J365,0)</f>
        <v>0</v>
      </c>
      <c r="BI365" s="227">
        <f>IF(N365="nulová",J365,0)</f>
        <v>0</v>
      </c>
      <c r="BJ365" s="17" t="s">
        <v>74</v>
      </c>
      <c r="BK365" s="227">
        <f>ROUND(I365*H365,2)</f>
        <v>0</v>
      </c>
      <c r="BL365" s="17" t="s">
        <v>170</v>
      </c>
      <c r="BM365" s="17" t="s">
        <v>891</v>
      </c>
    </row>
    <row r="366" s="1" customFormat="1">
      <c r="B366" s="38"/>
      <c r="C366" s="39"/>
      <c r="D366" s="228" t="s">
        <v>172</v>
      </c>
      <c r="E366" s="39"/>
      <c r="F366" s="229" t="s">
        <v>406</v>
      </c>
      <c r="G366" s="39"/>
      <c r="H366" s="39"/>
      <c r="I366" s="143"/>
      <c r="J366" s="39"/>
      <c r="K366" s="39"/>
      <c r="L366" s="43"/>
      <c r="M366" s="230"/>
      <c r="N366" s="79"/>
      <c r="O366" s="79"/>
      <c r="P366" s="79"/>
      <c r="Q366" s="79"/>
      <c r="R366" s="79"/>
      <c r="S366" s="79"/>
      <c r="T366" s="80"/>
      <c r="AT366" s="17" t="s">
        <v>172</v>
      </c>
      <c r="AU366" s="17" t="s">
        <v>76</v>
      </c>
    </row>
    <row r="367" s="1" customFormat="1">
      <c r="B367" s="38"/>
      <c r="C367" s="39"/>
      <c r="D367" s="228" t="s">
        <v>174</v>
      </c>
      <c r="E367" s="39"/>
      <c r="F367" s="231" t="s">
        <v>407</v>
      </c>
      <c r="G367" s="39"/>
      <c r="H367" s="39"/>
      <c r="I367" s="143"/>
      <c r="J367" s="39"/>
      <c r="K367" s="39"/>
      <c r="L367" s="43"/>
      <c r="M367" s="230"/>
      <c r="N367" s="79"/>
      <c r="O367" s="79"/>
      <c r="P367" s="79"/>
      <c r="Q367" s="79"/>
      <c r="R367" s="79"/>
      <c r="S367" s="79"/>
      <c r="T367" s="80"/>
      <c r="AT367" s="17" t="s">
        <v>174</v>
      </c>
      <c r="AU367" s="17" t="s">
        <v>76</v>
      </c>
    </row>
    <row r="368" s="12" customFormat="1">
      <c r="B368" s="232"/>
      <c r="C368" s="233"/>
      <c r="D368" s="228" t="s">
        <v>176</v>
      </c>
      <c r="E368" s="234" t="s">
        <v>1</v>
      </c>
      <c r="F368" s="235" t="s">
        <v>892</v>
      </c>
      <c r="G368" s="233"/>
      <c r="H368" s="236">
        <v>48</v>
      </c>
      <c r="I368" s="237"/>
      <c r="J368" s="233"/>
      <c r="K368" s="233"/>
      <c r="L368" s="238"/>
      <c r="M368" s="239"/>
      <c r="N368" s="240"/>
      <c r="O368" s="240"/>
      <c r="P368" s="240"/>
      <c r="Q368" s="240"/>
      <c r="R368" s="240"/>
      <c r="S368" s="240"/>
      <c r="T368" s="241"/>
      <c r="AT368" s="242" t="s">
        <v>176</v>
      </c>
      <c r="AU368" s="242" t="s">
        <v>76</v>
      </c>
      <c r="AV368" s="12" t="s">
        <v>76</v>
      </c>
      <c r="AW368" s="12" t="s">
        <v>30</v>
      </c>
      <c r="AX368" s="12" t="s">
        <v>67</v>
      </c>
      <c r="AY368" s="242" t="s">
        <v>163</v>
      </c>
    </row>
    <row r="369" s="12" customFormat="1">
      <c r="B369" s="232"/>
      <c r="C369" s="233"/>
      <c r="D369" s="228" t="s">
        <v>176</v>
      </c>
      <c r="E369" s="234" t="s">
        <v>1</v>
      </c>
      <c r="F369" s="235" t="s">
        <v>893</v>
      </c>
      <c r="G369" s="233"/>
      <c r="H369" s="236">
        <v>20</v>
      </c>
      <c r="I369" s="237"/>
      <c r="J369" s="233"/>
      <c r="K369" s="233"/>
      <c r="L369" s="238"/>
      <c r="M369" s="239"/>
      <c r="N369" s="240"/>
      <c r="O369" s="240"/>
      <c r="P369" s="240"/>
      <c r="Q369" s="240"/>
      <c r="R369" s="240"/>
      <c r="S369" s="240"/>
      <c r="T369" s="241"/>
      <c r="AT369" s="242" t="s">
        <v>176</v>
      </c>
      <c r="AU369" s="242" t="s">
        <v>76</v>
      </c>
      <c r="AV369" s="12" t="s">
        <v>76</v>
      </c>
      <c r="AW369" s="12" t="s">
        <v>30</v>
      </c>
      <c r="AX369" s="12" t="s">
        <v>67</v>
      </c>
      <c r="AY369" s="242" t="s">
        <v>163</v>
      </c>
    </row>
    <row r="370" s="14" customFormat="1">
      <c r="B370" s="253"/>
      <c r="C370" s="254"/>
      <c r="D370" s="228" t="s">
        <v>176</v>
      </c>
      <c r="E370" s="255" t="s">
        <v>1</v>
      </c>
      <c r="F370" s="256" t="s">
        <v>188</v>
      </c>
      <c r="G370" s="254"/>
      <c r="H370" s="257">
        <v>68</v>
      </c>
      <c r="I370" s="258"/>
      <c r="J370" s="254"/>
      <c r="K370" s="254"/>
      <c r="L370" s="259"/>
      <c r="M370" s="260"/>
      <c r="N370" s="261"/>
      <c r="O370" s="261"/>
      <c r="P370" s="261"/>
      <c r="Q370" s="261"/>
      <c r="R370" s="261"/>
      <c r="S370" s="261"/>
      <c r="T370" s="262"/>
      <c r="AT370" s="263" t="s">
        <v>176</v>
      </c>
      <c r="AU370" s="263" t="s">
        <v>76</v>
      </c>
      <c r="AV370" s="14" t="s">
        <v>170</v>
      </c>
      <c r="AW370" s="14" t="s">
        <v>30</v>
      </c>
      <c r="AX370" s="14" t="s">
        <v>74</v>
      </c>
      <c r="AY370" s="263" t="s">
        <v>163</v>
      </c>
    </row>
    <row r="371" s="1" customFormat="1" ht="16.5" customHeight="1">
      <c r="B371" s="38"/>
      <c r="C371" s="216" t="s">
        <v>894</v>
      </c>
      <c r="D371" s="216" t="s">
        <v>165</v>
      </c>
      <c r="E371" s="217" t="s">
        <v>419</v>
      </c>
      <c r="F371" s="218" t="s">
        <v>420</v>
      </c>
      <c r="G371" s="219" t="s">
        <v>180</v>
      </c>
      <c r="H371" s="220">
        <v>3.036</v>
      </c>
      <c r="I371" s="221"/>
      <c r="J371" s="222">
        <f>ROUND(I371*H371,2)</f>
        <v>0</v>
      </c>
      <c r="K371" s="218" t="s">
        <v>169</v>
      </c>
      <c r="L371" s="43"/>
      <c r="M371" s="223" t="s">
        <v>1</v>
      </c>
      <c r="N371" s="224" t="s">
        <v>38</v>
      </c>
      <c r="O371" s="79"/>
      <c r="P371" s="225">
        <f>O371*H371</f>
        <v>0</v>
      </c>
      <c r="Q371" s="225">
        <v>0.12</v>
      </c>
      <c r="R371" s="225">
        <f>Q371*H371</f>
        <v>0.36431999999999998</v>
      </c>
      <c r="S371" s="225">
        <v>2.2000000000000002</v>
      </c>
      <c r="T371" s="226">
        <f>S371*H371</f>
        <v>6.6792000000000007</v>
      </c>
      <c r="AR371" s="17" t="s">
        <v>170</v>
      </c>
      <c r="AT371" s="17" t="s">
        <v>165</v>
      </c>
      <c r="AU371" s="17" t="s">
        <v>76</v>
      </c>
      <c r="AY371" s="17" t="s">
        <v>163</v>
      </c>
      <c r="BE371" s="227">
        <f>IF(N371="základní",J371,0)</f>
        <v>0</v>
      </c>
      <c r="BF371" s="227">
        <f>IF(N371="snížená",J371,0)</f>
        <v>0</v>
      </c>
      <c r="BG371" s="227">
        <f>IF(N371="zákl. přenesená",J371,0)</f>
        <v>0</v>
      </c>
      <c r="BH371" s="227">
        <f>IF(N371="sníž. přenesená",J371,0)</f>
        <v>0</v>
      </c>
      <c r="BI371" s="227">
        <f>IF(N371="nulová",J371,0)</f>
        <v>0</v>
      </c>
      <c r="BJ371" s="17" t="s">
        <v>74</v>
      </c>
      <c r="BK371" s="227">
        <f>ROUND(I371*H371,2)</f>
        <v>0</v>
      </c>
      <c r="BL371" s="17" t="s">
        <v>170</v>
      </c>
      <c r="BM371" s="17" t="s">
        <v>895</v>
      </c>
    </row>
    <row r="372" s="1" customFormat="1">
      <c r="B372" s="38"/>
      <c r="C372" s="39"/>
      <c r="D372" s="228" t="s">
        <v>172</v>
      </c>
      <c r="E372" s="39"/>
      <c r="F372" s="229" t="s">
        <v>422</v>
      </c>
      <c r="G372" s="39"/>
      <c r="H372" s="39"/>
      <c r="I372" s="143"/>
      <c r="J372" s="39"/>
      <c r="K372" s="39"/>
      <c r="L372" s="43"/>
      <c r="M372" s="230"/>
      <c r="N372" s="79"/>
      <c r="O372" s="79"/>
      <c r="P372" s="79"/>
      <c r="Q372" s="79"/>
      <c r="R372" s="79"/>
      <c r="S372" s="79"/>
      <c r="T372" s="80"/>
      <c r="AT372" s="17" t="s">
        <v>172</v>
      </c>
      <c r="AU372" s="17" t="s">
        <v>76</v>
      </c>
    </row>
    <row r="373" s="1" customFormat="1">
      <c r="B373" s="38"/>
      <c r="C373" s="39"/>
      <c r="D373" s="228" t="s">
        <v>174</v>
      </c>
      <c r="E373" s="39"/>
      <c r="F373" s="231" t="s">
        <v>415</v>
      </c>
      <c r="G373" s="39"/>
      <c r="H373" s="39"/>
      <c r="I373" s="143"/>
      <c r="J373" s="39"/>
      <c r="K373" s="39"/>
      <c r="L373" s="43"/>
      <c r="M373" s="230"/>
      <c r="N373" s="79"/>
      <c r="O373" s="79"/>
      <c r="P373" s="79"/>
      <c r="Q373" s="79"/>
      <c r="R373" s="79"/>
      <c r="S373" s="79"/>
      <c r="T373" s="80"/>
      <c r="AT373" s="17" t="s">
        <v>174</v>
      </c>
      <c r="AU373" s="17" t="s">
        <v>76</v>
      </c>
    </row>
    <row r="374" s="13" customFormat="1">
      <c r="B374" s="243"/>
      <c r="C374" s="244"/>
      <c r="D374" s="228" t="s">
        <v>176</v>
      </c>
      <c r="E374" s="245" t="s">
        <v>1</v>
      </c>
      <c r="F374" s="246" t="s">
        <v>896</v>
      </c>
      <c r="G374" s="244"/>
      <c r="H374" s="245" t="s">
        <v>1</v>
      </c>
      <c r="I374" s="247"/>
      <c r="J374" s="244"/>
      <c r="K374" s="244"/>
      <c r="L374" s="248"/>
      <c r="M374" s="249"/>
      <c r="N374" s="250"/>
      <c r="O374" s="250"/>
      <c r="P374" s="250"/>
      <c r="Q374" s="250"/>
      <c r="R374" s="250"/>
      <c r="S374" s="250"/>
      <c r="T374" s="251"/>
      <c r="AT374" s="252" t="s">
        <v>176</v>
      </c>
      <c r="AU374" s="252" t="s">
        <v>76</v>
      </c>
      <c r="AV374" s="13" t="s">
        <v>74</v>
      </c>
      <c r="AW374" s="13" t="s">
        <v>30</v>
      </c>
      <c r="AX374" s="13" t="s">
        <v>67</v>
      </c>
      <c r="AY374" s="252" t="s">
        <v>163</v>
      </c>
    </row>
    <row r="375" s="12" customFormat="1">
      <c r="B375" s="232"/>
      <c r="C375" s="233"/>
      <c r="D375" s="228" t="s">
        <v>176</v>
      </c>
      <c r="E375" s="234" t="s">
        <v>1</v>
      </c>
      <c r="F375" s="235" t="s">
        <v>897</v>
      </c>
      <c r="G375" s="233"/>
      <c r="H375" s="236">
        <v>2.1179999999999999</v>
      </c>
      <c r="I375" s="237"/>
      <c r="J375" s="233"/>
      <c r="K375" s="233"/>
      <c r="L375" s="238"/>
      <c r="M375" s="239"/>
      <c r="N375" s="240"/>
      <c r="O375" s="240"/>
      <c r="P375" s="240"/>
      <c r="Q375" s="240"/>
      <c r="R375" s="240"/>
      <c r="S375" s="240"/>
      <c r="T375" s="241"/>
      <c r="AT375" s="242" t="s">
        <v>176</v>
      </c>
      <c r="AU375" s="242" t="s">
        <v>76</v>
      </c>
      <c r="AV375" s="12" t="s">
        <v>76</v>
      </c>
      <c r="AW375" s="12" t="s">
        <v>30</v>
      </c>
      <c r="AX375" s="12" t="s">
        <v>67</v>
      </c>
      <c r="AY375" s="242" t="s">
        <v>163</v>
      </c>
    </row>
    <row r="376" s="13" customFormat="1">
      <c r="B376" s="243"/>
      <c r="C376" s="244"/>
      <c r="D376" s="228" t="s">
        <v>176</v>
      </c>
      <c r="E376" s="245" t="s">
        <v>1</v>
      </c>
      <c r="F376" s="246" t="s">
        <v>898</v>
      </c>
      <c r="G376" s="244"/>
      <c r="H376" s="245" t="s">
        <v>1</v>
      </c>
      <c r="I376" s="247"/>
      <c r="J376" s="244"/>
      <c r="K376" s="244"/>
      <c r="L376" s="248"/>
      <c r="M376" s="249"/>
      <c r="N376" s="250"/>
      <c r="O376" s="250"/>
      <c r="P376" s="250"/>
      <c r="Q376" s="250"/>
      <c r="R376" s="250"/>
      <c r="S376" s="250"/>
      <c r="T376" s="251"/>
      <c r="AT376" s="252" t="s">
        <v>176</v>
      </c>
      <c r="AU376" s="252" t="s">
        <v>76</v>
      </c>
      <c r="AV376" s="13" t="s">
        <v>74</v>
      </c>
      <c r="AW376" s="13" t="s">
        <v>30</v>
      </c>
      <c r="AX376" s="13" t="s">
        <v>67</v>
      </c>
      <c r="AY376" s="252" t="s">
        <v>163</v>
      </c>
    </row>
    <row r="377" s="12" customFormat="1">
      <c r="B377" s="232"/>
      <c r="C377" s="233"/>
      <c r="D377" s="228" t="s">
        <v>176</v>
      </c>
      <c r="E377" s="234" t="s">
        <v>1</v>
      </c>
      <c r="F377" s="235" t="s">
        <v>899</v>
      </c>
      <c r="G377" s="233"/>
      <c r="H377" s="236">
        <v>0.27000000000000002</v>
      </c>
      <c r="I377" s="237"/>
      <c r="J377" s="233"/>
      <c r="K377" s="233"/>
      <c r="L377" s="238"/>
      <c r="M377" s="239"/>
      <c r="N377" s="240"/>
      <c r="O377" s="240"/>
      <c r="P377" s="240"/>
      <c r="Q377" s="240"/>
      <c r="R377" s="240"/>
      <c r="S377" s="240"/>
      <c r="T377" s="241"/>
      <c r="AT377" s="242" t="s">
        <v>176</v>
      </c>
      <c r="AU377" s="242" t="s">
        <v>76</v>
      </c>
      <c r="AV377" s="12" t="s">
        <v>76</v>
      </c>
      <c r="AW377" s="12" t="s">
        <v>30</v>
      </c>
      <c r="AX377" s="12" t="s">
        <v>67</v>
      </c>
      <c r="AY377" s="242" t="s">
        <v>163</v>
      </c>
    </row>
    <row r="378" s="13" customFormat="1">
      <c r="B378" s="243"/>
      <c r="C378" s="244"/>
      <c r="D378" s="228" t="s">
        <v>176</v>
      </c>
      <c r="E378" s="245" t="s">
        <v>1</v>
      </c>
      <c r="F378" s="246" t="s">
        <v>900</v>
      </c>
      <c r="G378" s="244"/>
      <c r="H378" s="245" t="s">
        <v>1</v>
      </c>
      <c r="I378" s="247"/>
      <c r="J378" s="244"/>
      <c r="K378" s="244"/>
      <c r="L378" s="248"/>
      <c r="M378" s="249"/>
      <c r="N378" s="250"/>
      <c r="O378" s="250"/>
      <c r="P378" s="250"/>
      <c r="Q378" s="250"/>
      <c r="R378" s="250"/>
      <c r="S378" s="250"/>
      <c r="T378" s="251"/>
      <c r="AT378" s="252" t="s">
        <v>176</v>
      </c>
      <c r="AU378" s="252" t="s">
        <v>76</v>
      </c>
      <c r="AV378" s="13" t="s">
        <v>74</v>
      </c>
      <c r="AW378" s="13" t="s">
        <v>30</v>
      </c>
      <c r="AX378" s="13" t="s">
        <v>67</v>
      </c>
      <c r="AY378" s="252" t="s">
        <v>163</v>
      </c>
    </row>
    <row r="379" s="12" customFormat="1">
      <c r="B379" s="232"/>
      <c r="C379" s="233"/>
      <c r="D379" s="228" t="s">
        <v>176</v>
      </c>
      <c r="E379" s="234" t="s">
        <v>1</v>
      </c>
      <c r="F379" s="235" t="s">
        <v>901</v>
      </c>
      <c r="G379" s="233"/>
      <c r="H379" s="236">
        <v>0.64800000000000002</v>
      </c>
      <c r="I379" s="237"/>
      <c r="J379" s="233"/>
      <c r="K379" s="233"/>
      <c r="L379" s="238"/>
      <c r="M379" s="239"/>
      <c r="N379" s="240"/>
      <c r="O379" s="240"/>
      <c r="P379" s="240"/>
      <c r="Q379" s="240"/>
      <c r="R379" s="240"/>
      <c r="S379" s="240"/>
      <c r="T379" s="241"/>
      <c r="AT379" s="242" t="s">
        <v>176</v>
      </c>
      <c r="AU379" s="242" t="s">
        <v>76</v>
      </c>
      <c r="AV379" s="12" t="s">
        <v>76</v>
      </c>
      <c r="AW379" s="12" t="s">
        <v>30</v>
      </c>
      <c r="AX379" s="12" t="s">
        <v>67</v>
      </c>
      <c r="AY379" s="242" t="s">
        <v>163</v>
      </c>
    </row>
    <row r="380" s="14" customFormat="1">
      <c r="B380" s="253"/>
      <c r="C380" s="254"/>
      <c r="D380" s="228" t="s">
        <v>176</v>
      </c>
      <c r="E380" s="255" t="s">
        <v>1</v>
      </c>
      <c r="F380" s="256" t="s">
        <v>188</v>
      </c>
      <c r="G380" s="254"/>
      <c r="H380" s="257">
        <v>3.036</v>
      </c>
      <c r="I380" s="258"/>
      <c r="J380" s="254"/>
      <c r="K380" s="254"/>
      <c r="L380" s="259"/>
      <c r="M380" s="260"/>
      <c r="N380" s="261"/>
      <c r="O380" s="261"/>
      <c r="P380" s="261"/>
      <c r="Q380" s="261"/>
      <c r="R380" s="261"/>
      <c r="S380" s="261"/>
      <c r="T380" s="262"/>
      <c r="AT380" s="263" t="s">
        <v>176</v>
      </c>
      <c r="AU380" s="263" t="s">
        <v>76</v>
      </c>
      <c r="AV380" s="14" t="s">
        <v>170</v>
      </c>
      <c r="AW380" s="14" t="s">
        <v>30</v>
      </c>
      <c r="AX380" s="14" t="s">
        <v>74</v>
      </c>
      <c r="AY380" s="263" t="s">
        <v>163</v>
      </c>
    </row>
    <row r="381" s="1" customFormat="1" ht="16.5" customHeight="1">
      <c r="B381" s="38"/>
      <c r="C381" s="216" t="s">
        <v>902</v>
      </c>
      <c r="D381" s="216" t="s">
        <v>165</v>
      </c>
      <c r="E381" s="217" t="s">
        <v>903</v>
      </c>
      <c r="F381" s="218" t="s">
        <v>904</v>
      </c>
      <c r="G381" s="219" t="s">
        <v>197</v>
      </c>
      <c r="H381" s="220">
        <v>101.62000000000001</v>
      </c>
      <c r="I381" s="221"/>
      <c r="J381" s="222">
        <f>ROUND(I381*H381,2)</f>
        <v>0</v>
      </c>
      <c r="K381" s="218" t="s">
        <v>169</v>
      </c>
      <c r="L381" s="43"/>
      <c r="M381" s="223" t="s">
        <v>1</v>
      </c>
      <c r="N381" s="224" t="s">
        <v>38</v>
      </c>
      <c r="O381" s="79"/>
      <c r="P381" s="225">
        <f>O381*H381</f>
        <v>0</v>
      </c>
      <c r="Q381" s="225">
        <v>0.065000000000000002</v>
      </c>
      <c r="R381" s="225">
        <f>Q381*H381</f>
        <v>6.6053000000000006</v>
      </c>
      <c r="S381" s="225">
        <v>0.13</v>
      </c>
      <c r="T381" s="226">
        <f>S381*H381</f>
        <v>13.210600000000001</v>
      </c>
      <c r="AR381" s="17" t="s">
        <v>170</v>
      </c>
      <c r="AT381" s="17" t="s">
        <v>165</v>
      </c>
      <c r="AU381" s="17" t="s">
        <v>76</v>
      </c>
      <c r="AY381" s="17" t="s">
        <v>163</v>
      </c>
      <c r="BE381" s="227">
        <f>IF(N381="základní",J381,0)</f>
        <v>0</v>
      </c>
      <c r="BF381" s="227">
        <f>IF(N381="snížená",J381,0)</f>
        <v>0</v>
      </c>
      <c r="BG381" s="227">
        <f>IF(N381="zákl. přenesená",J381,0)</f>
        <v>0</v>
      </c>
      <c r="BH381" s="227">
        <f>IF(N381="sníž. přenesená",J381,0)</f>
        <v>0</v>
      </c>
      <c r="BI381" s="227">
        <f>IF(N381="nulová",J381,0)</f>
        <v>0</v>
      </c>
      <c r="BJ381" s="17" t="s">
        <v>74</v>
      </c>
      <c r="BK381" s="227">
        <f>ROUND(I381*H381,2)</f>
        <v>0</v>
      </c>
      <c r="BL381" s="17" t="s">
        <v>170</v>
      </c>
      <c r="BM381" s="17" t="s">
        <v>905</v>
      </c>
    </row>
    <row r="382" s="1" customFormat="1">
      <c r="B382" s="38"/>
      <c r="C382" s="39"/>
      <c r="D382" s="228" t="s">
        <v>172</v>
      </c>
      <c r="E382" s="39"/>
      <c r="F382" s="229" t="s">
        <v>906</v>
      </c>
      <c r="G382" s="39"/>
      <c r="H382" s="39"/>
      <c r="I382" s="143"/>
      <c r="J382" s="39"/>
      <c r="K382" s="39"/>
      <c r="L382" s="43"/>
      <c r="M382" s="230"/>
      <c r="N382" s="79"/>
      <c r="O382" s="79"/>
      <c r="P382" s="79"/>
      <c r="Q382" s="79"/>
      <c r="R382" s="79"/>
      <c r="S382" s="79"/>
      <c r="T382" s="80"/>
      <c r="AT382" s="17" t="s">
        <v>172</v>
      </c>
      <c r="AU382" s="17" t="s">
        <v>76</v>
      </c>
    </row>
    <row r="383" s="1" customFormat="1">
      <c r="B383" s="38"/>
      <c r="C383" s="39"/>
      <c r="D383" s="228" t="s">
        <v>174</v>
      </c>
      <c r="E383" s="39"/>
      <c r="F383" s="231" t="s">
        <v>907</v>
      </c>
      <c r="G383" s="39"/>
      <c r="H383" s="39"/>
      <c r="I383" s="143"/>
      <c r="J383" s="39"/>
      <c r="K383" s="39"/>
      <c r="L383" s="43"/>
      <c r="M383" s="230"/>
      <c r="N383" s="79"/>
      <c r="O383" s="79"/>
      <c r="P383" s="79"/>
      <c r="Q383" s="79"/>
      <c r="R383" s="79"/>
      <c r="S383" s="79"/>
      <c r="T383" s="80"/>
      <c r="AT383" s="17" t="s">
        <v>174</v>
      </c>
      <c r="AU383" s="17" t="s">
        <v>76</v>
      </c>
    </row>
    <row r="384" s="13" customFormat="1">
      <c r="B384" s="243"/>
      <c r="C384" s="244"/>
      <c r="D384" s="228" t="s">
        <v>176</v>
      </c>
      <c r="E384" s="245" t="s">
        <v>1</v>
      </c>
      <c r="F384" s="246" t="s">
        <v>908</v>
      </c>
      <c r="G384" s="244"/>
      <c r="H384" s="245" t="s">
        <v>1</v>
      </c>
      <c r="I384" s="247"/>
      <c r="J384" s="244"/>
      <c r="K384" s="244"/>
      <c r="L384" s="248"/>
      <c r="M384" s="249"/>
      <c r="N384" s="250"/>
      <c r="O384" s="250"/>
      <c r="P384" s="250"/>
      <c r="Q384" s="250"/>
      <c r="R384" s="250"/>
      <c r="S384" s="250"/>
      <c r="T384" s="251"/>
      <c r="AT384" s="252" t="s">
        <v>176</v>
      </c>
      <c r="AU384" s="252" t="s">
        <v>76</v>
      </c>
      <c r="AV384" s="13" t="s">
        <v>74</v>
      </c>
      <c r="AW384" s="13" t="s">
        <v>30</v>
      </c>
      <c r="AX384" s="13" t="s">
        <v>67</v>
      </c>
      <c r="AY384" s="252" t="s">
        <v>163</v>
      </c>
    </row>
    <row r="385" s="12" customFormat="1">
      <c r="B385" s="232"/>
      <c r="C385" s="233"/>
      <c r="D385" s="228" t="s">
        <v>176</v>
      </c>
      <c r="E385" s="234" t="s">
        <v>1</v>
      </c>
      <c r="F385" s="235" t="s">
        <v>909</v>
      </c>
      <c r="G385" s="233"/>
      <c r="H385" s="236">
        <v>33.619999999999997</v>
      </c>
      <c r="I385" s="237"/>
      <c r="J385" s="233"/>
      <c r="K385" s="233"/>
      <c r="L385" s="238"/>
      <c r="M385" s="239"/>
      <c r="N385" s="240"/>
      <c r="O385" s="240"/>
      <c r="P385" s="240"/>
      <c r="Q385" s="240"/>
      <c r="R385" s="240"/>
      <c r="S385" s="240"/>
      <c r="T385" s="241"/>
      <c r="AT385" s="242" t="s">
        <v>176</v>
      </c>
      <c r="AU385" s="242" t="s">
        <v>76</v>
      </c>
      <c r="AV385" s="12" t="s">
        <v>76</v>
      </c>
      <c r="AW385" s="12" t="s">
        <v>30</v>
      </c>
      <c r="AX385" s="12" t="s">
        <v>67</v>
      </c>
      <c r="AY385" s="242" t="s">
        <v>163</v>
      </c>
    </row>
    <row r="386" s="12" customFormat="1">
      <c r="B386" s="232"/>
      <c r="C386" s="233"/>
      <c r="D386" s="228" t="s">
        <v>176</v>
      </c>
      <c r="E386" s="234" t="s">
        <v>1</v>
      </c>
      <c r="F386" s="235" t="s">
        <v>910</v>
      </c>
      <c r="G386" s="233"/>
      <c r="H386" s="236">
        <v>5.7400000000000002</v>
      </c>
      <c r="I386" s="237"/>
      <c r="J386" s="233"/>
      <c r="K386" s="233"/>
      <c r="L386" s="238"/>
      <c r="M386" s="239"/>
      <c r="N386" s="240"/>
      <c r="O386" s="240"/>
      <c r="P386" s="240"/>
      <c r="Q386" s="240"/>
      <c r="R386" s="240"/>
      <c r="S386" s="240"/>
      <c r="T386" s="241"/>
      <c r="AT386" s="242" t="s">
        <v>176</v>
      </c>
      <c r="AU386" s="242" t="s">
        <v>76</v>
      </c>
      <c r="AV386" s="12" t="s">
        <v>76</v>
      </c>
      <c r="AW386" s="12" t="s">
        <v>30</v>
      </c>
      <c r="AX386" s="12" t="s">
        <v>67</v>
      </c>
      <c r="AY386" s="242" t="s">
        <v>163</v>
      </c>
    </row>
    <row r="387" s="12" customFormat="1">
      <c r="B387" s="232"/>
      <c r="C387" s="233"/>
      <c r="D387" s="228" t="s">
        <v>176</v>
      </c>
      <c r="E387" s="234" t="s">
        <v>1</v>
      </c>
      <c r="F387" s="235" t="s">
        <v>911</v>
      </c>
      <c r="G387" s="233"/>
      <c r="H387" s="236">
        <v>4</v>
      </c>
      <c r="I387" s="237"/>
      <c r="J387" s="233"/>
      <c r="K387" s="233"/>
      <c r="L387" s="238"/>
      <c r="M387" s="239"/>
      <c r="N387" s="240"/>
      <c r="O387" s="240"/>
      <c r="P387" s="240"/>
      <c r="Q387" s="240"/>
      <c r="R387" s="240"/>
      <c r="S387" s="240"/>
      <c r="T387" s="241"/>
      <c r="AT387" s="242" t="s">
        <v>176</v>
      </c>
      <c r="AU387" s="242" t="s">
        <v>76</v>
      </c>
      <c r="AV387" s="12" t="s">
        <v>76</v>
      </c>
      <c r="AW387" s="12" t="s">
        <v>30</v>
      </c>
      <c r="AX387" s="12" t="s">
        <v>67</v>
      </c>
      <c r="AY387" s="242" t="s">
        <v>163</v>
      </c>
    </row>
    <row r="388" s="13" customFormat="1">
      <c r="B388" s="243"/>
      <c r="C388" s="244"/>
      <c r="D388" s="228" t="s">
        <v>176</v>
      </c>
      <c r="E388" s="245" t="s">
        <v>1</v>
      </c>
      <c r="F388" s="246" t="s">
        <v>912</v>
      </c>
      <c r="G388" s="244"/>
      <c r="H388" s="245" t="s">
        <v>1</v>
      </c>
      <c r="I388" s="247"/>
      <c r="J388" s="244"/>
      <c r="K388" s="244"/>
      <c r="L388" s="248"/>
      <c r="M388" s="249"/>
      <c r="N388" s="250"/>
      <c r="O388" s="250"/>
      <c r="P388" s="250"/>
      <c r="Q388" s="250"/>
      <c r="R388" s="250"/>
      <c r="S388" s="250"/>
      <c r="T388" s="251"/>
      <c r="AT388" s="252" t="s">
        <v>176</v>
      </c>
      <c r="AU388" s="252" t="s">
        <v>76</v>
      </c>
      <c r="AV388" s="13" t="s">
        <v>74</v>
      </c>
      <c r="AW388" s="13" t="s">
        <v>30</v>
      </c>
      <c r="AX388" s="13" t="s">
        <v>67</v>
      </c>
      <c r="AY388" s="252" t="s">
        <v>163</v>
      </c>
    </row>
    <row r="389" s="12" customFormat="1">
      <c r="B389" s="232"/>
      <c r="C389" s="233"/>
      <c r="D389" s="228" t="s">
        <v>176</v>
      </c>
      <c r="E389" s="234" t="s">
        <v>1</v>
      </c>
      <c r="F389" s="235" t="s">
        <v>913</v>
      </c>
      <c r="G389" s="233"/>
      <c r="H389" s="236">
        <v>13.199999999999999</v>
      </c>
      <c r="I389" s="237"/>
      <c r="J389" s="233"/>
      <c r="K389" s="233"/>
      <c r="L389" s="238"/>
      <c r="M389" s="239"/>
      <c r="N389" s="240"/>
      <c r="O389" s="240"/>
      <c r="P389" s="240"/>
      <c r="Q389" s="240"/>
      <c r="R389" s="240"/>
      <c r="S389" s="240"/>
      <c r="T389" s="241"/>
      <c r="AT389" s="242" t="s">
        <v>176</v>
      </c>
      <c r="AU389" s="242" t="s">
        <v>76</v>
      </c>
      <c r="AV389" s="12" t="s">
        <v>76</v>
      </c>
      <c r="AW389" s="12" t="s">
        <v>30</v>
      </c>
      <c r="AX389" s="12" t="s">
        <v>67</v>
      </c>
      <c r="AY389" s="242" t="s">
        <v>163</v>
      </c>
    </row>
    <row r="390" s="13" customFormat="1">
      <c r="B390" s="243"/>
      <c r="C390" s="244"/>
      <c r="D390" s="228" t="s">
        <v>176</v>
      </c>
      <c r="E390" s="245" t="s">
        <v>1</v>
      </c>
      <c r="F390" s="246" t="s">
        <v>914</v>
      </c>
      <c r="G390" s="244"/>
      <c r="H390" s="245" t="s">
        <v>1</v>
      </c>
      <c r="I390" s="247"/>
      <c r="J390" s="244"/>
      <c r="K390" s="244"/>
      <c r="L390" s="248"/>
      <c r="M390" s="249"/>
      <c r="N390" s="250"/>
      <c r="O390" s="250"/>
      <c r="P390" s="250"/>
      <c r="Q390" s="250"/>
      <c r="R390" s="250"/>
      <c r="S390" s="250"/>
      <c r="T390" s="251"/>
      <c r="AT390" s="252" t="s">
        <v>176</v>
      </c>
      <c r="AU390" s="252" t="s">
        <v>76</v>
      </c>
      <c r="AV390" s="13" t="s">
        <v>74</v>
      </c>
      <c r="AW390" s="13" t="s">
        <v>30</v>
      </c>
      <c r="AX390" s="13" t="s">
        <v>67</v>
      </c>
      <c r="AY390" s="252" t="s">
        <v>163</v>
      </c>
    </row>
    <row r="391" s="12" customFormat="1">
      <c r="B391" s="232"/>
      <c r="C391" s="233"/>
      <c r="D391" s="228" t="s">
        <v>176</v>
      </c>
      <c r="E391" s="234" t="s">
        <v>1</v>
      </c>
      <c r="F391" s="235" t="s">
        <v>915</v>
      </c>
      <c r="G391" s="233"/>
      <c r="H391" s="236">
        <v>34.5</v>
      </c>
      <c r="I391" s="237"/>
      <c r="J391" s="233"/>
      <c r="K391" s="233"/>
      <c r="L391" s="238"/>
      <c r="M391" s="239"/>
      <c r="N391" s="240"/>
      <c r="O391" s="240"/>
      <c r="P391" s="240"/>
      <c r="Q391" s="240"/>
      <c r="R391" s="240"/>
      <c r="S391" s="240"/>
      <c r="T391" s="241"/>
      <c r="AT391" s="242" t="s">
        <v>176</v>
      </c>
      <c r="AU391" s="242" t="s">
        <v>76</v>
      </c>
      <c r="AV391" s="12" t="s">
        <v>76</v>
      </c>
      <c r="AW391" s="12" t="s">
        <v>30</v>
      </c>
      <c r="AX391" s="12" t="s">
        <v>67</v>
      </c>
      <c r="AY391" s="242" t="s">
        <v>163</v>
      </c>
    </row>
    <row r="392" s="12" customFormat="1">
      <c r="B392" s="232"/>
      <c r="C392" s="233"/>
      <c r="D392" s="228" t="s">
        <v>176</v>
      </c>
      <c r="E392" s="234" t="s">
        <v>1</v>
      </c>
      <c r="F392" s="235" t="s">
        <v>916</v>
      </c>
      <c r="G392" s="233"/>
      <c r="H392" s="236">
        <v>10.560000000000001</v>
      </c>
      <c r="I392" s="237"/>
      <c r="J392" s="233"/>
      <c r="K392" s="233"/>
      <c r="L392" s="238"/>
      <c r="M392" s="239"/>
      <c r="N392" s="240"/>
      <c r="O392" s="240"/>
      <c r="P392" s="240"/>
      <c r="Q392" s="240"/>
      <c r="R392" s="240"/>
      <c r="S392" s="240"/>
      <c r="T392" s="241"/>
      <c r="AT392" s="242" t="s">
        <v>176</v>
      </c>
      <c r="AU392" s="242" t="s">
        <v>76</v>
      </c>
      <c r="AV392" s="12" t="s">
        <v>76</v>
      </c>
      <c r="AW392" s="12" t="s">
        <v>30</v>
      </c>
      <c r="AX392" s="12" t="s">
        <v>67</v>
      </c>
      <c r="AY392" s="242" t="s">
        <v>163</v>
      </c>
    </row>
    <row r="393" s="14" customFormat="1">
      <c r="B393" s="253"/>
      <c r="C393" s="254"/>
      <c r="D393" s="228" t="s">
        <v>176</v>
      </c>
      <c r="E393" s="255" t="s">
        <v>1</v>
      </c>
      <c r="F393" s="256" t="s">
        <v>188</v>
      </c>
      <c r="G393" s="254"/>
      <c r="H393" s="257">
        <v>101.62000000000001</v>
      </c>
      <c r="I393" s="258"/>
      <c r="J393" s="254"/>
      <c r="K393" s="254"/>
      <c r="L393" s="259"/>
      <c r="M393" s="260"/>
      <c r="N393" s="261"/>
      <c r="O393" s="261"/>
      <c r="P393" s="261"/>
      <c r="Q393" s="261"/>
      <c r="R393" s="261"/>
      <c r="S393" s="261"/>
      <c r="T393" s="262"/>
      <c r="AT393" s="263" t="s">
        <v>176</v>
      </c>
      <c r="AU393" s="263" t="s">
        <v>76</v>
      </c>
      <c r="AV393" s="14" t="s">
        <v>170</v>
      </c>
      <c r="AW393" s="14" t="s">
        <v>30</v>
      </c>
      <c r="AX393" s="14" t="s">
        <v>74</v>
      </c>
      <c r="AY393" s="263" t="s">
        <v>163</v>
      </c>
    </row>
    <row r="394" s="1" customFormat="1" ht="16.5" customHeight="1">
      <c r="B394" s="38"/>
      <c r="C394" s="216" t="s">
        <v>917</v>
      </c>
      <c r="D394" s="216" t="s">
        <v>165</v>
      </c>
      <c r="E394" s="217" t="s">
        <v>918</v>
      </c>
      <c r="F394" s="218" t="s">
        <v>919</v>
      </c>
      <c r="G394" s="219" t="s">
        <v>197</v>
      </c>
      <c r="H394" s="220">
        <v>41.728000000000002</v>
      </c>
      <c r="I394" s="221"/>
      <c r="J394" s="222">
        <f>ROUND(I394*H394,2)</f>
        <v>0</v>
      </c>
      <c r="K394" s="218" t="s">
        <v>169</v>
      </c>
      <c r="L394" s="43"/>
      <c r="M394" s="223" t="s">
        <v>1</v>
      </c>
      <c r="N394" s="224" t="s">
        <v>38</v>
      </c>
      <c r="O394" s="79"/>
      <c r="P394" s="225">
        <f>O394*H394</f>
        <v>0</v>
      </c>
      <c r="Q394" s="225">
        <v>0.070999999999999994</v>
      </c>
      <c r="R394" s="225">
        <f>Q394*H394</f>
        <v>2.962688</v>
      </c>
      <c r="S394" s="225">
        <v>0.13600000000000001</v>
      </c>
      <c r="T394" s="226">
        <f>S394*H394</f>
        <v>5.6750080000000009</v>
      </c>
      <c r="AR394" s="17" t="s">
        <v>170</v>
      </c>
      <c r="AT394" s="17" t="s">
        <v>165</v>
      </c>
      <c r="AU394" s="17" t="s">
        <v>76</v>
      </c>
      <c r="AY394" s="17" t="s">
        <v>163</v>
      </c>
      <c r="BE394" s="227">
        <f>IF(N394="základní",J394,0)</f>
        <v>0</v>
      </c>
      <c r="BF394" s="227">
        <f>IF(N394="snížená",J394,0)</f>
        <v>0</v>
      </c>
      <c r="BG394" s="227">
        <f>IF(N394="zákl. přenesená",J394,0)</f>
        <v>0</v>
      </c>
      <c r="BH394" s="227">
        <f>IF(N394="sníž. přenesená",J394,0)</f>
        <v>0</v>
      </c>
      <c r="BI394" s="227">
        <f>IF(N394="nulová",J394,0)</f>
        <v>0</v>
      </c>
      <c r="BJ394" s="17" t="s">
        <v>74</v>
      </c>
      <c r="BK394" s="227">
        <f>ROUND(I394*H394,2)</f>
        <v>0</v>
      </c>
      <c r="BL394" s="17" t="s">
        <v>170</v>
      </c>
      <c r="BM394" s="17" t="s">
        <v>920</v>
      </c>
    </row>
    <row r="395" s="1" customFormat="1">
      <c r="B395" s="38"/>
      <c r="C395" s="39"/>
      <c r="D395" s="228" t="s">
        <v>172</v>
      </c>
      <c r="E395" s="39"/>
      <c r="F395" s="229" t="s">
        <v>921</v>
      </c>
      <c r="G395" s="39"/>
      <c r="H395" s="39"/>
      <c r="I395" s="143"/>
      <c r="J395" s="39"/>
      <c r="K395" s="39"/>
      <c r="L395" s="43"/>
      <c r="M395" s="230"/>
      <c r="N395" s="79"/>
      <c r="O395" s="79"/>
      <c r="P395" s="79"/>
      <c r="Q395" s="79"/>
      <c r="R395" s="79"/>
      <c r="S395" s="79"/>
      <c r="T395" s="80"/>
      <c r="AT395" s="17" t="s">
        <v>172</v>
      </c>
      <c r="AU395" s="17" t="s">
        <v>76</v>
      </c>
    </row>
    <row r="396" s="1" customFormat="1">
      <c r="B396" s="38"/>
      <c r="C396" s="39"/>
      <c r="D396" s="228" t="s">
        <v>174</v>
      </c>
      <c r="E396" s="39"/>
      <c r="F396" s="231" t="s">
        <v>907</v>
      </c>
      <c r="G396" s="39"/>
      <c r="H396" s="39"/>
      <c r="I396" s="143"/>
      <c r="J396" s="39"/>
      <c r="K396" s="39"/>
      <c r="L396" s="43"/>
      <c r="M396" s="230"/>
      <c r="N396" s="79"/>
      <c r="O396" s="79"/>
      <c r="P396" s="79"/>
      <c r="Q396" s="79"/>
      <c r="R396" s="79"/>
      <c r="S396" s="79"/>
      <c r="T396" s="80"/>
      <c r="AT396" s="17" t="s">
        <v>174</v>
      </c>
      <c r="AU396" s="17" t="s">
        <v>76</v>
      </c>
    </row>
    <row r="397" s="13" customFormat="1">
      <c r="B397" s="243"/>
      <c r="C397" s="244"/>
      <c r="D397" s="228" t="s">
        <v>176</v>
      </c>
      <c r="E397" s="245" t="s">
        <v>1</v>
      </c>
      <c r="F397" s="246" t="s">
        <v>922</v>
      </c>
      <c r="G397" s="244"/>
      <c r="H397" s="245" t="s">
        <v>1</v>
      </c>
      <c r="I397" s="247"/>
      <c r="J397" s="244"/>
      <c r="K397" s="244"/>
      <c r="L397" s="248"/>
      <c r="M397" s="249"/>
      <c r="N397" s="250"/>
      <c r="O397" s="250"/>
      <c r="P397" s="250"/>
      <c r="Q397" s="250"/>
      <c r="R397" s="250"/>
      <c r="S397" s="250"/>
      <c r="T397" s="251"/>
      <c r="AT397" s="252" t="s">
        <v>176</v>
      </c>
      <c r="AU397" s="252" t="s">
        <v>76</v>
      </c>
      <c r="AV397" s="13" t="s">
        <v>74</v>
      </c>
      <c r="AW397" s="13" t="s">
        <v>30</v>
      </c>
      <c r="AX397" s="13" t="s">
        <v>67</v>
      </c>
      <c r="AY397" s="252" t="s">
        <v>163</v>
      </c>
    </row>
    <row r="398" s="12" customFormat="1">
      <c r="B398" s="232"/>
      <c r="C398" s="233"/>
      <c r="D398" s="228" t="s">
        <v>176</v>
      </c>
      <c r="E398" s="234" t="s">
        <v>1</v>
      </c>
      <c r="F398" s="235" t="s">
        <v>923</v>
      </c>
      <c r="G398" s="233"/>
      <c r="H398" s="236">
        <v>14.965</v>
      </c>
      <c r="I398" s="237"/>
      <c r="J398" s="233"/>
      <c r="K398" s="233"/>
      <c r="L398" s="238"/>
      <c r="M398" s="239"/>
      <c r="N398" s="240"/>
      <c r="O398" s="240"/>
      <c r="P398" s="240"/>
      <c r="Q398" s="240"/>
      <c r="R398" s="240"/>
      <c r="S398" s="240"/>
      <c r="T398" s="241"/>
      <c r="AT398" s="242" t="s">
        <v>176</v>
      </c>
      <c r="AU398" s="242" t="s">
        <v>76</v>
      </c>
      <c r="AV398" s="12" t="s">
        <v>76</v>
      </c>
      <c r="AW398" s="12" t="s">
        <v>30</v>
      </c>
      <c r="AX398" s="12" t="s">
        <v>67</v>
      </c>
      <c r="AY398" s="242" t="s">
        <v>163</v>
      </c>
    </row>
    <row r="399" s="12" customFormat="1">
      <c r="B399" s="232"/>
      <c r="C399" s="233"/>
      <c r="D399" s="228" t="s">
        <v>176</v>
      </c>
      <c r="E399" s="234" t="s">
        <v>1</v>
      </c>
      <c r="F399" s="235" t="s">
        <v>924</v>
      </c>
      <c r="G399" s="233"/>
      <c r="H399" s="236">
        <v>2.5550000000000002</v>
      </c>
      <c r="I399" s="237"/>
      <c r="J399" s="233"/>
      <c r="K399" s="233"/>
      <c r="L399" s="238"/>
      <c r="M399" s="239"/>
      <c r="N399" s="240"/>
      <c r="O399" s="240"/>
      <c r="P399" s="240"/>
      <c r="Q399" s="240"/>
      <c r="R399" s="240"/>
      <c r="S399" s="240"/>
      <c r="T399" s="241"/>
      <c r="AT399" s="242" t="s">
        <v>176</v>
      </c>
      <c r="AU399" s="242" t="s">
        <v>76</v>
      </c>
      <c r="AV399" s="12" t="s">
        <v>76</v>
      </c>
      <c r="AW399" s="12" t="s">
        <v>30</v>
      </c>
      <c r="AX399" s="12" t="s">
        <v>67</v>
      </c>
      <c r="AY399" s="242" t="s">
        <v>163</v>
      </c>
    </row>
    <row r="400" s="12" customFormat="1">
      <c r="B400" s="232"/>
      <c r="C400" s="233"/>
      <c r="D400" s="228" t="s">
        <v>176</v>
      </c>
      <c r="E400" s="234" t="s">
        <v>1</v>
      </c>
      <c r="F400" s="235" t="s">
        <v>925</v>
      </c>
      <c r="G400" s="233"/>
      <c r="H400" s="236">
        <v>6.6879999999999997</v>
      </c>
      <c r="I400" s="237"/>
      <c r="J400" s="233"/>
      <c r="K400" s="233"/>
      <c r="L400" s="238"/>
      <c r="M400" s="239"/>
      <c r="N400" s="240"/>
      <c r="O400" s="240"/>
      <c r="P400" s="240"/>
      <c r="Q400" s="240"/>
      <c r="R400" s="240"/>
      <c r="S400" s="240"/>
      <c r="T400" s="241"/>
      <c r="AT400" s="242" t="s">
        <v>176</v>
      </c>
      <c r="AU400" s="242" t="s">
        <v>76</v>
      </c>
      <c r="AV400" s="12" t="s">
        <v>76</v>
      </c>
      <c r="AW400" s="12" t="s">
        <v>30</v>
      </c>
      <c r="AX400" s="12" t="s">
        <v>67</v>
      </c>
      <c r="AY400" s="242" t="s">
        <v>163</v>
      </c>
    </row>
    <row r="401" s="13" customFormat="1">
      <c r="B401" s="243"/>
      <c r="C401" s="244"/>
      <c r="D401" s="228" t="s">
        <v>176</v>
      </c>
      <c r="E401" s="245" t="s">
        <v>1</v>
      </c>
      <c r="F401" s="246" t="s">
        <v>926</v>
      </c>
      <c r="G401" s="244"/>
      <c r="H401" s="245" t="s">
        <v>1</v>
      </c>
      <c r="I401" s="247"/>
      <c r="J401" s="244"/>
      <c r="K401" s="244"/>
      <c r="L401" s="248"/>
      <c r="M401" s="249"/>
      <c r="N401" s="250"/>
      <c r="O401" s="250"/>
      <c r="P401" s="250"/>
      <c r="Q401" s="250"/>
      <c r="R401" s="250"/>
      <c r="S401" s="250"/>
      <c r="T401" s="251"/>
      <c r="AT401" s="252" t="s">
        <v>176</v>
      </c>
      <c r="AU401" s="252" t="s">
        <v>76</v>
      </c>
      <c r="AV401" s="13" t="s">
        <v>74</v>
      </c>
      <c r="AW401" s="13" t="s">
        <v>30</v>
      </c>
      <c r="AX401" s="13" t="s">
        <v>67</v>
      </c>
      <c r="AY401" s="252" t="s">
        <v>163</v>
      </c>
    </row>
    <row r="402" s="12" customFormat="1">
      <c r="B402" s="232"/>
      <c r="C402" s="233"/>
      <c r="D402" s="228" t="s">
        <v>176</v>
      </c>
      <c r="E402" s="234" t="s">
        <v>1</v>
      </c>
      <c r="F402" s="235" t="s">
        <v>923</v>
      </c>
      <c r="G402" s="233"/>
      <c r="H402" s="236">
        <v>14.965</v>
      </c>
      <c r="I402" s="237"/>
      <c r="J402" s="233"/>
      <c r="K402" s="233"/>
      <c r="L402" s="238"/>
      <c r="M402" s="239"/>
      <c r="N402" s="240"/>
      <c r="O402" s="240"/>
      <c r="P402" s="240"/>
      <c r="Q402" s="240"/>
      <c r="R402" s="240"/>
      <c r="S402" s="240"/>
      <c r="T402" s="241"/>
      <c r="AT402" s="242" t="s">
        <v>176</v>
      </c>
      <c r="AU402" s="242" t="s">
        <v>76</v>
      </c>
      <c r="AV402" s="12" t="s">
        <v>76</v>
      </c>
      <c r="AW402" s="12" t="s">
        <v>30</v>
      </c>
      <c r="AX402" s="12" t="s">
        <v>67</v>
      </c>
      <c r="AY402" s="242" t="s">
        <v>163</v>
      </c>
    </row>
    <row r="403" s="12" customFormat="1">
      <c r="B403" s="232"/>
      <c r="C403" s="233"/>
      <c r="D403" s="228" t="s">
        <v>176</v>
      </c>
      <c r="E403" s="234" t="s">
        <v>1</v>
      </c>
      <c r="F403" s="235" t="s">
        <v>924</v>
      </c>
      <c r="G403" s="233"/>
      <c r="H403" s="236">
        <v>2.5550000000000002</v>
      </c>
      <c r="I403" s="237"/>
      <c r="J403" s="233"/>
      <c r="K403" s="233"/>
      <c r="L403" s="238"/>
      <c r="M403" s="239"/>
      <c r="N403" s="240"/>
      <c r="O403" s="240"/>
      <c r="P403" s="240"/>
      <c r="Q403" s="240"/>
      <c r="R403" s="240"/>
      <c r="S403" s="240"/>
      <c r="T403" s="241"/>
      <c r="AT403" s="242" t="s">
        <v>176</v>
      </c>
      <c r="AU403" s="242" t="s">
        <v>76</v>
      </c>
      <c r="AV403" s="12" t="s">
        <v>76</v>
      </c>
      <c r="AW403" s="12" t="s">
        <v>30</v>
      </c>
      <c r="AX403" s="12" t="s">
        <v>67</v>
      </c>
      <c r="AY403" s="242" t="s">
        <v>163</v>
      </c>
    </row>
    <row r="404" s="14" customFormat="1">
      <c r="B404" s="253"/>
      <c r="C404" s="254"/>
      <c r="D404" s="228" t="s">
        <v>176</v>
      </c>
      <c r="E404" s="255" t="s">
        <v>1</v>
      </c>
      <c r="F404" s="256" t="s">
        <v>188</v>
      </c>
      <c r="G404" s="254"/>
      <c r="H404" s="257">
        <v>41.728000000000002</v>
      </c>
      <c r="I404" s="258"/>
      <c r="J404" s="254"/>
      <c r="K404" s="254"/>
      <c r="L404" s="259"/>
      <c r="M404" s="260"/>
      <c r="N404" s="261"/>
      <c r="O404" s="261"/>
      <c r="P404" s="261"/>
      <c r="Q404" s="261"/>
      <c r="R404" s="261"/>
      <c r="S404" s="261"/>
      <c r="T404" s="262"/>
      <c r="AT404" s="263" t="s">
        <v>176</v>
      </c>
      <c r="AU404" s="263" t="s">
        <v>76</v>
      </c>
      <c r="AV404" s="14" t="s">
        <v>170</v>
      </c>
      <c r="AW404" s="14" t="s">
        <v>30</v>
      </c>
      <c r="AX404" s="14" t="s">
        <v>74</v>
      </c>
      <c r="AY404" s="263" t="s">
        <v>163</v>
      </c>
    </row>
    <row r="405" s="1" customFormat="1" ht="16.5" customHeight="1">
      <c r="B405" s="38"/>
      <c r="C405" s="216" t="s">
        <v>927</v>
      </c>
      <c r="D405" s="216" t="s">
        <v>165</v>
      </c>
      <c r="E405" s="217" t="s">
        <v>928</v>
      </c>
      <c r="F405" s="218" t="s">
        <v>929</v>
      </c>
      <c r="G405" s="219" t="s">
        <v>197</v>
      </c>
      <c r="H405" s="220">
        <v>101.62000000000001</v>
      </c>
      <c r="I405" s="221"/>
      <c r="J405" s="222">
        <f>ROUND(I405*H405,2)</f>
        <v>0</v>
      </c>
      <c r="K405" s="218" t="s">
        <v>169</v>
      </c>
      <c r="L405" s="43"/>
      <c r="M405" s="223" t="s">
        <v>1</v>
      </c>
      <c r="N405" s="224" t="s">
        <v>38</v>
      </c>
      <c r="O405" s="79"/>
      <c r="P405" s="225">
        <f>O405*H405</f>
        <v>0</v>
      </c>
      <c r="Q405" s="225">
        <v>0</v>
      </c>
      <c r="R405" s="225">
        <f>Q405*H405</f>
        <v>0</v>
      </c>
      <c r="S405" s="225">
        <v>0</v>
      </c>
      <c r="T405" s="226">
        <f>S405*H405</f>
        <v>0</v>
      </c>
      <c r="AR405" s="17" t="s">
        <v>170</v>
      </c>
      <c r="AT405" s="17" t="s">
        <v>165</v>
      </c>
      <c r="AU405" s="17" t="s">
        <v>76</v>
      </c>
      <c r="AY405" s="17" t="s">
        <v>163</v>
      </c>
      <c r="BE405" s="227">
        <f>IF(N405="základní",J405,0)</f>
        <v>0</v>
      </c>
      <c r="BF405" s="227">
        <f>IF(N405="snížená",J405,0)</f>
        <v>0</v>
      </c>
      <c r="BG405" s="227">
        <f>IF(N405="zákl. přenesená",J405,0)</f>
        <v>0</v>
      </c>
      <c r="BH405" s="227">
        <f>IF(N405="sníž. přenesená",J405,0)</f>
        <v>0</v>
      </c>
      <c r="BI405" s="227">
        <f>IF(N405="nulová",J405,0)</f>
        <v>0</v>
      </c>
      <c r="BJ405" s="17" t="s">
        <v>74</v>
      </c>
      <c r="BK405" s="227">
        <f>ROUND(I405*H405,2)</f>
        <v>0</v>
      </c>
      <c r="BL405" s="17" t="s">
        <v>170</v>
      </c>
      <c r="BM405" s="17" t="s">
        <v>930</v>
      </c>
    </row>
    <row r="406" s="1" customFormat="1">
      <c r="B406" s="38"/>
      <c r="C406" s="39"/>
      <c r="D406" s="228" t="s">
        <v>172</v>
      </c>
      <c r="E406" s="39"/>
      <c r="F406" s="229" t="s">
        <v>929</v>
      </c>
      <c r="G406" s="39"/>
      <c r="H406" s="39"/>
      <c r="I406" s="143"/>
      <c r="J406" s="39"/>
      <c r="K406" s="39"/>
      <c r="L406" s="43"/>
      <c r="M406" s="230"/>
      <c r="N406" s="79"/>
      <c r="O406" s="79"/>
      <c r="P406" s="79"/>
      <c r="Q406" s="79"/>
      <c r="R406" s="79"/>
      <c r="S406" s="79"/>
      <c r="T406" s="80"/>
      <c r="AT406" s="17" t="s">
        <v>172</v>
      </c>
      <c r="AU406" s="17" t="s">
        <v>76</v>
      </c>
    </row>
    <row r="407" s="1" customFormat="1">
      <c r="B407" s="38"/>
      <c r="C407" s="39"/>
      <c r="D407" s="228" t="s">
        <v>174</v>
      </c>
      <c r="E407" s="39"/>
      <c r="F407" s="231" t="s">
        <v>931</v>
      </c>
      <c r="G407" s="39"/>
      <c r="H407" s="39"/>
      <c r="I407" s="143"/>
      <c r="J407" s="39"/>
      <c r="K407" s="39"/>
      <c r="L407" s="43"/>
      <c r="M407" s="230"/>
      <c r="N407" s="79"/>
      <c r="O407" s="79"/>
      <c r="P407" s="79"/>
      <c r="Q407" s="79"/>
      <c r="R407" s="79"/>
      <c r="S407" s="79"/>
      <c r="T407" s="80"/>
      <c r="AT407" s="17" t="s">
        <v>174</v>
      </c>
      <c r="AU407" s="17" t="s">
        <v>76</v>
      </c>
    </row>
    <row r="408" s="13" customFormat="1">
      <c r="B408" s="243"/>
      <c r="C408" s="244"/>
      <c r="D408" s="228" t="s">
        <v>176</v>
      </c>
      <c r="E408" s="245" t="s">
        <v>1</v>
      </c>
      <c r="F408" s="246" t="s">
        <v>908</v>
      </c>
      <c r="G408" s="244"/>
      <c r="H408" s="245" t="s">
        <v>1</v>
      </c>
      <c r="I408" s="247"/>
      <c r="J408" s="244"/>
      <c r="K408" s="244"/>
      <c r="L408" s="248"/>
      <c r="M408" s="249"/>
      <c r="N408" s="250"/>
      <c r="O408" s="250"/>
      <c r="P408" s="250"/>
      <c r="Q408" s="250"/>
      <c r="R408" s="250"/>
      <c r="S408" s="250"/>
      <c r="T408" s="251"/>
      <c r="AT408" s="252" t="s">
        <v>176</v>
      </c>
      <c r="AU408" s="252" t="s">
        <v>76</v>
      </c>
      <c r="AV408" s="13" t="s">
        <v>74</v>
      </c>
      <c r="AW408" s="13" t="s">
        <v>30</v>
      </c>
      <c r="AX408" s="13" t="s">
        <v>67</v>
      </c>
      <c r="AY408" s="252" t="s">
        <v>163</v>
      </c>
    </row>
    <row r="409" s="12" customFormat="1">
      <c r="B409" s="232"/>
      <c r="C409" s="233"/>
      <c r="D409" s="228" t="s">
        <v>176</v>
      </c>
      <c r="E409" s="234" t="s">
        <v>1</v>
      </c>
      <c r="F409" s="235" t="s">
        <v>909</v>
      </c>
      <c r="G409" s="233"/>
      <c r="H409" s="236">
        <v>33.619999999999997</v>
      </c>
      <c r="I409" s="237"/>
      <c r="J409" s="233"/>
      <c r="K409" s="233"/>
      <c r="L409" s="238"/>
      <c r="M409" s="239"/>
      <c r="N409" s="240"/>
      <c r="O409" s="240"/>
      <c r="P409" s="240"/>
      <c r="Q409" s="240"/>
      <c r="R409" s="240"/>
      <c r="S409" s="240"/>
      <c r="T409" s="241"/>
      <c r="AT409" s="242" t="s">
        <v>176</v>
      </c>
      <c r="AU409" s="242" t="s">
        <v>76</v>
      </c>
      <c r="AV409" s="12" t="s">
        <v>76</v>
      </c>
      <c r="AW409" s="12" t="s">
        <v>30</v>
      </c>
      <c r="AX409" s="12" t="s">
        <v>67</v>
      </c>
      <c r="AY409" s="242" t="s">
        <v>163</v>
      </c>
    </row>
    <row r="410" s="12" customFormat="1">
      <c r="B410" s="232"/>
      <c r="C410" s="233"/>
      <c r="D410" s="228" t="s">
        <v>176</v>
      </c>
      <c r="E410" s="234" t="s">
        <v>1</v>
      </c>
      <c r="F410" s="235" t="s">
        <v>910</v>
      </c>
      <c r="G410" s="233"/>
      <c r="H410" s="236">
        <v>5.7400000000000002</v>
      </c>
      <c r="I410" s="237"/>
      <c r="J410" s="233"/>
      <c r="K410" s="233"/>
      <c r="L410" s="238"/>
      <c r="M410" s="239"/>
      <c r="N410" s="240"/>
      <c r="O410" s="240"/>
      <c r="P410" s="240"/>
      <c r="Q410" s="240"/>
      <c r="R410" s="240"/>
      <c r="S410" s="240"/>
      <c r="T410" s="241"/>
      <c r="AT410" s="242" t="s">
        <v>176</v>
      </c>
      <c r="AU410" s="242" t="s">
        <v>76</v>
      </c>
      <c r="AV410" s="12" t="s">
        <v>76</v>
      </c>
      <c r="AW410" s="12" t="s">
        <v>30</v>
      </c>
      <c r="AX410" s="12" t="s">
        <v>67</v>
      </c>
      <c r="AY410" s="242" t="s">
        <v>163</v>
      </c>
    </row>
    <row r="411" s="12" customFormat="1">
      <c r="B411" s="232"/>
      <c r="C411" s="233"/>
      <c r="D411" s="228" t="s">
        <v>176</v>
      </c>
      <c r="E411" s="234" t="s">
        <v>1</v>
      </c>
      <c r="F411" s="235" t="s">
        <v>911</v>
      </c>
      <c r="G411" s="233"/>
      <c r="H411" s="236">
        <v>4</v>
      </c>
      <c r="I411" s="237"/>
      <c r="J411" s="233"/>
      <c r="K411" s="233"/>
      <c r="L411" s="238"/>
      <c r="M411" s="239"/>
      <c r="N411" s="240"/>
      <c r="O411" s="240"/>
      <c r="P411" s="240"/>
      <c r="Q411" s="240"/>
      <c r="R411" s="240"/>
      <c r="S411" s="240"/>
      <c r="T411" s="241"/>
      <c r="AT411" s="242" t="s">
        <v>176</v>
      </c>
      <c r="AU411" s="242" t="s">
        <v>76</v>
      </c>
      <c r="AV411" s="12" t="s">
        <v>76</v>
      </c>
      <c r="AW411" s="12" t="s">
        <v>30</v>
      </c>
      <c r="AX411" s="12" t="s">
        <v>67</v>
      </c>
      <c r="AY411" s="242" t="s">
        <v>163</v>
      </c>
    </row>
    <row r="412" s="13" customFormat="1">
      <c r="B412" s="243"/>
      <c r="C412" s="244"/>
      <c r="D412" s="228" t="s">
        <v>176</v>
      </c>
      <c r="E412" s="245" t="s">
        <v>1</v>
      </c>
      <c r="F412" s="246" t="s">
        <v>912</v>
      </c>
      <c r="G412" s="244"/>
      <c r="H412" s="245" t="s">
        <v>1</v>
      </c>
      <c r="I412" s="247"/>
      <c r="J412" s="244"/>
      <c r="K412" s="244"/>
      <c r="L412" s="248"/>
      <c r="M412" s="249"/>
      <c r="N412" s="250"/>
      <c r="O412" s="250"/>
      <c r="P412" s="250"/>
      <c r="Q412" s="250"/>
      <c r="R412" s="250"/>
      <c r="S412" s="250"/>
      <c r="T412" s="251"/>
      <c r="AT412" s="252" t="s">
        <v>176</v>
      </c>
      <c r="AU412" s="252" t="s">
        <v>76</v>
      </c>
      <c r="AV412" s="13" t="s">
        <v>74</v>
      </c>
      <c r="AW412" s="13" t="s">
        <v>30</v>
      </c>
      <c r="AX412" s="13" t="s">
        <v>67</v>
      </c>
      <c r="AY412" s="252" t="s">
        <v>163</v>
      </c>
    </row>
    <row r="413" s="12" customFormat="1">
      <c r="B413" s="232"/>
      <c r="C413" s="233"/>
      <c r="D413" s="228" t="s">
        <v>176</v>
      </c>
      <c r="E413" s="234" t="s">
        <v>1</v>
      </c>
      <c r="F413" s="235" t="s">
        <v>913</v>
      </c>
      <c r="G413" s="233"/>
      <c r="H413" s="236">
        <v>13.199999999999999</v>
      </c>
      <c r="I413" s="237"/>
      <c r="J413" s="233"/>
      <c r="K413" s="233"/>
      <c r="L413" s="238"/>
      <c r="M413" s="239"/>
      <c r="N413" s="240"/>
      <c r="O413" s="240"/>
      <c r="P413" s="240"/>
      <c r="Q413" s="240"/>
      <c r="R413" s="240"/>
      <c r="S413" s="240"/>
      <c r="T413" s="241"/>
      <c r="AT413" s="242" t="s">
        <v>176</v>
      </c>
      <c r="AU413" s="242" t="s">
        <v>76</v>
      </c>
      <c r="AV413" s="12" t="s">
        <v>76</v>
      </c>
      <c r="AW413" s="12" t="s">
        <v>30</v>
      </c>
      <c r="AX413" s="12" t="s">
        <v>67</v>
      </c>
      <c r="AY413" s="242" t="s">
        <v>163</v>
      </c>
    </row>
    <row r="414" s="13" customFormat="1">
      <c r="B414" s="243"/>
      <c r="C414" s="244"/>
      <c r="D414" s="228" t="s">
        <v>176</v>
      </c>
      <c r="E414" s="245" t="s">
        <v>1</v>
      </c>
      <c r="F414" s="246" t="s">
        <v>914</v>
      </c>
      <c r="G414" s="244"/>
      <c r="H414" s="245" t="s">
        <v>1</v>
      </c>
      <c r="I414" s="247"/>
      <c r="J414" s="244"/>
      <c r="K414" s="244"/>
      <c r="L414" s="248"/>
      <c r="M414" s="249"/>
      <c r="N414" s="250"/>
      <c r="O414" s="250"/>
      <c r="P414" s="250"/>
      <c r="Q414" s="250"/>
      <c r="R414" s="250"/>
      <c r="S414" s="250"/>
      <c r="T414" s="251"/>
      <c r="AT414" s="252" t="s">
        <v>176</v>
      </c>
      <c r="AU414" s="252" t="s">
        <v>76</v>
      </c>
      <c r="AV414" s="13" t="s">
        <v>74</v>
      </c>
      <c r="AW414" s="13" t="s">
        <v>30</v>
      </c>
      <c r="AX414" s="13" t="s">
        <v>67</v>
      </c>
      <c r="AY414" s="252" t="s">
        <v>163</v>
      </c>
    </row>
    <row r="415" s="12" customFormat="1">
      <c r="B415" s="232"/>
      <c r="C415" s="233"/>
      <c r="D415" s="228" t="s">
        <v>176</v>
      </c>
      <c r="E415" s="234" t="s">
        <v>1</v>
      </c>
      <c r="F415" s="235" t="s">
        <v>915</v>
      </c>
      <c r="G415" s="233"/>
      <c r="H415" s="236">
        <v>34.5</v>
      </c>
      <c r="I415" s="237"/>
      <c r="J415" s="233"/>
      <c r="K415" s="233"/>
      <c r="L415" s="238"/>
      <c r="M415" s="239"/>
      <c r="N415" s="240"/>
      <c r="O415" s="240"/>
      <c r="P415" s="240"/>
      <c r="Q415" s="240"/>
      <c r="R415" s="240"/>
      <c r="S415" s="240"/>
      <c r="T415" s="241"/>
      <c r="AT415" s="242" t="s">
        <v>176</v>
      </c>
      <c r="AU415" s="242" t="s">
        <v>76</v>
      </c>
      <c r="AV415" s="12" t="s">
        <v>76</v>
      </c>
      <c r="AW415" s="12" t="s">
        <v>30</v>
      </c>
      <c r="AX415" s="12" t="s">
        <v>67</v>
      </c>
      <c r="AY415" s="242" t="s">
        <v>163</v>
      </c>
    </row>
    <row r="416" s="12" customFormat="1">
      <c r="B416" s="232"/>
      <c r="C416" s="233"/>
      <c r="D416" s="228" t="s">
        <v>176</v>
      </c>
      <c r="E416" s="234" t="s">
        <v>1</v>
      </c>
      <c r="F416" s="235" t="s">
        <v>916</v>
      </c>
      <c r="G416" s="233"/>
      <c r="H416" s="236">
        <v>10.560000000000001</v>
      </c>
      <c r="I416" s="237"/>
      <c r="J416" s="233"/>
      <c r="K416" s="233"/>
      <c r="L416" s="238"/>
      <c r="M416" s="239"/>
      <c r="N416" s="240"/>
      <c r="O416" s="240"/>
      <c r="P416" s="240"/>
      <c r="Q416" s="240"/>
      <c r="R416" s="240"/>
      <c r="S416" s="240"/>
      <c r="T416" s="241"/>
      <c r="AT416" s="242" t="s">
        <v>176</v>
      </c>
      <c r="AU416" s="242" t="s">
        <v>76</v>
      </c>
      <c r="AV416" s="12" t="s">
        <v>76</v>
      </c>
      <c r="AW416" s="12" t="s">
        <v>30</v>
      </c>
      <c r="AX416" s="12" t="s">
        <v>67</v>
      </c>
      <c r="AY416" s="242" t="s">
        <v>163</v>
      </c>
    </row>
    <row r="417" s="14" customFormat="1">
      <c r="B417" s="253"/>
      <c r="C417" s="254"/>
      <c r="D417" s="228" t="s">
        <v>176</v>
      </c>
      <c r="E417" s="255" t="s">
        <v>1</v>
      </c>
      <c r="F417" s="256" t="s">
        <v>188</v>
      </c>
      <c r="G417" s="254"/>
      <c r="H417" s="257">
        <v>101.62000000000001</v>
      </c>
      <c r="I417" s="258"/>
      <c r="J417" s="254"/>
      <c r="K417" s="254"/>
      <c r="L417" s="259"/>
      <c r="M417" s="260"/>
      <c r="N417" s="261"/>
      <c r="O417" s="261"/>
      <c r="P417" s="261"/>
      <c r="Q417" s="261"/>
      <c r="R417" s="261"/>
      <c r="S417" s="261"/>
      <c r="T417" s="262"/>
      <c r="AT417" s="263" t="s">
        <v>176</v>
      </c>
      <c r="AU417" s="263" t="s">
        <v>76</v>
      </c>
      <c r="AV417" s="14" t="s">
        <v>170</v>
      </c>
      <c r="AW417" s="14" t="s">
        <v>30</v>
      </c>
      <c r="AX417" s="14" t="s">
        <v>74</v>
      </c>
      <c r="AY417" s="263" t="s">
        <v>163</v>
      </c>
    </row>
    <row r="418" s="1" customFormat="1" ht="16.5" customHeight="1">
      <c r="B418" s="38"/>
      <c r="C418" s="216" t="s">
        <v>932</v>
      </c>
      <c r="D418" s="216" t="s">
        <v>165</v>
      </c>
      <c r="E418" s="217" t="s">
        <v>933</v>
      </c>
      <c r="F418" s="218" t="s">
        <v>934</v>
      </c>
      <c r="G418" s="219" t="s">
        <v>197</v>
      </c>
      <c r="H418" s="220">
        <v>41.728000000000002</v>
      </c>
      <c r="I418" s="221"/>
      <c r="J418" s="222">
        <f>ROUND(I418*H418,2)</f>
        <v>0</v>
      </c>
      <c r="K418" s="218" t="s">
        <v>169</v>
      </c>
      <c r="L418" s="43"/>
      <c r="M418" s="223" t="s">
        <v>1</v>
      </c>
      <c r="N418" s="224" t="s">
        <v>38</v>
      </c>
      <c r="O418" s="79"/>
      <c r="P418" s="225">
        <f>O418*H418</f>
        <v>0</v>
      </c>
      <c r="Q418" s="225">
        <v>0</v>
      </c>
      <c r="R418" s="225">
        <f>Q418*H418</f>
        <v>0</v>
      </c>
      <c r="S418" s="225">
        <v>0</v>
      </c>
      <c r="T418" s="226">
        <f>S418*H418</f>
        <v>0</v>
      </c>
      <c r="AR418" s="17" t="s">
        <v>170</v>
      </c>
      <c r="AT418" s="17" t="s">
        <v>165</v>
      </c>
      <c r="AU418" s="17" t="s">
        <v>76</v>
      </c>
      <c r="AY418" s="17" t="s">
        <v>163</v>
      </c>
      <c r="BE418" s="227">
        <f>IF(N418="základní",J418,0)</f>
        <v>0</v>
      </c>
      <c r="BF418" s="227">
        <f>IF(N418="snížená",J418,0)</f>
        <v>0</v>
      </c>
      <c r="BG418" s="227">
        <f>IF(N418="zákl. přenesená",J418,0)</f>
        <v>0</v>
      </c>
      <c r="BH418" s="227">
        <f>IF(N418="sníž. přenesená",J418,0)</f>
        <v>0</v>
      </c>
      <c r="BI418" s="227">
        <f>IF(N418="nulová",J418,0)</f>
        <v>0</v>
      </c>
      <c r="BJ418" s="17" t="s">
        <v>74</v>
      </c>
      <c r="BK418" s="227">
        <f>ROUND(I418*H418,2)</f>
        <v>0</v>
      </c>
      <c r="BL418" s="17" t="s">
        <v>170</v>
      </c>
      <c r="BM418" s="17" t="s">
        <v>935</v>
      </c>
    </row>
    <row r="419" s="1" customFormat="1">
      <c r="B419" s="38"/>
      <c r="C419" s="39"/>
      <c r="D419" s="228" t="s">
        <v>172</v>
      </c>
      <c r="E419" s="39"/>
      <c r="F419" s="229" t="s">
        <v>934</v>
      </c>
      <c r="G419" s="39"/>
      <c r="H419" s="39"/>
      <c r="I419" s="143"/>
      <c r="J419" s="39"/>
      <c r="K419" s="39"/>
      <c r="L419" s="43"/>
      <c r="M419" s="230"/>
      <c r="N419" s="79"/>
      <c r="O419" s="79"/>
      <c r="P419" s="79"/>
      <c r="Q419" s="79"/>
      <c r="R419" s="79"/>
      <c r="S419" s="79"/>
      <c r="T419" s="80"/>
      <c r="AT419" s="17" t="s">
        <v>172</v>
      </c>
      <c r="AU419" s="17" t="s">
        <v>76</v>
      </c>
    </row>
    <row r="420" s="1" customFormat="1">
      <c r="B420" s="38"/>
      <c r="C420" s="39"/>
      <c r="D420" s="228" t="s">
        <v>174</v>
      </c>
      <c r="E420" s="39"/>
      <c r="F420" s="231" t="s">
        <v>931</v>
      </c>
      <c r="G420" s="39"/>
      <c r="H420" s="39"/>
      <c r="I420" s="143"/>
      <c r="J420" s="39"/>
      <c r="K420" s="39"/>
      <c r="L420" s="43"/>
      <c r="M420" s="230"/>
      <c r="N420" s="79"/>
      <c r="O420" s="79"/>
      <c r="P420" s="79"/>
      <c r="Q420" s="79"/>
      <c r="R420" s="79"/>
      <c r="S420" s="79"/>
      <c r="T420" s="80"/>
      <c r="AT420" s="17" t="s">
        <v>174</v>
      </c>
      <c r="AU420" s="17" t="s">
        <v>76</v>
      </c>
    </row>
    <row r="421" s="13" customFormat="1">
      <c r="B421" s="243"/>
      <c r="C421" s="244"/>
      <c r="D421" s="228" t="s">
        <v>176</v>
      </c>
      <c r="E421" s="245" t="s">
        <v>1</v>
      </c>
      <c r="F421" s="246" t="s">
        <v>922</v>
      </c>
      <c r="G421" s="244"/>
      <c r="H421" s="245" t="s">
        <v>1</v>
      </c>
      <c r="I421" s="247"/>
      <c r="J421" s="244"/>
      <c r="K421" s="244"/>
      <c r="L421" s="248"/>
      <c r="M421" s="249"/>
      <c r="N421" s="250"/>
      <c r="O421" s="250"/>
      <c r="P421" s="250"/>
      <c r="Q421" s="250"/>
      <c r="R421" s="250"/>
      <c r="S421" s="250"/>
      <c r="T421" s="251"/>
      <c r="AT421" s="252" t="s">
        <v>176</v>
      </c>
      <c r="AU421" s="252" t="s">
        <v>76</v>
      </c>
      <c r="AV421" s="13" t="s">
        <v>74</v>
      </c>
      <c r="AW421" s="13" t="s">
        <v>30</v>
      </c>
      <c r="AX421" s="13" t="s">
        <v>67</v>
      </c>
      <c r="AY421" s="252" t="s">
        <v>163</v>
      </c>
    </row>
    <row r="422" s="12" customFormat="1">
      <c r="B422" s="232"/>
      <c r="C422" s="233"/>
      <c r="D422" s="228" t="s">
        <v>176</v>
      </c>
      <c r="E422" s="234" t="s">
        <v>1</v>
      </c>
      <c r="F422" s="235" t="s">
        <v>923</v>
      </c>
      <c r="G422" s="233"/>
      <c r="H422" s="236">
        <v>14.965</v>
      </c>
      <c r="I422" s="237"/>
      <c r="J422" s="233"/>
      <c r="K422" s="233"/>
      <c r="L422" s="238"/>
      <c r="M422" s="239"/>
      <c r="N422" s="240"/>
      <c r="O422" s="240"/>
      <c r="P422" s="240"/>
      <c r="Q422" s="240"/>
      <c r="R422" s="240"/>
      <c r="S422" s="240"/>
      <c r="T422" s="241"/>
      <c r="AT422" s="242" t="s">
        <v>176</v>
      </c>
      <c r="AU422" s="242" t="s">
        <v>76</v>
      </c>
      <c r="AV422" s="12" t="s">
        <v>76</v>
      </c>
      <c r="AW422" s="12" t="s">
        <v>30</v>
      </c>
      <c r="AX422" s="12" t="s">
        <v>67</v>
      </c>
      <c r="AY422" s="242" t="s">
        <v>163</v>
      </c>
    </row>
    <row r="423" s="12" customFormat="1">
      <c r="B423" s="232"/>
      <c r="C423" s="233"/>
      <c r="D423" s="228" t="s">
        <v>176</v>
      </c>
      <c r="E423" s="234" t="s">
        <v>1</v>
      </c>
      <c r="F423" s="235" t="s">
        <v>924</v>
      </c>
      <c r="G423" s="233"/>
      <c r="H423" s="236">
        <v>2.5550000000000002</v>
      </c>
      <c r="I423" s="237"/>
      <c r="J423" s="233"/>
      <c r="K423" s="233"/>
      <c r="L423" s="238"/>
      <c r="M423" s="239"/>
      <c r="N423" s="240"/>
      <c r="O423" s="240"/>
      <c r="P423" s="240"/>
      <c r="Q423" s="240"/>
      <c r="R423" s="240"/>
      <c r="S423" s="240"/>
      <c r="T423" s="241"/>
      <c r="AT423" s="242" t="s">
        <v>176</v>
      </c>
      <c r="AU423" s="242" t="s">
        <v>76</v>
      </c>
      <c r="AV423" s="12" t="s">
        <v>76</v>
      </c>
      <c r="AW423" s="12" t="s">
        <v>30</v>
      </c>
      <c r="AX423" s="12" t="s">
        <v>67</v>
      </c>
      <c r="AY423" s="242" t="s">
        <v>163</v>
      </c>
    </row>
    <row r="424" s="12" customFormat="1">
      <c r="B424" s="232"/>
      <c r="C424" s="233"/>
      <c r="D424" s="228" t="s">
        <v>176</v>
      </c>
      <c r="E424" s="234" t="s">
        <v>1</v>
      </c>
      <c r="F424" s="235" t="s">
        <v>925</v>
      </c>
      <c r="G424" s="233"/>
      <c r="H424" s="236">
        <v>6.6879999999999997</v>
      </c>
      <c r="I424" s="237"/>
      <c r="J424" s="233"/>
      <c r="K424" s="233"/>
      <c r="L424" s="238"/>
      <c r="M424" s="239"/>
      <c r="N424" s="240"/>
      <c r="O424" s="240"/>
      <c r="P424" s="240"/>
      <c r="Q424" s="240"/>
      <c r="R424" s="240"/>
      <c r="S424" s="240"/>
      <c r="T424" s="241"/>
      <c r="AT424" s="242" t="s">
        <v>176</v>
      </c>
      <c r="AU424" s="242" t="s">
        <v>76</v>
      </c>
      <c r="AV424" s="12" t="s">
        <v>76</v>
      </c>
      <c r="AW424" s="12" t="s">
        <v>30</v>
      </c>
      <c r="AX424" s="12" t="s">
        <v>67</v>
      </c>
      <c r="AY424" s="242" t="s">
        <v>163</v>
      </c>
    </row>
    <row r="425" s="13" customFormat="1">
      <c r="B425" s="243"/>
      <c r="C425" s="244"/>
      <c r="D425" s="228" t="s">
        <v>176</v>
      </c>
      <c r="E425" s="245" t="s">
        <v>1</v>
      </c>
      <c r="F425" s="246" t="s">
        <v>926</v>
      </c>
      <c r="G425" s="244"/>
      <c r="H425" s="245" t="s">
        <v>1</v>
      </c>
      <c r="I425" s="247"/>
      <c r="J425" s="244"/>
      <c r="K425" s="244"/>
      <c r="L425" s="248"/>
      <c r="M425" s="249"/>
      <c r="N425" s="250"/>
      <c r="O425" s="250"/>
      <c r="P425" s="250"/>
      <c r="Q425" s="250"/>
      <c r="R425" s="250"/>
      <c r="S425" s="250"/>
      <c r="T425" s="251"/>
      <c r="AT425" s="252" t="s">
        <v>176</v>
      </c>
      <c r="AU425" s="252" t="s">
        <v>76</v>
      </c>
      <c r="AV425" s="13" t="s">
        <v>74</v>
      </c>
      <c r="AW425" s="13" t="s">
        <v>30</v>
      </c>
      <c r="AX425" s="13" t="s">
        <v>67</v>
      </c>
      <c r="AY425" s="252" t="s">
        <v>163</v>
      </c>
    </row>
    <row r="426" s="12" customFormat="1">
      <c r="B426" s="232"/>
      <c r="C426" s="233"/>
      <c r="D426" s="228" t="s">
        <v>176</v>
      </c>
      <c r="E426" s="234" t="s">
        <v>1</v>
      </c>
      <c r="F426" s="235" t="s">
        <v>923</v>
      </c>
      <c r="G426" s="233"/>
      <c r="H426" s="236">
        <v>14.965</v>
      </c>
      <c r="I426" s="237"/>
      <c r="J426" s="233"/>
      <c r="K426" s="233"/>
      <c r="L426" s="238"/>
      <c r="M426" s="239"/>
      <c r="N426" s="240"/>
      <c r="O426" s="240"/>
      <c r="P426" s="240"/>
      <c r="Q426" s="240"/>
      <c r="R426" s="240"/>
      <c r="S426" s="240"/>
      <c r="T426" s="241"/>
      <c r="AT426" s="242" t="s">
        <v>176</v>
      </c>
      <c r="AU426" s="242" t="s">
        <v>76</v>
      </c>
      <c r="AV426" s="12" t="s">
        <v>76</v>
      </c>
      <c r="AW426" s="12" t="s">
        <v>30</v>
      </c>
      <c r="AX426" s="12" t="s">
        <v>67</v>
      </c>
      <c r="AY426" s="242" t="s">
        <v>163</v>
      </c>
    </row>
    <row r="427" s="12" customFormat="1">
      <c r="B427" s="232"/>
      <c r="C427" s="233"/>
      <c r="D427" s="228" t="s">
        <v>176</v>
      </c>
      <c r="E427" s="234" t="s">
        <v>1</v>
      </c>
      <c r="F427" s="235" t="s">
        <v>924</v>
      </c>
      <c r="G427" s="233"/>
      <c r="H427" s="236">
        <v>2.5550000000000002</v>
      </c>
      <c r="I427" s="237"/>
      <c r="J427" s="233"/>
      <c r="K427" s="233"/>
      <c r="L427" s="238"/>
      <c r="M427" s="239"/>
      <c r="N427" s="240"/>
      <c r="O427" s="240"/>
      <c r="P427" s="240"/>
      <c r="Q427" s="240"/>
      <c r="R427" s="240"/>
      <c r="S427" s="240"/>
      <c r="T427" s="241"/>
      <c r="AT427" s="242" t="s">
        <v>176</v>
      </c>
      <c r="AU427" s="242" t="s">
        <v>76</v>
      </c>
      <c r="AV427" s="12" t="s">
        <v>76</v>
      </c>
      <c r="AW427" s="12" t="s">
        <v>30</v>
      </c>
      <c r="AX427" s="12" t="s">
        <v>67</v>
      </c>
      <c r="AY427" s="242" t="s">
        <v>163</v>
      </c>
    </row>
    <row r="428" s="14" customFormat="1">
      <c r="B428" s="253"/>
      <c r="C428" s="254"/>
      <c r="D428" s="228" t="s">
        <v>176</v>
      </c>
      <c r="E428" s="255" t="s">
        <v>1</v>
      </c>
      <c r="F428" s="256" t="s">
        <v>188</v>
      </c>
      <c r="G428" s="254"/>
      <c r="H428" s="257">
        <v>41.728000000000002</v>
      </c>
      <c r="I428" s="258"/>
      <c r="J428" s="254"/>
      <c r="K428" s="254"/>
      <c r="L428" s="259"/>
      <c r="M428" s="260"/>
      <c r="N428" s="261"/>
      <c r="O428" s="261"/>
      <c r="P428" s="261"/>
      <c r="Q428" s="261"/>
      <c r="R428" s="261"/>
      <c r="S428" s="261"/>
      <c r="T428" s="262"/>
      <c r="AT428" s="263" t="s">
        <v>176</v>
      </c>
      <c r="AU428" s="263" t="s">
        <v>76</v>
      </c>
      <c r="AV428" s="14" t="s">
        <v>170</v>
      </c>
      <c r="AW428" s="14" t="s">
        <v>30</v>
      </c>
      <c r="AX428" s="14" t="s">
        <v>74</v>
      </c>
      <c r="AY428" s="263" t="s">
        <v>163</v>
      </c>
    </row>
    <row r="429" s="1" customFormat="1" ht="16.5" customHeight="1">
      <c r="B429" s="38"/>
      <c r="C429" s="216" t="s">
        <v>936</v>
      </c>
      <c r="D429" s="216" t="s">
        <v>165</v>
      </c>
      <c r="E429" s="217" t="s">
        <v>937</v>
      </c>
      <c r="F429" s="218" t="s">
        <v>938</v>
      </c>
      <c r="G429" s="219" t="s">
        <v>197</v>
      </c>
      <c r="H429" s="220">
        <v>50.240000000000002</v>
      </c>
      <c r="I429" s="221"/>
      <c r="J429" s="222">
        <f>ROUND(I429*H429,2)</f>
        <v>0</v>
      </c>
      <c r="K429" s="218" t="s">
        <v>169</v>
      </c>
      <c r="L429" s="43"/>
      <c r="M429" s="223" t="s">
        <v>1</v>
      </c>
      <c r="N429" s="224" t="s">
        <v>38</v>
      </c>
      <c r="O429" s="79"/>
      <c r="P429" s="225">
        <f>O429*H429</f>
        <v>0</v>
      </c>
      <c r="Q429" s="225">
        <v>0</v>
      </c>
      <c r="R429" s="225">
        <f>Q429*H429</f>
        <v>0</v>
      </c>
      <c r="S429" s="225">
        <v>0.077899999999999997</v>
      </c>
      <c r="T429" s="226">
        <f>S429*H429</f>
        <v>3.9136959999999998</v>
      </c>
      <c r="AR429" s="17" t="s">
        <v>170</v>
      </c>
      <c r="AT429" s="17" t="s">
        <v>165</v>
      </c>
      <c r="AU429" s="17" t="s">
        <v>76</v>
      </c>
      <c r="AY429" s="17" t="s">
        <v>163</v>
      </c>
      <c r="BE429" s="227">
        <f>IF(N429="základní",J429,0)</f>
        <v>0</v>
      </c>
      <c r="BF429" s="227">
        <f>IF(N429="snížená",J429,0)</f>
        <v>0</v>
      </c>
      <c r="BG429" s="227">
        <f>IF(N429="zákl. přenesená",J429,0)</f>
        <v>0</v>
      </c>
      <c r="BH429" s="227">
        <f>IF(N429="sníž. přenesená",J429,0)</f>
        <v>0</v>
      </c>
      <c r="BI429" s="227">
        <f>IF(N429="nulová",J429,0)</f>
        <v>0</v>
      </c>
      <c r="BJ429" s="17" t="s">
        <v>74</v>
      </c>
      <c r="BK429" s="227">
        <f>ROUND(I429*H429,2)</f>
        <v>0</v>
      </c>
      <c r="BL429" s="17" t="s">
        <v>170</v>
      </c>
      <c r="BM429" s="17" t="s">
        <v>939</v>
      </c>
    </row>
    <row r="430" s="1" customFormat="1">
      <c r="B430" s="38"/>
      <c r="C430" s="39"/>
      <c r="D430" s="228" t="s">
        <v>172</v>
      </c>
      <c r="E430" s="39"/>
      <c r="F430" s="229" t="s">
        <v>940</v>
      </c>
      <c r="G430" s="39"/>
      <c r="H430" s="39"/>
      <c r="I430" s="143"/>
      <c r="J430" s="39"/>
      <c r="K430" s="39"/>
      <c r="L430" s="43"/>
      <c r="M430" s="230"/>
      <c r="N430" s="79"/>
      <c r="O430" s="79"/>
      <c r="P430" s="79"/>
      <c r="Q430" s="79"/>
      <c r="R430" s="79"/>
      <c r="S430" s="79"/>
      <c r="T430" s="80"/>
      <c r="AT430" s="17" t="s">
        <v>172</v>
      </c>
      <c r="AU430" s="17" t="s">
        <v>76</v>
      </c>
    </row>
    <row r="431" s="1" customFormat="1">
      <c r="B431" s="38"/>
      <c r="C431" s="39"/>
      <c r="D431" s="228" t="s">
        <v>174</v>
      </c>
      <c r="E431" s="39"/>
      <c r="F431" s="231" t="s">
        <v>941</v>
      </c>
      <c r="G431" s="39"/>
      <c r="H431" s="39"/>
      <c r="I431" s="143"/>
      <c r="J431" s="39"/>
      <c r="K431" s="39"/>
      <c r="L431" s="43"/>
      <c r="M431" s="230"/>
      <c r="N431" s="79"/>
      <c r="O431" s="79"/>
      <c r="P431" s="79"/>
      <c r="Q431" s="79"/>
      <c r="R431" s="79"/>
      <c r="S431" s="79"/>
      <c r="T431" s="80"/>
      <c r="AT431" s="17" t="s">
        <v>174</v>
      </c>
      <c r="AU431" s="17" t="s">
        <v>76</v>
      </c>
    </row>
    <row r="432" s="13" customFormat="1">
      <c r="B432" s="243"/>
      <c r="C432" s="244"/>
      <c r="D432" s="228" t="s">
        <v>176</v>
      </c>
      <c r="E432" s="245" t="s">
        <v>1</v>
      </c>
      <c r="F432" s="246" t="s">
        <v>942</v>
      </c>
      <c r="G432" s="244"/>
      <c r="H432" s="245" t="s">
        <v>1</v>
      </c>
      <c r="I432" s="247"/>
      <c r="J432" s="244"/>
      <c r="K432" s="244"/>
      <c r="L432" s="248"/>
      <c r="M432" s="249"/>
      <c r="N432" s="250"/>
      <c r="O432" s="250"/>
      <c r="P432" s="250"/>
      <c r="Q432" s="250"/>
      <c r="R432" s="250"/>
      <c r="S432" s="250"/>
      <c r="T432" s="251"/>
      <c r="AT432" s="252" t="s">
        <v>176</v>
      </c>
      <c r="AU432" s="252" t="s">
        <v>76</v>
      </c>
      <c r="AV432" s="13" t="s">
        <v>74</v>
      </c>
      <c r="AW432" s="13" t="s">
        <v>30</v>
      </c>
      <c r="AX432" s="13" t="s">
        <v>67</v>
      </c>
      <c r="AY432" s="252" t="s">
        <v>163</v>
      </c>
    </row>
    <row r="433" s="12" customFormat="1">
      <c r="B433" s="232"/>
      <c r="C433" s="233"/>
      <c r="D433" s="228" t="s">
        <v>176</v>
      </c>
      <c r="E433" s="234" t="s">
        <v>1</v>
      </c>
      <c r="F433" s="235" t="s">
        <v>943</v>
      </c>
      <c r="G433" s="233"/>
      <c r="H433" s="236">
        <v>24.640000000000001</v>
      </c>
      <c r="I433" s="237"/>
      <c r="J433" s="233"/>
      <c r="K433" s="233"/>
      <c r="L433" s="238"/>
      <c r="M433" s="239"/>
      <c r="N433" s="240"/>
      <c r="O433" s="240"/>
      <c r="P433" s="240"/>
      <c r="Q433" s="240"/>
      <c r="R433" s="240"/>
      <c r="S433" s="240"/>
      <c r="T433" s="241"/>
      <c r="AT433" s="242" t="s">
        <v>176</v>
      </c>
      <c r="AU433" s="242" t="s">
        <v>76</v>
      </c>
      <c r="AV433" s="12" t="s">
        <v>76</v>
      </c>
      <c r="AW433" s="12" t="s">
        <v>30</v>
      </c>
      <c r="AX433" s="12" t="s">
        <v>67</v>
      </c>
      <c r="AY433" s="242" t="s">
        <v>163</v>
      </c>
    </row>
    <row r="434" s="13" customFormat="1">
      <c r="B434" s="243"/>
      <c r="C434" s="244"/>
      <c r="D434" s="228" t="s">
        <v>176</v>
      </c>
      <c r="E434" s="245" t="s">
        <v>1</v>
      </c>
      <c r="F434" s="246" t="s">
        <v>944</v>
      </c>
      <c r="G434" s="244"/>
      <c r="H434" s="245" t="s">
        <v>1</v>
      </c>
      <c r="I434" s="247"/>
      <c r="J434" s="244"/>
      <c r="K434" s="244"/>
      <c r="L434" s="248"/>
      <c r="M434" s="249"/>
      <c r="N434" s="250"/>
      <c r="O434" s="250"/>
      <c r="P434" s="250"/>
      <c r="Q434" s="250"/>
      <c r="R434" s="250"/>
      <c r="S434" s="250"/>
      <c r="T434" s="251"/>
      <c r="AT434" s="252" t="s">
        <v>176</v>
      </c>
      <c r="AU434" s="252" t="s">
        <v>76</v>
      </c>
      <c r="AV434" s="13" t="s">
        <v>74</v>
      </c>
      <c r="AW434" s="13" t="s">
        <v>30</v>
      </c>
      <c r="AX434" s="13" t="s">
        <v>67</v>
      </c>
      <c r="AY434" s="252" t="s">
        <v>163</v>
      </c>
    </row>
    <row r="435" s="12" customFormat="1">
      <c r="B435" s="232"/>
      <c r="C435" s="233"/>
      <c r="D435" s="228" t="s">
        <v>176</v>
      </c>
      <c r="E435" s="234" t="s">
        <v>1</v>
      </c>
      <c r="F435" s="235" t="s">
        <v>945</v>
      </c>
      <c r="G435" s="233"/>
      <c r="H435" s="236">
        <v>25.600000000000001</v>
      </c>
      <c r="I435" s="237"/>
      <c r="J435" s="233"/>
      <c r="K435" s="233"/>
      <c r="L435" s="238"/>
      <c r="M435" s="239"/>
      <c r="N435" s="240"/>
      <c r="O435" s="240"/>
      <c r="P435" s="240"/>
      <c r="Q435" s="240"/>
      <c r="R435" s="240"/>
      <c r="S435" s="240"/>
      <c r="T435" s="241"/>
      <c r="AT435" s="242" t="s">
        <v>176</v>
      </c>
      <c r="AU435" s="242" t="s">
        <v>76</v>
      </c>
      <c r="AV435" s="12" t="s">
        <v>76</v>
      </c>
      <c r="AW435" s="12" t="s">
        <v>30</v>
      </c>
      <c r="AX435" s="12" t="s">
        <v>67</v>
      </c>
      <c r="AY435" s="242" t="s">
        <v>163</v>
      </c>
    </row>
    <row r="436" s="14" customFormat="1">
      <c r="B436" s="253"/>
      <c r="C436" s="254"/>
      <c r="D436" s="228" t="s">
        <v>176</v>
      </c>
      <c r="E436" s="255" t="s">
        <v>1</v>
      </c>
      <c r="F436" s="256" t="s">
        <v>188</v>
      </c>
      <c r="G436" s="254"/>
      <c r="H436" s="257">
        <v>50.240000000000002</v>
      </c>
      <c r="I436" s="258"/>
      <c r="J436" s="254"/>
      <c r="K436" s="254"/>
      <c r="L436" s="259"/>
      <c r="M436" s="260"/>
      <c r="N436" s="261"/>
      <c r="O436" s="261"/>
      <c r="P436" s="261"/>
      <c r="Q436" s="261"/>
      <c r="R436" s="261"/>
      <c r="S436" s="261"/>
      <c r="T436" s="262"/>
      <c r="AT436" s="263" t="s">
        <v>176</v>
      </c>
      <c r="AU436" s="263" t="s">
        <v>76</v>
      </c>
      <c r="AV436" s="14" t="s">
        <v>170</v>
      </c>
      <c r="AW436" s="14" t="s">
        <v>30</v>
      </c>
      <c r="AX436" s="14" t="s">
        <v>74</v>
      </c>
      <c r="AY436" s="263" t="s">
        <v>163</v>
      </c>
    </row>
    <row r="437" s="1" customFormat="1" ht="16.5" customHeight="1">
      <c r="B437" s="38"/>
      <c r="C437" s="216" t="s">
        <v>946</v>
      </c>
      <c r="D437" s="216" t="s">
        <v>165</v>
      </c>
      <c r="E437" s="217" t="s">
        <v>947</v>
      </c>
      <c r="F437" s="218" t="s">
        <v>948</v>
      </c>
      <c r="G437" s="219" t="s">
        <v>180</v>
      </c>
      <c r="H437" s="220">
        <v>0.80000000000000004</v>
      </c>
      <c r="I437" s="221"/>
      <c r="J437" s="222">
        <f>ROUND(I437*H437,2)</f>
        <v>0</v>
      </c>
      <c r="K437" s="218" t="s">
        <v>169</v>
      </c>
      <c r="L437" s="43"/>
      <c r="M437" s="223" t="s">
        <v>1</v>
      </c>
      <c r="N437" s="224" t="s">
        <v>38</v>
      </c>
      <c r="O437" s="79"/>
      <c r="P437" s="225">
        <f>O437*H437</f>
        <v>0</v>
      </c>
      <c r="Q437" s="225">
        <v>0.50375000000000003</v>
      </c>
      <c r="R437" s="225">
        <f>Q437*H437</f>
        <v>0.40300000000000002</v>
      </c>
      <c r="S437" s="225">
        <v>2.5</v>
      </c>
      <c r="T437" s="226">
        <f>S437*H437</f>
        <v>2</v>
      </c>
      <c r="AR437" s="17" t="s">
        <v>170</v>
      </c>
      <c r="AT437" s="17" t="s">
        <v>165</v>
      </c>
      <c r="AU437" s="17" t="s">
        <v>76</v>
      </c>
      <c r="AY437" s="17" t="s">
        <v>163</v>
      </c>
      <c r="BE437" s="227">
        <f>IF(N437="základní",J437,0)</f>
        <v>0</v>
      </c>
      <c r="BF437" s="227">
        <f>IF(N437="snížená",J437,0)</f>
        <v>0</v>
      </c>
      <c r="BG437" s="227">
        <f>IF(N437="zákl. přenesená",J437,0)</f>
        <v>0</v>
      </c>
      <c r="BH437" s="227">
        <f>IF(N437="sníž. přenesená",J437,0)</f>
        <v>0</v>
      </c>
      <c r="BI437" s="227">
        <f>IF(N437="nulová",J437,0)</f>
        <v>0</v>
      </c>
      <c r="BJ437" s="17" t="s">
        <v>74</v>
      </c>
      <c r="BK437" s="227">
        <f>ROUND(I437*H437,2)</f>
        <v>0</v>
      </c>
      <c r="BL437" s="17" t="s">
        <v>170</v>
      </c>
      <c r="BM437" s="17" t="s">
        <v>949</v>
      </c>
    </row>
    <row r="438" s="1" customFormat="1">
      <c r="B438" s="38"/>
      <c r="C438" s="39"/>
      <c r="D438" s="228" t="s">
        <v>172</v>
      </c>
      <c r="E438" s="39"/>
      <c r="F438" s="229" t="s">
        <v>950</v>
      </c>
      <c r="G438" s="39"/>
      <c r="H438" s="39"/>
      <c r="I438" s="143"/>
      <c r="J438" s="39"/>
      <c r="K438" s="39"/>
      <c r="L438" s="43"/>
      <c r="M438" s="230"/>
      <c r="N438" s="79"/>
      <c r="O438" s="79"/>
      <c r="P438" s="79"/>
      <c r="Q438" s="79"/>
      <c r="R438" s="79"/>
      <c r="S438" s="79"/>
      <c r="T438" s="80"/>
      <c r="AT438" s="17" t="s">
        <v>172</v>
      </c>
      <c r="AU438" s="17" t="s">
        <v>76</v>
      </c>
    </row>
    <row r="439" s="1" customFormat="1">
      <c r="B439" s="38"/>
      <c r="C439" s="39"/>
      <c r="D439" s="228" t="s">
        <v>174</v>
      </c>
      <c r="E439" s="39"/>
      <c r="F439" s="231" t="s">
        <v>951</v>
      </c>
      <c r="G439" s="39"/>
      <c r="H439" s="39"/>
      <c r="I439" s="143"/>
      <c r="J439" s="39"/>
      <c r="K439" s="39"/>
      <c r="L439" s="43"/>
      <c r="M439" s="230"/>
      <c r="N439" s="79"/>
      <c r="O439" s="79"/>
      <c r="P439" s="79"/>
      <c r="Q439" s="79"/>
      <c r="R439" s="79"/>
      <c r="S439" s="79"/>
      <c r="T439" s="80"/>
      <c r="AT439" s="17" t="s">
        <v>174</v>
      </c>
      <c r="AU439" s="17" t="s">
        <v>76</v>
      </c>
    </row>
    <row r="440" s="13" customFormat="1">
      <c r="B440" s="243"/>
      <c r="C440" s="244"/>
      <c r="D440" s="228" t="s">
        <v>176</v>
      </c>
      <c r="E440" s="245" t="s">
        <v>1</v>
      </c>
      <c r="F440" s="246" t="s">
        <v>952</v>
      </c>
      <c r="G440" s="244"/>
      <c r="H440" s="245" t="s">
        <v>1</v>
      </c>
      <c r="I440" s="247"/>
      <c r="J440" s="244"/>
      <c r="K440" s="244"/>
      <c r="L440" s="248"/>
      <c r="M440" s="249"/>
      <c r="N440" s="250"/>
      <c r="O440" s="250"/>
      <c r="P440" s="250"/>
      <c r="Q440" s="250"/>
      <c r="R440" s="250"/>
      <c r="S440" s="250"/>
      <c r="T440" s="251"/>
      <c r="AT440" s="252" t="s">
        <v>176</v>
      </c>
      <c r="AU440" s="252" t="s">
        <v>76</v>
      </c>
      <c r="AV440" s="13" t="s">
        <v>74</v>
      </c>
      <c r="AW440" s="13" t="s">
        <v>30</v>
      </c>
      <c r="AX440" s="13" t="s">
        <v>67</v>
      </c>
      <c r="AY440" s="252" t="s">
        <v>163</v>
      </c>
    </row>
    <row r="441" s="12" customFormat="1">
      <c r="B441" s="232"/>
      <c r="C441" s="233"/>
      <c r="D441" s="228" t="s">
        <v>176</v>
      </c>
      <c r="E441" s="234" t="s">
        <v>1</v>
      </c>
      <c r="F441" s="235" t="s">
        <v>953</v>
      </c>
      <c r="G441" s="233"/>
      <c r="H441" s="236">
        <v>0.80000000000000004</v>
      </c>
      <c r="I441" s="237"/>
      <c r="J441" s="233"/>
      <c r="K441" s="233"/>
      <c r="L441" s="238"/>
      <c r="M441" s="239"/>
      <c r="N441" s="240"/>
      <c r="O441" s="240"/>
      <c r="P441" s="240"/>
      <c r="Q441" s="240"/>
      <c r="R441" s="240"/>
      <c r="S441" s="240"/>
      <c r="T441" s="241"/>
      <c r="AT441" s="242" t="s">
        <v>176</v>
      </c>
      <c r="AU441" s="242" t="s">
        <v>76</v>
      </c>
      <c r="AV441" s="12" t="s">
        <v>76</v>
      </c>
      <c r="AW441" s="12" t="s">
        <v>30</v>
      </c>
      <c r="AX441" s="12" t="s">
        <v>74</v>
      </c>
      <c r="AY441" s="242" t="s">
        <v>163</v>
      </c>
    </row>
    <row r="442" s="1" customFormat="1" ht="16.5" customHeight="1">
      <c r="B442" s="38"/>
      <c r="C442" s="264" t="s">
        <v>954</v>
      </c>
      <c r="D442" s="264" t="s">
        <v>347</v>
      </c>
      <c r="E442" s="265" t="s">
        <v>955</v>
      </c>
      <c r="F442" s="266" t="s">
        <v>956</v>
      </c>
      <c r="G442" s="267" t="s">
        <v>241</v>
      </c>
      <c r="H442" s="268">
        <v>2.2400000000000002</v>
      </c>
      <c r="I442" s="269"/>
      <c r="J442" s="270">
        <f>ROUND(I442*H442,2)</f>
        <v>0</v>
      </c>
      <c r="K442" s="266" t="s">
        <v>169</v>
      </c>
      <c r="L442" s="271"/>
      <c r="M442" s="272" t="s">
        <v>1</v>
      </c>
      <c r="N442" s="273" t="s">
        <v>38</v>
      </c>
      <c r="O442" s="79"/>
      <c r="P442" s="225">
        <f>O442*H442</f>
        <v>0</v>
      </c>
      <c r="Q442" s="225">
        <v>1</v>
      </c>
      <c r="R442" s="225">
        <f>Q442*H442</f>
        <v>2.2400000000000002</v>
      </c>
      <c r="S442" s="225">
        <v>0</v>
      </c>
      <c r="T442" s="226">
        <f>S442*H442</f>
        <v>0</v>
      </c>
      <c r="AR442" s="17" t="s">
        <v>224</v>
      </c>
      <c r="AT442" s="17" t="s">
        <v>347</v>
      </c>
      <c r="AU442" s="17" t="s">
        <v>76</v>
      </c>
      <c r="AY442" s="17" t="s">
        <v>163</v>
      </c>
      <c r="BE442" s="227">
        <f>IF(N442="základní",J442,0)</f>
        <v>0</v>
      </c>
      <c r="BF442" s="227">
        <f>IF(N442="snížená",J442,0)</f>
        <v>0</v>
      </c>
      <c r="BG442" s="227">
        <f>IF(N442="zákl. přenesená",J442,0)</f>
        <v>0</v>
      </c>
      <c r="BH442" s="227">
        <f>IF(N442="sníž. přenesená",J442,0)</f>
        <v>0</v>
      </c>
      <c r="BI442" s="227">
        <f>IF(N442="nulová",J442,0)</f>
        <v>0</v>
      </c>
      <c r="BJ442" s="17" t="s">
        <v>74</v>
      </c>
      <c r="BK442" s="227">
        <f>ROUND(I442*H442,2)</f>
        <v>0</v>
      </c>
      <c r="BL442" s="17" t="s">
        <v>170</v>
      </c>
      <c r="BM442" s="17" t="s">
        <v>957</v>
      </c>
    </row>
    <row r="443" s="1" customFormat="1">
      <c r="B443" s="38"/>
      <c r="C443" s="39"/>
      <c r="D443" s="228" t="s">
        <v>172</v>
      </c>
      <c r="E443" s="39"/>
      <c r="F443" s="229" t="s">
        <v>956</v>
      </c>
      <c r="G443" s="39"/>
      <c r="H443" s="39"/>
      <c r="I443" s="143"/>
      <c r="J443" s="39"/>
      <c r="K443" s="39"/>
      <c r="L443" s="43"/>
      <c r="M443" s="230"/>
      <c r="N443" s="79"/>
      <c r="O443" s="79"/>
      <c r="P443" s="79"/>
      <c r="Q443" s="79"/>
      <c r="R443" s="79"/>
      <c r="S443" s="79"/>
      <c r="T443" s="80"/>
      <c r="AT443" s="17" t="s">
        <v>172</v>
      </c>
      <c r="AU443" s="17" t="s">
        <v>76</v>
      </c>
    </row>
    <row r="444" s="12" customFormat="1">
      <c r="B444" s="232"/>
      <c r="C444" s="233"/>
      <c r="D444" s="228" t="s">
        <v>176</v>
      </c>
      <c r="E444" s="234" t="s">
        <v>1</v>
      </c>
      <c r="F444" s="235" t="s">
        <v>958</v>
      </c>
      <c r="G444" s="233"/>
      <c r="H444" s="236">
        <v>2.2400000000000002</v>
      </c>
      <c r="I444" s="237"/>
      <c r="J444" s="233"/>
      <c r="K444" s="233"/>
      <c r="L444" s="238"/>
      <c r="M444" s="239"/>
      <c r="N444" s="240"/>
      <c r="O444" s="240"/>
      <c r="P444" s="240"/>
      <c r="Q444" s="240"/>
      <c r="R444" s="240"/>
      <c r="S444" s="240"/>
      <c r="T444" s="241"/>
      <c r="AT444" s="242" t="s">
        <v>176</v>
      </c>
      <c r="AU444" s="242" t="s">
        <v>76</v>
      </c>
      <c r="AV444" s="12" t="s">
        <v>76</v>
      </c>
      <c r="AW444" s="12" t="s">
        <v>30</v>
      </c>
      <c r="AX444" s="12" t="s">
        <v>74</v>
      </c>
      <c r="AY444" s="242" t="s">
        <v>163</v>
      </c>
    </row>
    <row r="445" s="1" customFormat="1" ht="16.5" customHeight="1">
      <c r="B445" s="38"/>
      <c r="C445" s="216" t="s">
        <v>959</v>
      </c>
      <c r="D445" s="216" t="s">
        <v>165</v>
      </c>
      <c r="E445" s="217" t="s">
        <v>960</v>
      </c>
      <c r="F445" s="218" t="s">
        <v>961</v>
      </c>
      <c r="G445" s="219" t="s">
        <v>197</v>
      </c>
      <c r="H445" s="220">
        <v>2</v>
      </c>
      <c r="I445" s="221"/>
      <c r="J445" s="222">
        <f>ROUND(I445*H445,2)</f>
        <v>0</v>
      </c>
      <c r="K445" s="218" t="s">
        <v>169</v>
      </c>
      <c r="L445" s="43"/>
      <c r="M445" s="223" t="s">
        <v>1</v>
      </c>
      <c r="N445" s="224" t="s">
        <v>38</v>
      </c>
      <c r="O445" s="79"/>
      <c r="P445" s="225">
        <f>O445*H445</f>
        <v>0</v>
      </c>
      <c r="Q445" s="225">
        <v>0.023244399999999998</v>
      </c>
      <c r="R445" s="225">
        <f>Q445*H445</f>
        <v>0.046488799999999997</v>
      </c>
      <c r="S445" s="225">
        <v>0</v>
      </c>
      <c r="T445" s="226">
        <f>S445*H445</f>
        <v>0</v>
      </c>
      <c r="AR445" s="17" t="s">
        <v>170</v>
      </c>
      <c r="AT445" s="17" t="s">
        <v>165</v>
      </c>
      <c r="AU445" s="17" t="s">
        <v>76</v>
      </c>
      <c r="AY445" s="17" t="s">
        <v>163</v>
      </c>
      <c r="BE445" s="227">
        <f>IF(N445="základní",J445,0)</f>
        <v>0</v>
      </c>
      <c r="BF445" s="227">
        <f>IF(N445="snížená",J445,0)</f>
        <v>0</v>
      </c>
      <c r="BG445" s="227">
        <f>IF(N445="zákl. přenesená",J445,0)</f>
        <v>0</v>
      </c>
      <c r="BH445" s="227">
        <f>IF(N445="sníž. přenesená",J445,0)</f>
        <v>0</v>
      </c>
      <c r="BI445" s="227">
        <f>IF(N445="nulová",J445,0)</f>
        <v>0</v>
      </c>
      <c r="BJ445" s="17" t="s">
        <v>74</v>
      </c>
      <c r="BK445" s="227">
        <f>ROUND(I445*H445,2)</f>
        <v>0</v>
      </c>
      <c r="BL445" s="17" t="s">
        <v>170</v>
      </c>
      <c r="BM445" s="17" t="s">
        <v>962</v>
      </c>
    </row>
    <row r="446" s="1" customFormat="1">
      <c r="B446" s="38"/>
      <c r="C446" s="39"/>
      <c r="D446" s="228" t="s">
        <v>172</v>
      </c>
      <c r="E446" s="39"/>
      <c r="F446" s="229" t="s">
        <v>963</v>
      </c>
      <c r="G446" s="39"/>
      <c r="H446" s="39"/>
      <c r="I446" s="143"/>
      <c r="J446" s="39"/>
      <c r="K446" s="39"/>
      <c r="L446" s="43"/>
      <c r="M446" s="230"/>
      <c r="N446" s="79"/>
      <c r="O446" s="79"/>
      <c r="P446" s="79"/>
      <c r="Q446" s="79"/>
      <c r="R446" s="79"/>
      <c r="S446" s="79"/>
      <c r="T446" s="80"/>
      <c r="AT446" s="17" t="s">
        <v>172</v>
      </c>
      <c r="AU446" s="17" t="s">
        <v>76</v>
      </c>
    </row>
    <row r="447" s="1" customFormat="1">
      <c r="B447" s="38"/>
      <c r="C447" s="39"/>
      <c r="D447" s="228" t="s">
        <v>174</v>
      </c>
      <c r="E447" s="39"/>
      <c r="F447" s="231" t="s">
        <v>964</v>
      </c>
      <c r="G447" s="39"/>
      <c r="H447" s="39"/>
      <c r="I447" s="143"/>
      <c r="J447" s="39"/>
      <c r="K447" s="39"/>
      <c r="L447" s="43"/>
      <c r="M447" s="230"/>
      <c r="N447" s="79"/>
      <c r="O447" s="79"/>
      <c r="P447" s="79"/>
      <c r="Q447" s="79"/>
      <c r="R447" s="79"/>
      <c r="S447" s="79"/>
      <c r="T447" s="80"/>
      <c r="AT447" s="17" t="s">
        <v>174</v>
      </c>
      <c r="AU447" s="17" t="s">
        <v>76</v>
      </c>
    </row>
    <row r="448" s="13" customFormat="1">
      <c r="B448" s="243"/>
      <c r="C448" s="244"/>
      <c r="D448" s="228" t="s">
        <v>176</v>
      </c>
      <c r="E448" s="245" t="s">
        <v>1</v>
      </c>
      <c r="F448" s="246" t="s">
        <v>965</v>
      </c>
      <c r="G448" s="244"/>
      <c r="H448" s="245" t="s">
        <v>1</v>
      </c>
      <c r="I448" s="247"/>
      <c r="J448" s="244"/>
      <c r="K448" s="244"/>
      <c r="L448" s="248"/>
      <c r="M448" s="249"/>
      <c r="N448" s="250"/>
      <c r="O448" s="250"/>
      <c r="P448" s="250"/>
      <c r="Q448" s="250"/>
      <c r="R448" s="250"/>
      <c r="S448" s="250"/>
      <c r="T448" s="251"/>
      <c r="AT448" s="252" t="s">
        <v>176</v>
      </c>
      <c r="AU448" s="252" t="s">
        <v>76</v>
      </c>
      <c r="AV448" s="13" t="s">
        <v>74</v>
      </c>
      <c r="AW448" s="13" t="s">
        <v>30</v>
      </c>
      <c r="AX448" s="13" t="s">
        <v>67</v>
      </c>
      <c r="AY448" s="252" t="s">
        <v>163</v>
      </c>
    </row>
    <row r="449" s="12" customFormat="1">
      <c r="B449" s="232"/>
      <c r="C449" s="233"/>
      <c r="D449" s="228" t="s">
        <v>176</v>
      </c>
      <c r="E449" s="234" t="s">
        <v>1</v>
      </c>
      <c r="F449" s="235" t="s">
        <v>966</v>
      </c>
      <c r="G449" s="233"/>
      <c r="H449" s="236">
        <v>2</v>
      </c>
      <c r="I449" s="237"/>
      <c r="J449" s="233"/>
      <c r="K449" s="233"/>
      <c r="L449" s="238"/>
      <c r="M449" s="239"/>
      <c r="N449" s="240"/>
      <c r="O449" s="240"/>
      <c r="P449" s="240"/>
      <c r="Q449" s="240"/>
      <c r="R449" s="240"/>
      <c r="S449" s="240"/>
      <c r="T449" s="241"/>
      <c r="AT449" s="242" t="s">
        <v>176</v>
      </c>
      <c r="AU449" s="242" t="s">
        <v>76</v>
      </c>
      <c r="AV449" s="12" t="s">
        <v>76</v>
      </c>
      <c r="AW449" s="12" t="s">
        <v>30</v>
      </c>
      <c r="AX449" s="12" t="s">
        <v>74</v>
      </c>
      <c r="AY449" s="242" t="s">
        <v>163</v>
      </c>
    </row>
    <row r="450" s="1" customFormat="1" ht="16.5" customHeight="1">
      <c r="B450" s="38"/>
      <c r="C450" s="216" t="s">
        <v>967</v>
      </c>
      <c r="D450" s="216" t="s">
        <v>165</v>
      </c>
      <c r="E450" s="217" t="s">
        <v>968</v>
      </c>
      <c r="F450" s="218" t="s">
        <v>969</v>
      </c>
      <c r="G450" s="219" t="s">
        <v>197</v>
      </c>
      <c r="H450" s="220">
        <v>50.240000000000002</v>
      </c>
      <c r="I450" s="221"/>
      <c r="J450" s="222">
        <f>ROUND(I450*H450,2)</f>
        <v>0</v>
      </c>
      <c r="K450" s="218" t="s">
        <v>169</v>
      </c>
      <c r="L450" s="43"/>
      <c r="M450" s="223" t="s">
        <v>1</v>
      </c>
      <c r="N450" s="224" t="s">
        <v>38</v>
      </c>
      <c r="O450" s="79"/>
      <c r="P450" s="225">
        <f>O450*H450</f>
        <v>0</v>
      </c>
      <c r="Q450" s="225">
        <v>0.078163999999999997</v>
      </c>
      <c r="R450" s="225">
        <f>Q450*H450</f>
        <v>3.9269593600000001</v>
      </c>
      <c r="S450" s="225">
        <v>0</v>
      </c>
      <c r="T450" s="226">
        <f>S450*H450</f>
        <v>0</v>
      </c>
      <c r="AR450" s="17" t="s">
        <v>170</v>
      </c>
      <c r="AT450" s="17" t="s">
        <v>165</v>
      </c>
      <c r="AU450" s="17" t="s">
        <v>76</v>
      </c>
      <c r="AY450" s="17" t="s">
        <v>163</v>
      </c>
      <c r="BE450" s="227">
        <f>IF(N450="základní",J450,0)</f>
        <v>0</v>
      </c>
      <c r="BF450" s="227">
        <f>IF(N450="snížená",J450,0)</f>
        <v>0</v>
      </c>
      <c r="BG450" s="227">
        <f>IF(N450="zákl. přenesená",J450,0)</f>
        <v>0</v>
      </c>
      <c r="BH450" s="227">
        <f>IF(N450="sníž. přenesená",J450,0)</f>
        <v>0</v>
      </c>
      <c r="BI450" s="227">
        <f>IF(N450="nulová",J450,0)</f>
        <v>0</v>
      </c>
      <c r="BJ450" s="17" t="s">
        <v>74</v>
      </c>
      <c r="BK450" s="227">
        <f>ROUND(I450*H450,2)</f>
        <v>0</v>
      </c>
      <c r="BL450" s="17" t="s">
        <v>170</v>
      </c>
      <c r="BM450" s="17" t="s">
        <v>970</v>
      </c>
    </row>
    <row r="451" s="1" customFormat="1">
      <c r="B451" s="38"/>
      <c r="C451" s="39"/>
      <c r="D451" s="228" t="s">
        <v>172</v>
      </c>
      <c r="E451" s="39"/>
      <c r="F451" s="229" t="s">
        <v>971</v>
      </c>
      <c r="G451" s="39"/>
      <c r="H451" s="39"/>
      <c r="I451" s="143"/>
      <c r="J451" s="39"/>
      <c r="K451" s="39"/>
      <c r="L451" s="43"/>
      <c r="M451" s="230"/>
      <c r="N451" s="79"/>
      <c r="O451" s="79"/>
      <c r="P451" s="79"/>
      <c r="Q451" s="79"/>
      <c r="R451" s="79"/>
      <c r="S451" s="79"/>
      <c r="T451" s="80"/>
      <c r="AT451" s="17" t="s">
        <v>172</v>
      </c>
      <c r="AU451" s="17" t="s">
        <v>76</v>
      </c>
    </row>
    <row r="452" s="1" customFormat="1">
      <c r="B452" s="38"/>
      <c r="C452" s="39"/>
      <c r="D452" s="228" t="s">
        <v>174</v>
      </c>
      <c r="E452" s="39"/>
      <c r="F452" s="231" t="s">
        <v>972</v>
      </c>
      <c r="G452" s="39"/>
      <c r="H452" s="39"/>
      <c r="I452" s="143"/>
      <c r="J452" s="39"/>
      <c r="K452" s="39"/>
      <c r="L452" s="43"/>
      <c r="M452" s="230"/>
      <c r="N452" s="79"/>
      <c r="O452" s="79"/>
      <c r="P452" s="79"/>
      <c r="Q452" s="79"/>
      <c r="R452" s="79"/>
      <c r="S452" s="79"/>
      <c r="T452" s="80"/>
      <c r="AT452" s="17" t="s">
        <v>174</v>
      </c>
      <c r="AU452" s="17" t="s">
        <v>76</v>
      </c>
    </row>
    <row r="453" s="13" customFormat="1">
      <c r="B453" s="243"/>
      <c r="C453" s="244"/>
      <c r="D453" s="228" t="s">
        <v>176</v>
      </c>
      <c r="E453" s="245" t="s">
        <v>1</v>
      </c>
      <c r="F453" s="246" t="s">
        <v>942</v>
      </c>
      <c r="G453" s="244"/>
      <c r="H453" s="245" t="s">
        <v>1</v>
      </c>
      <c r="I453" s="247"/>
      <c r="J453" s="244"/>
      <c r="K453" s="244"/>
      <c r="L453" s="248"/>
      <c r="M453" s="249"/>
      <c r="N453" s="250"/>
      <c r="O453" s="250"/>
      <c r="P453" s="250"/>
      <c r="Q453" s="250"/>
      <c r="R453" s="250"/>
      <c r="S453" s="250"/>
      <c r="T453" s="251"/>
      <c r="AT453" s="252" t="s">
        <v>176</v>
      </c>
      <c r="AU453" s="252" t="s">
        <v>76</v>
      </c>
      <c r="AV453" s="13" t="s">
        <v>74</v>
      </c>
      <c r="AW453" s="13" t="s">
        <v>30</v>
      </c>
      <c r="AX453" s="13" t="s">
        <v>67</v>
      </c>
      <c r="AY453" s="252" t="s">
        <v>163</v>
      </c>
    </row>
    <row r="454" s="12" customFormat="1">
      <c r="B454" s="232"/>
      <c r="C454" s="233"/>
      <c r="D454" s="228" t="s">
        <v>176</v>
      </c>
      <c r="E454" s="234" t="s">
        <v>1</v>
      </c>
      <c r="F454" s="235" t="s">
        <v>943</v>
      </c>
      <c r="G454" s="233"/>
      <c r="H454" s="236">
        <v>24.640000000000001</v>
      </c>
      <c r="I454" s="237"/>
      <c r="J454" s="233"/>
      <c r="K454" s="233"/>
      <c r="L454" s="238"/>
      <c r="M454" s="239"/>
      <c r="N454" s="240"/>
      <c r="O454" s="240"/>
      <c r="P454" s="240"/>
      <c r="Q454" s="240"/>
      <c r="R454" s="240"/>
      <c r="S454" s="240"/>
      <c r="T454" s="241"/>
      <c r="AT454" s="242" t="s">
        <v>176</v>
      </c>
      <c r="AU454" s="242" t="s">
        <v>76</v>
      </c>
      <c r="AV454" s="12" t="s">
        <v>76</v>
      </c>
      <c r="AW454" s="12" t="s">
        <v>30</v>
      </c>
      <c r="AX454" s="12" t="s">
        <v>67</v>
      </c>
      <c r="AY454" s="242" t="s">
        <v>163</v>
      </c>
    </row>
    <row r="455" s="13" customFormat="1">
      <c r="B455" s="243"/>
      <c r="C455" s="244"/>
      <c r="D455" s="228" t="s">
        <v>176</v>
      </c>
      <c r="E455" s="245" t="s">
        <v>1</v>
      </c>
      <c r="F455" s="246" t="s">
        <v>944</v>
      </c>
      <c r="G455" s="244"/>
      <c r="H455" s="245" t="s">
        <v>1</v>
      </c>
      <c r="I455" s="247"/>
      <c r="J455" s="244"/>
      <c r="K455" s="244"/>
      <c r="L455" s="248"/>
      <c r="M455" s="249"/>
      <c r="N455" s="250"/>
      <c r="O455" s="250"/>
      <c r="P455" s="250"/>
      <c r="Q455" s="250"/>
      <c r="R455" s="250"/>
      <c r="S455" s="250"/>
      <c r="T455" s="251"/>
      <c r="AT455" s="252" t="s">
        <v>176</v>
      </c>
      <c r="AU455" s="252" t="s">
        <v>76</v>
      </c>
      <c r="AV455" s="13" t="s">
        <v>74</v>
      </c>
      <c r="AW455" s="13" t="s">
        <v>30</v>
      </c>
      <c r="AX455" s="13" t="s">
        <v>67</v>
      </c>
      <c r="AY455" s="252" t="s">
        <v>163</v>
      </c>
    </row>
    <row r="456" s="12" customFormat="1">
      <c r="B456" s="232"/>
      <c r="C456" s="233"/>
      <c r="D456" s="228" t="s">
        <v>176</v>
      </c>
      <c r="E456" s="234" t="s">
        <v>1</v>
      </c>
      <c r="F456" s="235" t="s">
        <v>945</v>
      </c>
      <c r="G456" s="233"/>
      <c r="H456" s="236">
        <v>25.600000000000001</v>
      </c>
      <c r="I456" s="237"/>
      <c r="J456" s="233"/>
      <c r="K456" s="233"/>
      <c r="L456" s="238"/>
      <c r="M456" s="239"/>
      <c r="N456" s="240"/>
      <c r="O456" s="240"/>
      <c r="P456" s="240"/>
      <c r="Q456" s="240"/>
      <c r="R456" s="240"/>
      <c r="S456" s="240"/>
      <c r="T456" s="241"/>
      <c r="AT456" s="242" t="s">
        <v>176</v>
      </c>
      <c r="AU456" s="242" t="s">
        <v>76</v>
      </c>
      <c r="AV456" s="12" t="s">
        <v>76</v>
      </c>
      <c r="AW456" s="12" t="s">
        <v>30</v>
      </c>
      <c r="AX456" s="12" t="s">
        <v>67</v>
      </c>
      <c r="AY456" s="242" t="s">
        <v>163</v>
      </c>
    </row>
    <row r="457" s="14" customFormat="1">
      <c r="B457" s="253"/>
      <c r="C457" s="254"/>
      <c r="D457" s="228" t="s">
        <v>176</v>
      </c>
      <c r="E457" s="255" t="s">
        <v>1</v>
      </c>
      <c r="F457" s="256" t="s">
        <v>188</v>
      </c>
      <c r="G457" s="254"/>
      <c r="H457" s="257">
        <v>50.240000000000002</v>
      </c>
      <c r="I457" s="258"/>
      <c r="J457" s="254"/>
      <c r="K457" s="254"/>
      <c r="L457" s="259"/>
      <c r="M457" s="260"/>
      <c r="N457" s="261"/>
      <c r="O457" s="261"/>
      <c r="P457" s="261"/>
      <c r="Q457" s="261"/>
      <c r="R457" s="261"/>
      <c r="S457" s="261"/>
      <c r="T457" s="262"/>
      <c r="AT457" s="263" t="s">
        <v>176</v>
      </c>
      <c r="AU457" s="263" t="s">
        <v>76</v>
      </c>
      <c r="AV457" s="14" t="s">
        <v>170</v>
      </c>
      <c r="AW457" s="14" t="s">
        <v>30</v>
      </c>
      <c r="AX457" s="14" t="s">
        <v>74</v>
      </c>
      <c r="AY457" s="263" t="s">
        <v>163</v>
      </c>
    </row>
    <row r="458" s="1" customFormat="1" ht="16.5" customHeight="1">
      <c r="B458" s="38"/>
      <c r="C458" s="216" t="s">
        <v>973</v>
      </c>
      <c r="D458" s="216" t="s">
        <v>165</v>
      </c>
      <c r="E458" s="217" t="s">
        <v>974</v>
      </c>
      <c r="F458" s="218" t="s">
        <v>975</v>
      </c>
      <c r="G458" s="219" t="s">
        <v>197</v>
      </c>
      <c r="H458" s="220">
        <v>52.240000000000002</v>
      </c>
      <c r="I458" s="221"/>
      <c r="J458" s="222">
        <f>ROUND(I458*H458,2)</f>
        <v>0</v>
      </c>
      <c r="K458" s="218" t="s">
        <v>169</v>
      </c>
      <c r="L458" s="43"/>
      <c r="M458" s="223" t="s">
        <v>1</v>
      </c>
      <c r="N458" s="224" t="s">
        <v>38</v>
      </c>
      <c r="O458" s="79"/>
      <c r="P458" s="225">
        <f>O458*H458</f>
        <v>0</v>
      </c>
      <c r="Q458" s="225">
        <v>0</v>
      </c>
      <c r="R458" s="225">
        <f>Q458*H458</f>
        <v>0</v>
      </c>
      <c r="S458" s="225">
        <v>0</v>
      </c>
      <c r="T458" s="226">
        <f>S458*H458</f>
        <v>0</v>
      </c>
      <c r="AR458" s="17" t="s">
        <v>170</v>
      </c>
      <c r="AT458" s="17" t="s">
        <v>165</v>
      </c>
      <c r="AU458" s="17" t="s">
        <v>76</v>
      </c>
      <c r="AY458" s="17" t="s">
        <v>163</v>
      </c>
      <c r="BE458" s="227">
        <f>IF(N458="základní",J458,0)</f>
        <v>0</v>
      </c>
      <c r="BF458" s="227">
        <f>IF(N458="snížená",J458,0)</f>
        <v>0</v>
      </c>
      <c r="BG458" s="227">
        <f>IF(N458="zákl. přenesená",J458,0)</f>
        <v>0</v>
      </c>
      <c r="BH458" s="227">
        <f>IF(N458="sníž. přenesená",J458,0)</f>
        <v>0</v>
      </c>
      <c r="BI458" s="227">
        <f>IF(N458="nulová",J458,0)</f>
        <v>0</v>
      </c>
      <c r="BJ458" s="17" t="s">
        <v>74</v>
      </c>
      <c r="BK458" s="227">
        <f>ROUND(I458*H458,2)</f>
        <v>0</v>
      </c>
      <c r="BL458" s="17" t="s">
        <v>170</v>
      </c>
      <c r="BM458" s="17" t="s">
        <v>976</v>
      </c>
    </row>
    <row r="459" s="1" customFormat="1">
      <c r="B459" s="38"/>
      <c r="C459" s="39"/>
      <c r="D459" s="228" t="s">
        <v>172</v>
      </c>
      <c r="E459" s="39"/>
      <c r="F459" s="229" t="s">
        <v>977</v>
      </c>
      <c r="G459" s="39"/>
      <c r="H459" s="39"/>
      <c r="I459" s="143"/>
      <c r="J459" s="39"/>
      <c r="K459" s="39"/>
      <c r="L459" s="43"/>
      <c r="M459" s="230"/>
      <c r="N459" s="79"/>
      <c r="O459" s="79"/>
      <c r="P459" s="79"/>
      <c r="Q459" s="79"/>
      <c r="R459" s="79"/>
      <c r="S459" s="79"/>
      <c r="T459" s="80"/>
      <c r="AT459" s="17" t="s">
        <v>172</v>
      </c>
      <c r="AU459" s="17" t="s">
        <v>76</v>
      </c>
    </row>
    <row r="460" s="1" customFormat="1">
      <c r="B460" s="38"/>
      <c r="C460" s="39"/>
      <c r="D460" s="228" t="s">
        <v>174</v>
      </c>
      <c r="E460" s="39"/>
      <c r="F460" s="231" t="s">
        <v>978</v>
      </c>
      <c r="G460" s="39"/>
      <c r="H460" s="39"/>
      <c r="I460" s="143"/>
      <c r="J460" s="39"/>
      <c r="K460" s="39"/>
      <c r="L460" s="43"/>
      <c r="M460" s="230"/>
      <c r="N460" s="79"/>
      <c r="O460" s="79"/>
      <c r="P460" s="79"/>
      <c r="Q460" s="79"/>
      <c r="R460" s="79"/>
      <c r="S460" s="79"/>
      <c r="T460" s="80"/>
      <c r="AT460" s="17" t="s">
        <v>174</v>
      </c>
      <c r="AU460" s="17" t="s">
        <v>76</v>
      </c>
    </row>
    <row r="461" s="12" customFormat="1">
      <c r="B461" s="232"/>
      <c r="C461" s="233"/>
      <c r="D461" s="228" t="s">
        <v>176</v>
      </c>
      <c r="E461" s="234" t="s">
        <v>1</v>
      </c>
      <c r="F461" s="235" t="s">
        <v>979</v>
      </c>
      <c r="G461" s="233"/>
      <c r="H461" s="236">
        <v>52.240000000000002</v>
      </c>
      <c r="I461" s="237"/>
      <c r="J461" s="233"/>
      <c r="K461" s="233"/>
      <c r="L461" s="238"/>
      <c r="M461" s="239"/>
      <c r="N461" s="240"/>
      <c r="O461" s="240"/>
      <c r="P461" s="240"/>
      <c r="Q461" s="240"/>
      <c r="R461" s="240"/>
      <c r="S461" s="240"/>
      <c r="T461" s="241"/>
      <c r="AT461" s="242" t="s">
        <v>176</v>
      </c>
      <c r="AU461" s="242" t="s">
        <v>76</v>
      </c>
      <c r="AV461" s="12" t="s">
        <v>76</v>
      </c>
      <c r="AW461" s="12" t="s">
        <v>30</v>
      </c>
      <c r="AX461" s="12" t="s">
        <v>74</v>
      </c>
      <c r="AY461" s="242" t="s">
        <v>163</v>
      </c>
    </row>
    <row r="462" s="1" customFormat="1" ht="16.5" customHeight="1">
      <c r="B462" s="38"/>
      <c r="C462" s="216" t="s">
        <v>980</v>
      </c>
      <c r="D462" s="216" t="s">
        <v>165</v>
      </c>
      <c r="E462" s="217" t="s">
        <v>981</v>
      </c>
      <c r="F462" s="218" t="s">
        <v>982</v>
      </c>
      <c r="G462" s="219" t="s">
        <v>197</v>
      </c>
      <c r="H462" s="220">
        <v>92.608000000000004</v>
      </c>
      <c r="I462" s="221"/>
      <c r="J462" s="222">
        <f>ROUND(I462*H462,2)</f>
        <v>0</v>
      </c>
      <c r="K462" s="218" t="s">
        <v>169</v>
      </c>
      <c r="L462" s="43"/>
      <c r="M462" s="223" t="s">
        <v>1</v>
      </c>
      <c r="N462" s="224" t="s">
        <v>38</v>
      </c>
      <c r="O462" s="79"/>
      <c r="P462" s="225">
        <f>O462*H462</f>
        <v>0</v>
      </c>
      <c r="Q462" s="225">
        <v>0.019425000000000001</v>
      </c>
      <c r="R462" s="225">
        <f>Q462*H462</f>
        <v>1.7989104000000002</v>
      </c>
      <c r="S462" s="225">
        <v>0</v>
      </c>
      <c r="T462" s="226">
        <f>S462*H462</f>
        <v>0</v>
      </c>
      <c r="AR462" s="17" t="s">
        <v>170</v>
      </c>
      <c r="AT462" s="17" t="s">
        <v>165</v>
      </c>
      <c r="AU462" s="17" t="s">
        <v>76</v>
      </c>
      <c r="AY462" s="17" t="s">
        <v>163</v>
      </c>
      <c r="BE462" s="227">
        <f>IF(N462="základní",J462,0)</f>
        <v>0</v>
      </c>
      <c r="BF462" s="227">
        <f>IF(N462="snížená",J462,0)</f>
        <v>0</v>
      </c>
      <c r="BG462" s="227">
        <f>IF(N462="zákl. přenesená",J462,0)</f>
        <v>0</v>
      </c>
      <c r="BH462" s="227">
        <f>IF(N462="sníž. přenesená",J462,0)</f>
        <v>0</v>
      </c>
      <c r="BI462" s="227">
        <f>IF(N462="nulová",J462,0)</f>
        <v>0</v>
      </c>
      <c r="BJ462" s="17" t="s">
        <v>74</v>
      </c>
      <c r="BK462" s="227">
        <f>ROUND(I462*H462,2)</f>
        <v>0</v>
      </c>
      <c r="BL462" s="17" t="s">
        <v>170</v>
      </c>
      <c r="BM462" s="17" t="s">
        <v>983</v>
      </c>
    </row>
    <row r="463" s="1" customFormat="1">
      <c r="B463" s="38"/>
      <c r="C463" s="39"/>
      <c r="D463" s="228" t="s">
        <v>172</v>
      </c>
      <c r="E463" s="39"/>
      <c r="F463" s="229" t="s">
        <v>984</v>
      </c>
      <c r="G463" s="39"/>
      <c r="H463" s="39"/>
      <c r="I463" s="143"/>
      <c r="J463" s="39"/>
      <c r="K463" s="39"/>
      <c r="L463" s="43"/>
      <c r="M463" s="230"/>
      <c r="N463" s="79"/>
      <c r="O463" s="79"/>
      <c r="P463" s="79"/>
      <c r="Q463" s="79"/>
      <c r="R463" s="79"/>
      <c r="S463" s="79"/>
      <c r="T463" s="80"/>
      <c r="AT463" s="17" t="s">
        <v>172</v>
      </c>
      <c r="AU463" s="17" t="s">
        <v>76</v>
      </c>
    </row>
    <row r="464" s="1" customFormat="1">
      <c r="B464" s="38"/>
      <c r="C464" s="39"/>
      <c r="D464" s="228" t="s">
        <v>174</v>
      </c>
      <c r="E464" s="39"/>
      <c r="F464" s="231" t="s">
        <v>985</v>
      </c>
      <c r="G464" s="39"/>
      <c r="H464" s="39"/>
      <c r="I464" s="143"/>
      <c r="J464" s="39"/>
      <c r="K464" s="39"/>
      <c r="L464" s="43"/>
      <c r="M464" s="230"/>
      <c r="N464" s="79"/>
      <c r="O464" s="79"/>
      <c r="P464" s="79"/>
      <c r="Q464" s="79"/>
      <c r="R464" s="79"/>
      <c r="S464" s="79"/>
      <c r="T464" s="80"/>
      <c r="AT464" s="17" t="s">
        <v>174</v>
      </c>
      <c r="AU464" s="17" t="s">
        <v>76</v>
      </c>
    </row>
    <row r="465" s="13" customFormat="1">
      <c r="B465" s="243"/>
      <c r="C465" s="244"/>
      <c r="D465" s="228" t="s">
        <v>176</v>
      </c>
      <c r="E465" s="245" t="s">
        <v>1</v>
      </c>
      <c r="F465" s="246" t="s">
        <v>908</v>
      </c>
      <c r="G465" s="244"/>
      <c r="H465" s="245" t="s">
        <v>1</v>
      </c>
      <c r="I465" s="247"/>
      <c r="J465" s="244"/>
      <c r="K465" s="244"/>
      <c r="L465" s="248"/>
      <c r="M465" s="249"/>
      <c r="N465" s="250"/>
      <c r="O465" s="250"/>
      <c r="P465" s="250"/>
      <c r="Q465" s="250"/>
      <c r="R465" s="250"/>
      <c r="S465" s="250"/>
      <c r="T465" s="251"/>
      <c r="AT465" s="252" t="s">
        <v>176</v>
      </c>
      <c r="AU465" s="252" t="s">
        <v>76</v>
      </c>
      <c r="AV465" s="13" t="s">
        <v>74</v>
      </c>
      <c r="AW465" s="13" t="s">
        <v>30</v>
      </c>
      <c r="AX465" s="13" t="s">
        <v>67</v>
      </c>
      <c r="AY465" s="252" t="s">
        <v>163</v>
      </c>
    </row>
    <row r="466" s="12" customFormat="1">
      <c r="B466" s="232"/>
      <c r="C466" s="233"/>
      <c r="D466" s="228" t="s">
        <v>176</v>
      </c>
      <c r="E466" s="234" t="s">
        <v>1</v>
      </c>
      <c r="F466" s="235" t="s">
        <v>909</v>
      </c>
      <c r="G466" s="233"/>
      <c r="H466" s="236">
        <v>33.619999999999997</v>
      </c>
      <c r="I466" s="237"/>
      <c r="J466" s="233"/>
      <c r="K466" s="233"/>
      <c r="L466" s="238"/>
      <c r="M466" s="239"/>
      <c r="N466" s="240"/>
      <c r="O466" s="240"/>
      <c r="P466" s="240"/>
      <c r="Q466" s="240"/>
      <c r="R466" s="240"/>
      <c r="S466" s="240"/>
      <c r="T466" s="241"/>
      <c r="AT466" s="242" t="s">
        <v>176</v>
      </c>
      <c r="AU466" s="242" t="s">
        <v>76</v>
      </c>
      <c r="AV466" s="12" t="s">
        <v>76</v>
      </c>
      <c r="AW466" s="12" t="s">
        <v>30</v>
      </c>
      <c r="AX466" s="12" t="s">
        <v>67</v>
      </c>
      <c r="AY466" s="242" t="s">
        <v>163</v>
      </c>
    </row>
    <row r="467" s="12" customFormat="1">
      <c r="B467" s="232"/>
      <c r="C467" s="233"/>
      <c r="D467" s="228" t="s">
        <v>176</v>
      </c>
      <c r="E467" s="234" t="s">
        <v>1</v>
      </c>
      <c r="F467" s="235" t="s">
        <v>910</v>
      </c>
      <c r="G467" s="233"/>
      <c r="H467" s="236">
        <v>5.7400000000000002</v>
      </c>
      <c r="I467" s="237"/>
      <c r="J467" s="233"/>
      <c r="K467" s="233"/>
      <c r="L467" s="238"/>
      <c r="M467" s="239"/>
      <c r="N467" s="240"/>
      <c r="O467" s="240"/>
      <c r="P467" s="240"/>
      <c r="Q467" s="240"/>
      <c r="R467" s="240"/>
      <c r="S467" s="240"/>
      <c r="T467" s="241"/>
      <c r="AT467" s="242" t="s">
        <v>176</v>
      </c>
      <c r="AU467" s="242" t="s">
        <v>76</v>
      </c>
      <c r="AV467" s="12" t="s">
        <v>76</v>
      </c>
      <c r="AW467" s="12" t="s">
        <v>30</v>
      </c>
      <c r="AX467" s="12" t="s">
        <v>67</v>
      </c>
      <c r="AY467" s="242" t="s">
        <v>163</v>
      </c>
    </row>
    <row r="468" s="12" customFormat="1">
      <c r="B468" s="232"/>
      <c r="C468" s="233"/>
      <c r="D468" s="228" t="s">
        <v>176</v>
      </c>
      <c r="E468" s="234" t="s">
        <v>1</v>
      </c>
      <c r="F468" s="235" t="s">
        <v>911</v>
      </c>
      <c r="G468" s="233"/>
      <c r="H468" s="236">
        <v>4</v>
      </c>
      <c r="I468" s="237"/>
      <c r="J468" s="233"/>
      <c r="K468" s="233"/>
      <c r="L468" s="238"/>
      <c r="M468" s="239"/>
      <c r="N468" s="240"/>
      <c r="O468" s="240"/>
      <c r="P468" s="240"/>
      <c r="Q468" s="240"/>
      <c r="R468" s="240"/>
      <c r="S468" s="240"/>
      <c r="T468" s="241"/>
      <c r="AT468" s="242" t="s">
        <v>176</v>
      </c>
      <c r="AU468" s="242" t="s">
        <v>76</v>
      </c>
      <c r="AV468" s="12" t="s">
        <v>76</v>
      </c>
      <c r="AW468" s="12" t="s">
        <v>30</v>
      </c>
      <c r="AX468" s="12" t="s">
        <v>67</v>
      </c>
      <c r="AY468" s="242" t="s">
        <v>163</v>
      </c>
    </row>
    <row r="469" s="13" customFormat="1">
      <c r="B469" s="243"/>
      <c r="C469" s="244"/>
      <c r="D469" s="228" t="s">
        <v>176</v>
      </c>
      <c r="E469" s="245" t="s">
        <v>1</v>
      </c>
      <c r="F469" s="246" t="s">
        <v>912</v>
      </c>
      <c r="G469" s="244"/>
      <c r="H469" s="245" t="s">
        <v>1</v>
      </c>
      <c r="I469" s="247"/>
      <c r="J469" s="244"/>
      <c r="K469" s="244"/>
      <c r="L469" s="248"/>
      <c r="M469" s="249"/>
      <c r="N469" s="250"/>
      <c r="O469" s="250"/>
      <c r="P469" s="250"/>
      <c r="Q469" s="250"/>
      <c r="R469" s="250"/>
      <c r="S469" s="250"/>
      <c r="T469" s="251"/>
      <c r="AT469" s="252" t="s">
        <v>176</v>
      </c>
      <c r="AU469" s="252" t="s">
        <v>76</v>
      </c>
      <c r="AV469" s="13" t="s">
        <v>74</v>
      </c>
      <c r="AW469" s="13" t="s">
        <v>30</v>
      </c>
      <c r="AX469" s="13" t="s">
        <v>67</v>
      </c>
      <c r="AY469" s="252" t="s">
        <v>163</v>
      </c>
    </row>
    <row r="470" s="12" customFormat="1">
      <c r="B470" s="232"/>
      <c r="C470" s="233"/>
      <c r="D470" s="228" t="s">
        <v>176</v>
      </c>
      <c r="E470" s="234" t="s">
        <v>1</v>
      </c>
      <c r="F470" s="235" t="s">
        <v>913</v>
      </c>
      <c r="G470" s="233"/>
      <c r="H470" s="236">
        <v>13.199999999999999</v>
      </c>
      <c r="I470" s="237"/>
      <c r="J470" s="233"/>
      <c r="K470" s="233"/>
      <c r="L470" s="238"/>
      <c r="M470" s="239"/>
      <c r="N470" s="240"/>
      <c r="O470" s="240"/>
      <c r="P470" s="240"/>
      <c r="Q470" s="240"/>
      <c r="R470" s="240"/>
      <c r="S470" s="240"/>
      <c r="T470" s="241"/>
      <c r="AT470" s="242" t="s">
        <v>176</v>
      </c>
      <c r="AU470" s="242" t="s">
        <v>76</v>
      </c>
      <c r="AV470" s="12" t="s">
        <v>76</v>
      </c>
      <c r="AW470" s="12" t="s">
        <v>30</v>
      </c>
      <c r="AX470" s="12" t="s">
        <v>67</v>
      </c>
      <c r="AY470" s="242" t="s">
        <v>163</v>
      </c>
    </row>
    <row r="471" s="13" customFormat="1">
      <c r="B471" s="243"/>
      <c r="C471" s="244"/>
      <c r="D471" s="228" t="s">
        <v>176</v>
      </c>
      <c r="E471" s="245" t="s">
        <v>1</v>
      </c>
      <c r="F471" s="246" t="s">
        <v>986</v>
      </c>
      <c r="G471" s="244"/>
      <c r="H471" s="245" t="s">
        <v>1</v>
      </c>
      <c r="I471" s="247"/>
      <c r="J471" s="244"/>
      <c r="K471" s="244"/>
      <c r="L471" s="248"/>
      <c r="M471" s="249"/>
      <c r="N471" s="250"/>
      <c r="O471" s="250"/>
      <c r="P471" s="250"/>
      <c r="Q471" s="250"/>
      <c r="R471" s="250"/>
      <c r="S471" s="250"/>
      <c r="T471" s="251"/>
      <c r="AT471" s="252" t="s">
        <v>176</v>
      </c>
      <c r="AU471" s="252" t="s">
        <v>76</v>
      </c>
      <c r="AV471" s="13" t="s">
        <v>74</v>
      </c>
      <c r="AW471" s="13" t="s">
        <v>30</v>
      </c>
      <c r="AX471" s="13" t="s">
        <v>67</v>
      </c>
      <c r="AY471" s="252" t="s">
        <v>163</v>
      </c>
    </row>
    <row r="472" s="12" customFormat="1">
      <c r="B472" s="232"/>
      <c r="C472" s="233"/>
      <c r="D472" s="228" t="s">
        <v>176</v>
      </c>
      <c r="E472" s="234" t="s">
        <v>1</v>
      </c>
      <c r="F472" s="235" t="s">
        <v>987</v>
      </c>
      <c r="G472" s="233"/>
      <c r="H472" s="236">
        <v>27.600000000000001</v>
      </c>
      <c r="I472" s="237"/>
      <c r="J472" s="233"/>
      <c r="K472" s="233"/>
      <c r="L472" s="238"/>
      <c r="M472" s="239"/>
      <c r="N472" s="240"/>
      <c r="O472" s="240"/>
      <c r="P472" s="240"/>
      <c r="Q472" s="240"/>
      <c r="R472" s="240"/>
      <c r="S472" s="240"/>
      <c r="T472" s="241"/>
      <c r="AT472" s="242" t="s">
        <v>176</v>
      </c>
      <c r="AU472" s="242" t="s">
        <v>76</v>
      </c>
      <c r="AV472" s="12" t="s">
        <v>76</v>
      </c>
      <c r="AW472" s="12" t="s">
        <v>30</v>
      </c>
      <c r="AX472" s="12" t="s">
        <v>67</v>
      </c>
      <c r="AY472" s="242" t="s">
        <v>163</v>
      </c>
    </row>
    <row r="473" s="12" customFormat="1">
      <c r="B473" s="232"/>
      <c r="C473" s="233"/>
      <c r="D473" s="228" t="s">
        <v>176</v>
      </c>
      <c r="E473" s="234" t="s">
        <v>1</v>
      </c>
      <c r="F473" s="235" t="s">
        <v>988</v>
      </c>
      <c r="G473" s="233"/>
      <c r="H473" s="236">
        <v>8.4480000000000004</v>
      </c>
      <c r="I473" s="237"/>
      <c r="J473" s="233"/>
      <c r="K473" s="233"/>
      <c r="L473" s="238"/>
      <c r="M473" s="239"/>
      <c r="N473" s="240"/>
      <c r="O473" s="240"/>
      <c r="P473" s="240"/>
      <c r="Q473" s="240"/>
      <c r="R473" s="240"/>
      <c r="S473" s="240"/>
      <c r="T473" s="241"/>
      <c r="AT473" s="242" t="s">
        <v>176</v>
      </c>
      <c r="AU473" s="242" t="s">
        <v>76</v>
      </c>
      <c r="AV473" s="12" t="s">
        <v>76</v>
      </c>
      <c r="AW473" s="12" t="s">
        <v>30</v>
      </c>
      <c r="AX473" s="12" t="s">
        <v>67</v>
      </c>
      <c r="AY473" s="242" t="s">
        <v>163</v>
      </c>
    </row>
    <row r="474" s="14" customFormat="1">
      <c r="B474" s="253"/>
      <c r="C474" s="254"/>
      <c r="D474" s="228" t="s">
        <v>176</v>
      </c>
      <c r="E474" s="255" t="s">
        <v>1</v>
      </c>
      <c r="F474" s="256" t="s">
        <v>188</v>
      </c>
      <c r="G474" s="254"/>
      <c r="H474" s="257">
        <v>92.608000000000004</v>
      </c>
      <c r="I474" s="258"/>
      <c r="J474" s="254"/>
      <c r="K474" s="254"/>
      <c r="L474" s="259"/>
      <c r="M474" s="260"/>
      <c r="N474" s="261"/>
      <c r="O474" s="261"/>
      <c r="P474" s="261"/>
      <c r="Q474" s="261"/>
      <c r="R474" s="261"/>
      <c r="S474" s="261"/>
      <c r="T474" s="262"/>
      <c r="AT474" s="263" t="s">
        <v>176</v>
      </c>
      <c r="AU474" s="263" t="s">
        <v>76</v>
      </c>
      <c r="AV474" s="14" t="s">
        <v>170</v>
      </c>
      <c r="AW474" s="14" t="s">
        <v>30</v>
      </c>
      <c r="AX474" s="14" t="s">
        <v>74</v>
      </c>
      <c r="AY474" s="263" t="s">
        <v>163</v>
      </c>
    </row>
    <row r="475" s="1" customFormat="1" ht="16.5" customHeight="1">
      <c r="B475" s="38"/>
      <c r="C475" s="216" t="s">
        <v>989</v>
      </c>
      <c r="D475" s="216" t="s">
        <v>165</v>
      </c>
      <c r="E475" s="217" t="s">
        <v>990</v>
      </c>
      <c r="F475" s="218" t="s">
        <v>991</v>
      </c>
      <c r="G475" s="219" t="s">
        <v>197</v>
      </c>
      <c r="H475" s="220">
        <v>9.0120000000000005</v>
      </c>
      <c r="I475" s="221"/>
      <c r="J475" s="222">
        <f>ROUND(I475*H475,2)</f>
        <v>0</v>
      </c>
      <c r="K475" s="218" t="s">
        <v>169</v>
      </c>
      <c r="L475" s="43"/>
      <c r="M475" s="223" t="s">
        <v>1</v>
      </c>
      <c r="N475" s="224" t="s">
        <v>38</v>
      </c>
      <c r="O475" s="79"/>
      <c r="P475" s="225">
        <f>O475*H475</f>
        <v>0</v>
      </c>
      <c r="Q475" s="225">
        <v>0.058279999999999998</v>
      </c>
      <c r="R475" s="225">
        <f>Q475*H475</f>
        <v>0.52521936000000002</v>
      </c>
      <c r="S475" s="225">
        <v>0</v>
      </c>
      <c r="T475" s="226">
        <f>S475*H475</f>
        <v>0</v>
      </c>
      <c r="AR475" s="17" t="s">
        <v>170</v>
      </c>
      <c r="AT475" s="17" t="s">
        <v>165</v>
      </c>
      <c r="AU475" s="17" t="s">
        <v>76</v>
      </c>
      <c r="AY475" s="17" t="s">
        <v>163</v>
      </c>
      <c r="BE475" s="227">
        <f>IF(N475="základní",J475,0)</f>
        <v>0</v>
      </c>
      <c r="BF475" s="227">
        <f>IF(N475="snížená",J475,0)</f>
        <v>0</v>
      </c>
      <c r="BG475" s="227">
        <f>IF(N475="zákl. přenesená",J475,0)</f>
        <v>0</v>
      </c>
      <c r="BH475" s="227">
        <f>IF(N475="sníž. přenesená",J475,0)</f>
        <v>0</v>
      </c>
      <c r="BI475" s="227">
        <f>IF(N475="nulová",J475,0)</f>
        <v>0</v>
      </c>
      <c r="BJ475" s="17" t="s">
        <v>74</v>
      </c>
      <c r="BK475" s="227">
        <f>ROUND(I475*H475,2)</f>
        <v>0</v>
      </c>
      <c r="BL475" s="17" t="s">
        <v>170</v>
      </c>
      <c r="BM475" s="17" t="s">
        <v>992</v>
      </c>
    </row>
    <row r="476" s="1" customFormat="1">
      <c r="B476" s="38"/>
      <c r="C476" s="39"/>
      <c r="D476" s="228" t="s">
        <v>172</v>
      </c>
      <c r="E476" s="39"/>
      <c r="F476" s="229" t="s">
        <v>993</v>
      </c>
      <c r="G476" s="39"/>
      <c r="H476" s="39"/>
      <c r="I476" s="143"/>
      <c r="J476" s="39"/>
      <c r="K476" s="39"/>
      <c r="L476" s="43"/>
      <c r="M476" s="230"/>
      <c r="N476" s="79"/>
      <c r="O476" s="79"/>
      <c r="P476" s="79"/>
      <c r="Q476" s="79"/>
      <c r="R476" s="79"/>
      <c r="S476" s="79"/>
      <c r="T476" s="80"/>
      <c r="AT476" s="17" t="s">
        <v>172</v>
      </c>
      <c r="AU476" s="17" t="s">
        <v>76</v>
      </c>
    </row>
    <row r="477" s="1" customFormat="1">
      <c r="B477" s="38"/>
      <c r="C477" s="39"/>
      <c r="D477" s="228" t="s">
        <v>174</v>
      </c>
      <c r="E477" s="39"/>
      <c r="F477" s="231" t="s">
        <v>985</v>
      </c>
      <c r="G477" s="39"/>
      <c r="H477" s="39"/>
      <c r="I477" s="143"/>
      <c r="J477" s="39"/>
      <c r="K477" s="39"/>
      <c r="L477" s="43"/>
      <c r="M477" s="230"/>
      <c r="N477" s="79"/>
      <c r="O477" s="79"/>
      <c r="P477" s="79"/>
      <c r="Q477" s="79"/>
      <c r="R477" s="79"/>
      <c r="S477" s="79"/>
      <c r="T477" s="80"/>
      <c r="AT477" s="17" t="s">
        <v>174</v>
      </c>
      <c r="AU477" s="17" t="s">
        <v>76</v>
      </c>
    </row>
    <row r="478" s="13" customFormat="1">
      <c r="B478" s="243"/>
      <c r="C478" s="244"/>
      <c r="D478" s="228" t="s">
        <v>176</v>
      </c>
      <c r="E478" s="245" t="s">
        <v>1</v>
      </c>
      <c r="F478" s="246" t="s">
        <v>994</v>
      </c>
      <c r="G478" s="244"/>
      <c r="H478" s="245" t="s">
        <v>1</v>
      </c>
      <c r="I478" s="247"/>
      <c r="J478" s="244"/>
      <c r="K478" s="244"/>
      <c r="L478" s="248"/>
      <c r="M478" s="249"/>
      <c r="N478" s="250"/>
      <c r="O478" s="250"/>
      <c r="P478" s="250"/>
      <c r="Q478" s="250"/>
      <c r="R478" s="250"/>
      <c r="S478" s="250"/>
      <c r="T478" s="251"/>
      <c r="AT478" s="252" t="s">
        <v>176</v>
      </c>
      <c r="AU478" s="252" t="s">
        <v>76</v>
      </c>
      <c r="AV478" s="13" t="s">
        <v>74</v>
      </c>
      <c r="AW478" s="13" t="s">
        <v>30</v>
      </c>
      <c r="AX478" s="13" t="s">
        <v>67</v>
      </c>
      <c r="AY478" s="252" t="s">
        <v>163</v>
      </c>
    </row>
    <row r="479" s="12" customFormat="1">
      <c r="B479" s="232"/>
      <c r="C479" s="233"/>
      <c r="D479" s="228" t="s">
        <v>176</v>
      </c>
      <c r="E479" s="234" t="s">
        <v>1</v>
      </c>
      <c r="F479" s="235" t="s">
        <v>995</v>
      </c>
      <c r="G479" s="233"/>
      <c r="H479" s="236">
        <v>6.9000000000000004</v>
      </c>
      <c r="I479" s="237"/>
      <c r="J479" s="233"/>
      <c r="K479" s="233"/>
      <c r="L479" s="238"/>
      <c r="M479" s="239"/>
      <c r="N479" s="240"/>
      <c r="O479" s="240"/>
      <c r="P479" s="240"/>
      <c r="Q479" s="240"/>
      <c r="R479" s="240"/>
      <c r="S479" s="240"/>
      <c r="T479" s="241"/>
      <c r="AT479" s="242" t="s">
        <v>176</v>
      </c>
      <c r="AU479" s="242" t="s">
        <v>76</v>
      </c>
      <c r="AV479" s="12" t="s">
        <v>76</v>
      </c>
      <c r="AW479" s="12" t="s">
        <v>30</v>
      </c>
      <c r="AX479" s="12" t="s">
        <v>67</v>
      </c>
      <c r="AY479" s="242" t="s">
        <v>163</v>
      </c>
    </row>
    <row r="480" s="12" customFormat="1">
      <c r="B480" s="232"/>
      <c r="C480" s="233"/>
      <c r="D480" s="228" t="s">
        <v>176</v>
      </c>
      <c r="E480" s="234" t="s">
        <v>1</v>
      </c>
      <c r="F480" s="235" t="s">
        <v>996</v>
      </c>
      <c r="G480" s="233"/>
      <c r="H480" s="236">
        <v>2.1120000000000001</v>
      </c>
      <c r="I480" s="237"/>
      <c r="J480" s="233"/>
      <c r="K480" s="233"/>
      <c r="L480" s="238"/>
      <c r="M480" s="239"/>
      <c r="N480" s="240"/>
      <c r="O480" s="240"/>
      <c r="P480" s="240"/>
      <c r="Q480" s="240"/>
      <c r="R480" s="240"/>
      <c r="S480" s="240"/>
      <c r="T480" s="241"/>
      <c r="AT480" s="242" t="s">
        <v>176</v>
      </c>
      <c r="AU480" s="242" t="s">
        <v>76</v>
      </c>
      <c r="AV480" s="12" t="s">
        <v>76</v>
      </c>
      <c r="AW480" s="12" t="s">
        <v>30</v>
      </c>
      <c r="AX480" s="12" t="s">
        <v>67</v>
      </c>
      <c r="AY480" s="242" t="s">
        <v>163</v>
      </c>
    </row>
    <row r="481" s="14" customFormat="1">
      <c r="B481" s="253"/>
      <c r="C481" s="254"/>
      <c r="D481" s="228" t="s">
        <v>176</v>
      </c>
      <c r="E481" s="255" t="s">
        <v>1</v>
      </c>
      <c r="F481" s="256" t="s">
        <v>188</v>
      </c>
      <c r="G481" s="254"/>
      <c r="H481" s="257">
        <v>9.0120000000000005</v>
      </c>
      <c r="I481" s="258"/>
      <c r="J481" s="254"/>
      <c r="K481" s="254"/>
      <c r="L481" s="259"/>
      <c r="M481" s="260"/>
      <c r="N481" s="261"/>
      <c r="O481" s="261"/>
      <c r="P481" s="261"/>
      <c r="Q481" s="261"/>
      <c r="R481" s="261"/>
      <c r="S481" s="261"/>
      <c r="T481" s="262"/>
      <c r="AT481" s="263" t="s">
        <v>176</v>
      </c>
      <c r="AU481" s="263" t="s">
        <v>76</v>
      </c>
      <c r="AV481" s="14" t="s">
        <v>170</v>
      </c>
      <c r="AW481" s="14" t="s">
        <v>30</v>
      </c>
      <c r="AX481" s="14" t="s">
        <v>74</v>
      </c>
      <c r="AY481" s="263" t="s">
        <v>163</v>
      </c>
    </row>
    <row r="482" s="1" customFormat="1" ht="16.5" customHeight="1">
      <c r="B482" s="38"/>
      <c r="C482" s="216" t="s">
        <v>997</v>
      </c>
      <c r="D482" s="216" t="s">
        <v>165</v>
      </c>
      <c r="E482" s="217" t="s">
        <v>998</v>
      </c>
      <c r="F482" s="218" t="s">
        <v>999</v>
      </c>
      <c r="G482" s="219" t="s">
        <v>197</v>
      </c>
      <c r="H482" s="220">
        <v>33.381999999999998</v>
      </c>
      <c r="I482" s="221"/>
      <c r="J482" s="222">
        <f>ROUND(I482*H482,2)</f>
        <v>0</v>
      </c>
      <c r="K482" s="218" t="s">
        <v>169</v>
      </c>
      <c r="L482" s="43"/>
      <c r="M482" s="223" t="s">
        <v>1</v>
      </c>
      <c r="N482" s="224" t="s">
        <v>38</v>
      </c>
      <c r="O482" s="79"/>
      <c r="P482" s="225">
        <f>O482*H482</f>
        <v>0</v>
      </c>
      <c r="Q482" s="225">
        <v>0.019425000000000001</v>
      </c>
      <c r="R482" s="225">
        <f>Q482*H482</f>
        <v>0.64844535000000003</v>
      </c>
      <c r="S482" s="225">
        <v>0</v>
      </c>
      <c r="T482" s="226">
        <f>S482*H482</f>
        <v>0</v>
      </c>
      <c r="AR482" s="17" t="s">
        <v>170</v>
      </c>
      <c r="AT482" s="17" t="s">
        <v>165</v>
      </c>
      <c r="AU482" s="17" t="s">
        <v>76</v>
      </c>
      <c r="AY482" s="17" t="s">
        <v>163</v>
      </c>
      <c r="BE482" s="227">
        <f>IF(N482="základní",J482,0)</f>
        <v>0</v>
      </c>
      <c r="BF482" s="227">
        <f>IF(N482="snížená",J482,0)</f>
        <v>0</v>
      </c>
      <c r="BG482" s="227">
        <f>IF(N482="zákl. přenesená",J482,0)</f>
        <v>0</v>
      </c>
      <c r="BH482" s="227">
        <f>IF(N482="sníž. přenesená",J482,0)</f>
        <v>0</v>
      </c>
      <c r="BI482" s="227">
        <f>IF(N482="nulová",J482,0)</f>
        <v>0</v>
      </c>
      <c r="BJ482" s="17" t="s">
        <v>74</v>
      </c>
      <c r="BK482" s="227">
        <f>ROUND(I482*H482,2)</f>
        <v>0</v>
      </c>
      <c r="BL482" s="17" t="s">
        <v>170</v>
      </c>
      <c r="BM482" s="17" t="s">
        <v>1000</v>
      </c>
    </row>
    <row r="483" s="1" customFormat="1">
      <c r="B483" s="38"/>
      <c r="C483" s="39"/>
      <c r="D483" s="228" t="s">
        <v>172</v>
      </c>
      <c r="E483" s="39"/>
      <c r="F483" s="229" t="s">
        <v>1001</v>
      </c>
      <c r="G483" s="39"/>
      <c r="H483" s="39"/>
      <c r="I483" s="143"/>
      <c r="J483" s="39"/>
      <c r="K483" s="39"/>
      <c r="L483" s="43"/>
      <c r="M483" s="230"/>
      <c r="N483" s="79"/>
      <c r="O483" s="79"/>
      <c r="P483" s="79"/>
      <c r="Q483" s="79"/>
      <c r="R483" s="79"/>
      <c r="S483" s="79"/>
      <c r="T483" s="80"/>
      <c r="AT483" s="17" t="s">
        <v>172</v>
      </c>
      <c r="AU483" s="17" t="s">
        <v>76</v>
      </c>
    </row>
    <row r="484" s="1" customFormat="1">
      <c r="B484" s="38"/>
      <c r="C484" s="39"/>
      <c r="D484" s="228" t="s">
        <v>174</v>
      </c>
      <c r="E484" s="39"/>
      <c r="F484" s="231" t="s">
        <v>985</v>
      </c>
      <c r="G484" s="39"/>
      <c r="H484" s="39"/>
      <c r="I484" s="143"/>
      <c r="J484" s="39"/>
      <c r="K484" s="39"/>
      <c r="L484" s="43"/>
      <c r="M484" s="230"/>
      <c r="N484" s="79"/>
      <c r="O484" s="79"/>
      <c r="P484" s="79"/>
      <c r="Q484" s="79"/>
      <c r="R484" s="79"/>
      <c r="S484" s="79"/>
      <c r="T484" s="80"/>
      <c r="AT484" s="17" t="s">
        <v>174</v>
      </c>
      <c r="AU484" s="17" t="s">
        <v>76</v>
      </c>
    </row>
    <row r="485" s="13" customFormat="1">
      <c r="B485" s="243"/>
      <c r="C485" s="244"/>
      <c r="D485" s="228" t="s">
        <v>176</v>
      </c>
      <c r="E485" s="245" t="s">
        <v>1</v>
      </c>
      <c r="F485" s="246" t="s">
        <v>1002</v>
      </c>
      <c r="G485" s="244"/>
      <c r="H485" s="245" t="s">
        <v>1</v>
      </c>
      <c r="I485" s="247"/>
      <c r="J485" s="244"/>
      <c r="K485" s="244"/>
      <c r="L485" s="248"/>
      <c r="M485" s="249"/>
      <c r="N485" s="250"/>
      <c r="O485" s="250"/>
      <c r="P485" s="250"/>
      <c r="Q485" s="250"/>
      <c r="R485" s="250"/>
      <c r="S485" s="250"/>
      <c r="T485" s="251"/>
      <c r="AT485" s="252" t="s">
        <v>176</v>
      </c>
      <c r="AU485" s="252" t="s">
        <v>76</v>
      </c>
      <c r="AV485" s="13" t="s">
        <v>74</v>
      </c>
      <c r="AW485" s="13" t="s">
        <v>30</v>
      </c>
      <c r="AX485" s="13" t="s">
        <v>67</v>
      </c>
      <c r="AY485" s="252" t="s">
        <v>163</v>
      </c>
    </row>
    <row r="486" s="12" customFormat="1">
      <c r="B486" s="232"/>
      <c r="C486" s="233"/>
      <c r="D486" s="228" t="s">
        <v>176</v>
      </c>
      <c r="E486" s="234" t="s">
        <v>1</v>
      </c>
      <c r="F486" s="235" t="s">
        <v>1003</v>
      </c>
      <c r="G486" s="233"/>
      <c r="H486" s="236">
        <v>11.972</v>
      </c>
      <c r="I486" s="237"/>
      <c r="J486" s="233"/>
      <c r="K486" s="233"/>
      <c r="L486" s="238"/>
      <c r="M486" s="239"/>
      <c r="N486" s="240"/>
      <c r="O486" s="240"/>
      <c r="P486" s="240"/>
      <c r="Q486" s="240"/>
      <c r="R486" s="240"/>
      <c r="S486" s="240"/>
      <c r="T486" s="241"/>
      <c r="AT486" s="242" t="s">
        <v>176</v>
      </c>
      <c r="AU486" s="242" t="s">
        <v>76</v>
      </c>
      <c r="AV486" s="12" t="s">
        <v>76</v>
      </c>
      <c r="AW486" s="12" t="s">
        <v>30</v>
      </c>
      <c r="AX486" s="12" t="s">
        <v>67</v>
      </c>
      <c r="AY486" s="242" t="s">
        <v>163</v>
      </c>
    </row>
    <row r="487" s="12" customFormat="1">
      <c r="B487" s="232"/>
      <c r="C487" s="233"/>
      <c r="D487" s="228" t="s">
        <v>176</v>
      </c>
      <c r="E487" s="234" t="s">
        <v>1</v>
      </c>
      <c r="F487" s="235" t="s">
        <v>1004</v>
      </c>
      <c r="G487" s="233"/>
      <c r="H487" s="236">
        <v>2.044</v>
      </c>
      <c r="I487" s="237"/>
      <c r="J487" s="233"/>
      <c r="K487" s="233"/>
      <c r="L487" s="238"/>
      <c r="M487" s="239"/>
      <c r="N487" s="240"/>
      <c r="O487" s="240"/>
      <c r="P487" s="240"/>
      <c r="Q487" s="240"/>
      <c r="R487" s="240"/>
      <c r="S487" s="240"/>
      <c r="T487" s="241"/>
      <c r="AT487" s="242" t="s">
        <v>176</v>
      </c>
      <c r="AU487" s="242" t="s">
        <v>76</v>
      </c>
      <c r="AV487" s="12" t="s">
        <v>76</v>
      </c>
      <c r="AW487" s="12" t="s">
        <v>30</v>
      </c>
      <c r="AX487" s="12" t="s">
        <v>67</v>
      </c>
      <c r="AY487" s="242" t="s">
        <v>163</v>
      </c>
    </row>
    <row r="488" s="12" customFormat="1">
      <c r="B488" s="232"/>
      <c r="C488" s="233"/>
      <c r="D488" s="228" t="s">
        <v>176</v>
      </c>
      <c r="E488" s="234" t="s">
        <v>1</v>
      </c>
      <c r="F488" s="235" t="s">
        <v>1005</v>
      </c>
      <c r="G488" s="233"/>
      <c r="H488" s="236">
        <v>5.3499999999999996</v>
      </c>
      <c r="I488" s="237"/>
      <c r="J488" s="233"/>
      <c r="K488" s="233"/>
      <c r="L488" s="238"/>
      <c r="M488" s="239"/>
      <c r="N488" s="240"/>
      <c r="O488" s="240"/>
      <c r="P488" s="240"/>
      <c r="Q488" s="240"/>
      <c r="R488" s="240"/>
      <c r="S488" s="240"/>
      <c r="T488" s="241"/>
      <c r="AT488" s="242" t="s">
        <v>176</v>
      </c>
      <c r="AU488" s="242" t="s">
        <v>76</v>
      </c>
      <c r="AV488" s="12" t="s">
        <v>76</v>
      </c>
      <c r="AW488" s="12" t="s">
        <v>30</v>
      </c>
      <c r="AX488" s="12" t="s">
        <v>67</v>
      </c>
      <c r="AY488" s="242" t="s">
        <v>163</v>
      </c>
    </row>
    <row r="489" s="13" customFormat="1">
      <c r="B489" s="243"/>
      <c r="C489" s="244"/>
      <c r="D489" s="228" t="s">
        <v>176</v>
      </c>
      <c r="E489" s="245" t="s">
        <v>1</v>
      </c>
      <c r="F489" s="246" t="s">
        <v>1006</v>
      </c>
      <c r="G489" s="244"/>
      <c r="H489" s="245" t="s">
        <v>1</v>
      </c>
      <c r="I489" s="247"/>
      <c r="J489" s="244"/>
      <c r="K489" s="244"/>
      <c r="L489" s="248"/>
      <c r="M489" s="249"/>
      <c r="N489" s="250"/>
      <c r="O489" s="250"/>
      <c r="P489" s="250"/>
      <c r="Q489" s="250"/>
      <c r="R489" s="250"/>
      <c r="S489" s="250"/>
      <c r="T489" s="251"/>
      <c r="AT489" s="252" t="s">
        <v>176</v>
      </c>
      <c r="AU489" s="252" t="s">
        <v>76</v>
      </c>
      <c r="AV489" s="13" t="s">
        <v>74</v>
      </c>
      <c r="AW489" s="13" t="s">
        <v>30</v>
      </c>
      <c r="AX489" s="13" t="s">
        <v>67</v>
      </c>
      <c r="AY489" s="252" t="s">
        <v>163</v>
      </c>
    </row>
    <row r="490" s="12" customFormat="1">
      <c r="B490" s="232"/>
      <c r="C490" s="233"/>
      <c r="D490" s="228" t="s">
        <v>176</v>
      </c>
      <c r="E490" s="234" t="s">
        <v>1</v>
      </c>
      <c r="F490" s="235" t="s">
        <v>1003</v>
      </c>
      <c r="G490" s="233"/>
      <c r="H490" s="236">
        <v>11.972</v>
      </c>
      <c r="I490" s="237"/>
      <c r="J490" s="233"/>
      <c r="K490" s="233"/>
      <c r="L490" s="238"/>
      <c r="M490" s="239"/>
      <c r="N490" s="240"/>
      <c r="O490" s="240"/>
      <c r="P490" s="240"/>
      <c r="Q490" s="240"/>
      <c r="R490" s="240"/>
      <c r="S490" s="240"/>
      <c r="T490" s="241"/>
      <c r="AT490" s="242" t="s">
        <v>176</v>
      </c>
      <c r="AU490" s="242" t="s">
        <v>76</v>
      </c>
      <c r="AV490" s="12" t="s">
        <v>76</v>
      </c>
      <c r="AW490" s="12" t="s">
        <v>30</v>
      </c>
      <c r="AX490" s="12" t="s">
        <v>67</v>
      </c>
      <c r="AY490" s="242" t="s">
        <v>163</v>
      </c>
    </row>
    <row r="491" s="12" customFormat="1">
      <c r="B491" s="232"/>
      <c r="C491" s="233"/>
      <c r="D491" s="228" t="s">
        <v>176</v>
      </c>
      <c r="E491" s="234" t="s">
        <v>1</v>
      </c>
      <c r="F491" s="235" t="s">
        <v>1004</v>
      </c>
      <c r="G491" s="233"/>
      <c r="H491" s="236">
        <v>2.044</v>
      </c>
      <c r="I491" s="237"/>
      <c r="J491" s="233"/>
      <c r="K491" s="233"/>
      <c r="L491" s="238"/>
      <c r="M491" s="239"/>
      <c r="N491" s="240"/>
      <c r="O491" s="240"/>
      <c r="P491" s="240"/>
      <c r="Q491" s="240"/>
      <c r="R491" s="240"/>
      <c r="S491" s="240"/>
      <c r="T491" s="241"/>
      <c r="AT491" s="242" t="s">
        <v>176</v>
      </c>
      <c r="AU491" s="242" t="s">
        <v>76</v>
      </c>
      <c r="AV491" s="12" t="s">
        <v>76</v>
      </c>
      <c r="AW491" s="12" t="s">
        <v>30</v>
      </c>
      <c r="AX491" s="12" t="s">
        <v>67</v>
      </c>
      <c r="AY491" s="242" t="s">
        <v>163</v>
      </c>
    </row>
    <row r="492" s="14" customFormat="1">
      <c r="B492" s="253"/>
      <c r="C492" s="254"/>
      <c r="D492" s="228" t="s">
        <v>176</v>
      </c>
      <c r="E492" s="255" t="s">
        <v>1</v>
      </c>
      <c r="F492" s="256" t="s">
        <v>188</v>
      </c>
      <c r="G492" s="254"/>
      <c r="H492" s="257">
        <v>33.381999999999998</v>
      </c>
      <c r="I492" s="258"/>
      <c r="J492" s="254"/>
      <c r="K492" s="254"/>
      <c r="L492" s="259"/>
      <c r="M492" s="260"/>
      <c r="N492" s="261"/>
      <c r="O492" s="261"/>
      <c r="P492" s="261"/>
      <c r="Q492" s="261"/>
      <c r="R492" s="261"/>
      <c r="S492" s="261"/>
      <c r="T492" s="262"/>
      <c r="AT492" s="263" t="s">
        <v>176</v>
      </c>
      <c r="AU492" s="263" t="s">
        <v>76</v>
      </c>
      <c r="AV492" s="14" t="s">
        <v>170</v>
      </c>
      <c r="AW492" s="14" t="s">
        <v>30</v>
      </c>
      <c r="AX492" s="14" t="s">
        <v>74</v>
      </c>
      <c r="AY492" s="263" t="s">
        <v>163</v>
      </c>
    </row>
    <row r="493" s="1" customFormat="1" ht="16.5" customHeight="1">
      <c r="B493" s="38"/>
      <c r="C493" s="216" t="s">
        <v>1007</v>
      </c>
      <c r="D493" s="216" t="s">
        <v>165</v>
      </c>
      <c r="E493" s="217" t="s">
        <v>1008</v>
      </c>
      <c r="F493" s="218" t="s">
        <v>1009</v>
      </c>
      <c r="G493" s="219" t="s">
        <v>197</v>
      </c>
      <c r="H493" s="220">
        <v>8.3460000000000001</v>
      </c>
      <c r="I493" s="221"/>
      <c r="J493" s="222">
        <f>ROUND(I493*H493,2)</f>
        <v>0</v>
      </c>
      <c r="K493" s="218" t="s">
        <v>169</v>
      </c>
      <c r="L493" s="43"/>
      <c r="M493" s="223" t="s">
        <v>1</v>
      </c>
      <c r="N493" s="224" t="s">
        <v>38</v>
      </c>
      <c r="O493" s="79"/>
      <c r="P493" s="225">
        <f>O493*H493</f>
        <v>0</v>
      </c>
      <c r="Q493" s="225">
        <v>0.058279999999999998</v>
      </c>
      <c r="R493" s="225">
        <f>Q493*H493</f>
        <v>0.48640487999999998</v>
      </c>
      <c r="S493" s="225">
        <v>0</v>
      </c>
      <c r="T493" s="226">
        <f>S493*H493</f>
        <v>0</v>
      </c>
      <c r="AR493" s="17" t="s">
        <v>170</v>
      </c>
      <c r="AT493" s="17" t="s">
        <v>165</v>
      </c>
      <c r="AU493" s="17" t="s">
        <v>76</v>
      </c>
      <c r="AY493" s="17" t="s">
        <v>163</v>
      </c>
      <c r="BE493" s="227">
        <f>IF(N493="základní",J493,0)</f>
        <v>0</v>
      </c>
      <c r="BF493" s="227">
        <f>IF(N493="snížená",J493,0)</f>
        <v>0</v>
      </c>
      <c r="BG493" s="227">
        <f>IF(N493="zákl. přenesená",J493,0)</f>
        <v>0</v>
      </c>
      <c r="BH493" s="227">
        <f>IF(N493="sníž. přenesená",J493,0)</f>
        <v>0</v>
      </c>
      <c r="BI493" s="227">
        <f>IF(N493="nulová",J493,0)</f>
        <v>0</v>
      </c>
      <c r="BJ493" s="17" t="s">
        <v>74</v>
      </c>
      <c r="BK493" s="227">
        <f>ROUND(I493*H493,2)</f>
        <v>0</v>
      </c>
      <c r="BL493" s="17" t="s">
        <v>170</v>
      </c>
      <c r="BM493" s="17" t="s">
        <v>1010</v>
      </c>
    </row>
    <row r="494" s="1" customFormat="1">
      <c r="B494" s="38"/>
      <c r="C494" s="39"/>
      <c r="D494" s="228" t="s">
        <v>172</v>
      </c>
      <c r="E494" s="39"/>
      <c r="F494" s="229" t="s">
        <v>1011</v>
      </c>
      <c r="G494" s="39"/>
      <c r="H494" s="39"/>
      <c r="I494" s="143"/>
      <c r="J494" s="39"/>
      <c r="K494" s="39"/>
      <c r="L494" s="43"/>
      <c r="M494" s="230"/>
      <c r="N494" s="79"/>
      <c r="O494" s="79"/>
      <c r="P494" s="79"/>
      <c r="Q494" s="79"/>
      <c r="R494" s="79"/>
      <c r="S494" s="79"/>
      <c r="T494" s="80"/>
      <c r="AT494" s="17" t="s">
        <v>172</v>
      </c>
      <c r="AU494" s="17" t="s">
        <v>76</v>
      </c>
    </row>
    <row r="495" s="1" customFormat="1">
      <c r="B495" s="38"/>
      <c r="C495" s="39"/>
      <c r="D495" s="228" t="s">
        <v>174</v>
      </c>
      <c r="E495" s="39"/>
      <c r="F495" s="231" t="s">
        <v>985</v>
      </c>
      <c r="G495" s="39"/>
      <c r="H495" s="39"/>
      <c r="I495" s="143"/>
      <c r="J495" s="39"/>
      <c r="K495" s="39"/>
      <c r="L495" s="43"/>
      <c r="M495" s="230"/>
      <c r="N495" s="79"/>
      <c r="O495" s="79"/>
      <c r="P495" s="79"/>
      <c r="Q495" s="79"/>
      <c r="R495" s="79"/>
      <c r="S495" s="79"/>
      <c r="T495" s="80"/>
      <c r="AT495" s="17" t="s">
        <v>174</v>
      </c>
      <c r="AU495" s="17" t="s">
        <v>76</v>
      </c>
    </row>
    <row r="496" s="13" customFormat="1">
      <c r="B496" s="243"/>
      <c r="C496" s="244"/>
      <c r="D496" s="228" t="s">
        <v>176</v>
      </c>
      <c r="E496" s="245" t="s">
        <v>1</v>
      </c>
      <c r="F496" s="246" t="s">
        <v>1012</v>
      </c>
      <c r="G496" s="244"/>
      <c r="H496" s="245" t="s">
        <v>1</v>
      </c>
      <c r="I496" s="247"/>
      <c r="J496" s="244"/>
      <c r="K496" s="244"/>
      <c r="L496" s="248"/>
      <c r="M496" s="249"/>
      <c r="N496" s="250"/>
      <c r="O496" s="250"/>
      <c r="P496" s="250"/>
      <c r="Q496" s="250"/>
      <c r="R496" s="250"/>
      <c r="S496" s="250"/>
      <c r="T496" s="251"/>
      <c r="AT496" s="252" t="s">
        <v>176</v>
      </c>
      <c r="AU496" s="252" t="s">
        <v>76</v>
      </c>
      <c r="AV496" s="13" t="s">
        <v>74</v>
      </c>
      <c r="AW496" s="13" t="s">
        <v>30</v>
      </c>
      <c r="AX496" s="13" t="s">
        <v>67</v>
      </c>
      <c r="AY496" s="252" t="s">
        <v>163</v>
      </c>
    </row>
    <row r="497" s="12" customFormat="1">
      <c r="B497" s="232"/>
      <c r="C497" s="233"/>
      <c r="D497" s="228" t="s">
        <v>176</v>
      </c>
      <c r="E497" s="234" t="s">
        <v>1</v>
      </c>
      <c r="F497" s="235" t="s">
        <v>1013</v>
      </c>
      <c r="G497" s="233"/>
      <c r="H497" s="236">
        <v>2.9929999999999999</v>
      </c>
      <c r="I497" s="237"/>
      <c r="J497" s="233"/>
      <c r="K497" s="233"/>
      <c r="L497" s="238"/>
      <c r="M497" s="239"/>
      <c r="N497" s="240"/>
      <c r="O497" s="240"/>
      <c r="P497" s="240"/>
      <c r="Q497" s="240"/>
      <c r="R497" s="240"/>
      <c r="S497" s="240"/>
      <c r="T497" s="241"/>
      <c r="AT497" s="242" t="s">
        <v>176</v>
      </c>
      <c r="AU497" s="242" t="s">
        <v>76</v>
      </c>
      <c r="AV497" s="12" t="s">
        <v>76</v>
      </c>
      <c r="AW497" s="12" t="s">
        <v>30</v>
      </c>
      <c r="AX497" s="12" t="s">
        <v>67</v>
      </c>
      <c r="AY497" s="242" t="s">
        <v>163</v>
      </c>
    </row>
    <row r="498" s="12" customFormat="1">
      <c r="B498" s="232"/>
      <c r="C498" s="233"/>
      <c r="D498" s="228" t="s">
        <v>176</v>
      </c>
      <c r="E498" s="234" t="s">
        <v>1</v>
      </c>
      <c r="F498" s="235" t="s">
        <v>1014</v>
      </c>
      <c r="G498" s="233"/>
      <c r="H498" s="236">
        <v>0.51100000000000001</v>
      </c>
      <c r="I498" s="237"/>
      <c r="J498" s="233"/>
      <c r="K498" s="233"/>
      <c r="L498" s="238"/>
      <c r="M498" s="239"/>
      <c r="N498" s="240"/>
      <c r="O498" s="240"/>
      <c r="P498" s="240"/>
      <c r="Q498" s="240"/>
      <c r="R498" s="240"/>
      <c r="S498" s="240"/>
      <c r="T498" s="241"/>
      <c r="AT498" s="242" t="s">
        <v>176</v>
      </c>
      <c r="AU498" s="242" t="s">
        <v>76</v>
      </c>
      <c r="AV498" s="12" t="s">
        <v>76</v>
      </c>
      <c r="AW498" s="12" t="s">
        <v>30</v>
      </c>
      <c r="AX498" s="12" t="s">
        <v>67</v>
      </c>
      <c r="AY498" s="242" t="s">
        <v>163</v>
      </c>
    </row>
    <row r="499" s="12" customFormat="1">
      <c r="B499" s="232"/>
      <c r="C499" s="233"/>
      <c r="D499" s="228" t="s">
        <v>176</v>
      </c>
      <c r="E499" s="234" t="s">
        <v>1</v>
      </c>
      <c r="F499" s="235" t="s">
        <v>1015</v>
      </c>
      <c r="G499" s="233"/>
      <c r="H499" s="236">
        <v>1.3380000000000001</v>
      </c>
      <c r="I499" s="237"/>
      <c r="J499" s="233"/>
      <c r="K499" s="233"/>
      <c r="L499" s="238"/>
      <c r="M499" s="239"/>
      <c r="N499" s="240"/>
      <c r="O499" s="240"/>
      <c r="P499" s="240"/>
      <c r="Q499" s="240"/>
      <c r="R499" s="240"/>
      <c r="S499" s="240"/>
      <c r="T499" s="241"/>
      <c r="AT499" s="242" t="s">
        <v>176</v>
      </c>
      <c r="AU499" s="242" t="s">
        <v>76</v>
      </c>
      <c r="AV499" s="12" t="s">
        <v>76</v>
      </c>
      <c r="AW499" s="12" t="s">
        <v>30</v>
      </c>
      <c r="AX499" s="12" t="s">
        <v>67</v>
      </c>
      <c r="AY499" s="242" t="s">
        <v>163</v>
      </c>
    </row>
    <row r="500" s="13" customFormat="1">
      <c r="B500" s="243"/>
      <c r="C500" s="244"/>
      <c r="D500" s="228" t="s">
        <v>176</v>
      </c>
      <c r="E500" s="245" t="s">
        <v>1</v>
      </c>
      <c r="F500" s="246" t="s">
        <v>1016</v>
      </c>
      <c r="G500" s="244"/>
      <c r="H500" s="245" t="s">
        <v>1</v>
      </c>
      <c r="I500" s="247"/>
      <c r="J500" s="244"/>
      <c r="K500" s="244"/>
      <c r="L500" s="248"/>
      <c r="M500" s="249"/>
      <c r="N500" s="250"/>
      <c r="O500" s="250"/>
      <c r="P500" s="250"/>
      <c r="Q500" s="250"/>
      <c r="R500" s="250"/>
      <c r="S500" s="250"/>
      <c r="T500" s="251"/>
      <c r="AT500" s="252" t="s">
        <v>176</v>
      </c>
      <c r="AU500" s="252" t="s">
        <v>76</v>
      </c>
      <c r="AV500" s="13" t="s">
        <v>74</v>
      </c>
      <c r="AW500" s="13" t="s">
        <v>30</v>
      </c>
      <c r="AX500" s="13" t="s">
        <v>67</v>
      </c>
      <c r="AY500" s="252" t="s">
        <v>163</v>
      </c>
    </row>
    <row r="501" s="12" customFormat="1">
      <c r="B501" s="232"/>
      <c r="C501" s="233"/>
      <c r="D501" s="228" t="s">
        <v>176</v>
      </c>
      <c r="E501" s="234" t="s">
        <v>1</v>
      </c>
      <c r="F501" s="235" t="s">
        <v>1013</v>
      </c>
      <c r="G501" s="233"/>
      <c r="H501" s="236">
        <v>2.9929999999999999</v>
      </c>
      <c r="I501" s="237"/>
      <c r="J501" s="233"/>
      <c r="K501" s="233"/>
      <c r="L501" s="238"/>
      <c r="M501" s="239"/>
      <c r="N501" s="240"/>
      <c r="O501" s="240"/>
      <c r="P501" s="240"/>
      <c r="Q501" s="240"/>
      <c r="R501" s="240"/>
      <c r="S501" s="240"/>
      <c r="T501" s="241"/>
      <c r="AT501" s="242" t="s">
        <v>176</v>
      </c>
      <c r="AU501" s="242" t="s">
        <v>76</v>
      </c>
      <c r="AV501" s="12" t="s">
        <v>76</v>
      </c>
      <c r="AW501" s="12" t="s">
        <v>30</v>
      </c>
      <c r="AX501" s="12" t="s">
        <v>67</v>
      </c>
      <c r="AY501" s="242" t="s">
        <v>163</v>
      </c>
    </row>
    <row r="502" s="12" customFormat="1">
      <c r="B502" s="232"/>
      <c r="C502" s="233"/>
      <c r="D502" s="228" t="s">
        <v>176</v>
      </c>
      <c r="E502" s="234" t="s">
        <v>1</v>
      </c>
      <c r="F502" s="235" t="s">
        <v>1014</v>
      </c>
      <c r="G502" s="233"/>
      <c r="H502" s="236">
        <v>0.51100000000000001</v>
      </c>
      <c r="I502" s="237"/>
      <c r="J502" s="233"/>
      <c r="K502" s="233"/>
      <c r="L502" s="238"/>
      <c r="M502" s="239"/>
      <c r="N502" s="240"/>
      <c r="O502" s="240"/>
      <c r="P502" s="240"/>
      <c r="Q502" s="240"/>
      <c r="R502" s="240"/>
      <c r="S502" s="240"/>
      <c r="T502" s="241"/>
      <c r="AT502" s="242" t="s">
        <v>176</v>
      </c>
      <c r="AU502" s="242" t="s">
        <v>76</v>
      </c>
      <c r="AV502" s="12" t="s">
        <v>76</v>
      </c>
      <c r="AW502" s="12" t="s">
        <v>30</v>
      </c>
      <c r="AX502" s="12" t="s">
        <v>67</v>
      </c>
      <c r="AY502" s="242" t="s">
        <v>163</v>
      </c>
    </row>
    <row r="503" s="14" customFormat="1">
      <c r="B503" s="253"/>
      <c r="C503" s="254"/>
      <c r="D503" s="228" t="s">
        <v>176</v>
      </c>
      <c r="E503" s="255" t="s">
        <v>1</v>
      </c>
      <c r="F503" s="256" t="s">
        <v>188</v>
      </c>
      <c r="G503" s="254"/>
      <c r="H503" s="257">
        <v>8.3460000000000001</v>
      </c>
      <c r="I503" s="258"/>
      <c r="J503" s="254"/>
      <c r="K503" s="254"/>
      <c r="L503" s="259"/>
      <c r="M503" s="260"/>
      <c r="N503" s="261"/>
      <c r="O503" s="261"/>
      <c r="P503" s="261"/>
      <c r="Q503" s="261"/>
      <c r="R503" s="261"/>
      <c r="S503" s="261"/>
      <c r="T503" s="262"/>
      <c r="AT503" s="263" t="s">
        <v>176</v>
      </c>
      <c r="AU503" s="263" t="s">
        <v>76</v>
      </c>
      <c r="AV503" s="14" t="s">
        <v>170</v>
      </c>
      <c r="AW503" s="14" t="s">
        <v>30</v>
      </c>
      <c r="AX503" s="14" t="s">
        <v>74</v>
      </c>
      <c r="AY503" s="263" t="s">
        <v>163</v>
      </c>
    </row>
    <row r="504" s="1" customFormat="1" ht="16.5" customHeight="1">
      <c r="B504" s="38"/>
      <c r="C504" s="216" t="s">
        <v>1017</v>
      </c>
      <c r="D504" s="216" t="s">
        <v>165</v>
      </c>
      <c r="E504" s="217" t="s">
        <v>1018</v>
      </c>
      <c r="F504" s="218" t="s">
        <v>1019</v>
      </c>
      <c r="G504" s="219" t="s">
        <v>197</v>
      </c>
      <c r="H504" s="220">
        <v>27.466000000000001</v>
      </c>
      <c r="I504" s="221"/>
      <c r="J504" s="222">
        <f>ROUND(I504*H504,2)</f>
        <v>0</v>
      </c>
      <c r="K504" s="218" t="s">
        <v>169</v>
      </c>
      <c r="L504" s="43"/>
      <c r="M504" s="223" t="s">
        <v>1</v>
      </c>
      <c r="N504" s="224" t="s">
        <v>38</v>
      </c>
      <c r="O504" s="79"/>
      <c r="P504" s="225">
        <f>O504*H504</f>
        <v>0</v>
      </c>
      <c r="Q504" s="225">
        <v>0.00098999999999999999</v>
      </c>
      <c r="R504" s="225">
        <f>Q504*H504</f>
        <v>0.027191340000000001</v>
      </c>
      <c r="S504" s="225">
        <v>0</v>
      </c>
      <c r="T504" s="226">
        <f>S504*H504</f>
        <v>0</v>
      </c>
      <c r="AR504" s="17" t="s">
        <v>170</v>
      </c>
      <c r="AT504" s="17" t="s">
        <v>165</v>
      </c>
      <c r="AU504" s="17" t="s">
        <v>76</v>
      </c>
      <c r="AY504" s="17" t="s">
        <v>163</v>
      </c>
      <c r="BE504" s="227">
        <f>IF(N504="základní",J504,0)</f>
        <v>0</v>
      </c>
      <c r="BF504" s="227">
        <f>IF(N504="snížená",J504,0)</f>
        <v>0</v>
      </c>
      <c r="BG504" s="227">
        <f>IF(N504="zákl. přenesená",J504,0)</f>
        <v>0</v>
      </c>
      <c r="BH504" s="227">
        <f>IF(N504="sníž. přenesená",J504,0)</f>
        <v>0</v>
      </c>
      <c r="BI504" s="227">
        <f>IF(N504="nulová",J504,0)</f>
        <v>0</v>
      </c>
      <c r="BJ504" s="17" t="s">
        <v>74</v>
      </c>
      <c r="BK504" s="227">
        <f>ROUND(I504*H504,2)</f>
        <v>0</v>
      </c>
      <c r="BL504" s="17" t="s">
        <v>170</v>
      </c>
      <c r="BM504" s="17" t="s">
        <v>1020</v>
      </c>
    </row>
    <row r="505" s="1" customFormat="1">
      <c r="B505" s="38"/>
      <c r="C505" s="39"/>
      <c r="D505" s="228" t="s">
        <v>172</v>
      </c>
      <c r="E505" s="39"/>
      <c r="F505" s="229" t="s">
        <v>1021</v>
      </c>
      <c r="G505" s="39"/>
      <c r="H505" s="39"/>
      <c r="I505" s="143"/>
      <c r="J505" s="39"/>
      <c r="K505" s="39"/>
      <c r="L505" s="43"/>
      <c r="M505" s="230"/>
      <c r="N505" s="79"/>
      <c r="O505" s="79"/>
      <c r="P505" s="79"/>
      <c r="Q505" s="79"/>
      <c r="R505" s="79"/>
      <c r="S505" s="79"/>
      <c r="T505" s="80"/>
      <c r="AT505" s="17" t="s">
        <v>172</v>
      </c>
      <c r="AU505" s="17" t="s">
        <v>76</v>
      </c>
    </row>
    <row r="506" s="1" customFormat="1">
      <c r="B506" s="38"/>
      <c r="C506" s="39"/>
      <c r="D506" s="228" t="s">
        <v>174</v>
      </c>
      <c r="E506" s="39"/>
      <c r="F506" s="231" t="s">
        <v>1022</v>
      </c>
      <c r="G506" s="39"/>
      <c r="H506" s="39"/>
      <c r="I506" s="143"/>
      <c r="J506" s="39"/>
      <c r="K506" s="39"/>
      <c r="L506" s="43"/>
      <c r="M506" s="230"/>
      <c r="N506" s="79"/>
      <c r="O506" s="79"/>
      <c r="P506" s="79"/>
      <c r="Q506" s="79"/>
      <c r="R506" s="79"/>
      <c r="S506" s="79"/>
      <c r="T506" s="80"/>
      <c r="AT506" s="17" t="s">
        <v>174</v>
      </c>
      <c r="AU506" s="17" t="s">
        <v>76</v>
      </c>
    </row>
    <row r="507" s="13" customFormat="1">
      <c r="B507" s="243"/>
      <c r="C507" s="244"/>
      <c r="D507" s="228" t="s">
        <v>176</v>
      </c>
      <c r="E507" s="245" t="s">
        <v>1</v>
      </c>
      <c r="F507" s="246" t="s">
        <v>1023</v>
      </c>
      <c r="G507" s="244"/>
      <c r="H507" s="245" t="s">
        <v>1</v>
      </c>
      <c r="I507" s="247"/>
      <c r="J507" s="244"/>
      <c r="K507" s="244"/>
      <c r="L507" s="248"/>
      <c r="M507" s="249"/>
      <c r="N507" s="250"/>
      <c r="O507" s="250"/>
      <c r="P507" s="250"/>
      <c r="Q507" s="250"/>
      <c r="R507" s="250"/>
      <c r="S507" s="250"/>
      <c r="T507" s="251"/>
      <c r="AT507" s="252" t="s">
        <v>176</v>
      </c>
      <c r="AU507" s="252" t="s">
        <v>76</v>
      </c>
      <c r="AV507" s="13" t="s">
        <v>74</v>
      </c>
      <c r="AW507" s="13" t="s">
        <v>30</v>
      </c>
      <c r="AX507" s="13" t="s">
        <v>67</v>
      </c>
      <c r="AY507" s="252" t="s">
        <v>163</v>
      </c>
    </row>
    <row r="508" s="12" customFormat="1">
      <c r="B508" s="232"/>
      <c r="C508" s="233"/>
      <c r="D508" s="228" t="s">
        <v>176</v>
      </c>
      <c r="E508" s="234" t="s">
        <v>1</v>
      </c>
      <c r="F508" s="235" t="s">
        <v>1024</v>
      </c>
      <c r="G508" s="233"/>
      <c r="H508" s="236">
        <v>7.4829999999999997</v>
      </c>
      <c r="I508" s="237"/>
      <c r="J508" s="233"/>
      <c r="K508" s="233"/>
      <c r="L508" s="238"/>
      <c r="M508" s="239"/>
      <c r="N508" s="240"/>
      <c r="O508" s="240"/>
      <c r="P508" s="240"/>
      <c r="Q508" s="240"/>
      <c r="R508" s="240"/>
      <c r="S508" s="240"/>
      <c r="T508" s="241"/>
      <c r="AT508" s="242" t="s">
        <v>176</v>
      </c>
      <c r="AU508" s="242" t="s">
        <v>76</v>
      </c>
      <c r="AV508" s="12" t="s">
        <v>76</v>
      </c>
      <c r="AW508" s="12" t="s">
        <v>30</v>
      </c>
      <c r="AX508" s="12" t="s">
        <v>67</v>
      </c>
      <c r="AY508" s="242" t="s">
        <v>163</v>
      </c>
    </row>
    <row r="509" s="12" customFormat="1">
      <c r="B509" s="232"/>
      <c r="C509" s="233"/>
      <c r="D509" s="228" t="s">
        <v>176</v>
      </c>
      <c r="E509" s="234" t="s">
        <v>1</v>
      </c>
      <c r="F509" s="235" t="s">
        <v>1025</v>
      </c>
      <c r="G509" s="233"/>
      <c r="H509" s="236">
        <v>1.278</v>
      </c>
      <c r="I509" s="237"/>
      <c r="J509" s="233"/>
      <c r="K509" s="233"/>
      <c r="L509" s="238"/>
      <c r="M509" s="239"/>
      <c r="N509" s="240"/>
      <c r="O509" s="240"/>
      <c r="P509" s="240"/>
      <c r="Q509" s="240"/>
      <c r="R509" s="240"/>
      <c r="S509" s="240"/>
      <c r="T509" s="241"/>
      <c r="AT509" s="242" t="s">
        <v>176</v>
      </c>
      <c r="AU509" s="242" t="s">
        <v>76</v>
      </c>
      <c r="AV509" s="12" t="s">
        <v>76</v>
      </c>
      <c r="AW509" s="12" t="s">
        <v>30</v>
      </c>
      <c r="AX509" s="12" t="s">
        <v>67</v>
      </c>
      <c r="AY509" s="242" t="s">
        <v>163</v>
      </c>
    </row>
    <row r="510" s="12" customFormat="1">
      <c r="B510" s="232"/>
      <c r="C510" s="233"/>
      <c r="D510" s="228" t="s">
        <v>176</v>
      </c>
      <c r="E510" s="234" t="s">
        <v>1</v>
      </c>
      <c r="F510" s="235" t="s">
        <v>1026</v>
      </c>
      <c r="G510" s="233"/>
      <c r="H510" s="236">
        <v>3.3439999999999999</v>
      </c>
      <c r="I510" s="237"/>
      <c r="J510" s="233"/>
      <c r="K510" s="233"/>
      <c r="L510" s="238"/>
      <c r="M510" s="239"/>
      <c r="N510" s="240"/>
      <c r="O510" s="240"/>
      <c r="P510" s="240"/>
      <c r="Q510" s="240"/>
      <c r="R510" s="240"/>
      <c r="S510" s="240"/>
      <c r="T510" s="241"/>
      <c r="AT510" s="242" t="s">
        <v>176</v>
      </c>
      <c r="AU510" s="242" t="s">
        <v>76</v>
      </c>
      <c r="AV510" s="12" t="s">
        <v>76</v>
      </c>
      <c r="AW510" s="12" t="s">
        <v>30</v>
      </c>
      <c r="AX510" s="12" t="s">
        <v>67</v>
      </c>
      <c r="AY510" s="242" t="s">
        <v>163</v>
      </c>
    </row>
    <row r="511" s="13" customFormat="1">
      <c r="B511" s="243"/>
      <c r="C511" s="244"/>
      <c r="D511" s="228" t="s">
        <v>176</v>
      </c>
      <c r="E511" s="245" t="s">
        <v>1</v>
      </c>
      <c r="F511" s="246" t="s">
        <v>1027</v>
      </c>
      <c r="G511" s="244"/>
      <c r="H511" s="245" t="s">
        <v>1</v>
      </c>
      <c r="I511" s="247"/>
      <c r="J511" s="244"/>
      <c r="K511" s="244"/>
      <c r="L511" s="248"/>
      <c r="M511" s="249"/>
      <c r="N511" s="250"/>
      <c r="O511" s="250"/>
      <c r="P511" s="250"/>
      <c r="Q511" s="250"/>
      <c r="R511" s="250"/>
      <c r="S511" s="250"/>
      <c r="T511" s="251"/>
      <c r="AT511" s="252" t="s">
        <v>176</v>
      </c>
      <c r="AU511" s="252" t="s">
        <v>76</v>
      </c>
      <c r="AV511" s="13" t="s">
        <v>74</v>
      </c>
      <c r="AW511" s="13" t="s">
        <v>30</v>
      </c>
      <c r="AX511" s="13" t="s">
        <v>67</v>
      </c>
      <c r="AY511" s="252" t="s">
        <v>163</v>
      </c>
    </row>
    <row r="512" s="12" customFormat="1">
      <c r="B512" s="232"/>
      <c r="C512" s="233"/>
      <c r="D512" s="228" t="s">
        <v>176</v>
      </c>
      <c r="E512" s="234" t="s">
        <v>1</v>
      </c>
      <c r="F512" s="235" t="s">
        <v>1024</v>
      </c>
      <c r="G512" s="233"/>
      <c r="H512" s="236">
        <v>7.4829999999999997</v>
      </c>
      <c r="I512" s="237"/>
      <c r="J512" s="233"/>
      <c r="K512" s="233"/>
      <c r="L512" s="238"/>
      <c r="M512" s="239"/>
      <c r="N512" s="240"/>
      <c r="O512" s="240"/>
      <c r="P512" s="240"/>
      <c r="Q512" s="240"/>
      <c r="R512" s="240"/>
      <c r="S512" s="240"/>
      <c r="T512" s="241"/>
      <c r="AT512" s="242" t="s">
        <v>176</v>
      </c>
      <c r="AU512" s="242" t="s">
        <v>76</v>
      </c>
      <c r="AV512" s="12" t="s">
        <v>76</v>
      </c>
      <c r="AW512" s="12" t="s">
        <v>30</v>
      </c>
      <c r="AX512" s="12" t="s">
        <v>67</v>
      </c>
      <c r="AY512" s="242" t="s">
        <v>163</v>
      </c>
    </row>
    <row r="513" s="12" customFormat="1">
      <c r="B513" s="232"/>
      <c r="C513" s="233"/>
      <c r="D513" s="228" t="s">
        <v>176</v>
      </c>
      <c r="E513" s="234" t="s">
        <v>1</v>
      </c>
      <c r="F513" s="235" t="s">
        <v>1025</v>
      </c>
      <c r="G513" s="233"/>
      <c r="H513" s="236">
        <v>1.278</v>
      </c>
      <c r="I513" s="237"/>
      <c r="J513" s="233"/>
      <c r="K513" s="233"/>
      <c r="L513" s="238"/>
      <c r="M513" s="239"/>
      <c r="N513" s="240"/>
      <c r="O513" s="240"/>
      <c r="P513" s="240"/>
      <c r="Q513" s="240"/>
      <c r="R513" s="240"/>
      <c r="S513" s="240"/>
      <c r="T513" s="241"/>
      <c r="AT513" s="242" t="s">
        <v>176</v>
      </c>
      <c r="AU513" s="242" t="s">
        <v>76</v>
      </c>
      <c r="AV513" s="12" t="s">
        <v>76</v>
      </c>
      <c r="AW513" s="12" t="s">
        <v>30</v>
      </c>
      <c r="AX513" s="12" t="s">
        <v>67</v>
      </c>
      <c r="AY513" s="242" t="s">
        <v>163</v>
      </c>
    </row>
    <row r="514" s="13" customFormat="1">
      <c r="B514" s="243"/>
      <c r="C514" s="244"/>
      <c r="D514" s="228" t="s">
        <v>176</v>
      </c>
      <c r="E514" s="245" t="s">
        <v>1</v>
      </c>
      <c r="F514" s="246" t="s">
        <v>1028</v>
      </c>
      <c r="G514" s="244"/>
      <c r="H514" s="245" t="s">
        <v>1</v>
      </c>
      <c r="I514" s="247"/>
      <c r="J514" s="244"/>
      <c r="K514" s="244"/>
      <c r="L514" s="248"/>
      <c r="M514" s="249"/>
      <c r="N514" s="250"/>
      <c r="O514" s="250"/>
      <c r="P514" s="250"/>
      <c r="Q514" s="250"/>
      <c r="R514" s="250"/>
      <c r="S514" s="250"/>
      <c r="T514" s="251"/>
      <c r="AT514" s="252" t="s">
        <v>176</v>
      </c>
      <c r="AU514" s="252" t="s">
        <v>76</v>
      </c>
      <c r="AV514" s="13" t="s">
        <v>74</v>
      </c>
      <c r="AW514" s="13" t="s">
        <v>30</v>
      </c>
      <c r="AX514" s="13" t="s">
        <v>67</v>
      </c>
      <c r="AY514" s="252" t="s">
        <v>163</v>
      </c>
    </row>
    <row r="515" s="12" customFormat="1">
      <c r="B515" s="232"/>
      <c r="C515" s="233"/>
      <c r="D515" s="228" t="s">
        <v>176</v>
      </c>
      <c r="E515" s="234" t="s">
        <v>1</v>
      </c>
      <c r="F515" s="235" t="s">
        <v>1029</v>
      </c>
      <c r="G515" s="233"/>
      <c r="H515" s="236">
        <v>6.5999999999999996</v>
      </c>
      <c r="I515" s="237"/>
      <c r="J515" s="233"/>
      <c r="K515" s="233"/>
      <c r="L515" s="238"/>
      <c r="M515" s="239"/>
      <c r="N515" s="240"/>
      <c r="O515" s="240"/>
      <c r="P515" s="240"/>
      <c r="Q515" s="240"/>
      <c r="R515" s="240"/>
      <c r="S515" s="240"/>
      <c r="T515" s="241"/>
      <c r="AT515" s="242" t="s">
        <v>176</v>
      </c>
      <c r="AU515" s="242" t="s">
        <v>76</v>
      </c>
      <c r="AV515" s="12" t="s">
        <v>76</v>
      </c>
      <c r="AW515" s="12" t="s">
        <v>30</v>
      </c>
      <c r="AX515" s="12" t="s">
        <v>67</v>
      </c>
      <c r="AY515" s="242" t="s">
        <v>163</v>
      </c>
    </row>
    <row r="516" s="14" customFormat="1">
      <c r="B516" s="253"/>
      <c r="C516" s="254"/>
      <c r="D516" s="228" t="s">
        <v>176</v>
      </c>
      <c r="E516" s="255" t="s">
        <v>1</v>
      </c>
      <c r="F516" s="256" t="s">
        <v>188</v>
      </c>
      <c r="G516" s="254"/>
      <c r="H516" s="257">
        <v>27.466000000000001</v>
      </c>
      <c r="I516" s="258"/>
      <c r="J516" s="254"/>
      <c r="K516" s="254"/>
      <c r="L516" s="259"/>
      <c r="M516" s="260"/>
      <c r="N516" s="261"/>
      <c r="O516" s="261"/>
      <c r="P516" s="261"/>
      <c r="Q516" s="261"/>
      <c r="R516" s="261"/>
      <c r="S516" s="261"/>
      <c r="T516" s="262"/>
      <c r="AT516" s="263" t="s">
        <v>176</v>
      </c>
      <c r="AU516" s="263" t="s">
        <v>76</v>
      </c>
      <c r="AV516" s="14" t="s">
        <v>170</v>
      </c>
      <c r="AW516" s="14" t="s">
        <v>30</v>
      </c>
      <c r="AX516" s="14" t="s">
        <v>74</v>
      </c>
      <c r="AY516" s="263" t="s">
        <v>163</v>
      </c>
    </row>
    <row r="517" s="1" customFormat="1" ht="16.5" customHeight="1">
      <c r="B517" s="38"/>
      <c r="C517" s="216" t="s">
        <v>1030</v>
      </c>
      <c r="D517" s="216" t="s">
        <v>165</v>
      </c>
      <c r="E517" s="217" t="s">
        <v>1031</v>
      </c>
      <c r="F517" s="218" t="s">
        <v>1032</v>
      </c>
      <c r="G517" s="219" t="s">
        <v>197</v>
      </c>
      <c r="H517" s="220">
        <v>143.34800000000001</v>
      </c>
      <c r="I517" s="221"/>
      <c r="J517" s="222">
        <f>ROUND(I517*H517,2)</f>
        <v>0</v>
      </c>
      <c r="K517" s="218" t="s">
        <v>169</v>
      </c>
      <c r="L517" s="43"/>
      <c r="M517" s="223" t="s">
        <v>1</v>
      </c>
      <c r="N517" s="224" t="s">
        <v>38</v>
      </c>
      <c r="O517" s="79"/>
      <c r="P517" s="225">
        <f>O517*H517</f>
        <v>0</v>
      </c>
      <c r="Q517" s="225">
        <v>0.00158</v>
      </c>
      <c r="R517" s="225">
        <f>Q517*H517</f>
        <v>0.22648984000000003</v>
      </c>
      <c r="S517" s="225">
        <v>0</v>
      </c>
      <c r="T517" s="226">
        <f>S517*H517</f>
        <v>0</v>
      </c>
      <c r="AR517" s="17" t="s">
        <v>170</v>
      </c>
      <c r="AT517" s="17" t="s">
        <v>165</v>
      </c>
      <c r="AU517" s="17" t="s">
        <v>76</v>
      </c>
      <c r="AY517" s="17" t="s">
        <v>163</v>
      </c>
      <c r="BE517" s="227">
        <f>IF(N517="základní",J517,0)</f>
        <v>0</v>
      </c>
      <c r="BF517" s="227">
        <f>IF(N517="snížená",J517,0)</f>
        <v>0</v>
      </c>
      <c r="BG517" s="227">
        <f>IF(N517="zákl. přenesená",J517,0)</f>
        <v>0</v>
      </c>
      <c r="BH517" s="227">
        <f>IF(N517="sníž. přenesená",J517,0)</f>
        <v>0</v>
      </c>
      <c r="BI517" s="227">
        <f>IF(N517="nulová",J517,0)</f>
        <v>0</v>
      </c>
      <c r="BJ517" s="17" t="s">
        <v>74</v>
      </c>
      <c r="BK517" s="227">
        <f>ROUND(I517*H517,2)</f>
        <v>0</v>
      </c>
      <c r="BL517" s="17" t="s">
        <v>170</v>
      </c>
      <c r="BM517" s="17" t="s">
        <v>1033</v>
      </c>
    </row>
    <row r="518" s="1" customFormat="1">
      <c r="B518" s="38"/>
      <c r="C518" s="39"/>
      <c r="D518" s="228" t="s">
        <v>172</v>
      </c>
      <c r="E518" s="39"/>
      <c r="F518" s="229" t="s">
        <v>1034</v>
      </c>
      <c r="G518" s="39"/>
      <c r="H518" s="39"/>
      <c r="I518" s="143"/>
      <c r="J518" s="39"/>
      <c r="K518" s="39"/>
      <c r="L518" s="43"/>
      <c r="M518" s="230"/>
      <c r="N518" s="79"/>
      <c r="O518" s="79"/>
      <c r="P518" s="79"/>
      <c r="Q518" s="79"/>
      <c r="R518" s="79"/>
      <c r="S518" s="79"/>
      <c r="T518" s="80"/>
      <c r="AT518" s="17" t="s">
        <v>172</v>
      </c>
      <c r="AU518" s="17" t="s">
        <v>76</v>
      </c>
    </row>
    <row r="519" s="13" customFormat="1">
      <c r="B519" s="243"/>
      <c r="C519" s="244"/>
      <c r="D519" s="228" t="s">
        <v>176</v>
      </c>
      <c r="E519" s="245" t="s">
        <v>1</v>
      </c>
      <c r="F519" s="246" t="s">
        <v>922</v>
      </c>
      <c r="G519" s="244"/>
      <c r="H519" s="245" t="s">
        <v>1</v>
      </c>
      <c r="I519" s="247"/>
      <c r="J519" s="244"/>
      <c r="K519" s="244"/>
      <c r="L519" s="248"/>
      <c r="M519" s="249"/>
      <c r="N519" s="250"/>
      <c r="O519" s="250"/>
      <c r="P519" s="250"/>
      <c r="Q519" s="250"/>
      <c r="R519" s="250"/>
      <c r="S519" s="250"/>
      <c r="T519" s="251"/>
      <c r="AT519" s="252" t="s">
        <v>176</v>
      </c>
      <c r="AU519" s="252" t="s">
        <v>76</v>
      </c>
      <c r="AV519" s="13" t="s">
        <v>74</v>
      </c>
      <c r="AW519" s="13" t="s">
        <v>30</v>
      </c>
      <c r="AX519" s="13" t="s">
        <v>67</v>
      </c>
      <c r="AY519" s="252" t="s">
        <v>163</v>
      </c>
    </row>
    <row r="520" s="12" customFormat="1">
      <c r="B520" s="232"/>
      <c r="C520" s="233"/>
      <c r="D520" s="228" t="s">
        <v>176</v>
      </c>
      <c r="E520" s="234" t="s">
        <v>1</v>
      </c>
      <c r="F520" s="235" t="s">
        <v>923</v>
      </c>
      <c r="G520" s="233"/>
      <c r="H520" s="236">
        <v>14.965</v>
      </c>
      <c r="I520" s="237"/>
      <c r="J520" s="233"/>
      <c r="K520" s="233"/>
      <c r="L520" s="238"/>
      <c r="M520" s="239"/>
      <c r="N520" s="240"/>
      <c r="O520" s="240"/>
      <c r="P520" s="240"/>
      <c r="Q520" s="240"/>
      <c r="R520" s="240"/>
      <c r="S520" s="240"/>
      <c r="T520" s="241"/>
      <c r="AT520" s="242" t="s">
        <v>176</v>
      </c>
      <c r="AU520" s="242" t="s">
        <v>76</v>
      </c>
      <c r="AV520" s="12" t="s">
        <v>76</v>
      </c>
      <c r="AW520" s="12" t="s">
        <v>30</v>
      </c>
      <c r="AX520" s="12" t="s">
        <v>67</v>
      </c>
      <c r="AY520" s="242" t="s">
        <v>163</v>
      </c>
    </row>
    <row r="521" s="12" customFormat="1">
      <c r="B521" s="232"/>
      <c r="C521" s="233"/>
      <c r="D521" s="228" t="s">
        <v>176</v>
      </c>
      <c r="E521" s="234" t="s">
        <v>1</v>
      </c>
      <c r="F521" s="235" t="s">
        <v>924</v>
      </c>
      <c r="G521" s="233"/>
      <c r="H521" s="236">
        <v>2.5550000000000002</v>
      </c>
      <c r="I521" s="237"/>
      <c r="J521" s="233"/>
      <c r="K521" s="233"/>
      <c r="L521" s="238"/>
      <c r="M521" s="239"/>
      <c r="N521" s="240"/>
      <c r="O521" s="240"/>
      <c r="P521" s="240"/>
      <c r="Q521" s="240"/>
      <c r="R521" s="240"/>
      <c r="S521" s="240"/>
      <c r="T521" s="241"/>
      <c r="AT521" s="242" t="s">
        <v>176</v>
      </c>
      <c r="AU521" s="242" t="s">
        <v>76</v>
      </c>
      <c r="AV521" s="12" t="s">
        <v>76</v>
      </c>
      <c r="AW521" s="12" t="s">
        <v>30</v>
      </c>
      <c r="AX521" s="12" t="s">
        <v>67</v>
      </c>
      <c r="AY521" s="242" t="s">
        <v>163</v>
      </c>
    </row>
    <row r="522" s="12" customFormat="1">
      <c r="B522" s="232"/>
      <c r="C522" s="233"/>
      <c r="D522" s="228" t="s">
        <v>176</v>
      </c>
      <c r="E522" s="234" t="s">
        <v>1</v>
      </c>
      <c r="F522" s="235" t="s">
        <v>925</v>
      </c>
      <c r="G522" s="233"/>
      <c r="H522" s="236">
        <v>6.6879999999999997</v>
      </c>
      <c r="I522" s="237"/>
      <c r="J522" s="233"/>
      <c r="K522" s="233"/>
      <c r="L522" s="238"/>
      <c r="M522" s="239"/>
      <c r="N522" s="240"/>
      <c r="O522" s="240"/>
      <c r="P522" s="240"/>
      <c r="Q522" s="240"/>
      <c r="R522" s="240"/>
      <c r="S522" s="240"/>
      <c r="T522" s="241"/>
      <c r="AT522" s="242" t="s">
        <v>176</v>
      </c>
      <c r="AU522" s="242" t="s">
        <v>76</v>
      </c>
      <c r="AV522" s="12" t="s">
        <v>76</v>
      </c>
      <c r="AW522" s="12" t="s">
        <v>30</v>
      </c>
      <c r="AX522" s="12" t="s">
        <v>67</v>
      </c>
      <c r="AY522" s="242" t="s">
        <v>163</v>
      </c>
    </row>
    <row r="523" s="13" customFormat="1">
      <c r="B523" s="243"/>
      <c r="C523" s="244"/>
      <c r="D523" s="228" t="s">
        <v>176</v>
      </c>
      <c r="E523" s="245" t="s">
        <v>1</v>
      </c>
      <c r="F523" s="246" t="s">
        <v>926</v>
      </c>
      <c r="G523" s="244"/>
      <c r="H523" s="245" t="s">
        <v>1</v>
      </c>
      <c r="I523" s="247"/>
      <c r="J523" s="244"/>
      <c r="K523" s="244"/>
      <c r="L523" s="248"/>
      <c r="M523" s="249"/>
      <c r="N523" s="250"/>
      <c r="O523" s="250"/>
      <c r="P523" s="250"/>
      <c r="Q523" s="250"/>
      <c r="R523" s="250"/>
      <c r="S523" s="250"/>
      <c r="T523" s="251"/>
      <c r="AT523" s="252" t="s">
        <v>176</v>
      </c>
      <c r="AU523" s="252" t="s">
        <v>76</v>
      </c>
      <c r="AV523" s="13" t="s">
        <v>74</v>
      </c>
      <c r="AW523" s="13" t="s">
        <v>30</v>
      </c>
      <c r="AX523" s="13" t="s">
        <v>67</v>
      </c>
      <c r="AY523" s="252" t="s">
        <v>163</v>
      </c>
    </row>
    <row r="524" s="12" customFormat="1">
      <c r="B524" s="232"/>
      <c r="C524" s="233"/>
      <c r="D524" s="228" t="s">
        <v>176</v>
      </c>
      <c r="E524" s="234" t="s">
        <v>1</v>
      </c>
      <c r="F524" s="235" t="s">
        <v>923</v>
      </c>
      <c r="G524" s="233"/>
      <c r="H524" s="236">
        <v>14.965</v>
      </c>
      <c r="I524" s="237"/>
      <c r="J524" s="233"/>
      <c r="K524" s="233"/>
      <c r="L524" s="238"/>
      <c r="M524" s="239"/>
      <c r="N524" s="240"/>
      <c r="O524" s="240"/>
      <c r="P524" s="240"/>
      <c r="Q524" s="240"/>
      <c r="R524" s="240"/>
      <c r="S524" s="240"/>
      <c r="T524" s="241"/>
      <c r="AT524" s="242" t="s">
        <v>176</v>
      </c>
      <c r="AU524" s="242" t="s">
        <v>76</v>
      </c>
      <c r="AV524" s="12" t="s">
        <v>76</v>
      </c>
      <c r="AW524" s="12" t="s">
        <v>30</v>
      </c>
      <c r="AX524" s="12" t="s">
        <v>67</v>
      </c>
      <c r="AY524" s="242" t="s">
        <v>163</v>
      </c>
    </row>
    <row r="525" s="12" customFormat="1">
      <c r="B525" s="232"/>
      <c r="C525" s="233"/>
      <c r="D525" s="228" t="s">
        <v>176</v>
      </c>
      <c r="E525" s="234" t="s">
        <v>1</v>
      </c>
      <c r="F525" s="235" t="s">
        <v>924</v>
      </c>
      <c r="G525" s="233"/>
      <c r="H525" s="236">
        <v>2.5550000000000002</v>
      </c>
      <c r="I525" s="237"/>
      <c r="J525" s="233"/>
      <c r="K525" s="233"/>
      <c r="L525" s="238"/>
      <c r="M525" s="239"/>
      <c r="N525" s="240"/>
      <c r="O525" s="240"/>
      <c r="P525" s="240"/>
      <c r="Q525" s="240"/>
      <c r="R525" s="240"/>
      <c r="S525" s="240"/>
      <c r="T525" s="241"/>
      <c r="AT525" s="242" t="s">
        <v>176</v>
      </c>
      <c r="AU525" s="242" t="s">
        <v>76</v>
      </c>
      <c r="AV525" s="12" t="s">
        <v>76</v>
      </c>
      <c r="AW525" s="12" t="s">
        <v>30</v>
      </c>
      <c r="AX525" s="12" t="s">
        <v>67</v>
      </c>
      <c r="AY525" s="242" t="s">
        <v>163</v>
      </c>
    </row>
    <row r="526" s="13" customFormat="1">
      <c r="B526" s="243"/>
      <c r="C526" s="244"/>
      <c r="D526" s="228" t="s">
        <v>176</v>
      </c>
      <c r="E526" s="245" t="s">
        <v>1</v>
      </c>
      <c r="F526" s="246" t="s">
        <v>908</v>
      </c>
      <c r="G526" s="244"/>
      <c r="H526" s="245" t="s">
        <v>1</v>
      </c>
      <c r="I526" s="247"/>
      <c r="J526" s="244"/>
      <c r="K526" s="244"/>
      <c r="L526" s="248"/>
      <c r="M526" s="249"/>
      <c r="N526" s="250"/>
      <c r="O526" s="250"/>
      <c r="P526" s="250"/>
      <c r="Q526" s="250"/>
      <c r="R526" s="250"/>
      <c r="S526" s="250"/>
      <c r="T526" s="251"/>
      <c r="AT526" s="252" t="s">
        <v>176</v>
      </c>
      <c r="AU526" s="252" t="s">
        <v>76</v>
      </c>
      <c r="AV526" s="13" t="s">
        <v>74</v>
      </c>
      <c r="AW526" s="13" t="s">
        <v>30</v>
      </c>
      <c r="AX526" s="13" t="s">
        <v>67</v>
      </c>
      <c r="AY526" s="252" t="s">
        <v>163</v>
      </c>
    </row>
    <row r="527" s="12" customFormat="1">
      <c r="B527" s="232"/>
      <c r="C527" s="233"/>
      <c r="D527" s="228" t="s">
        <v>176</v>
      </c>
      <c r="E527" s="234" t="s">
        <v>1</v>
      </c>
      <c r="F527" s="235" t="s">
        <v>909</v>
      </c>
      <c r="G527" s="233"/>
      <c r="H527" s="236">
        <v>33.619999999999997</v>
      </c>
      <c r="I527" s="237"/>
      <c r="J527" s="233"/>
      <c r="K527" s="233"/>
      <c r="L527" s="238"/>
      <c r="M527" s="239"/>
      <c r="N527" s="240"/>
      <c r="O527" s="240"/>
      <c r="P527" s="240"/>
      <c r="Q527" s="240"/>
      <c r="R527" s="240"/>
      <c r="S527" s="240"/>
      <c r="T527" s="241"/>
      <c r="AT527" s="242" t="s">
        <v>176</v>
      </c>
      <c r="AU527" s="242" t="s">
        <v>76</v>
      </c>
      <c r="AV527" s="12" t="s">
        <v>76</v>
      </c>
      <c r="AW527" s="12" t="s">
        <v>30</v>
      </c>
      <c r="AX527" s="12" t="s">
        <v>67</v>
      </c>
      <c r="AY527" s="242" t="s">
        <v>163</v>
      </c>
    </row>
    <row r="528" s="12" customFormat="1">
      <c r="B528" s="232"/>
      <c r="C528" s="233"/>
      <c r="D528" s="228" t="s">
        <v>176</v>
      </c>
      <c r="E528" s="234" t="s">
        <v>1</v>
      </c>
      <c r="F528" s="235" t="s">
        <v>910</v>
      </c>
      <c r="G528" s="233"/>
      <c r="H528" s="236">
        <v>5.7400000000000002</v>
      </c>
      <c r="I528" s="237"/>
      <c r="J528" s="233"/>
      <c r="K528" s="233"/>
      <c r="L528" s="238"/>
      <c r="M528" s="239"/>
      <c r="N528" s="240"/>
      <c r="O528" s="240"/>
      <c r="P528" s="240"/>
      <c r="Q528" s="240"/>
      <c r="R528" s="240"/>
      <c r="S528" s="240"/>
      <c r="T528" s="241"/>
      <c r="AT528" s="242" t="s">
        <v>176</v>
      </c>
      <c r="AU528" s="242" t="s">
        <v>76</v>
      </c>
      <c r="AV528" s="12" t="s">
        <v>76</v>
      </c>
      <c r="AW528" s="12" t="s">
        <v>30</v>
      </c>
      <c r="AX528" s="12" t="s">
        <v>67</v>
      </c>
      <c r="AY528" s="242" t="s">
        <v>163</v>
      </c>
    </row>
    <row r="529" s="12" customFormat="1">
      <c r="B529" s="232"/>
      <c r="C529" s="233"/>
      <c r="D529" s="228" t="s">
        <v>176</v>
      </c>
      <c r="E529" s="234" t="s">
        <v>1</v>
      </c>
      <c r="F529" s="235" t="s">
        <v>911</v>
      </c>
      <c r="G529" s="233"/>
      <c r="H529" s="236">
        <v>4</v>
      </c>
      <c r="I529" s="237"/>
      <c r="J529" s="233"/>
      <c r="K529" s="233"/>
      <c r="L529" s="238"/>
      <c r="M529" s="239"/>
      <c r="N529" s="240"/>
      <c r="O529" s="240"/>
      <c r="P529" s="240"/>
      <c r="Q529" s="240"/>
      <c r="R529" s="240"/>
      <c r="S529" s="240"/>
      <c r="T529" s="241"/>
      <c r="AT529" s="242" t="s">
        <v>176</v>
      </c>
      <c r="AU529" s="242" t="s">
        <v>76</v>
      </c>
      <c r="AV529" s="12" t="s">
        <v>76</v>
      </c>
      <c r="AW529" s="12" t="s">
        <v>30</v>
      </c>
      <c r="AX529" s="12" t="s">
        <v>67</v>
      </c>
      <c r="AY529" s="242" t="s">
        <v>163</v>
      </c>
    </row>
    <row r="530" s="13" customFormat="1">
      <c r="B530" s="243"/>
      <c r="C530" s="244"/>
      <c r="D530" s="228" t="s">
        <v>176</v>
      </c>
      <c r="E530" s="245" t="s">
        <v>1</v>
      </c>
      <c r="F530" s="246" t="s">
        <v>912</v>
      </c>
      <c r="G530" s="244"/>
      <c r="H530" s="245" t="s">
        <v>1</v>
      </c>
      <c r="I530" s="247"/>
      <c r="J530" s="244"/>
      <c r="K530" s="244"/>
      <c r="L530" s="248"/>
      <c r="M530" s="249"/>
      <c r="N530" s="250"/>
      <c r="O530" s="250"/>
      <c r="P530" s="250"/>
      <c r="Q530" s="250"/>
      <c r="R530" s="250"/>
      <c r="S530" s="250"/>
      <c r="T530" s="251"/>
      <c r="AT530" s="252" t="s">
        <v>176</v>
      </c>
      <c r="AU530" s="252" t="s">
        <v>76</v>
      </c>
      <c r="AV530" s="13" t="s">
        <v>74</v>
      </c>
      <c r="AW530" s="13" t="s">
        <v>30</v>
      </c>
      <c r="AX530" s="13" t="s">
        <v>67</v>
      </c>
      <c r="AY530" s="252" t="s">
        <v>163</v>
      </c>
    </row>
    <row r="531" s="12" customFormat="1">
      <c r="B531" s="232"/>
      <c r="C531" s="233"/>
      <c r="D531" s="228" t="s">
        <v>176</v>
      </c>
      <c r="E531" s="234" t="s">
        <v>1</v>
      </c>
      <c r="F531" s="235" t="s">
        <v>913</v>
      </c>
      <c r="G531" s="233"/>
      <c r="H531" s="236">
        <v>13.199999999999999</v>
      </c>
      <c r="I531" s="237"/>
      <c r="J531" s="233"/>
      <c r="K531" s="233"/>
      <c r="L531" s="238"/>
      <c r="M531" s="239"/>
      <c r="N531" s="240"/>
      <c r="O531" s="240"/>
      <c r="P531" s="240"/>
      <c r="Q531" s="240"/>
      <c r="R531" s="240"/>
      <c r="S531" s="240"/>
      <c r="T531" s="241"/>
      <c r="AT531" s="242" t="s">
        <v>176</v>
      </c>
      <c r="AU531" s="242" t="s">
        <v>76</v>
      </c>
      <c r="AV531" s="12" t="s">
        <v>76</v>
      </c>
      <c r="AW531" s="12" t="s">
        <v>30</v>
      </c>
      <c r="AX531" s="12" t="s">
        <v>67</v>
      </c>
      <c r="AY531" s="242" t="s">
        <v>163</v>
      </c>
    </row>
    <row r="532" s="13" customFormat="1">
      <c r="B532" s="243"/>
      <c r="C532" s="244"/>
      <c r="D532" s="228" t="s">
        <v>176</v>
      </c>
      <c r="E532" s="245" t="s">
        <v>1</v>
      </c>
      <c r="F532" s="246" t="s">
        <v>914</v>
      </c>
      <c r="G532" s="244"/>
      <c r="H532" s="245" t="s">
        <v>1</v>
      </c>
      <c r="I532" s="247"/>
      <c r="J532" s="244"/>
      <c r="K532" s="244"/>
      <c r="L532" s="248"/>
      <c r="M532" s="249"/>
      <c r="N532" s="250"/>
      <c r="O532" s="250"/>
      <c r="P532" s="250"/>
      <c r="Q532" s="250"/>
      <c r="R532" s="250"/>
      <c r="S532" s="250"/>
      <c r="T532" s="251"/>
      <c r="AT532" s="252" t="s">
        <v>176</v>
      </c>
      <c r="AU532" s="252" t="s">
        <v>76</v>
      </c>
      <c r="AV532" s="13" t="s">
        <v>74</v>
      </c>
      <c r="AW532" s="13" t="s">
        <v>30</v>
      </c>
      <c r="AX532" s="13" t="s">
        <v>67</v>
      </c>
      <c r="AY532" s="252" t="s">
        <v>163</v>
      </c>
    </row>
    <row r="533" s="12" customFormat="1">
      <c r="B533" s="232"/>
      <c r="C533" s="233"/>
      <c r="D533" s="228" t="s">
        <v>176</v>
      </c>
      <c r="E533" s="234" t="s">
        <v>1</v>
      </c>
      <c r="F533" s="235" t="s">
        <v>915</v>
      </c>
      <c r="G533" s="233"/>
      <c r="H533" s="236">
        <v>34.5</v>
      </c>
      <c r="I533" s="237"/>
      <c r="J533" s="233"/>
      <c r="K533" s="233"/>
      <c r="L533" s="238"/>
      <c r="M533" s="239"/>
      <c r="N533" s="240"/>
      <c r="O533" s="240"/>
      <c r="P533" s="240"/>
      <c r="Q533" s="240"/>
      <c r="R533" s="240"/>
      <c r="S533" s="240"/>
      <c r="T533" s="241"/>
      <c r="AT533" s="242" t="s">
        <v>176</v>
      </c>
      <c r="AU533" s="242" t="s">
        <v>76</v>
      </c>
      <c r="AV533" s="12" t="s">
        <v>76</v>
      </c>
      <c r="AW533" s="12" t="s">
        <v>30</v>
      </c>
      <c r="AX533" s="12" t="s">
        <v>67</v>
      </c>
      <c r="AY533" s="242" t="s">
        <v>163</v>
      </c>
    </row>
    <row r="534" s="12" customFormat="1">
      <c r="B534" s="232"/>
      <c r="C534" s="233"/>
      <c r="D534" s="228" t="s">
        <v>176</v>
      </c>
      <c r="E534" s="234" t="s">
        <v>1</v>
      </c>
      <c r="F534" s="235" t="s">
        <v>916</v>
      </c>
      <c r="G534" s="233"/>
      <c r="H534" s="236">
        <v>10.560000000000001</v>
      </c>
      <c r="I534" s="237"/>
      <c r="J534" s="233"/>
      <c r="K534" s="233"/>
      <c r="L534" s="238"/>
      <c r="M534" s="239"/>
      <c r="N534" s="240"/>
      <c r="O534" s="240"/>
      <c r="P534" s="240"/>
      <c r="Q534" s="240"/>
      <c r="R534" s="240"/>
      <c r="S534" s="240"/>
      <c r="T534" s="241"/>
      <c r="AT534" s="242" t="s">
        <v>176</v>
      </c>
      <c r="AU534" s="242" t="s">
        <v>76</v>
      </c>
      <c r="AV534" s="12" t="s">
        <v>76</v>
      </c>
      <c r="AW534" s="12" t="s">
        <v>30</v>
      </c>
      <c r="AX534" s="12" t="s">
        <v>67</v>
      </c>
      <c r="AY534" s="242" t="s">
        <v>163</v>
      </c>
    </row>
    <row r="535" s="14" customFormat="1">
      <c r="B535" s="253"/>
      <c r="C535" s="254"/>
      <c r="D535" s="228" t="s">
        <v>176</v>
      </c>
      <c r="E535" s="255" t="s">
        <v>1</v>
      </c>
      <c r="F535" s="256" t="s">
        <v>188</v>
      </c>
      <c r="G535" s="254"/>
      <c r="H535" s="257">
        <v>143.34800000000001</v>
      </c>
      <c r="I535" s="258"/>
      <c r="J535" s="254"/>
      <c r="K535" s="254"/>
      <c r="L535" s="259"/>
      <c r="M535" s="260"/>
      <c r="N535" s="261"/>
      <c r="O535" s="261"/>
      <c r="P535" s="261"/>
      <c r="Q535" s="261"/>
      <c r="R535" s="261"/>
      <c r="S535" s="261"/>
      <c r="T535" s="262"/>
      <c r="AT535" s="263" t="s">
        <v>176</v>
      </c>
      <c r="AU535" s="263" t="s">
        <v>76</v>
      </c>
      <c r="AV535" s="14" t="s">
        <v>170</v>
      </c>
      <c r="AW535" s="14" t="s">
        <v>30</v>
      </c>
      <c r="AX535" s="14" t="s">
        <v>74</v>
      </c>
      <c r="AY535" s="263" t="s">
        <v>163</v>
      </c>
    </row>
    <row r="536" s="1" customFormat="1" ht="16.5" customHeight="1">
      <c r="B536" s="38"/>
      <c r="C536" s="216" t="s">
        <v>1035</v>
      </c>
      <c r="D536" s="216" t="s">
        <v>165</v>
      </c>
      <c r="E536" s="217" t="s">
        <v>437</v>
      </c>
      <c r="F536" s="218" t="s">
        <v>438</v>
      </c>
      <c r="G536" s="219" t="s">
        <v>168</v>
      </c>
      <c r="H536" s="220">
        <v>4.5</v>
      </c>
      <c r="I536" s="221"/>
      <c r="J536" s="222">
        <f>ROUND(I536*H536,2)</f>
        <v>0</v>
      </c>
      <c r="K536" s="218" t="s">
        <v>169</v>
      </c>
      <c r="L536" s="43"/>
      <c r="M536" s="223" t="s">
        <v>1</v>
      </c>
      <c r="N536" s="224" t="s">
        <v>38</v>
      </c>
      <c r="O536" s="79"/>
      <c r="P536" s="225">
        <f>O536*H536</f>
        <v>0</v>
      </c>
      <c r="Q536" s="225">
        <v>0.0012247200000000001</v>
      </c>
      <c r="R536" s="225">
        <f>Q536*H536</f>
        <v>0.0055112400000000006</v>
      </c>
      <c r="S536" s="225">
        <v>0.001</v>
      </c>
      <c r="T536" s="226">
        <f>S536*H536</f>
        <v>0.0045000000000000005</v>
      </c>
      <c r="AR536" s="17" t="s">
        <v>170</v>
      </c>
      <c r="AT536" s="17" t="s">
        <v>165</v>
      </c>
      <c r="AU536" s="17" t="s">
        <v>76</v>
      </c>
      <c r="AY536" s="17" t="s">
        <v>163</v>
      </c>
      <c r="BE536" s="227">
        <f>IF(N536="základní",J536,0)</f>
        <v>0</v>
      </c>
      <c r="BF536" s="227">
        <f>IF(N536="snížená",J536,0)</f>
        <v>0</v>
      </c>
      <c r="BG536" s="227">
        <f>IF(N536="zákl. přenesená",J536,0)</f>
        <v>0</v>
      </c>
      <c r="BH536" s="227">
        <f>IF(N536="sníž. přenesená",J536,0)</f>
        <v>0</v>
      </c>
      <c r="BI536" s="227">
        <f>IF(N536="nulová",J536,0)</f>
        <v>0</v>
      </c>
      <c r="BJ536" s="17" t="s">
        <v>74</v>
      </c>
      <c r="BK536" s="227">
        <f>ROUND(I536*H536,2)</f>
        <v>0</v>
      </c>
      <c r="BL536" s="17" t="s">
        <v>170</v>
      </c>
      <c r="BM536" s="17" t="s">
        <v>1036</v>
      </c>
    </row>
    <row r="537" s="1" customFormat="1">
      <c r="B537" s="38"/>
      <c r="C537" s="39"/>
      <c r="D537" s="228" t="s">
        <v>172</v>
      </c>
      <c r="E537" s="39"/>
      <c r="F537" s="229" t="s">
        <v>440</v>
      </c>
      <c r="G537" s="39"/>
      <c r="H537" s="39"/>
      <c r="I537" s="143"/>
      <c r="J537" s="39"/>
      <c r="K537" s="39"/>
      <c r="L537" s="43"/>
      <c r="M537" s="230"/>
      <c r="N537" s="79"/>
      <c r="O537" s="79"/>
      <c r="P537" s="79"/>
      <c r="Q537" s="79"/>
      <c r="R537" s="79"/>
      <c r="S537" s="79"/>
      <c r="T537" s="80"/>
      <c r="AT537" s="17" t="s">
        <v>172</v>
      </c>
      <c r="AU537" s="17" t="s">
        <v>76</v>
      </c>
    </row>
    <row r="538" s="1" customFormat="1">
      <c r="B538" s="38"/>
      <c r="C538" s="39"/>
      <c r="D538" s="228" t="s">
        <v>174</v>
      </c>
      <c r="E538" s="39"/>
      <c r="F538" s="231" t="s">
        <v>441</v>
      </c>
      <c r="G538" s="39"/>
      <c r="H538" s="39"/>
      <c r="I538" s="143"/>
      <c r="J538" s="39"/>
      <c r="K538" s="39"/>
      <c r="L538" s="43"/>
      <c r="M538" s="230"/>
      <c r="N538" s="79"/>
      <c r="O538" s="79"/>
      <c r="P538" s="79"/>
      <c r="Q538" s="79"/>
      <c r="R538" s="79"/>
      <c r="S538" s="79"/>
      <c r="T538" s="80"/>
      <c r="AT538" s="17" t="s">
        <v>174</v>
      </c>
      <c r="AU538" s="17" t="s">
        <v>76</v>
      </c>
    </row>
    <row r="539" s="13" customFormat="1">
      <c r="B539" s="243"/>
      <c r="C539" s="244"/>
      <c r="D539" s="228" t="s">
        <v>176</v>
      </c>
      <c r="E539" s="245" t="s">
        <v>1</v>
      </c>
      <c r="F539" s="246" t="s">
        <v>263</v>
      </c>
      <c r="G539" s="244"/>
      <c r="H539" s="245" t="s">
        <v>1</v>
      </c>
      <c r="I539" s="247"/>
      <c r="J539" s="244"/>
      <c r="K539" s="244"/>
      <c r="L539" s="248"/>
      <c r="M539" s="249"/>
      <c r="N539" s="250"/>
      <c r="O539" s="250"/>
      <c r="P539" s="250"/>
      <c r="Q539" s="250"/>
      <c r="R539" s="250"/>
      <c r="S539" s="250"/>
      <c r="T539" s="251"/>
      <c r="AT539" s="252" t="s">
        <v>176</v>
      </c>
      <c r="AU539" s="252" t="s">
        <v>76</v>
      </c>
      <c r="AV539" s="13" t="s">
        <v>74</v>
      </c>
      <c r="AW539" s="13" t="s">
        <v>30</v>
      </c>
      <c r="AX539" s="13" t="s">
        <v>67</v>
      </c>
      <c r="AY539" s="252" t="s">
        <v>163</v>
      </c>
    </row>
    <row r="540" s="12" customFormat="1">
      <c r="B540" s="232"/>
      <c r="C540" s="233"/>
      <c r="D540" s="228" t="s">
        <v>176</v>
      </c>
      <c r="E540" s="234" t="s">
        <v>1</v>
      </c>
      <c r="F540" s="235" t="s">
        <v>1037</v>
      </c>
      <c r="G540" s="233"/>
      <c r="H540" s="236">
        <v>4.5</v>
      </c>
      <c r="I540" s="237"/>
      <c r="J540" s="233"/>
      <c r="K540" s="233"/>
      <c r="L540" s="238"/>
      <c r="M540" s="239"/>
      <c r="N540" s="240"/>
      <c r="O540" s="240"/>
      <c r="P540" s="240"/>
      <c r="Q540" s="240"/>
      <c r="R540" s="240"/>
      <c r="S540" s="240"/>
      <c r="T540" s="241"/>
      <c r="AT540" s="242" t="s">
        <v>176</v>
      </c>
      <c r="AU540" s="242" t="s">
        <v>76</v>
      </c>
      <c r="AV540" s="12" t="s">
        <v>76</v>
      </c>
      <c r="AW540" s="12" t="s">
        <v>30</v>
      </c>
      <c r="AX540" s="12" t="s">
        <v>74</v>
      </c>
      <c r="AY540" s="242" t="s">
        <v>163</v>
      </c>
    </row>
    <row r="541" s="11" customFormat="1" ht="22.8" customHeight="1">
      <c r="B541" s="200"/>
      <c r="C541" s="201"/>
      <c r="D541" s="202" t="s">
        <v>66</v>
      </c>
      <c r="E541" s="214" t="s">
        <v>444</v>
      </c>
      <c r="F541" s="214" t="s">
        <v>445</v>
      </c>
      <c r="G541" s="201"/>
      <c r="H541" s="201"/>
      <c r="I541" s="204"/>
      <c r="J541" s="215">
        <f>BK541</f>
        <v>0</v>
      </c>
      <c r="K541" s="201"/>
      <c r="L541" s="206"/>
      <c r="M541" s="207"/>
      <c r="N541" s="208"/>
      <c r="O541" s="208"/>
      <c r="P541" s="209">
        <f>SUM(P542:P569)</f>
        <v>0</v>
      </c>
      <c r="Q541" s="208"/>
      <c r="R541" s="209">
        <f>SUM(R542:R569)</f>
        <v>0</v>
      </c>
      <c r="S541" s="208"/>
      <c r="T541" s="210">
        <f>SUM(T542:T569)</f>
        <v>0</v>
      </c>
      <c r="AR541" s="211" t="s">
        <v>74</v>
      </c>
      <c r="AT541" s="212" t="s">
        <v>66</v>
      </c>
      <c r="AU541" s="212" t="s">
        <v>74</v>
      </c>
      <c r="AY541" s="211" t="s">
        <v>163</v>
      </c>
      <c r="BK541" s="213">
        <f>SUM(BK542:BK569)</f>
        <v>0</v>
      </c>
    </row>
    <row r="542" s="1" customFormat="1" ht="16.5" customHeight="1">
      <c r="B542" s="38"/>
      <c r="C542" s="216" t="s">
        <v>1038</v>
      </c>
      <c r="D542" s="216" t="s">
        <v>165</v>
      </c>
      <c r="E542" s="217" t="s">
        <v>447</v>
      </c>
      <c r="F542" s="218" t="s">
        <v>448</v>
      </c>
      <c r="G542" s="219" t="s">
        <v>241</v>
      </c>
      <c r="H542" s="220">
        <v>29.478999999999999</v>
      </c>
      <c r="I542" s="221"/>
      <c r="J542" s="222">
        <f>ROUND(I542*H542,2)</f>
        <v>0</v>
      </c>
      <c r="K542" s="218" t="s">
        <v>169</v>
      </c>
      <c r="L542" s="43"/>
      <c r="M542" s="223" t="s">
        <v>1</v>
      </c>
      <c r="N542" s="224" t="s">
        <v>38</v>
      </c>
      <c r="O542" s="79"/>
      <c r="P542" s="225">
        <f>O542*H542</f>
        <v>0</v>
      </c>
      <c r="Q542" s="225">
        <v>0</v>
      </c>
      <c r="R542" s="225">
        <f>Q542*H542</f>
        <v>0</v>
      </c>
      <c r="S542" s="225">
        <v>0</v>
      </c>
      <c r="T542" s="226">
        <f>S542*H542</f>
        <v>0</v>
      </c>
      <c r="AR542" s="17" t="s">
        <v>170</v>
      </c>
      <c r="AT542" s="17" t="s">
        <v>165</v>
      </c>
      <c r="AU542" s="17" t="s">
        <v>76</v>
      </c>
      <c r="AY542" s="17" t="s">
        <v>163</v>
      </c>
      <c r="BE542" s="227">
        <f>IF(N542="základní",J542,0)</f>
        <v>0</v>
      </c>
      <c r="BF542" s="227">
        <f>IF(N542="snížená",J542,0)</f>
        <v>0</v>
      </c>
      <c r="BG542" s="227">
        <f>IF(N542="zákl. přenesená",J542,0)</f>
        <v>0</v>
      </c>
      <c r="BH542" s="227">
        <f>IF(N542="sníž. přenesená",J542,0)</f>
        <v>0</v>
      </c>
      <c r="BI542" s="227">
        <f>IF(N542="nulová",J542,0)</f>
        <v>0</v>
      </c>
      <c r="BJ542" s="17" t="s">
        <v>74</v>
      </c>
      <c r="BK542" s="227">
        <f>ROUND(I542*H542,2)</f>
        <v>0</v>
      </c>
      <c r="BL542" s="17" t="s">
        <v>170</v>
      </c>
      <c r="BM542" s="17" t="s">
        <v>1039</v>
      </c>
    </row>
    <row r="543" s="1" customFormat="1">
      <c r="B543" s="38"/>
      <c r="C543" s="39"/>
      <c r="D543" s="228" t="s">
        <v>172</v>
      </c>
      <c r="E543" s="39"/>
      <c r="F543" s="229" t="s">
        <v>450</v>
      </c>
      <c r="G543" s="39"/>
      <c r="H543" s="39"/>
      <c r="I543" s="143"/>
      <c r="J543" s="39"/>
      <c r="K543" s="39"/>
      <c r="L543" s="43"/>
      <c r="M543" s="230"/>
      <c r="N543" s="79"/>
      <c r="O543" s="79"/>
      <c r="P543" s="79"/>
      <c r="Q543" s="79"/>
      <c r="R543" s="79"/>
      <c r="S543" s="79"/>
      <c r="T543" s="80"/>
      <c r="AT543" s="17" t="s">
        <v>172</v>
      </c>
      <c r="AU543" s="17" t="s">
        <v>76</v>
      </c>
    </row>
    <row r="544" s="1" customFormat="1">
      <c r="B544" s="38"/>
      <c r="C544" s="39"/>
      <c r="D544" s="228" t="s">
        <v>174</v>
      </c>
      <c r="E544" s="39"/>
      <c r="F544" s="231" t="s">
        <v>451</v>
      </c>
      <c r="G544" s="39"/>
      <c r="H544" s="39"/>
      <c r="I544" s="143"/>
      <c r="J544" s="39"/>
      <c r="K544" s="39"/>
      <c r="L544" s="43"/>
      <c r="M544" s="230"/>
      <c r="N544" s="79"/>
      <c r="O544" s="79"/>
      <c r="P544" s="79"/>
      <c r="Q544" s="79"/>
      <c r="R544" s="79"/>
      <c r="S544" s="79"/>
      <c r="T544" s="80"/>
      <c r="AT544" s="17" t="s">
        <v>174</v>
      </c>
      <c r="AU544" s="17" t="s">
        <v>76</v>
      </c>
    </row>
    <row r="545" s="13" customFormat="1">
      <c r="B545" s="243"/>
      <c r="C545" s="244"/>
      <c r="D545" s="228" t="s">
        <v>176</v>
      </c>
      <c r="E545" s="245" t="s">
        <v>1</v>
      </c>
      <c r="F545" s="246" t="s">
        <v>1040</v>
      </c>
      <c r="G545" s="244"/>
      <c r="H545" s="245" t="s">
        <v>1</v>
      </c>
      <c r="I545" s="247"/>
      <c r="J545" s="244"/>
      <c r="K545" s="244"/>
      <c r="L545" s="248"/>
      <c r="M545" s="249"/>
      <c r="N545" s="250"/>
      <c r="O545" s="250"/>
      <c r="P545" s="250"/>
      <c r="Q545" s="250"/>
      <c r="R545" s="250"/>
      <c r="S545" s="250"/>
      <c r="T545" s="251"/>
      <c r="AT545" s="252" t="s">
        <v>176</v>
      </c>
      <c r="AU545" s="252" t="s">
        <v>76</v>
      </c>
      <c r="AV545" s="13" t="s">
        <v>74</v>
      </c>
      <c r="AW545" s="13" t="s">
        <v>30</v>
      </c>
      <c r="AX545" s="13" t="s">
        <v>67</v>
      </c>
      <c r="AY545" s="252" t="s">
        <v>163</v>
      </c>
    </row>
    <row r="546" s="12" customFormat="1">
      <c r="B546" s="232"/>
      <c r="C546" s="233"/>
      <c r="D546" s="228" t="s">
        <v>176</v>
      </c>
      <c r="E546" s="234" t="s">
        <v>1</v>
      </c>
      <c r="F546" s="235" t="s">
        <v>1041</v>
      </c>
      <c r="G546" s="233"/>
      <c r="H546" s="236">
        <v>29.478999999999999</v>
      </c>
      <c r="I546" s="237"/>
      <c r="J546" s="233"/>
      <c r="K546" s="233"/>
      <c r="L546" s="238"/>
      <c r="M546" s="239"/>
      <c r="N546" s="240"/>
      <c r="O546" s="240"/>
      <c r="P546" s="240"/>
      <c r="Q546" s="240"/>
      <c r="R546" s="240"/>
      <c r="S546" s="240"/>
      <c r="T546" s="241"/>
      <c r="AT546" s="242" t="s">
        <v>176</v>
      </c>
      <c r="AU546" s="242" t="s">
        <v>76</v>
      </c>
      <c r="AV546" s="12" t="s">
        <v>76</v>
      </c>
      <c r="AW546" s="12" t="s">
        <v>30</v>
      </c>
      <c r="AX546" s="12" t="s">
        <v>74</v>
      </c>
      <c r="AY546" s="242" t="s">
        <v>163</v>
      </c>
    </row>
    <row r="547" s="1" customFormat="1" ht="16.5" customHeight="1">
      <c r="B547" s="38"/>
      <c r="C547" s="216" t="s">
        <v>1042</v>
      </c>
      <c r="D547" s="216" t="s">
        <v>165</v>
      </c>
      <c r="E547" s="217" t="s">
        <v>1043</v>
      </c>
      <c r="F547" s="218" t="s">
        <v>1044</v>
      </c>
      <c r="G547" s="219" t="s">
        <v>241</v>
      </c>
      <c r="H547" s="220">
        <v>1.2509999999999999</v>
      </c>
      <c r="I547" s="221"/>
      <c r="J547" s="222">
        <f>ROUND(I547*H547,2)</f>
        <v>0</v>
      </c>
      <c r="K547" s="218" t="s">
        <v>169</v>
      </c>
      <c r="L547" s="43"/>
      <c r="M547" s="223" t="s">
        <v>1</v>
      </c>
      <c r="N547" s="224" t="s">
        <v>38</v>
      </c>
      <c r="O547" s="79"/>
      <c r="P547" s="225">
        <f>O547*H547</f>
        <v>0</v>
      </c>
      <c r="Q547" s="225">
        <v>0</v>
      </c>
      <c r="R547" s="225">
        <f>Q547*H547</f>
        <v>0</v>
      </c>
      <c r="S547" s="225">
        <v>0</v>
      </c>
      <c r="T547" s="226">
        <f>S547*H547</f>
        <v>0</v>
      </c>
      <c r="AR547" s="17" t="s">
        <v>170</v>
      </c>
      <c r="AT547" s="17" t="s">
        <v>165</v>
      </c>
      <c r="AU547" s="17" t="s">
        <v>76</v>
      </c>
      <c r="AY547" s="17" t="s">
        <v>163</v>
      </c>
      <c r="BE547" s="227">
        <f>IF(N547="základní",J547,0)</f>
        <v>0</v>
      </c>
      <c r="BF547" s="227">
        <f>IF(N547="snížená",J547,0)</f>
        <v>0</v>
      </c>
      <c r="BG547" s="227">
        <f>IF(N547="zákl. přenesená",J547,0)</f>
        <v>0</v>
      </c>
      <c r="BH547" s="227">
        <f>IF(N547="sníž. přenesená",J547,0)</f>
        <v>0</v>
      </c>
      <c r="BI547" s="227">
        <f>IF(N547="nulová",J547,0)</f>
        <v>0</v>
      </c>
      <c r="BJ547" s="17" t="s">
        <v>74</v>
      </c>
      <c r="BK547" s="227">
        <f>ROUND(I547*H547,2)</f>
        <v>0</v>
      </c>
      <c r="BL547" s="17" t="s">
        <v>170</v>
      </c>
      <c r="BM547" s="17" t="s">
        <v>1045</v>
      </c>
    </row>
    <row r="548" s="1" customFormat="1">
      <c r="B548" s="38"/>
      <c r="C548" s="39"/>
      <c r="D548" s="228" t="s">
        <v>172</v>
      </c>
      <c r="E548" s="39"/>
      <c r="F548" s="229" t="s">
        <v>1046</v>
      </c>
      <c r="G548" s="39"/>
      <c r="H548" s="39"/>
      <c r="I548" s="143"/>
      <c r="J548" s="39"/>
      <c r="K548" s="39"/>
      <c r="L548" s="43"/>
      <c r="M548" s="230"/>
      <c r="N548" s="79"/>
      <c r="O548" s="79"/>
      <c r="P548" s="79"/>
      <c r="Q548" s="79"/>
      <c r="R548" s="79"/>
      <c r="S548" s="79"/>
      <c r="T548" s="80"/>
      <c r="AT548" s="17" t="s">
        <v>172</v>
      </c>
      <c r="AU548" s="17" t="s">
        <v>76</v>
      </c>
    </row>
    <row r="549" s="1" customFormat="1">
      <c r="B549" s="38"/>
      <c r="C549" s="39"/>
      <c r="D549" s="228" t="s">
        <v>174</v>
      </c>
      <c r="E549" s="39"/>
      <c r="F549" s="231" t="s">
        <v>451</v>
      </c>
      <c r="G549" s="39"/>
      <c r="H549" s="39"/>
      <c r="I549" s="143"/>
      <c r="J549" s="39"/>
      <c r="K549" s="39"/>
      <c r="L549" s="43"/>
      <c r="M549" s="230"/>
      <c r="N549" s="79"/>
      <c r="O549" s="79"/>
      <c r="P549" s="79"/>
      <c r="Q549" s="79"/>
      <c r="R549" s="79"/>
      <c r="S549" s="79"/>
      <c r="T549" s="80"/>
      <c r="AT549" s="17" t="s">
        <v>174</v>
      </c>
      <c r="AU549" s="17" t="s">
        <v>76</v>
      </c>
    </row>
    <row r="550" s="13" customFormat="1">
      <c r="B550" s="243"/>
      <c r="C550" s="244"/>
      <c r="D550" s="228" t="s">
        <v>176</v>
      </c>
      <c r="E550" s="245" t="s">
        <v>1</v>
      </c>
      <c r="F550" s="246" t="s">
        <v>1047</v>
      </c>
      <c r="G550" s="244"/>
      <c r="H550" s="245" t="s">
        <v>1</v>
      </c>
      <c r="I550" s="247"/>
      <c r="J550" s="244"/>
      <c r="K550" s="244"/>
      <c r="L550" s="248"/>
      <c r="M550" s="249"/>
      <c r="N550" s="250"/>
      <c r="O550" s="250"/>
      <c r="P550" s="250"/>
      <c r="Q550" s="250"/>
      <c r="R550" s="250"/>
      <c r="S550" s="250"/>
      <c r="T550" s="251"/>
      <c r="AT550" s="252" t="s">
        <v>176</v>
      </c>
      <c r="AU550" s="252" t="s">
        <v>76</v>
      </c>
      <c r="AV550" s="13" t="s">
        <v>74</v>
      </c>
      <c r="AW550" s="13" t="s">
        <v>30</v>
      </c>
      <c r="AX550" s="13" t="s">
        <v>67</v>
      </c>
      <c r="AY550" s="252" t="s">
        <v>163</v>
      </c>
    </row>
    <row r="551" s="12" customFormat="1">
      <c r="B551" s="232"/>
      <c r="C551" s="233"/>
      <c r="D551" s="228" t="s">
        <v>176</v>
      </c>
      <c r="E551" s="234" t="s">
        <v>1</v>
      </c>
      <c r="F551" s="235" t="s">
        <v>1048</v>
      </c>
      <c r="G551" s="233"/>
      <c r="H551" s="236">
        <v>1.2509999999999999</v>
      </c>
      <c r="I551" s="237"/>
      <c r="J551" s="233"/>
      <c r="K551" s="233"/>
      <c r="L551" s="238"/>
      <c r="M551" s="239"/>
      <c r="N551" s="240"/>
      <c r="O551" s="240"/>
      <c r="P551" s="240"/>
      <c r="Q551" s="240"/>
      <c r="R551" s="240"/>
      <c r="S551" s="240"/>
      <c r="T551" s="241"/>
      <c r="AT551" s="242" t="s">
        <v>176</v>
      </c>
      <c r="AU551" s="242" t="s">
        <v>76</v>
      </c>
      <c r="AV551" s="12" t="s">
        <v>76</v>
      </c>
      <c r="AW551" s="12" t="s">
        <v>30</v>
      </c>
      <c r="AX551" s="12" t="s">
        <v>74</v>
      </c>
      <c r="AY551" s="242" t="s">
        <v>163</v>
      </c>
    </row>
    <row r="552" s="1" customFormat="1" ht="16.5" customHeight="1">
      <c r="B552" s="38"/>
      <c r="C552" s="216" t="s">
        <v>1049</v>
      </c>
      <c r="D552" s="216" t="s">
        <v>165</v>
      </c>
      <c r="E552" s="217" t="s">
        <v>453</v>
      </c>
      <c r="F552" s="218" t="s">
        <v>454</v>
      </c>
      <c r="G552" s="219" t="s">
        <v>241</v>
      </c>
      <c r="H552" s="220">
        <v>43.530000000000001</v>
      </c>
      <c r="I552" s="221"/>
      <c r="J552" s="222">
        <f>ROUND(I552*H552,2)</f>
        <v>0</v>
      </c>
      <c r="K552" s="218" t="s">
        <v>169</v>
      </c>
      <c r="L552" s="43"/>
      <c r="M552" s="223" t="s">
        <v>1</v>
      </c>
      <c r="N552" s="224" t="s">
        <v>38</v>
      </c>
      <c r="O552" s="79"/>
      <c r="P552" s="225">
        <f>O552*H552</f>
        <v>0</v>
      </c>
      <c r="Q552" s="225">
        <v>0</v>
      </c>
      <c r="R552" s="225">
        <f>Q552*H552</f>
        <v>0</v>
      </c>
      <c r="S552" s="225">
        <v>0</v>
      </c>
      <c r="T552" s="226">
        <f>S552*H552</f>
        <v>0</v>
      </c>
      <c r="AR552" s="17" t="s">
        <v>170</v>
      </c>
      <c r="AT552" s="17" t="s">
        <v>165</v>
      </c>
      <c r="AU552" s="17" t="s">
        <v>76</v>
      </c>
      <c r="AY552" s="17" t="s">
        <v>163</v>
      </c>
      <c r="BE552" s="227">
        <f>IF(N552="základní",J552,0)</f>
        <v>0</v>
      </c>
      <c r="BF552" s="227">
        <f>IF(N552="snížená",J552,0)</f>
        <v>0</v>
      </c>
      <c r="BG552" s="227">
        <f>IF(N552="zákl. přenesená",J552,0)</f>
        <v>0</v>
      </c>
      <c r="BH552" s="227">
        <f>IF(N552="sníž. přenesená",J552,0)</f>
        <v>0</v>
      </c>
      <c r="BI552" s="227">
        <f>IF(N552="nulová",J552,0)</f>
        <v>0</v>
      </c>
      <c r="BJ552" s="17" t="s">
        <v>74</v>
      </c>
      <c r="BK552" s="227">
        <f>ROUND(I552*H552,2)</f>
        <v>0</v>
      </c>
      <c r="BL552" s="17" t="s">
        <v>170</v>
      </c>
      <c r="BM552" s="17" t="s">
        <v>1050</v>
      </c>
    </row>
    <row r="553" s="1" customFormat="1">
      <c r="B553" s="38"/>
      <c r="C553" s="39"/>
      <c r="D553" s="228" t="s">
        <v>172</v>
      </c>
      <c r="E553" s="39"/>
      <c r="F553" s="229" t="s">
        <v>456</v>
      </c>
      <c r="G553" s="39"/>
      <c r="H553" s="39"/>
      <c r="I553" s="143"/>
      <c r="J553" s="39"/>
      <c r="K553" s="39"/>
      <c r="L553" s="43"/>
      <c r="M553" s="230"/>
      <c r="N553" s="79"/>
      <c r="O553" s="79"/>
      <c r="P553" s="79"/>
      <c r="Q553" s="79"/>
      <c r="R553" s="79"/>
      <c r="S553" s="79"/>
      <c r="T553" s="80"/>
      <c r="AT553" s="17" t="s">
        <v>172</v>
      </c>
      <c r="AU553" s="17" t="s">
        <v>76</v>
      </c>
    </row>
    <row r="554" s="1" customFormat="1">
      <c r="B554" s="38"/>
      <c r="C554" s="39"/>
      <c r="D554" s="228" t="s">
        <v>174</v>
      </c>
      <c r="E554" s="39"/>
      <c r="F554" s="231" t="s">
        <v>457</v>
      </c>
      <c r="G554" s="39"/>
      <c r="H554" s="39"/>
      <c r="I554" s="143"/>
      <c r="J554" s="39"/>
      <c r="K554" s="39"/>
      <c r="L554" s="43"/>
      <c r="M554" s="230"/>
      <c r="N554" s="79"/>
      <c r="O554" s="79"/>
      <c r="P554" s="79"/>
      <c r="Q554" s="79"/>
      <c r="R554" s="79"/>
      <c r="S554" s="79"/>
      <c r="T554" s="80"/>
      <c r="AT554" s="17" t="s">
        <v>174</v>
      </c>
      <c r="AU554" s="17" t="s">
        <v>76</v>
      </c>
    </row>
    <row r="555" s="12" customFormat="1">
      <c r="B555" s="232"/>
      <c r="C555" s="233"/>
      <c r="D555" s="228" t="s">
        <v>176</v>
      </c>
      <c r="E555" s="234" t="s">
        <v>1</v>
      </c>
      <c r="F555" s="235" t="s">
        <v>1051</v>
      </c>
      <c r="G555" s="233"/>
      <c r="H555" s="236">
        <v>43.530000000000001</v>
      </c>
      <c r="I555" s="237"/>
      <c r="J555" s="233"/>
      <c r="K555" s="233"/>
      <c r="L555" s="238"/>
      <c r="M555" s="239"/>
      <c r="N555" s="240"/>
      <c r="O555" s="240"/>
      <c r="P555" s="240"/>
      <c r="Q555" s="240"/>
      <c r="R555" s="240"/>
      <c r="S555" s="240"/>
      <c r="T555" s="241"/>
      <c r="AT555" s="242" t="s">
        <v>176</v>
      </c>
      <c r="AU555" s="242" t="s">
        <v>76</v>
      </c>
      <c r="AV555" s="12" t="s">
        <v>76</v>
      </c>
      <c r="AW555" s="12" t="s">
        <v>30</v>
      </c>
      <c r="AX555" s="12" t="s">
        <v>74</v>
      </c>
      <c r="AY555" s="242" t="s">
        <v>163</v>
      </c>
    </row>
    <row r="556" s="1" customFormat="1" ht="16.5" customHeight="1">
      <c r="B556" s="38"/>
      <c r="C556" s="216" t="s">
        <v>1052</v>
      </c>
      <c r="D556" s="216" t="s">
        <v>165</v>
      </c>
      <c r="E556" s="217" t="s">
        <v>463</v>
      </c>
      <c r="F556" s="218" t="s">
        <v>464</v>
      </c>
      <c r="G556" s="219" t="s">
        <v>241</v>
      </c>
      <c r="H556" s="220">
        <v>478.82999999999998</v>
      </c>
      <c r="I556" s="221"/>
      <c r="J556" s="222">
        <f>ROUND(I556*H556,2)</f>
        <v>0</v>
      </c>
      <c r="K556" s="218" t="s">
        <v>169</v>
      </c>
      <c r="L556" s="43"/>
      <c r="M556" s="223" t="s">
        <v>1</v>
      </c>
      <c r="N556" s="224" t="s">
        <v>38</v>
      </c>
      <c r="O556" s="79"/>
      <c r="P556" s="225">
        <f>O556*H556</f>
        <v>0</v>
      </c>
      <c r="Q556" s="225">
        <v>0</v>
      </c>
      <c r="R556" s="225">
        <f>Q556*H556</f>
        <v>0</v>
      </c>
      <c r="S556" s="225">
        <v>0</v>
      </c>
      <c r="T556" s="226">
        <f>S556*H556</f>
        <v>0</v>
      </c>
      <c r="AR556" s="17" t="s">
        <v>170</v>
      </c>
      <c r="AT556" s="17" t="s">
        <v>165</v>
      </c>
      <c r="AU556" s="17" t="s">
        <v>76</v>
      </c>
      <c r="AY556" s="17" t="s">
        <v>163</v>
      </c>
      <c r="BE556" s="227">
        <f>IF(N556="základní",J556,0)</f>
        <v>0</v>
      </c>
      <c r="BF556" s="227">
        <f>IF(N556="snížená",J556,0)</f>
        <v>0</v>
      </c>
      <c r="BG556" s="227">
        <f>IF(N556="zákl. přenesená",J556,0)</f>
        <v>0</v>
      </c>
      <c r="BH556" s="227">
        <f>IF(N556="sníž. přenesená",J556,0)</f>
        <v>0</v>
      </c>
      <c r="BI556" s="227">
        <f>IF(N556="nulová",J556,0)</f>
        <v>0</v>
      </c>
      <c r="BJ556" s="17" t="s">
        <v>74</v>
      </c>
      <c r="BK556" s="227">
        <f>ROUND(I556*H556,2)</f>
        <v>0</v>
      </c>
      <c r="BL556" s="17" t="s">
        <v>170</v>
      </c>
      <c r="BM556" s="17" t="s">
        <v>1053</v>
      </c>
    </row>
    <row r="557" s="1" customFormat="1">
      <c r="B557" s="38"/>
      <c r="C557" s="39"/>
      <c r="D557" s="228" t="s">
        <v>172</v>
      </c>
      <c r="E557" s="39"/>
      <c r="F557" s="229" t="s">
        <v>466</v>
      </c>
      <c r="G557" s="39"/>
      <c r="H557" s="39"/>
      <c r="I557" s="143"/>
      <c r="J557" s="39"/>
      <c r="K557" s="39"/>
      <c r="L557" s="43"/>
      <c r="M557" s="230"/>
      <c r="N557" s="79"/>
      <c r="O557" s="79"/>
      <c r="P557" s="79"/>
      <c r="Q557" s="79"/>
      <c r="R557" s="79"/>
      <c r="S557" s="79"/>
      <c r="T557" s="80"/>
      <c r="AT557" s="17" t="s">
        <v>172</v>
      </c>
      <c r="AU557" s="17" t="s">
        <v>76</v>
      </c>
    </row>
    <row r="558" s="1" customFormat="1">
      <c r="B558" s="38"/>
      <c r="C558" s="39"/>
      <c r="D558" s="228" t="s">
        <v>174</v>
      </c>
      <c r="E558" s="39"/>
      <c r="F558" s="231" t="s">
        <v>457</v>
      </c>
      <c r="G558" s="39"/>
      <c r="H558" s="39"/>
      <c r="I558" s="143"/>
      <c r="J558" s="39"/>
      <c r="K558" s="39"/>
      <c r="L558" s="43"/>
      <c r="M558" s="230"/>
      <c r="N558" s="79"/>
      <c r="O558" s="79"/>
      <c r="P558" s="79"/>
      <c r="Q558" s="79"/>
      <c r="R558" s="79"/>
      <c r="S558" s="79"/>
      <c r="T558" s="80"/>
      <c r="AT558" s="17" t="s">
        <v>174</v>
      </c>
      <c r="AU558" s="17" t="s">
        <v>76</v>
      </c>
    </row>
    <row r="559" s="12" customFormat="1">
      <c r="B559" s="232"/>
      <c r="C559" s="233"/>
      <c r="D559" s="228" t="s">
        <v>176</v>
      </c>
      <c r="E559" s="234" t="s">
        <v>1</v>
      </c>
      <c r="F559" s="235" t="s">
        <v>1054</v>
      </c>
      <c r="G559" s="233"/>
      <c r="H559" s="236">
        <v>478.82999999999998</v>
      </c>
      <c r="I559" s="237"/>
      <c r="J559" s="233"/>
      <c r="K559" s="233"/>
      <c r="L559" s="238"/>
      <c r="M559" s="239"/>
      <c r="N559" s="240"/>
      <c r="O559" s="240"/>
      <c r="P559" s="240"/>
      <c r="Q559" s="240"/>
      <c r="R559" s="240"/>
      <c r="S559" s="240"/>
      <c r="T559" s="241"/>
      <c r="AT559" s="242" t="s">
        <v>176</v>
      </c>
      <c r="AU559" s="242" t="s">
        <v>76</v>
      </c>
      <c r="AV559" s="12" t="s">
        <v>76</v>
      </c>
      <c r="AW559" s="12" t="s">
        <v>30</v>
      </c>
      <c r="AX559" s="12" t="s">
        <v>74</v>
      </c>
      <c r="AY559" s="242" t="s">
        <v>163</v>
      </c>
    </row>
    <row r="560" s="1" customFormat="1" ht="16.5" customHeight="1">
      <c r="B560" s="38"/>
      <c r="C560" s="216" t="s">
        <v>1055</v>
      </c>
      <c r="D560" s="216" t="s">
        <v>165</v>
      </c>
      <c r="E560" s="217" t="s">
        <v>469</v>
      </c>
      <c r="F560" s="218" t="s">
        <v>470</v>
      </c>
      <c r="G560" s="219" t="s">
        <v>241</v>
      </c>
      <c r="H560" s="220">
        <v>43.530000000000001</v>
      </c>
      <c r="I560" s="221"/>
      <c r="J560" s="222">
        <f>ROUND(I560*H560,2)</f>
        <v>0</v>
      </c>
      <c r="K560" s="218" t="s">
        <v>169</v>
      </c>
      <c r="L560" s="43"/>
      <c r="M560" s="223" t="s">
        <v>1</v>
      </c>
      <c r="N560" s="224" t="s">
        <v>38</v>
      </c>
      <c r="O560" s="79"/>
      <c r="P560" s="225">
        <f>O560*H560</f>
        <v>0</v>
      </c>
      <c r="Q560" s="225">
        <v>0</v>
      </c>
      <c r="R560" s="225">
        <f>Q560*H560</f>
        <v>0</v>
      </c>
      <c r="S560" s="225">
        <v>0</v>
      </c>
      <c r="T560" s="226">
        <f>S560*H560</f>
        <v>0</v>
      </c>
      <c r="AR560" s="17" t="s">
        <v>170</v>
      </c>
      <c r="AT560" s="17" t="s">
        <v>165</v>
      </c>
      <c r="AU560" s="17" t="s">
        <v>76</v>
      </c>
      <c r="AY560" s="17" t="s">
        <v>163</v>
      </c>
      <c r="BE560" s="227">
        <f>IF(N560="základní",J560,0)</f>
        <v>0</v>
      </c>
      <c r="BF560" s="227">
        <f>IF(N560="snížená",J560,0)</f>
        <v>0</v>
      </c>
      <c r="BG560" s="227">
        <f>IF(N560="zákl. přenesená",J560,0)</f>
        <v>0</v>
      </c>
      <c r="BH560" s="227">
        <f>IF(N560="sníž. přenesená",J560,0)</f>
        <v>0</v>
      </c>
      <c r="BI560" s="227">
        <f>IF(N560="nulová",J560,0)</f>
        <v>0</v>
      </c>
      <c r="BJ560" s="17" t="s">
        <v>74</v>
      </c>
      <c r="BK560" s="227">
        <f>ROUND(I560*H560,2)</f>
        <v>0</v>
      </c>
      <c r="BL560" s="17" t="s">
        <v>170</v>
      </c>
      <c r="BM560" s="17" t="s">
        <v>1056</v>
      </c>
    </row>
    <row r="561" s="1" customFormat="1">
      <c r="B561" s="38"/>
      <c r="C561" s="39"/>
      <c r="D561" s="228" t="s">
        <v>172</v>
      </c>
      <c r="E561" s="39"/>
      <c r="F561" s="229" t="s">
        <v>472</v>
      </c>
      <c r="G561" s="39"/>
      <c r="H561" s="39"/>
      <c r="I561" s="143"/>
      <c r="J561" s="39"/>
      <c r="K561" s="39"/>
      <c r="L561" s="43"/>
      <c r="M561" s="230"/>
      <c r="N561" s="79"/>
      <c r="O561" s="79"/>
      <c r="P561" s="79"/>
      <c r="Q561" s="79"/>
      <c r="R561" s="79"/>
      <c r="S561" s="79"/>
      <c r="T561" s="80"/>
      <c r="AT561" s="17" t="s">
        <v>172</v>
      </c>
      <c r="AU561" s="17" t="s">
        <v>76</v>
      </c>
    </row>
    <row r="562" s="1" customFormat="1" ht="16.5" customHeight="1">
      <c r="B562" s="38"/>
      <c r="C562" s="216" t="s">
        <v>1057</v>
      </c>
      <c r="D562" s="216" t="s">
        <v>165</v>
      </c>
      <c r="E562" s="217" t="s">
        <v>474</v>
      </c>
      <c r="F562" s="218" t="s">
        <v>475</v>
      </c>
      <c r="G562" s="219" t="s">
        <v>241</v>
      </c>
      <c r="H562" s="220">
        <v>12.800000000000001</v>
      </c>
      <c r="I562" s="221"/>
      <c r="J562" s="222">
        <f>ROUND(I562*H562,2)</f>
        <v>0</v>
      </c>
      <c r="K562" s="218" t="s">
        <v>169</v>
      </c>
      <c r="L562" s="43"/>
      <c r="M562" s="223" t="s">
        <v>1</v>
      </c>
      <c r="N562" s="224" t="s">
        <v>38</v>
      </c>
      <c r="O562" s="79"/>
      <c r="P562" s="225">
        <f>O562*H562</f>
        <v>0</v>
      </c>
      <c r="Q562" s="225">
        <v>0</v>
      </c>
      <c r="R562" s="225">
        <f>Q562*H562</f>
        <v>0</v>
      </c>
      <c r="S562" s="225">
        <v>0</v>
      </c>
      <c r="T562" s="226">
        <f>S562*H562</f>
        <v>0</v>
      </c>
      <c r="AR562" s="17" t="s">
        <v>170</v>
      </c>
      <c r="AT562" s="17" t="s">
        <v>165</v>
      </c>
      <c r="AU562" s="17" t="s">
        <v>76</v>
      </c>
      <c r="AY562" s="17" t="s">
        <v>163</v>
      </c>
      <c r="BE562" s="227">
        <f>IF(N562="základní",J562,0)</f>
        <v>0</v>
      </c>
      <c r="BF562" s="227">
        <f>IF(N562="snížená",J562,0)</f>
        <v>0</v>
      </c>
      <c r="BG562" s="227">
        <f>IF(N562="zákl. přenesená",J562,0)</f>
        <v>0</v>
      </c>
      <c r="BH562" s="227">
        <f>IF(N562="sníž. přenesená",J562,0)</f>
        <v>0</v>
      </c>
      <c r="BI562" s="227">
        <f>IF(N562="nulová",J562,0)</f>
        <v>0</v>
      </c>
      <c r="BJ562" s="17" t="s">
        <v>74</v>
      </c>
      <c r="BK562" s="227">
        <f>ROUND(I562*H562,2)</f>
        <v>0</v>
      </c>
      <c r="BL562" s="17" t="s">
        <v>170</v>
      </c>
      <c r="BM562" s="17" t="s">
        <v>1058</v>
      </c>
    </row>
    <row r="563" s="1" customFormat="1">
      <c r="B563" s="38"/>
      <c r="C563" s="39"/>
      <c r="D563" s="228" t="s">
        <v>172</v>
      </c>
      <c r="E563" s="39"/>
      <c r="F563" s="229" t="s">
        <v>243</v>
      </c>
      <c r="G563" s="39"/>
      <c r="H563" s="39"/>
      <c r="I563" s="143"/>
      <c r="J563" s="39"/>
      <c r="K563" s="39"/>
      <c r="L563" s="43"/>
      <c r="M563" s="230"/>
      <c r="N563" s="79"/>
      <c r="O563" s="79"/>
      <c r="P563" s="79"/>
      <c r="Q563" s="79"/>
      <c r="R563" s="79"/>
      <c r="S563" s="79"/>
      <c r="T563" s="80"/>
      <c r="AT563" s="17" t="s">
        <v>172</v>
      </c>
      <c r="AU563" s="17" t="s">
        <v>76</v>
      </c>
    </row>
    <row r="564" s="1" customFormat="1">
      <c r="B564" s="38"/>
      <c r="C564" s="39"/>
      <c r="D564" s="228" t="s">
        <v>174</v>
      </c>
      <c r="E564" s="39"/>
      <c r="F564" s="231" t="s">
        <v>451</v>
      </c>
      <c r="G564" s="39"/>
      <c r="H564" s="39"/>
      <c r="I564" s="143"/>
      <c r="J564" s="39"/>
      <c r="K564" s="39"/>
      <c r="L564" s="43"/>
      <c r="M564" s="230"/>
      <c r="N564" s="79"/>
      <c r="O564" s="79"/>
      <c r="P564" s="79"/>
      <c r="Q564" s="79"/>
      <c r="R564" s="79"/>
      <c r="S564" s="79"/>
      <c r="T564" s="80"/>
      <c r="AT564" s="17" t="s">
        <v>174</v>
      </c>
      <c r="AU564" s="17" t="s">
        <v>76</v>
      </c>
    </row>
    <row r="565" s="13" customFormat="1">
      <c r="B565" s="243"/>
      <c r="C565" s="244"/>
      <c r="D565" s="228" t="s">
        <v>176</v>
      </c>
      <c r="E565" s="245" t="s">
        <v>1</v>
      </c>
      <c r="F565" s="246" t="s">
        <v>1059</v>
      </c>
      <c r="G565" s="244"/>
      <c r="H565" s="245" t="s">
        <v>1</v>
      </c>
      <c r="I565" s="247"/>
      <c r="J565" s="244"/>
      <c r="K565" s="244"/>
      <c r="L565" s="248"/>
      <c r="M565" s="249"/>
      <c r="N565" s="250"/>
      <c r="O565" s="250"/>
      <c r="P565" s="250"/>
      <c r="Q565" s="250"/>
      <c r="R565" s="250"/>
      <c r="S565" s="250"/>
      <c r="T565" s="251"/>
      <c r="AT565" s="252" t="s">
        <v>176</v>
      </c>
      <c r="AU565" s="252" t="s">
        <v>76</v>
      </c>
      <c r="AV565" s="13" t="s">
        <v>74</v>
      </c>
      <c r="AW565" s="13" t="s">
        <v>30</v>
      </c>
      <c r="AX565" s="13" t="s">
        <v>67</v>
      </c>
      <c r="AY565" s="252" t="s">
        <v>163</v>
      </c>
    </row>
    <row r="566" s="12" customFormat="1">
      <c r="B566" s="232"/>
      <c r="C566" s="233"/>
      <c r="D566" s="228" t="s">
        <v>176</v>
      </c>
      <c r="E566" s="234" t="s">
        <v>1</v>
      </c>
      <c r="F566" s="235" t="s">
        <v>1060</v>
      </c>
      <c r="G566" s="233"/>
      <c r="H566" s="236">
        <v>10.800000000000001</v>
      </c>
      <c r="I566" s="237"/>
      <c r="J566" s="233"/>
      <c r="K566" s="233"/>
      <c r="L566" s="238"/>
      <c r="M566" s="239"/>
      <c r="N566" s="240"/>
      <c r="O566" s="240"/>
      <c r="P566" s="240"/>
      <c r="Q566" s="240"/>
      <c r="R566" s="240"/>
      <c r="S566" s="240"/>
      <c r="T566" s="241"/>
      <c r="AT566" s="242" t="s">
        <v>176</v>
      </c>
      <c r="AU566" s="242" t="s">
        <v>76</v>
      </c>
      <c r="AV566" s="12" t="s">
        <v>76</v>
      </c>
      <c r="AW566" s="12" t="s">
        <v>30</v>
      </c>
      <c r="AX566" s="12" t="s">
        <v>67</v>
      </c>
      <c r="AY566" s="242" t="s">
        <v>163</v>
      </c>
    </row>
    <row r="567" s="13" customFormat="1">
      <c r="B567" s="243"/>
      <c r="C567" s="244"/>
      <c r="D567" s="228" t="s">
        <v>176</v>
      </c>
      <c r="E567" s="245" t="s">
        <v>1</v>
      </c>
      <c r="F567" s="246" t="s">
        <v>1061</v>
      </c>
      <c r="G567" s="244"/>
      <c r="H567" s="245" t="s">
        <v>1</v>
      </c>
      <c r="I567" s="247"/>
      <c r="J567" s="244"/>
      <c r="K567" s="244"/>
      <c r="L567" s="248"/>
      <c r="M567" s="249"/>
      <c r="N567" s="250"/>
      <c r="O567" s="250"/>
      <c r="P567" s="250"/>
      <c r="Q567" s="250"/>
      <c r="R567" s="250"/>
      <c r="S567" s="250"/>
      <c r="T567" s="251"/>
      <c r="AT567" s="252" t="s">
        <v>176</v>
      </c>
      <c r="AU567" s="252" t="s">
        <v>76</v>
      </c>
      <c r="AV567" s="13" t="s">
        <v>74</v>
      </c>
      <c r="AW567" s="13" t="s">
        <v>30</v>
      </c>
      <c r="AX567" s="13" t="s">
        <v>67</v>
      </c>
      <c r="AY567" s="252" t="s">
        <v>163</v>
      </c>
    </row>
    <row r="568" s="12" customFormat="1">
      <c r="B568" s="232"/>
      <c r="C568" s="233"/>
      <c r="D568" s="228" t="s">
        <v>176</v>
      </c>
      <c r="E568" s="234" t="s">
        <v>1</v>
      </c>
      <c r="F568" s="235" t="s">
        <v>76</v>
      </c>
      <c r="G568" s="233"/>
      <c r="H568" s="236">
        <v>2</v>
      </c>
      <c r="I568" s="237"/>
      <c r="J568" s="233"/>
      <c r="K568" s="233"/>
      <c r="L568" s="238"/>
      <c r="M568" s="239"/>
      <c r="N568" s="240"/>
      <c r="O568" s="240"/>
      <c r="P568" s="240"/>
      <c r="Q568" s="240"/>
      <c r="R568" s="240"/>
      <c r="S568" s="240"/>
      <c r="T568" s="241"/>
      <c r="AT568" s="242" t="s">
        <v>176</v>
      </c>
      <c r="AU568" s="242" t="s">
        <v>76</v>
      </c>
      <c r="AV568" s="12" t="s">
        <v>76</v>
      </c>
      <c r="AW568" s="12" t="s">
        <v>30</v>
      </c>
      <c r="AX568" s="12" t="s">
        <v>67</v>
      </c>
      <c r="AY568" s="242" t="s">
        <v>163</v>
      </c>
    </row>
    <row r="569" s="14" customFormat="1">
      <c r="B569" s="253"/>
      <c r="C569" s="254"/>
      <c r="D569" s="228" t="s">
        <v>176</v>
      </c>
      <c r="E569" s="255" t="s">
        <v>1</v>
      </c>
      <c r="F569" s="256" t="s">
        <v>188</v>
      </c>
      <c r="G569" s="254"/>
      <c r="H569" s="257">
        <v>12.800000000000001</v>
      </c>
      <c r="I569" s="258"/>
      <c r="J569" s="254"/>
      <c r="K569" s="254"/>
      <c r="L569" s="259"/>
      <c r="M569" s="260"/>
      <c r="N569" s="261"/>
      <c r="O569" s="261"/>
      <c r="P569" s="261"/>
      <c r="Q569" s="261"/>
      <c r="R569" s="261"/>
      <c r="S569" s="261"/>
      <c r="T569" s="262"/>
      <c r="AT569" s="263" t="s">
        <v>176</v>
      </c>
      <c r="AU569" s="263" t="s">
        <v>76</v>
      </c>
      <c r="AV569" s="14" t="s">
        <v>170</v>
      </c>
      <c r="AW569" s="14" t="s">
        <v>30</v>
      </c>
      <c r="AX569" s="14" t="s">
        <v>74</v>
      </c>
      <c r="AY569" s="263" t="s">
        <v>163</v>
      </c>
    </row>
    <row r="570" s="11" customFormat="1" ht="22.8" customHeight="1">
      <c r="B570" s="200"/>
      <c r="C570" s="201"/>
      <c r="D570" s="202" t="s">
        <v>66</v>
      </c>
      <c r="E570" s="214" t="s">
        <v>479</v>
      </c>
      <c r="F570" s="214" t="s">
        <v>480</v>
      </c>
      <c r="G570" s="201"/>
      <c r="H570" s="201"/>
      <c r="I570" s="204"/>
      <c r="J570" s="215">
        <f>BK570</f>
        <v>0</v>
      </c>
      <c r="K570" s="201"/>
      <c r="L570" s="206"/>
      <c r="M570" s="207"/>
      <c r="N570" s="208"/>
      <c r="O570" s="208"/>
      <c r="P570" s="209">
        <f>SUM(P571:P574)</f>
        <v>0</v>
      </c>
      <c r="Q570" s="208"/>
      <c r="R570" s="209">
        <f>SUM(R571:R574)</f>
        <v>0</v>
      </c>
      <c r="S570" s="208"/>
      <c r="T570" s="210">
        <f>SUM(T571:T574)</f>
        <v>0</v>
      </c>
      <c r="AR570" s="211" t="s">
        <v>74</v>
      </c>
      <c r="AT570" s="212" t="s">
        <v>66</v>
      </c>
      <c r="AU570" s="212" t="s">
        <v>74</v>
      </c>
      <c r="AY570" s="211" t="s">
        <v>163</v>
      </c>
      <c r="BK570" s="213">
        <f>SUM(BK571:BK574)</f>
        <v>0</v>
      </c>
    </row>
    <row r="571" s="1" customFormat="1" ht="16.5" customHeight="1">
      <c r="B571" s="38"/>
      <c r="C571" s="216" t="s">
        <v>1062</v>
      </c>
      <c r="D571" s="216" t="s">
        <v>165</v>
      </c>
      <c r="E571" s="217" t="s">
        <v>482</v>
      </c>
      <c r="F571" s="218" t="s">
        <v>483</v>
      </c>
      <c r="G571" s="219" t="s">
        <v>241</v>
      </c>
      <c r="H571" s="220">
        <v>121.776</v>
      </c>
      <c r="I571" s="221"/>
      <c r="J571" s="222">
        <f>ROUND(I571*H571,2)</f>
        <v>0</v>
      </c>
      <c r="K571" s="218" t="s">
        <v>169</v>
      </c>
      <c r="L571" s="43"/>
      <c r="M571" s="223" t="s">
        <v>1</v>
      </c>
      <c r="N571" s="224" t="s">
        <v>38</v>
      </c>
      <c r="O571" s="79"/>
      <c r="P571" s="225">
        <f>O571*H571</f>
        <v>0</v>
      </c>
      <c r="Q571" s="225">
        <v>0</v>
      </c>
      <c r="R571" s="225">
        <f>Q571*H571</f>
        <v>0</v>
      </c>
      <c r="S571" s="225">
        <v>0</v>
      </c>
      <c r="T571" s="226">
        <f>S571*H571</f>
        <v>0</v>
      </c>
      <c r="AR571" s="17" t="s">
        <v>170</v>
      </c>
      <c r="AT571" s="17" t="s">
        <v>165</v>
      </c>
      <c r="AU571" s="17" t="s">
        <v>76</v>
      </c>
      <c r="AY571" s="17" t="s">
        <v>163</v>
      </c>
      <c r="BE571" s="227">
        <f>IF(N571="základní",J571,0)</f>
        <v>0</v>
      </c>
      <c r="BF571" s="227">
        <f>IF(N571="snížená",J571,0)</f>
        <v>0</v>
      </c>
      <c r="BG571" s="227">
        <f>IF(N571="zákl. přenesená",J571,0)</f>
        <v>0</v>
      </c>
      <c r="BH571" s="227">
        <f>IF(N571="sníž. přenesená",J571,0)</f>
        <v>0</v>
      </c>
      <c r="BI571" s="227">
        <f>IF(N571="nulová",J571,0)</f>
        <v>0</v>
      </c>
      <c r="BJ571" s="17" t="s">
        <v>74</v>
      </c>
      <c r="BK571" s="227">
        <f>ROUND(I571*H571,2)</f>
        <v>0</v>
      </c>
      <c r="BL571" s="17" t="s">
        <v>170</v>
      </c>
      <c r="BM571" s="17" t="s">
        <v>1063</v>
      </c>
    </row>
    <row r="572" s="1" customFormat="1">
      <c r="B572" s="38"/>
      <c r="C572" s="39"/>
      <c r="D572" s="228" t="s">
        <v>172</v>
      </c>
      <c r="E572" s="39"/>
      <c r="F572" s="229" t="s">
        <v>485</v>
      </c>
      <c r="G572" s="39"/>
      <c r="H572" s="39"/>
      <c r="I572" s="143"/>
      <c r="J572" s="39"/>
      <c r="K572" s="39"/>
      <c r="L572" s="43"/>
      <c r="M572" s="230"/>
      <c r="N572" s="79"/>
      <c r="O572" s="79"/>
      <c r="P572" s="79"/>
      <c r="Q572" s="79"/>
      <c r="R572" s="79"/>
      <c r="S572" s="79"/>
      <c r="T572" s="80"/>
      <c r="AT572" s="17" t="s">
        <v>172</v>
      </c>
      <c r="AU572" s="17" t="s">
        <v>76</v>
      </c>
    </row>
    <row r="573" s="1" customFormat="1">
      <c r="B573" s="38"/>
      <c r="C573" s="39"/>
      <c r="D573" s="228" t="s">
        <v>174</v>
      </c>
      <c r="E573" s="39"/>
      <c r="F573" s="231" t="s">
        <v>486</v>
      </c>
      <c r="G573" s="39"/>
      <c r="H573" s="39"/>
      <c r="I573" s="143"/>
      <c r="J573" s="39"/>
      <c r="K573" s="39"/>
      <c r="L573" s="43"/>
      <c r="M573" s="230"/>
      <c r="N573" s="79"/>
      <c r="O573" s="79"/>
      <c r="P573" s="79"/>
      <c r="Q573" s="79"/>
      <c r="R573" s="79"/>
      <c r="S573" s="79"/>
      <c r="T573" s="80"/>
      <c r="AT573" s="17" t="s">
        <v>174</v>
      </c>
      <c r="AU573" s="17" t="s">
        <v>76</v>
      </c>
    </row>
    <row r="574" s="1" customFormat="1">
      <c r="B574" s="38"/>
      <c r="C574" s="39"/>
      <c r="D574" s="228" t="s">
        <v>221</v>
      </c>
      <c r="E574" s="39"/>
      <c r="F574" s="231" t="s">
        <v>1064</v>
      </c>
      <c r="G574" s="39"/>
      <c r="H574" s="39"/>
      <c r="I574" s="143"/>
      <c r="J574" s="39"/>
      <c r="K574" s="39"/>
      <c r="L574" s="43"/>
      <c r="M574" s="230"/>
      <c r="N574" s="79"/>
      <c r="O574" s="79"/>
      <c r="P574" s="79"/>
      <c r="Q574" s="79"/>
      <c r="R574" s="79"/>
      <c r="S574" s="79"/>
      <c r="T574" s="80"/>
      <c r="AT574" s="17" t="s">
        <v>221</v>
      </c>
      <c r="AU574" s="17" t="s">
        <v>76</v>
      </c>
    </row>
    <row r="575" s="11" customFormat="1" ht="25.92" customHeight="1">
      <c r="B575" s="200"/>
      <c r="C575" s="201"/>
      <c r="D575" s="202" t="s">
        <v>66</v>
      </c>
      <c r="E575" s="203" t="s">
        <v>488</v>
      </c>
      <c r="F575" s="203" t="s">
        <v>489</v>
      </c>
      <c r="G575" s="201"/>
      <c r="H575" s="201"/>
      <c r="I575" s="204"/>
      <c r="J575" s="205">
        <f>BK575</f>
        <v>0</v>
      </c>
      <c r="K575" s="201"/>
      <c r="L575" s="206"/>
      <c r="M575" s="207"/>
      <c r="N575" s="208"/>
      <c r="O575" s="208"/>
      <c r="P575" s="209">
        <f>P576</f>
        <v>0</v>
      </c>
      <c r="Q575" s="208"/>
      <c r="R575" s="209">
        <f>R576</f>
        <v>0.017000000000000001</v>
      </c>
      <c r="S575" s="208"/>
      <c r="T575" s="210">
        <f>T576</f>
        <v>0</v>
      </c>
      <c r="AR575" s="211" t="s">
        <v>74</v>
      </c>
      <c r="AT575" s="212" t="s">
        <v>66</v>
      </c>
      <c r="AU575" s="212" t="s">
        <v>67</v>
      </c>
      <c r="AY575" s="211" t="s">
        <v>163</v>
      </c>
      <c r="BK575" s="213">
        <f>BK576</f>
        <v>0</v>
      </c>
    </row>
    <row r="576" s="11" customFormat="1" ht="22.8" customHeight="1">
      <c r="B576" s="200"/>
      <c r="C576" s="201"/>
      <c r="D576" s="202" t="s">
        <v>66</v>
      </c>
      <c r="E576" s="214" t="s">
        <v>490</v>
      </c>
      <c r="F576" s="214" t="s">
        <v>491</v>
      </c>
      <c r="G576" s="201"/>
      <c r="H576" s="201"/>
      <c r="I576" s="204"/>
      <c r="J576" s="215">
        <f>BK576</f>
        <v>0</v>
      </c>
      <c r="K576" s="201"/>
      <c r="L576" s="206"/>
      <c r="M576" s="207"/>
      <c r="N576" s="208"/>
      <c r="O576" s="208"/>
      <c r="P576" s="209">
        <f>SUM(P577:P608)</f>
        <v>0</v>
      </c>
      <c r="Q576" s="208"/>
      <c r="R576" s="209">
        <f>SUM(R577:R608)</f>
        <v>0.017000000000000001</v>
      </c>
      <c r="S576" s="208"/>
      <c r="T576" s="210">
        <f>SUM(T577:T608)</f>
        <v>0</v>
      </c>
      <c r="AR576" s="211" t="s">
        <v>74</v>
      </c>
      <c r="AT576" s="212" t="s">
        <v>66</v>
      </c>
      <c r="AU576" s="212" t="s">
        <v>74</v>
      </c>
      <c r="AY576" s="211" t="s">
        <v>163</v>
      </c>
      <c r="BK576" s="213">
        <f>SUM(BK577:BK608)</f>
        <v>0</v>
      </c>
    </row>
    <row r="577" s="1" customFormat="1" ht="16.5" customHeight="1">
      <c r="B577" s="38"/>
      <c r="C577" s="216" t="s">
        <v>1065</v>
      </c>
      <c r="D577" s="216" t="s">
        <v>165</v>
      </c>
      <c r="E577" s="217" t="s">
        <v>493</v>
      </c>
      <c r="F577" s="218" t="s">
        <v>494</v>
      </c>
      <c r="G577" s="219" t="s">
        <v>197</v>
      </c>
      <c r="H577" s="220">
        <v>22.32</v>
      </c>
      <c r="I577" s="221"/>
      <c r="J577" s="222">
        <f>ROUND(I577*H577,2)</f>
        <v>0</v>
      </c>
      <c r="K577" s="218" t="s">
        <v>169</v>
      </c>
      <c r="L577" s="43"/>
      <c r="M577" s="223" t="s">
        <v>1</v>
      </c>
      <c r="N577" s="224" t="s">
        <v>38</v>
      </c>
      <c r="O577" s="79"/>
      <c r="P577" s="225">
        <f>O577*H577</f>
        <v>0</v>
      </c>
      <c r="Q577" s="225">
        <v>0</v>
      </c>
      <c r="R577" s="225">
        <f>Q577*H577</f>
        <v>0</v>
      </c>
      <c r="S577" s="225">
        <v>0</v>
      </c>
      <c r="T577" s="226">
        <f>S577*H577</f>
        <v>0</v>
      </c>
      <c r="AR577" s="17" t="s">
        <v>294</v>
      </c>
      <c r="AT577" s="17" t="s">
        <v>165</v>
      </c>
      <c r="AU577" s="17" t="s">
        <v>76</v>
      </c>
      <c r="AY577" s="17" t="s">
        <v>163</v>
      </c>
      <c r="BE577" s="227">
        <f>IF(N577="základní",J577,0)</f>
        <v>0</v>
      </c>
      <c r="BF577" s="227">
        <f>IF(N577="snížená",J577,0)</f>
        <v>0</v>
      </c>
      <c r="BG577" s="227">
        <f>IF(N577="zákl. přenesená",J577,0)</f>
        <v>0</v>
      </c>
      <c r="BH577" s="227">
        <f>IF(N577="sníž. přenesená",J577,0)</f>
        <v>0</v>
      </c>
      <c r="BI577" s="227">
        <f>IF(N577="nulová",J577,0)</f>
        <v>0</v>
      </c>
      <c r="BJ577" s="17" t="s">
        <v>74</v>
      </c>
      <c r="BK577" s="227">
        <f>ROUND(I577*H577,2)</f>
        <v>0</v>
      </c>
      <c r="BL577" s="17" t="s">
        <v>294</v>
      </c>
      <c r="BM577" s="17" t="s">
        <v>1066</v>
      </c>
    </row>
    <row r="578" s="1" customFormat="1">
      <c r="B578" s="38"/>
      <c r="C578" s="39"/>
      <c r="D578" s="228" t="s">
        <v>172</v>
      </c>
      <c r="E578" s="39"/>
      <c r="F578" s="229" t="s">
        <v>496</v>
      </c>
      <c r="G578" s="39"/>
      <c r="H578" s="39"/>
      <c r="I578" s="143"/>
      <c r="J578" s="39"/>
      <c r="K578" s="39"/>
      <c r="L578" s="43"/>
      <c r="M578" s="230"/>
      <c r="N578" s="79"/>
      <c r="O578" s="79"/>
      <c r="P578" s="79"/>
      <c r="Q578" s="79"/>
      <c r="R578" s="79"/>
      <c r="S578" s="79"/>
      <c r="T578" s="80"/>
      <c r="AT578" s="17" t="s">
        <v>172</v>
      </c>
      <c r="AU578" s="17" t="s">
        <v>76</v>
      </c>
    </row>
    <row r="579" s="1" customFormat="1">
      <c r="B579" s="38"/>
      <c r="C579" s="39"/>
      <c r="D579" s="228" t="s">
        <v>174</v>
      </c>
      <c r="E579" s="39"/>
      <c r="F579" s="231" t="s">
        <v>497</v>
      </c>
      <c r="G579" s="39"/>
      <c r="H579" s="39"/>
      <c r="I579" s="143"/>
      <c r="J579" s="39"/>
      <c r="K579" s="39"/>
      <c r="L579" s="43"/>
      <c r="M579" s="230"/>
      <c r="N579" s="79"/>
      <c r="O579" s="79"/>
      <c r="P579" s="79"/>
      <c r="Q579" s="79"/>
      <c r="R579" s="79"/>
      <c r="S579" s="79"/>
      <c r="T579" s="80"/>
      <c r="AT579" s="17" t="s">
        <v>174</v>
      </c>
      <c r="AU579" s="17" t="s">
        <v>76</v>
      </c>
    </row>
    <row r="580" s="1" customFormat="1">
      <c r="B580" s="38"/>
      <c r="C580" s="39"/>
      <c r="D580" s="228" t="s">
        <v>221</v>
      </c>
      <c r="E580" s="39"/>
      <c r="F580" s="231" t="s">
        <v>498</v>
      </c>
      <c r="G580" s="39"/>
      <c r="H580" s="39"/>
      <c r="I580" s="143"/>
      <c r="J580" s="39"/>
      <c r="K580" s="39"/>
      <c r="L580" s="43"/>
      <c r="M580" s="230"/>
      <c r="N580" s="79"/>
      <c r="O580" s="79"/>
      <c r="P580" s="79"/>
      <c r="Q580" s="79"/>
      <c r="R580" s="79"/>
      <c r="S580" s="79"/>
      <c r="T580" s="80"/>
      <c r="AT580" s="17" t="s">
        <v>221</v>
      </c>
      <c r="AU580" s="17" t="s">
        <v>76</v>
      </c>
    </row>
    <row r="581" s="13" customFormat="1">
      <c r="B581" s="243"/>
      <c r="C581" s="244"/>
      <c r="D581" s="228" t="s">
        <v>176</v>
      </c>
      <c r="E581" s="245" t="s">
        <v>1</v>
      </c>
      <c r="F581" s="246" t="s">
        <v>1067</v>
      </c>
      <c r="G581" s="244"/>
      <c r="H581" s="245" t="s">
        <v>1</v>
      </c>
      <c r="I581" s="247"/>
      <c r="J581" s="244"/>
      <c r="K581" s="244"/>
      <c r="L581" s="248"/>
      <c r="M581" s="249"/>
      <c r="N581" s="250"/>
      <c r="O581" s="250"/>
      <c r="P581" s="250"/>
      <c r="Q581" s="250"/>
      <c r="R581" s="250"/>
      <c r="S581" s="250"/>
      <c r="T581" s="251"/>
      <c r="AT581" s="252" t="s">
        <v>176</v>
      </c>
      <c r="AU581" s="252" t="s">
        <v>76</v>
      </c>
      <c r="AV581" s="13" t="s">
        <v>74</v>
      </c>
      <c r="AW581" s="13" t="s">
        <v>30</v>
      </c>
      <c r="AX581" s="13" t="s">
        <v>67</v>
      </c>
      <c r="AY581" s="252" t="s">
        <v>163</v>
      </c>
    </row>
    <row r="582" s="12" customFormat="1">
      <c r="B582" s="232"/>
      <c r="C582" s="233"/>
      <c r="D582" s="228" t="s">
        <v>176</v>
      </c>
      <c r="E582" s="234" t="s">
        <v>1</v>
      </c>
      <c r="F582" s="235" t="s">
        <v>1068</v>
      </c>
      <c r="G582" s="233"/>
      <c r="H582" s="236">
        <v>22.32</v>
      </c>
      <c r="I582" s="237"/>
      <c r="J582" s="233"/>
      <c r="K582" s="233"/>
      <c r="L582" s="238"/>
      <c r="M582" s="239"/>
      <c r="N582" s="240"/>
      <c r="O582" s="240"/>
      <c r="P582" s="240"/>
      <c r="Q582" s="240"/>
      <c r="R582" s="240"/>
      <c r="S582" s="240"/>
      <c r="T582" s="241"/>
      <c r="AT582" s="242" t="s">
        <v>176</v>
      </c>
      <c r="AU582" s="242" t="s">
        <v>76</v>
      </c>
      <c r="AV582" s="12" t="s">
        <v>76</v>
      </c>
      <c r="AW582" s="12" t="s">
        <v>30</v>
      </c>
      <c r="AX582" s="12" t="s">
        <v>67</v>
      </c>
      <c r="AY582" s="242" t="s">
        <v>163</v>
      </c>
    </row>
    <row r="583" s="14" customFormat="1">
      <c r="B583" s="253"/>
      <c r="C583" s="254"/>
      <c r="D583" s="228" t="s">
        <v>176</v>
      </c>
      <c r="E583" s="255" t="s">
        <v>1</v>
      </c>
      <c r="F583" s="256" t="s">
        <v>188</v>
      </c>
      <c r="G583" s="254"/>
      <c r="H583" s="257">
        <v>22.32</v>
      </c>
      <c r="I583" s="258"/>
      <c r="J583" s="254"/>
      <c r="K583" s="254"/>
      <c r="L583" s="259"/>
      <c r="M583" s="260"/>
      <c r="N583" s="261"/>
      <c r="O583" s="261"/>
      <c r="P583" s="261"/>
      <c r="Q583" s="261"/>
      <c r="R583" s="261"/>
      <c r="S583" s="261"/>
      <c r="T583" s="262"/>
      <c r="AT583" s="263" t="s">
        <v>176</v>
      </c>
      <c r="AU583" s="263" t="s">
        <v>76</v>
      </c>
      <c r="AV583" s="14" t="s">
        <v>170</v>
      </c>
      <c r="AW583" s="14" t="s">
        <v>30</v>
      </c>
      <c r="AX583" s="14" t="s">
        <v>74</v>
      </c>
      <c r="AY583" s="263" t="s">
        <v>163</v>
      </c>
    </row>
    <row r="584" s="1" customFormat="1" ht="16.5" customHeight="1">
      <c r="B584" s="38"/>
      <c r="C584" s="264" t="s">
        <v>1069</v>
      </c>
      <c r="D584" s="264" t="s">
        <v>347</v>
      </c>
      <c r="E584" s="265" t="s">
        <v>504</v>
      </c>
      <c r="F584" s="266" t="s">
        <v>505</v>
      </c>
      <c r="G584" s="267" t="s">
        <v>241</v>
      </c>
      <c r="H584" s="268">
        <v>0.0080000000000000002</v>
      </c>
      <c r="I584" s="269"/>
      <c r="J584" s="270">
        <f>ROUND(I584*H584,2)</f>
        <v>0</v>
      </c>
      <c r="K584" s="266" t="s">
        <v>169</v>
      </c>
      <c r="L584" s="271"/>
      <c r="M584" s="272" t="s">
        <v>1</v>
      </c>
      <c r="N584" s="273" t="s">
        <v>38</v>
      </c>
      <c r="O584" s="79"/>
      <c r="P584" s="225">
        <f>O584*H584</f>
        <v>0</v>
      </c>
      <c r="Q584" s="225">
        <v>1</v>
      </c>
      <c r="R584" s="225">
        <f>Q584*H584</f>
        <v>0.0080000000000000002</v>
      </c>
      <c r="S584" s="225">
        <v>0</v>
      </c>
      <c r="T584" s="226">
        <f>S584*H584</f>
        <v>0</v>
      </c>
      <c r="AR584" s="17" t="s">
        <v>429</v>
      </c>
      <c r="AT584" s="17" t="s">
        <v>347</v>
      </c>
      <c r="AU584" s="17" t="s">
        <v>76</v>
      </c>
      <c r="AY584" s="17" t="s">
        <v>163</v>
      </c>
      <c r="BE584" s="227">
        <f>IF(N584="základní",J584,0)</f>
        <v>0</v>
      </c>
      <c r="BF584" s="227">
        <f>IF(N584="snížená",J584,0)</f>
        <v>0</v>
      </c>
      <c r="BG584" s="227">
        <f>IF(N584="zákl. přenesená",J584,0)</f>
        <v>0</v>
      </c>
      <c r="BH584" s="227">
        <f>IF(N584="sníž. přenesená",J584,0)</f>
        <v>0</v>
      </c>
      <c r="BI584" s="227">
        <f>IF(N584="nulová",J584,0)</f>
        <v>0</v>
      </c>
      <c r="BJ584" s="17" t="s">
        <v>74</v>
      </c>
      <c r="BK584" s="227">
        <f>ROUND(I584*H584,2)</f>
        <v>0</v>
      </c>
      <c r="BL584" s="17" t="s">
        <v>294</v>
      </c>
      <c r="BM584" s="17" t="s">
        <v>1070</v>
      </c>
    </row>
    <row r="585" s="1" customFormat="1">
      <c r="B585" s="38"/>
      <c r="C585" s="39"/>
      <c r="D585" s="228" t="s">
        <v>172</v>
      </c>
      <c r="E585" s="39"/>
      <c r="F585" s="229" t="s">
        <v>505</v>
      </c>
      <c r="G585" s="39"/>
      <c r="H585" s="39"/>
      <c r="I585" s="143"/>
      <c r="J585" s="39"/>
      <c r="K585" s="39"/>
      <c r="L585" s="43"/>
      <c r="M585" s="230"/>
      <c r="N585" s="79"/>
      <c r="O585" s="79"/>
      <c r="P585" s="79"/>
      <c r="Q585" s="79"/>
      <c r="R585" s="79"/>
      <c r="S585" s="79"/>
      <c r="T585" s="80"/>
      <c r="AT585" s="17" t="s">
        <v>172</v>
      </c>
      <c r="AU585" s="17" t="s">
        <v>76</v>
      </c>
    </row>
    <row r="586" s="1" customFormat="1">
      <c r="B586" s="38"/>
      <c r="C586" s="39"/>
      <c r="D586" s="228" t="s">
        <v>221</v>
      </c>
      <c r="E586" s="39"/>
      <c r="F586" s="231" t="s">
        <v>507</v>
      </c>
      <c r="G586" s="39"/>
      <c r="H586" s="39"/>
      <c r="I586" s="143"/>
      <c r="J586" s="39"/>
      <c r="K586" s="39"/>
      <c r="L586" s="43"/>
      <c r="M586" s="230"/>
      <c r="N586" s="79"/>
      <c r="O586" s="79"/>
      <c r="P586" s="79"/>
      <c r="Q586" s="79"/>
      <c r="R586" s="79"/>
      <c r="S586" s="79"/>
      <c r="T586" s="80"/>
      <c r="AT586" s="17" t="s">
        <v>221</v>
      </c>
      <c r="AU586" s="17" t="s">
        <v>76</v>
      </c>
    </row>
    <row r="587" s="12" customFormat="1">
      <c r="B587" s="232"/>
      <c r="C587" s="233"/>
      <c r="D587" s="228" t="s">
        <v>176</v>
      </c>
      <c r="E587" s="234" t="s">
        <v>1</v>
      </c>
      <c r="F587" s="235" t="s">
        <v>1071</v>
      </c>
      <c r="G587" s="233"/>
      <c r="H587" s="236">
        <v>0.0080000000000000002</v>
      </c>
      <c r="I587" s="237"/>
      <c r="J587" s="233"/>
      <c r="K587" s="233"/>
      <c r="L587" s="238"/>
      <c r="M587" s="239"/>
      <c r="N587" s="240"/>
      <c r="O587" s="240"/>
      <c r="P587" s="240"/>
      <c r="Q587" s="240"/>
      <c r="R587" s="240"/>
      <c r="S587" s="240"/>
      <c r="T587" s="241"/>
      <c r="AT587" s="242" t="s">
        <v>176</v>
      </c>
      <c r="AU587" s="242" t="s">
        <v>76</v>
      </c>
      <c r="AV587" s="12" t="s">
        <v>76</v>
      </c>
      <c r="AW587" s="12" t="s">
        <v>30</v>
      </c>
      <c r="AX587" s="12" t="s">
        <v>67</v>
      </c>
      <c r="AY587" s="242" t="s">
        <v>163</v>
      </c>
    </row>
    <row r="588" s="14" customFormat="1">
      <c r="B588" s="253"/>
      <c r="C588" s="254"/>
      <c r="D588" s="228" t="s">
        <v>176</v>
      </c>
      <c r="E588" s="255" t="s">
        <v>1</v>
      </c>
      <c r="F588" s="256" t="s">
        <v>188</v>
      </c>
      <c r="G588" s="254"/>
      <c r="H588" s="257">
        <v>0.0080000000000000002</v>
      </c>
      <c r="I588" s="258"/>
      <c r="J588" s="254"/>
      <c r="K588" s="254"/>
      <c r="L588" s="259"/>
      <c r="M588" s="260"/>
      <c r="N588" s="261"/>
      <c r="O588" s="261"/>
      <c r="P588" s="261"/>
      <c r="Q588" s="261"/>
      <c r="R588" s="261"/>
      <c r="S588" s="261"/>
      <c r="T588" s="262"/>
      <c r="AT588" s="263" t="s">
        <v>176</v>
      </c>
      <c r="AU588" s="263" t="s">
        <v>76</v>
      </c>
      <c r="AV588" s="14" t="s">
        <v>170</v>
      </c>
      <c r="AW588" s="14" t="s">
        <v>30</v>
      </c>
      <c r="AX588" s="14" t="s">
        <v>74</v>
      </c>
      <c r="AY588" s="263" t="s">
        <v>163</v>
      </c>
    </row>
    <row r="589" s="1" customFormat="1" ht="16.5" customHeight="1">
      <c r="B589" s="38"/>
      <c r="C589" s="216" t="s">
        <v>1072</v>
      </c>
      <c r="D589" s="216" t="s">
        <v>165</v>
      </c>
      <c r="E589" s="217" t="s">
        <v>510</v>
      </c>
      <c r="F589" s="218" t="s">
        <v>511</v>
      </c>
      <c r="G589" s="219" t="s">
        <v>197</v>
      </c>
      <c r="H589" s="220">
        <v>44.640000000000001</v>
      </c>
      <c r="I589" s="221"/>
      <c r="J589" s="222">
        <f>ROUND(I589*H589,2)</f>
        <v>0</v>
      </c>
      <c r="K589" s="218" t="s">
        <v>169</v>
      </c>
      <c r="L589" s="43"/>
      <c r="M589" s="223" t="s">
        <v>1</v>
      </c>
      <c r="N589" s="224" t="s">
        <v>38</v>
      </c>
      <c r="O589" s="79"/>
      <c r="P589" s="225">
        <f>O589*H589</f>
        <v>0</v>
      </c>
      <c r="Q589" s="225">
        <v>0</v>
      </c>
      <c r="R589" s="225">
        <f>Q589*H589</f>
        <v>0</v>
      </c>
      <c r="S589" s="225">
        <v>0</v>
      </c>
      <c r="T589" s="226">
        <f>S589*H589</f>
        <v>0</v>
      </c>
      <c r="AR589" s="17" t="s">
        <v>294</v>
      </c>
      <c r="AT589" s="17" t="s">
        <v>165</v>
      </c>
      <c r="AU589" s="17" t="s">
        <v>76</v>
      </c>
      <c r="AY589" s="17" t="s">
        <v>163</v>
      </c>
      <c r="BE589" s="227">
        <f>IF(N589="základní",J589,0)</f>
        <v>0</v>
      </c>
      <c r="BF589" s="227">
        <f>IF(N589="snížená",J589,0)</f>
        <v>0</v>
      </c>
      <c r="BG589" s="227">
        <f>IF(N589="zákl. přenesená",J589,0)</f>
        <v>0</v>
      </c>
      <c r="BH589" s="227">
        <f>IF(N589="sníž. přenesená",J589,0)</f>
        <v>0</v>
      </c>
      <c r="BI589" s="227">
        <f>IF(N589="nulová",J589,0)</f>
        <v>0</v>
      </c>
      <c r="BJ589" s="17" t="s">
        <v>74</v>
      </c>
      <c r="BK589" s="227">
        <f>ROUND(I589*H589,2)</f>
        <v>0</v>
      </c>
      <c r="BL589" s="17" t="s">
        <v>294</v>
      </c>
      <c r="BM589" s="17" t="s">
        <v>1073</v>
      </c>
    </row>
    <row r="590" s="1" customFormat="1">
      <c r="B590" s="38"/>
      <c r="C590" s="39"/>
      <c r="D590" s="228" t="s">
        <v>172</v>
      </c>
      <c r="E590" s="39"/>
      <c r="F590" s="229" t="s">
        <v>513</v>
      </c>
      <c r="G590" s="39"/>
      <c r="H590" s="39"/>
      <c r="I590" s="143"/>
      <c r="J590" s="39"/>
      <c r="K590" s="39"/>
      <c r="L590" s="43"/>
      <c r="M590" s="230"/>
      <c r="N590" s="79"/>
      <c r="O590" s="79"/>
      <c r="P590" s="79"/>
      <c r="Q590" s="79"/>
      <c r="R590" s="79"/>
      <c r="S590" s="79"/>
      <c r="T590" s="80"/>
      <c r="AT590" s="17" t="s">
        <v>172</v>
      </c>
      <c r="AU590" s="17" t="s">
        <v>76</v>
      </c>
    </row>
    <row r="591" s="1" customFormat="1">
      <c r="B591" s="38"/>
      <c r="C591" s="39"/>
      <c r="D591" s="228" t="s">
        <v>174</v>
      </c>
      <c r="E591" s="39"/>
      <c r="F591" s="231" t="s">
        <v>497</v>
      </c>
      <c r="G591" s="39"/>
      <c r="H591" s="39"/>
      <c r="I591" s="143"/>
      <c r="J591" s="39"/>
      <c r="K591" s="39"/>
      <c r="L591" s="43"/>
      <c r="M591" s="230"/>
      <c r="N591" s="79"/>
      <c r="O591" s="79"/>
      <c r="P591" s="79"/>
      <c r="Q591" s="79"/>
      <c r="R591" s="79"/>
      <c r="S591" s="79"/>
      <c r="T591" s="80"/>
      <c r="AT591" s="17" t="s">
        <v>174</v>
      </c>
      <c r="AU591" s="17" t="s">
        <v>76</v>
      </c>
    </row>
    <row r="592" s="1" customFormat="1">
      <c r="B592" s="38"/>
      <c r="C592" s="39"/>
      <c r="D592" s="228" t="s">
        <v>221</v>
      </c>
      <c r="E592" s="39"/>
      <c r="F592" s="231" t="s">
        <v>514</v>
      </c>
      <c r="G592" s="39"/>
      <c r="H592" s="39"/>
      <c r="I592" s="143"/>
      <c r="J592" s="39"/>
      <c r="K592" s="39"/>
      <c r="L592" s="43"/>
      <c r="M592" s="230"/>
      <c r="N592" s="79"/>
      <c r="O592" s="79"/>
      <c r="P592" s="79"/>
      <c r="Q592" s="79"/>
      <c r="R592" s="79"/>
      <c r="S592" s="79"/>
      <c r="T592" s="80"/>
      <c r="AT592" s="17" t="s">
        <v>221</v>
      </c>
      <c r="AU592" s="17" t="s">
        <v>76</v>
      </c>
    </row>
    <row r="593" s="12" customFormat="1">
      <c r="B593" s="232"/>
      <c r="C593" s="233"/>
      <c r="D593" s="228" t="s">
        <v>176</v>
      </c>
      <c r="E593" s="234" t="s">
        <v>1</v>
      </c>
      <c r="F593" s="235" t="s">
        <v>1074</v>
      </c>
      <c r="G593" s="233"/>
      <c r="H593" s="236">
        <v>44.640000000000001</v>
      </c>
      <c r="I593" s="237"/>
      <c r="J593" s="233"/>
      <c r="K593" s="233"/>
      <c r="L593" s="238"/>
      <c r="M593" s="239"/>
      <c r="N593" s="240"/>
      <c r="O593" s="240"/>
      <c r="P593" s="240"/>
      <c r="Q593" s="240"/>
      <c r="R593" s="240"/>
      <c r="S593" s="240"/>
      <c r="T593" s="241"/>
      <c r="AT593" s="242" t="s">
        <v>176</v>
      </c>
      <c r="AU593" s="242" t="s">
        <v>76</v>
      </c>
      <c r="AV593" s="12" t="s">
        <v>76</v>
      </c>
      <c r="AW593" s="12" t="s">
        <v>30</v>
      </c>
      <c r="AX593" s="12" t="s">
        <v>67</v>
      </c>
      <c r="AY593" s="242" t="s">
        <v>163</v>
      </c>
    </row>
    <row r="594" s="14" customFormat="1">
      <c r="B594" s="253"/>
      <c r="C594" s="254"/>
      <c r="D594" s="228" t="s">
        <v>176</v>
      </c>
      <c r="E594" s="255" t="s">
        <v>1</v>
      </c>
      <c r="F594" s="256" t="s">
        <v>188</v>
      </c>
      <c r="G594" s="254"/>
      <c r="H594" s="257">
        <v>44.640000000000001</v>
      </c>
      <c r="I594" s="258"/>
      <c r="J594" s="254"/>
      <c r="K594" s="254"/>
      <c r="L594" s="259"/>
      <c r="M594" s="260"/>
      <c r="N594" s="261"/>
      <c r="O594" s="261"/>
      <c r="P594" s="261"/>
      <c r="Q594" s="261"/>
      <c r="R594" s="261"/>
      <c r="S594" s="261"/>
      <c r="T594" s="262"/>
      <c r="AT594" s="263" t="s">
        <v>176</v>
      </c>
      <c r="AU594" s="263" t="s">
        <v>76</v>
      </c>
      <c r="AV594" s="14" t="s">
        <v>170</v>
      </c>
      <c r="AW594" s="14" t="s">
        <v>30</v>
      </c>
      <c r="AX594" s="14" t="s">
        <v>74</v>
      </c>
      <c r="AY594" s="263" t="s">
        <v>163</v>
      </c>
    </row>
    <row r="595" s="1" customFormat="1" ht="16.5" customHeight="1">
      <c r="B595" s="38"/>
      <c r="C595" s="264" t="s">
        <v>1075</v>
      </c>
      <c r="D595" s="264" t="s">
        <v>347</v>
      </c>
      <c r="E595" s="265" t="s">
        <v>517</v>
      </c>
      <c r="F595" s="266" t="s">
        <v>518</v>
      </c>
      <c r="G595" s="267" t="s">
        <v>241</v>
      </c>
      <c r="H595" s="268">
        <v>0.0089999999999999993</v>
      </c>
      <c r="I595" s="269"/>
      <c r="J595" s="270">
        <f>ROUND(I595*H595,2)</f>
        <v>0</v>
      </c>
      <c r="K595" s="266" t="s">
        <v>169</v>
      </c>
      <c r="L595" s="271"/>
      <c r="M595" s="272" t="s">
        <v>1</v>
      </c>
      <c r="N595" s="273" t="s">
        <v>38</v>
      </c>
      <c r="O595" s="79"/>
      <c r="P595" s="225">
        <f>O595*H595</f>
        <v>0</v>
      </c>
      <c r="Q595" s="225">
        <v>1</v>
      </c>
      <c r="R595" s="225">
        <f>Q595*H595</f>
        <v>0.0089999999999999993</v>
      </c>
      <c r="S595" s="225">
        <v>0</v>
      </c>
      <c r="T595" s="226">
        <f>S595*H595</f>
        <v>0</v>
      </c>
      <c r="AR595" s="17" t="s">
        <v>429</v>
      </c>
      <c r="AT595" s="17" t="s">
        <v>347</v>
      </c>
      <c r="AU595" s="17" t="s">
        <v>76</v>
      </c>
      <c r="AY595" s="17" t="s">
        <v>163</v>
      </c>
      <c r="BE595" s="227">
        <f>IF(N595="základní",J595,0)</f>
        <v>0</v>
      </c>
      <c r="BF595" s="227">
        <f>IF(N595="snížená",J595,0)</f>
        <v>0</v>
      </c>
      <c r="BG595" s="227">
        <f>IF(N595="zákl. přenesená",J595,0)</f>
        <v>0</v>
      </c>
      <c r="BH595" s="227">
        <f>IF(N595="sníž. přenesená",J595,0)</f>
        <v>0</v>
      </c>
      <c r="BI595" s="227">
        <f>IF(N595="nulová",J595,0)</f>
        <v>0</v>
      </c>
      <c r="BJ595" s="17" t="s">
        <v>74</v>
      </c>
      <c r="BK595" s="227">
        <f>ROUND(I595*H595,2)</f>
        <v>0</v>
      </c>
      <c r="BL595" s="17" t="s">
        <v>294</v>
      </c>
      <c r="BM595" s="17" t="s">
        <v>1076</v>
      </c>
    </row>
    <row r="596" s="1" customFormat="1">
      <c r="B596" s="38"/>
      <c r="C596" s="39"/>
      <c r="D596" s="228" t="s">
        <v>172</v>
      </c>
      <c r="E596" s="39"/>
      <c r="F596" s="229" t="s">
        <v>518</v>
      </c>
      <c r="G596" s="39"/>
      <c r="H596" s="39"/>
      <c r="I596" s="143"/>
      <c r="J596" s="39"/>
      <c r="K596" s="39"/>
      <c r="L596" s="43"/>
      <c r="M596" s="230"/>
      <c r="N596" s="79"/>
      <c r="O596" s="79"/>
      <c r="P596" s="79"/>
      <c r="Q596" s="79"/>
      <c r="R596" s="79"/>
      <c r="S596" s="79"/>
      <c r="T596" s="80"/>
      <c r="AT596" s="17" t="s">
        <v>172</v>
      </c>
      <c r="AU596" s="17" t="s">
        <v>76</v>
      </c>
    </row>
    <row r="597" s="1" customFormat="1">
      <c r="B597" s="38"/>
      <c r="C597" s="39"/>
      <c r="D597" s="228" t="s">
        <v>221</v>
      </c>
      <c r="E597" s="39"/>
      <c r="F597" s="231" t="s">
        <v>520</v>
      </c>
      <c r="G597" s="39"/>
      <c r="H597" s="39"/>
      <c r="I597" s="143"/>
      <c r="J597" s="39"/>
      <c r="K597" s="39"/>
      <c r="L597" s="43"/>
      <c r="M597" s="230"/>
      <c r="N597" s="79"/>
      <c r="O597" s="79"/>
      <c r="P597" s="79"/>
      <c r="Q597" s="79"/>
      <c r="R597" s="79"/>
      <c r="S597" s="79"/>
      <c r="T597" s="80"/>
      <c r="AT597" s="17" t="s">
        <v>221</v>
      </c>
      <c r="AU597" s="17" t="s">
        <v>76</v>
      </c>
    </row>
    <row r="598" s="12" customFormat="1">
      <c r="B598" s="232"/>
      <c r="C598" s="233"/>
      <c r="D598" s="228" t="s">
        <v>176</v>
      </c>
      <c r="E598" s="234" t="s">
        <v>1</v>
      </c>
      <c r="F598" s="235" t="s">
        <v>1077</v>
      </c>
      <c r="G598" s="233"/>
      <c r="H598" s="236">
        <v>0.0089999999999999993</v>
      </c>
      <c r="I598" s="237"/>
      <c r="J598" s="233"/>
      <c r="K598" s="233"/>
      <c r="L598" s="238"/>
      <c r="M598" s="239"/>
      <c r="N598" s="240"/>
      <c r="O598" s="240"/>
      <c r="P598" s="240"/>
      <c r="Q598" s="240"/>
      <c r="R598" s="240"/>
      <c r="S598" s="240"/>
      <c r="T598" s="241"/>
      <c r="AT598" s="242" t="s">
        <v>176</v>
      </c>
      <c r="AU598" s="242" t="s">
        <v>76</v>
      </c>
      <c r="AV598" s="12" t="s">
        <v>76</v>
      </c>
      <c r="AW598" s="12" t="s">
        <v>30</v>
      </c>
      <c r="AX598" s="12" t="s">
        <v>67</v>
      </c>
      <c r="AY598" s="242" t="s">
        <v>163</v>
      </c>
    </row>
    <row r="599" s="14" customFormat="1">
      <c r="B599" s="253"/>
      <c r="C599" s="254"/>
      <c r="D599" s="228" t="s">
        <v>176</v>
      </c>
      <c r="E599" s="255" t="s">
        <v>1</v>
      </c>
      <c r="F599" s="256" t="s">
        <v>188</v>
      </c>
      <c r="G599" s="254"/>
      <c r="H599" s="257">
        <v>0.0089999999999999993</v>
      </c>
      <c r="I599" s="258"/>
      <c r="J599" s="254"/>
      <c r="K599" s="254"/>
      <c r="L599" s="259"/>
      <c r="M599" s="260"/>
      <c r="N599" s="261"/>
      <c r="O599" s="261"/>
      <c r="P599" s="261"/>
      <c r="Q599" s="261"/>
      <c r="R599" s="261"/>
      <c r="S599" s="261"/>
      <c r="T599" s="262"/>
      <c r="AT599" s="263" t="s">
        <v>176</v>
      </c>
      <c r="AU599" s="263" t="s">
        <v>76</v>
      </c>
      <c r="AV599" s="14" t="s">
        <v>170</v>
      </c>
      <c r="AW599" s="14" t="s">
        <v>30</v>
      </c>
      <c r="AX599" s="14" t="s">
        <v>74</v>
      </c>
      <c r="AY599" s="263" t="s">
        <v>163</v>
      </c>
    </row>
    <row r="600" s="1" customFormat="1" ht="16.5" customHeight="1">
      <c r="B600" s="38"/>
      <c r="C600" s="216" t="s">
        <v>1078</v>
      </c>
      <c r="D600" s="216" t="s">
        <v>165</v>
      </c>
      <c r="E600" s="217" t="s">
        <v>1079</v>
      </c>
      <c r="F600" s="218" t="s">
        <v>1080</v>
      </c>
      <c r="G600" s="219" t="s">
        <v>197</v>
      </c>
      <c r="H600" s="220">
        <v>162</v>
      </c>
      <c r="I600" s="221"/>
      <c r="J600" s="222">
        <f>ROUND(I600*H600,2)</f>
        <v>0</v>
      </c>
      <c r="K600" s="218" t="s">
        <v>1</v>
      </c>
      <c r="L600" s="43"/>
      <c r="M600" s="223" t="s">
        <v>1</v>
      </c>
      <c r="N600" s="224" t="s">
        <v>38</v>
      </c>
      <c r="O600" s="79"/>
      <c r="P600" s="225">
        <f>O600*H600</f>
        <v>0</v>
      </c>
      <c r="Q600" s="225">
        <v>0</v>
      </c>
      <c r="R600" s="225">
        <f>Q600*H600</f>
        <v>0</v>
      </c>
      <c r="S600" s="225">
        <v>0</v>
      </c>
      <c r="T600" s="226">
        <f>S600*H600</f>
        <v>0</v>
      </c>
      <c r="AR600" s="17" t="s">
        <v>170</v>
      </c>
      <c r="AT600" s="17" t="s">
        <v>165</v>
      </c>
      <c r="AU600" s="17" t="s">
        <v>76</v>
      </c>
      <c r="AY600" s="17" t="s">
        <v>163</v>
      </c>
      <c r="BE600" s="227">
        <f>IF(N600="základní",J600,0)</f>
        <v>0</v>
      </c>
      <c r="BF600" s="227">
        <f>IF(N600="snížená",J600,0)</f>
        <v>0</v>
      </c>
      <c r="BG600" s="227">
        <f>IF(N600="zákl. přenesená",J600,0)</f>
        <v>0</v>
      </c>
      <c r="BH600" s="227">
        <f>IF(N600="sníž. přenesená",J600,0)</f>
        <v>0</v>
      </c>
      <c r="BI600" s="227">
        <f>IF(N600="nulová",J600,0)</f>
        <v>0</v>
      </c>
      <c r="BJ600" s="17" t="s">
        <v>74</v>
      </c>
      <c r="BK600" s="227">
        <f>ROUND(I600*H600,2)</f>
        <v>0</v>
      </c>
      <c r="BL600" s="17" t="s">
        <v>170</v>
      </c>
      <c r="BM600" s="17" t="s">
        <v>1081</v>
      </c>
    </row>
    <row r="601" s="1" customFormat="1">
      <c r="B601" s="38"/>
      <c r="C601" s="39"/>
      <c r="D601" s="228" t="s">
        <v>172</v>
      </c>
      <c r="E601" s="39"/>
      <c r="F601" s="229" t="s">
        <v>1080</v>
      </c>
      <c r="G601" s="39"/>
      <c r="H601" s="39"/>
      <c r="I601" s="143"/>
      <c r="J601" s="39"/>
      <c r="K601" s="39"/>
      <c r="L601" s="43"/>
      <c r="M601" s="230"/>
      <c r="N601" s="79"/>
      <c r="O601" s="79"/>
      <c r="P601" s="79"/>
      <c r="Q601" s="79"/>
      <c r="R601" s="79"/>
      <c r="S601" s="79"/>
      <c r="T601" s="80"/>
      <c r="AT601" s="17" t="s">
        <v>172</v>
      </c>
      <c r="AU601" s="17" t="s">
        <v>76</v>
      </c>
    </row>
    <row r="602" s="12" customFormat="1">
      <c r="B602" s="232"/>
      <c r="C602" s="233"/>
      <c r="D602" s="228" t="s">
        <v>176</v>
      </c>
      <c r="E602" s="234" t="s">
        <v>1</v>
      </c>
      <c r="F602" s="235" t="s">
        <v>1082</v>
      </c>
      <c r="G602" s="233"/>
      <c r="H602" s="236">
        <v>162</v>
      </c>
      <c r="I602" s="237"/>
      <c r="J602" s="233"/>
      <c r="K602" s="233"/>
      <c r="L602" s="238"/>
      <c r="M602" s="239"/>
      <c r="N602" s="240"/>
      <c r="O602" s="240"/>
      <c r="P602" s="240"/>
      <c r="Q602" s="240"/>
      <c r="R602" s="240"/>
      <c r="S602" s="240"/>
      <c r="T602" s="241"/>
      <c r="AT602" s="242" t="s">
        <v>176</v>
      </c>
      <c r="AU602" s="242" t="s">
        <v>76</v>
      </c>
      <c r="AV602" s="12" t="s">
        <v>76</v>
      </c>
      <c r="AW602" s="12" t="s">
        <v>30</v>
      </c>
      <c r="AX602" s="12" t="s">
        <v>74</v>
      </c>
      <c r="AY602" s="242" t="s">
        <v>163</v>
      </c>
    </row>
    <row r="603" s="1" customFormat="1" ht="16.5" customHeight="1">
      <c r="B603" s="38"/>
      <c r="C603" s="216" t="s">
        <v>1083</v>
      </c>
      <c r="D603" s="216" t="s">
        <v>165</v>
      </c>
      <c r="E603" s="217" t="s">
        <v>1084</v>
      </c>
      <c r="F603" s="218" t="s">
        <v>1085</v>
      </c>
      <c r="G603" s="219" t="s">
        <v>168</v>
      </c>
      <c r="H603" s="220">
        <v>28</v>
      </c>
      <c r="I603" s="221"/>
      <c r="J603" s="222">
        <f>ROUND(I603*H603,2)</f>
        <v>0</v>
      </c>
      <c r="K603" s="218" t="s">
        <v>1</v>
      </c>
      <c r="L603" s="43"/>
      <c r="M603" s="223" t="s">
        <v>1</v>
      </c>
      <c r="N603" s="224" t="s">
        <v>38</v>
      </c>
      <c r="O603" s="79"/>
      <c r="P603" s="225">
        <f>O603*H603</f>
        <v>0</v>
      </c>
      <c r="Q603" s="225">
        <v>0</v>
      </c>
      <c r="R603" s="225">
        <f>Q603*H603</f>
        <v>0</v>
      </c>
      <c r="S603" s="225">
        <v>0</v>
      </c>
      <c r="T603" s="226">
        <f>S603*H603</f>
        <v>0</v>
      </c>
      <c r="AR603" s="17" t="s">
        <v>170</v>
      </c>
      <c r="AT603" s="17" t="s">
        <v>165</v>
      </c>
      <c r="AU603" s="17" t="s">
        <v>76</v>
      </c>
      <c r="AY603" s="17" t="s">
        <v>163</v>
      </c>
      <c r="BE603" s="227">
        <f>IF(N603="základní",J603,0)</f>
        <v>0</v>
      </c>
      <c r="BF603" s="227">
        <f>IF(N603="snížená",J603,0)</f>
        <v>0</v>
      </c>
      <c r="BG603" s="227">
        <f>IF(N603="zákl. přenesená",J603,0)</f>
        <v>0</v>
      </c>
      <c r="BH603" s="227">
        <f>IF(N603="sníž. přenesená",J603,0)</f>
        <v>0</v>
      </c>
      <c r="BI603" s="227">
        <f>IF(N603="nulová",J603,0)</f>
        <v>0</v>
      </c>
      <c r="BJ603" s="17" t="s">
        <v>74</v>
      </c>
      <c r="BK603" s="227">
        <f>ROUND(I603*H603,2)</f>
        <v>0</v>
      </c>
      <c r="BL603" s="17" t="s">
        <v>170</v>
      </c>
      <c r="BM603" s="17" t="s">
        <v>1086</v>
      </c>
    </row>
    <row r="604" s="1" customFormat="1">
      <c r="B604" s="38"/>
      <c r="C604" s="39"/>
      <c r="D604" s="228" t="s">
        <v>172</v>
      </c>
      <c r="E604" s="39"/>
      <c r="F604" s="229" t="s">
        <v>1085</v>
      </c>
      <c r="G604" s="39"/>
      <c r="H604" s="39"/>
      <c r="I604" s="143"/>
      <c r="J604" s="39"/>
      <c r="K604" s="39"/>
      <c r="L604" s="43"/>
      <c r="M604" s="230"/>
      <c r="N604" s="79"/>
      <c r="O604" s="79"/>
      <c r="P604" s="79"/>
      <c r="Q604" s="79"/>
      <c r="R604" s="79"/>
      <c r="S604" s="79"/>
      <c r="T604" s="80"/>
      <c r="AT604" s="17" t="s">
        <v>172</v>
      </c>
      <c r="AU604" s="17" t="s">
        <v>76</v>
      </c>
    </row>
    <row r="605" s="12" customFormat="1">
      <c r="B605" s="232"/>
      <c r="C605" s="233"/>
      <c r="D605" s="228" t="s">
        <v>176</v>
      </c>
      <c r="E605" s="234" t="s">
        <v>1</v>
      </c>
      <c r="F605" s="235" t="s">
        <v>1087</v>
      </c>
      <c r="G605" s="233"/>
      <c r="H605" s="236">
        <v>28</v>
      </c>
      <c r="I605" s="237"/>
      <c r="J605" s="233"/>
      <c r="K605" s="233"/>
      <c r="L605" s="238"/>
      <c r="M605" s="239"/>
      <c r="N605" s="240"/>
      <c r="O605" s="240"/>
      <c r="P605" s="240"/>
      <c r="Q605" s="240"/>
      <c r="R605" s="240"/>
      <c r="S605" s="240"/>
      <c r="T605" s="241"/>
      <c r="AT605" s="242" t="s">
        <v>176</v>
      </c>
      <c r="AU605" s="242" t="s">
        <v>76</v>
      </c>
      <c r="AV605" s="12" t="s">
        <v>76</v>
      </c>
      <c r="AW605" s="12" t="s">
        <v>30</v>
      </c>
      <c r="AX605" s="12" t="s">
        <v>74</v>
      </c>
      <c r="AY605" s="242" t="s">
        <v>163</v>
      </c>
    </row>
    <row r="606" s="1" customFormat="1" ht="16.5" customHeight="1">
      <c r="B606" s="38"/>
      <c r="C606" s="216" t="s">
        <v>1088</v>
      </c>
      <c r="D606" s="216" t="s">
        <v>165</v>
      </c>
      <c r="E606" s="217" t="s">
        <v>1089</v>
      </c>
      <c r="F606" s="218" t="s">
        <v>1090</v>
      </c>
      <c r="G606" s="219" t="s">
        <v>1091</v>
      </c>
      <c r="H606" s="280"/>
      <c r="I606" s="221"/>
      <c r="J606" s="222">
        <f>ROUND(I606*H606,2)</f>
        <v>0</v>
      </c>
      <c r="K606" s="218" t="s">
        <v>169</v>
      </c>
      <c r="L606" s="43"/>
      <c r="M606" s="223" t="s">
        <v>1</v>
      </c>
      <c r="N606" s="224" t="s">
        <v>38</v>
      </c>
      <c r="O606" s="79"/>
      <c r="P606" s="225">
        <f>O606*H606</f>
        <v>0</v>
      </c>
      <c r="Q606" s="225">
        <v>0</v>
      </c>
      <c r="R606" s="225">
        <f>Q606*H606</f>
        <v>0</v>
      </c>
      <c r="S606" s="225">
        <v>0</v>
      </c>
      <c r="T606" s="226">
        <f>S606*H606</f>
        <v>0</v>
      </c>
      <c r="AR606" s="17" t="s">
        <v>294</v>
      </c>
      <c r="AT606" s="17" t="s">
        <v>165</v>
      </c>
      <c r="AU606" s="17" t="s">
        <v>76</v>
      </c>
      <c r="AY606" s="17" t="s">
        <v>163</v>
      </c>
      <c r="BE606" s="227">
        <f>IF(N606="základní",J606,0)</f>
        <v>0</v>
      </c>
      <c r="BF606" s="227">
        <f>IF(N606="snížená",J606,0)</f>
        <v>0</v>
      </c>
      <c r="BG606" s="227">
        <f>IF(N606="zákl. přenesená",J606,0)</f>
        <v>0</v>
      </c>
      <c r="BH606" s="227">
        <f>IF(N606="sníž. přenesená",J606,0)</f>
        <v>0</v>
      </c>
      <c r="BI606" s="227">
        <f>IF(N606="nulová",J606,0)</f>
        <v>0</v>
      </c>
      <c r="BJ606" s="17" t="s">
        <v>74</v>
      </c>
      <c r="BK606" s="227">
        <f>ROUND(I606*H606,2)</f>
        <v>0</v>
      </c>
      <c r="BL606" s="17" t="s">
        <v>294</v>
      </c>
      <c r="BM606" s="17" t="s">
        <v>1092</v>
      </c>
    </row>
    <row r="607" s="1" customFormat="1">
      <c r="B607" s="38"/>
      <c r="C607" s="39"/>
      <c r="D607" s="228" t="s">
        <v>172</v>
      </c>
      <c r="E607" s="39"/>
      <c r="F607" s="229" t="s">
        <v>1093</v>
      </c>
      <c r="G607" s="39"/>
      <c r="H607" s="39"/>
      <c r="I607" s="143"/>
      <c r="J607" s="39"/>
      <c r="K607" s="39"/>
      <c r="L607" s="43"/>
      <c r="M607" s="230"/>
      <c r="N607" s="79"/>
      <c r="O607" s="79"/>
      <c r="P607" s="79"/>
      <c r="Q607" s="79"/>
      <c r="R607" s="79"/>
      <c r="S607" s="79"/>
      <c r="T607" s="80"/>
      <c r="AT607" s="17" t="s">
        <v>172</v>
      </c>
      <c r="AU607" s="17" t="s">
        <v>76</v>
      </c>
    </row>
    <row r="608" s="1" customFormat="1">
      <c r="B608" s="38"/>
      <c r="C608" s="39"/>
      <c r="D608" s="228" t="s">
        <v>174</v>
      </c>
      <c r="E608" s="39"/>
      <c r="F608" s="231" t="s">
        <v>527</v>
      </c>
      <c r="G608" s="39"/>
      <c r="H608" s="39"/>
      <c r="I608" s="143"/>
      <c r="J608" s="39"/>
      <c r="K608" s="39"/>
      <c r="L608" s="43"/>
      <c r="M608" s="277"/>
      <c r="N608" s="278"/>
      <c r="O608" s="278"/>
      <c r="P608" s="278"/>
      <c r="Q608" s="278"/>
      <c r="R608" s="278"/>
      <c r="S608" s="278"/>
      <c r="T608" s="279"/>
      <c r="AT608" s="17" t="s">
        <v>174</v>
      </c>
      <c r="AU608" s="17" t="s">
        <v>76</v>
      </c>
    </row>
    <row r="609" s="1" customFormat="1" ht="6.96" customHeight="1">
      <c r="B609" s="57"/>
      <c r="C609" s="58"/>
      <c r="D609" s="58"/>
      <c r="E609" s="58"/>
      <c r="F609" s="58"/>
      <c r="G609" s="58"/>
      <c r="H609" s="58"/>
      <c r="I609" s="167"/>
      <c r="J609" s="58"/>
      <c r="K609" s="58"/>
      <c r="L609" s="43"/>
    </row>
  </sheetData>
  <sheetProtection sheet="1" autoFilter="0" formatColumns="0" formatRows="0" objects="1" scenarios="1" spinCount="100000" saltValue="nvJmCHTMmaA6NxumQjtoqpqQDvPtfaFtL7bpRGX9U4Yka6VJo6jvH9+dQoGYw5S9cVzlbGXWD2nJaHlt85zeeA==" hashValue="2D3rxx+Ud4CXjqCMAmbkhZZaprSJmP7q7oG9wGS3FTpUFiaHpU2QhUtNNhHIE6DavfMGYjHVvkWOX6TGh/gqKQ==" algorithmName="SHA-512" password="CC35"/>
  <autoFilter ref="C96:K608"/>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89</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634</v>
      </c>
      <c r="F9" s="1"/>
      <c r="G9" s="1"/>
      <c r="H9" s="1"/>
      <c r="I9" s="143"/>
      <c r="L9" s="43"/>
    </row>
    <row r="10" s="1" customFormat="1" ht="12" customHeight="1">
      <c r="B10" s="43"/>
      <c r="D10" s="141" t="s">
        <v>131</v>
      </c>
      <c r="I10" s="143"/>
      <c r="L10" s="43"/>
    </row>
    <row r="11" s="1" customFormat="1" ht="36.96" customHeight="1">
      <c r="B11" s="43"/>
      <c r="E11" s="144" t="s">
        <v>1094</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ROUND((SUM(BE89:BE207)),  2)</f>
        <v>0</v>
      </c>
      <c r="I35" s="156">
        <v>0.20999999999999999</v>
      </c>
      <c r="J35" s="155">
        <f>ROUND(((SUM(BE89:BE207))*I35),  2)</f>
        <v>0</v>
      </c>
      <c r="L35" s="43"/>
    </row>
    <row r="36" s="1" customFormat="1" ht="14.4" customHeight="1">
      <c r="B36" s="43"/>
      <c r="E36" s="141" t="s">
        <v>39</v>
      </c>
      <c r="F36" s="155">
        <f>ROUND((SUM(BF89:BF207)),  2)</f>
        <v>0</v>
      </c>
      <c r="I36" s="156">
        <v>0.14999999999999999</v>
      </c>
      <c r="J36" s="155">
        <f>ROUND(((SUM(BF89:BF207))*I36),  2)</f>
        <v>0</v>
      </c>
      <c r="L36" s="43"/>
    </row>
    <row r="37" hidden="1" s="1" customFormat="1" ht="14.4" customHeight="1">
      <c r="B37" s="43"/>
      <c r="E37" s="141" t="s">
        <v>40</v>
      </c>
      <c r="F37" s="155">
        <f>ROUND((SUM(BG89:BG207)),  2)</f>
        <v>0</v>
      </c>
      <c r="I37" s="156">
        <v>0.20999999999999999</v>
      </c>
      <c r="J37" s="155">
        <f>0</f>
        <v>0</v>
      </c>
      <c r="L37" s="43"/>
    </row>
    <row r="38" hidden="1" s="1" customFormat="1" ht="14.4" customHeight="1">
      <c r="B38" s="43"/>
      <c r="E38" s="141" t="s">
        <v>41</v>
      </c>
      <c r="F38" s="155">
        <f>ROUND((SUM(BH89:BH207)),  2)</f>
        <v>0</v>
      </c>
      <c r="I38" s="156">
        <v>0.14999999999999999</v>
      </c>
      <c r="J38" s="155">
        <f>0</f>
        <v>0</v>
      </c>
      <c r="L38" s="43"/>
    </row>
    <row r="39" hidden="1" s="1" customFormat="1" ht="14.4" customHeight="1">
      <c r="B39" s="43"/>
      <c r="E39" s="141" t="s">
        <v>42</v>
      </c>
      <c r="F39" s="155">
        <f>ROUND((SUM(BI89:BI207)),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634</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002 - km 4,669 -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J89</f>
        <v>0</v>
      </c>
      <c r="K63" s="39"/>
      <c r="L63" s="43"/>
      <c r="AU63" s="17" t="s">
        <v>137</v>
      </c>
    </row>
    <row r="64" s="8" customFormat="1" ht="24.96" customHeight="1">
      <c r="B64" s="177"/>
      <c r="C64" s="178"/>
      <c r="D64" s="179" t="s">
        <v>138</v>
      </c>
      <c r="E64" s="180"/>
      <c r="F64" s="180"/>
      <c r="G64" s="180"/>
      <c r="H64" s="180"/>
      <c r="I64" s="181"/>
      <c r="J64" s="182">
        <f>J90</f>
        <v>0</v>
      </c>
      <c r="K64" s="178"/>
      <c r="L64" s="183"/>
    </row>
    <row r="65" s="9" customFormat="1" ht="19.92" customHeight="1">
      <c r="B65" s="184"/>
      <c r="C65" s="122"/>
      <c r="D65" s="185" t="s">
        <v>530</v>
      </c>
      <c r="E65" s="186"/>
      <c r="F65" s="186"/>
      <c r="G65" s="186"/>
      <c r="H65" s="186"/>
      <c r="I65" s="187"/>
      <c r="J65" s="188">
        <f>J91</f>
        <v>0</v>
      </c>
      <c r="K65" s="122"/>
      <c r="L65" s="189"/>
    </row>
    <row r="66" s="8" customFormat="1" ht="24.96" customHeight="1">
      <c r="B66" s="177"/>
      <c r="C66" s="178"/>
      <c r="D66" s="179" t="s">
        <v>531</v>
      </c>
      <c r="E66" s="180"/>
      <c r="F66" s="180"/>
      <c r="G66" s="180"/>
      <c r="H66" s="180"/>
      <c r="I66" s="181"/>
      <c r="J66" s="182">
        <f>J180</f>
        <v>0</v>
      </c>
      <c r="K66" s="178"/>
      <c r="L66" s="183"/>
    </row>
    <row r="67" s="8" customFormat="1" ht="24.96" customHeight="1">
      <c r="B67" s="177"/>
      <c r="C67" s="178"/>
      <c r="D67" s="179" t="s">
        <v>532</v>
      </c>
      <c r="E67" s="180"/>
      <c r="F67" s="180"/>
      <c r="G67" s="180"/>
      <c r="H67" s="180"/>
      <c r="I67" s="181"/>
      <c r="J67" s="182">
        <f>J203</f>
        <v>0</v>
      </c>
      <c r="K67" s="178"/>
      <c r="L67" s="183"/>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3" t="s">
        <v>148</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16</v>
      </c>
      <c r="D76" s="39"/>
      <c r="E76" s="39"/>
      <c r="F76" s="39"/>
      <c r="G76" s="39"/>
      <c r="H76" s="39"/>
      <c r="I76" s="143"/>
      <c r="J76" s="39"/>
      <c r="K76" s="39"/>
      <c r="L76" s="43"/>
    </row>
    <row r="77" s="1" customFormat="1" ht="16.5" customHeight="1">
      <c r="B77" s="38"/>
      <c r="C77" s="39"/>
      <c r="D77" s="39"/>
      <c r="E77" s="171" t="str">
        <f>E7</f>
        <v>Oprava mostních objektů v úseku Ústí n. L. západ - Řehlovice</v>
      </c>
      <c r="F77" s="32"/>
      <c r="G77" s="32"/>
      <c r="H77" s="32"/>
      <c r="I77" s="143"/>
      <c r="J77" s="39"/>
      <c r="K77" s="39"/>
      <c r="L77" s="43"/>
    </row>
    <row r="78" ht="12" customHeight="1">
      <c r="B78" s="21"/>
      <c r="C78" s="32" t="s">
        <v>129</v>
      </c>
      <c r="D78" s="22"/>
      <c r="E78" s="22"/>
      <c r="F78" s="22"/>
      <c r="G78" s="22"/>
      <c r="H78" s="22"/>
      <c r="I78" s="136"/>
      <c r="J78" s="22"/>
      <c r="K78" s="22"/>
      <c r="L78" s="20"/>
    </row>
    <row r="79" s="1" customFormat="1" ht="16.5" customHeight="1">
      <c r="B79" s="38"/>
      <c r="C79" s="39"/>
      <c r="D79" s="39"/>
      <c r="E79" s="171" t="s">
        <v>634</v>
      </c>
      <c r="F79" s="39"/>
      <c r="G79" s="39"/>
      <c r="H79" s="39"/>
      <c r="I79" s="143"/>
      <c r="J79" s="39"/>
      <c r="K79" s="39"/>
      <c r="L79" s="43"/>
    </row>
    <row r="80" s="1" customFormat="1" ht="12" customHeight="1">
      <c r="B80" s="38"/>
      <c r="C80" s="32" t="s">
        <v>131</v>
      </c>
      <c r="D80" s="39"/>
      <c r="E80" s="39"/>
      <c r="F80" s="39"/>
      <c r="G80" s="39"/>
      <c r="H80" s="39"/>
      <c r="I80" s="143"/>
      <c r="J80" s="39"/>
      <c r="K80" s="39"/>
      <c r="L80" s="43"/>
    </row>
    <row r="81" s="1" customFormat="1" ht="16.5" customHeight="1">
      <c r="B81" s="38"/>
      <c r="C81" s="39"/>
      <c r="D81" s="39"/>
      <c r="E81" s="64" t="str">
        <f>E11</f>
        <v>002 - km 4,669 - svršek</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20</v>
      </c>
      <c r="D83" s="39"/>
      <c r="E83" s="39"/>
      <c r="F83" s="27" t="str">
        <f>F14</f>
        <v xml:space="preserve"> </v>
      </c>
      <c r="G83" s="39"/>
      <c r="H83" s="39"/>
      <c r="I83" s="145" t="s">
        <v>22</v>
      </c>
      <c r="J83" s="67" t="str">
        <f>IF(J14="","",J14)</f>
        <v>25. 2. 2019</v>
      </c>
      <c r="K83" s="39"/>
      <c r="L83" s="43"/>
    </row>
    <row r="84" s="1" customFormat="1" ht="6.96" customHeight="1">
      <c r="B84" s="38"/>
      <c r="C84" s="39"/>
      <c r="D84" s="39"/>
      <c r="E84" s="39"/>
      <c r="F84" s="39"/>
      <c r="G84" s="39"/>
      <c r="H84" s="39"/>
      <c r="I84" s="143"/>
      <c r="J84" s="39"/>
      <c r="K84" s="39"/>
      <c r="L84" s="43"/>
    </row>
    <row r="85" s="1" customFormat="1" ht="13.65" customHeight="1">
      <c r="B85" s="38"/>
      <c r="C85" s="32" t="s">
        <v>24</v>
      </c>
      <c r="D85" s="39"/>
      <c r="E85" s="39"/>
      <c r="F85" s="27" t="str">
        <f>E17</f>
        <v xml:space="preserve"> </v>
      </c>
      <c r="G85" s="39"/>
      <c r="H85" s="39"/>
      <c r="I85" s="145" t="s">
        <v>29</v>
      </c>
      <c r="J85" s="36" t="str">
        <f>E23</f>
        <v xml:space="preserve"> </v>
      </c>
      <c r="K85" s="39"/>
      <c r="L85" s="43"/>
    </row>
    <row r="86" s="1" customFormat="1" ht="13.65" customHeight="1">
      <c r="B86" s="38"/>
      <c r="C86" s="32" t="s">
        <v>27</v>
      </c>
      <c r="D86" s="39"/>
      <c r="E86" s="39"/>
      <c r="F86" s="27" t="str">
        <f>IF(E20="","",E20)</f>
        <v>Vyplň údaj</v>
      </c>
      <c r="G86" s="39"/>
      <c r="H86" s="39"/>
      <c r="I86" s="145" t="s">
        <v>31</v>
      </c>
      <c r="J86" s="36" t="str">
        <f>E26</f>
        <v xml:space="preserve"> </v>
      </c>
      <c r="K86" s="39"/>
      <c r="L86" s="43"/>
    </row>
    <row r="87" s="1" customFormat="1" ht="10.32" customHeight="1">
      <c r="B87" s="38"/>
      <c r="C87" s="39"/>
      <c r="D87" s="39"/>
      <c r="E87" s="39"/>
      <c r="F87" s="39"/>
      <c r="G87" s="39"/>
      <c r="H87" s="39"/>
      <c r="I87" s="143"/>
      <c r="J87" s="39"/>
      <c r="K87" s="39"/>
      <c r="L87" s="43"/>
    </row>
    <row r="88" s="10" customFormat="1" ht="29.28" customHeight="1">
      <c r="B88" s="190"/>
      <c r="C88" s="191" t="s">
        <v>149</v>
      </c>
      <c r="D88" s="192" t="s">
        <v>52</v>
      </c>
      <c r="E88" s="192" t="s">
        <v>48</v>
      </c>
      <c r="F88" s="192" t="s">
        <v>49</v>
      </c>
      <c r="G88" s="192" t="s">
        <v>150</v>
      </c>
      <c r="H88" s="192" t="s">
        <v>151</v>
      </c>
      <c r="I88" s="193" t="s">
        <v>152</v>
      </c>
      <c r="J88" s="192" t="s">
        <v>135</v>
      </c>
      <c r="K88" s="194" t="s">
        <v>153</v>
      </c>
      <c r="L88" s="195"/>
      <c r="M88" s="88" t="s">
        <v>1</v>
      </c>
      <c r="N88" s="89" t="s">
        <v>37</v>
      </c>
      <c r="O88" s="89" t="s">
        <v>154</v>
      </c>
      <c r="P88" s="89" t="s">
        <v>155</v>
      </c>
      <c r="Q88" s="89" t="s">
        <v>156</v>
      </c>
      <c r="R88" s="89" t="s">
        <v>157</v>
      </c>
      <c r="S88" s="89" t="s">
        <v>158</v>
      </c>
      <c r="T88" s="90" t="s">
        <v>159</v>
      </c>
    </row>
    <row r="89" s="1" customFormat="1" ht="22.8" customHeight="1">
      <c r="B89" s="38"/>
      <c r="C89" s="95" t="s">
        <v>160</v>
      </c>
      <c r="D89" s="39"/>
      <c r="E89" s="39"/>
      <c r="F89" s="39"/>
      <c r="G89" s="39"/>
      <c r="H89" s="39"/>
      <c r="I89" s="143"/>
      <c r="J89" s="196">
        <f>BK89</f>
        <v>0</v>
      </c>
      <c r="K89" s="39"/>
      <c r="L89" s="43"/>
      <c r="M89" s="91"/>
      <c r="N89" s="92"/>
      <c r="O89" s="92"/>
      <c r="P89" s="197">
        <f>P90+P180+P203</f>
        <v>0</v>
      </c>
      <c r="Q89" s="92"/>
      <c r="R89" s="197">
        <f>R90+R180+R203</f>
        <v>117.279</v>
      </c>
      <c r="S89" s="92"/>
      <c r="T89" s="198">
        <f>T90+T180+T203</f>
        <v>0</v>
      </c>
      <c r="AT89" s="17" t="s">
        <v>66</v>
      </c>
      <c r="AU89" s="17" t="s">
        <v>137</v>
      </c>
      <c r="BK89" s="199">
        <f>BK90+BK180+BK203</f>
        <v>0</v>
      </c>
    </row>
    <row r="90" s="11" customFormat="1" ht="25.92" customHeight="1">
      <c r="B90" s="200"/>
      <c r="C90" s="201"/>
      <c r="D90" s="202" t="s">
        <v>66</v>
      </c>
      <c r="E90" s="203" t="s">
        <v>161</v>
      </c>
      <c r="F90" s="203" t="s">
        <v>162</v>
      </c>
      <c r="G90" s="201"/>
      <c r="H90" s="201"/>
      <c r="I90" s="204"/>
      <c r="J90" s="205">
        <f>BK90</f>
        <v>0</v>
      </c>
      <c r="K90" s="201"/>
      <c r="L90" s="206"/>
      <c r="M90" s="207"/>
      <c r="N90" s="208"/>
      <c r="O90" s="208"/>
      <c r="P90" s="209">
        <f>P91</f>
        <v>0</v>
      </c>
      <c r="Q90" s="208"/>
      <c r="R90" s="209">
        <f>R91</f>
        <v>117.279</v>
      </c>
      <c r="S90" s="208"/>
      <c r="T90" s="210">
        <f>T91</f>
        <v>0</v>
      </c>
      <c r="AR90" s="211" t="s">
        <v>74</v>
      </c>
      <c r="AT90" s="212" t="s">
        <v>66</v>
      </c>
      <c r="AU90" s="212" t="s">
        <v>67</v>
      </c>
      <c r="AY90" s="211" t="s">
        <v>163</v>
      </c>
      <c r="BK90" s="213">
        <f>BK91</f>
        <v>0</v>
      </c>
    </row>
    <row r="91" s="11" customFormat="1" ht="22.8" customHeight="1">
      <c r="B91" s="200"/>
      <c r="C91" s="201"/>
      <c r="D91" s="202" t="s">
        <v>66</v>
      </c>
      <c r="E91" s="214" t="s">
        <v>205</v>
      </c>
      <c r="F91" s="214" t="s">
        <v>533</v>
      </c>
      <c r="G91" s="201"/>
      <c r="H91" s="201"/>
      <c r="I91" s="204"/>
      <c r="J91" s="215">
        <f>BK91</f>
        <v>0</v>
      </c>
      <c r="K91" s="201"/>
      <c r="L91" s="206"/>
      <c r="M91" s="207"/>
      <c r="N91" s="208"/>
      <c r="O91" s="208"/>
      <c r="P91" s="209">
        <f>SUM(P92:P179)</f>
        <v>0</v>
      </c>
      <c r="Q91" s="208"/>
      <c r="R91" s="209">
        <f>SUM(R92:R179)</f>
        <v>117.279</v>
      </c>
      <c r="S91" s="208"/>
      <c r="T91" s="210">
        <f>SUM(T92:T179)</f>
        <v>0</v>
      </c>
      <c r="AR91" s="211" t="s">
        <v>74</v>
      </c>
      <c r="AT91" s="212" t="s">
        <v>66</v>
      </c>
      <c r="AU91" s="212" t="s">
        <v>74</v>
      </c>
      <c r="AY91" s="211" t="s">
        <v>163</v>
      </c>
      <c r="BK91" s="213">
        <f>SUM(BK92:BK179)</f>
        <v>0</v>
      </c>
    </row>
    <row r="92" s="1" customFormat="1" ht="22.5" customHeight="1">
      <c r="B92" s="38"/>
      <c r="C92" s="216" t="s">
        <v>74</v>
      </c>
      <c r="D92" s="216" t="s">
        <v>165</v>
      </c>
      <c r="E92" s="217" t="s">
        <v>534</v>
      </c>
      <c r="F92" s="218" t="s">
        <v>535</v>
      </c>
      <c r="G92" s="219" t="s">
        <v>197</v>
      </c>
      <c r="H92" s="220">
        <v>18</v>
      </c>
      <c r="I92" s="221"/>
      <c r="J92" s="222">
        <f>ROUND(I92*H92,2)</f>
        <v>0</v>
      </c>
      <c r="K92" s="218" t="s">
        <v>536</v>
      </c>
      <c r="L92" s="43"/>
      <c r="M92" s="223" t="s">
        <v>1</v>
      </c>
      <c r="N92" s="224" t="s">
        <v>38</v>
      </c>
      <c r="O92" s="79"/>
      <c r="P92" s="225">
        <f>O92*H92</f>
        <v>0</v>
      </c>
      <c r="Q92" s="225">
        <v>0</v>
      </c>
      <c r="R92" s="225">
        <f>Q92*H92</f>
        <v>0</v>
      </c>
      <c r="S92" s="225">
        <v>0</v>
      </c>
      <c r="T92" s="226">
        <f>S92*H92</f>
        <v>0</v>
      </c>
      <c r="AR92" s="17" t="s">
        <v>170</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170</v>
      </c>
      <c r="BM92" s="17" t="s">
        <v>1095</v>
      </c>
    </row>
    <row r="93" s="1" customFormat="1">
      <c r="B93" s="38"/>
      <c r="C93" s="39"/>
      <c r="D93" s="228" t="s">
        <v>172</v>
      </c>
      <c r="E93" s="39"/>
      <c r="F93" s="229" t="s">
        <v>538</v>
      </c>
      <c r="G93" s="39"/>
      <c r="H93" s="39"/>
      <c r="I93" s="143"/>
      <c r="J93" s="39"/>
      <c r="K93" s="39"/>
      <c r="L93" s="43"/>
      <c r="M93" s="230"/>
      <c r="N93" s="79"/>
      <c r="O93" s="79"/>
      <c r="P93" s="79"/>
      <c r="Q93" s="79"/>
      <c r="R93" s="79"/>
      <c r="S93" s="79"/>
      <c r="T93" s="80"/>
      <c r="AT93" s="17" t="s">
        <v>172</v>
      </c>
      <c r="AU93" s="17" t="s">
        <v>76</v>
      </c>
    </row>
    <row r="94" s="1" customFormat="1">
      <c r="B94" s="38"/>
      <c r="C94" s="39"/>
      <c r="D94" s="228" t="s">
        <v>174</v>
      </c>
      <c r="E94" s="39"/>
      <c r="F94" s="231" t="s">
        <v>539</v>
      </c>
      <c r="G94" s="39"/>
      <c r="H94" s="39"/>
      <c r="I94" s="143"/>
      <c r="J94" s="39"/>
      <c r="K94" s="39"/>
      <c r="L94" s="43"/>
      <c r="M94" s="230"/>
      <c r="N94" s="79"/>
      <c r="O94" s="79"/>
      <c r="P94" s="79"/>
      <c r="Q94" s="79"/>
      <c r="R94" s="79"/>
      <c r="S94" s="79"/>
      <c r="T94" s="80"/>
      <c r="AT94" s="17" t="s">
        <v>174</v>
      </c>
      <c r="AU94" s="17" t="s">
        <v>76</v>
      </c>
    </row>
    <row r="95" s="12" customFormat="1">
      <c r="B95" s="232"/>
      <c r="C95" s="233"/>
      <c r="D95" s="228" t="s">
        <v>176</v>
      </c>
      <c r="E95" s="234" t="s">
        <v>1</v>
      </c>
      <c r="F95" s="235" t="s">
        <v>1096</v>
      </c>
      <c r="G95" s="233"/>
      <c r="H95" s="236">
        <v>18</v>
      </c>
      <c r="I95" s="237"/>
      <c r="J95" s="233"/>
      <c r="K95" s="233"/>
      <c r="L95" s="238"/>
      <c r="M95" s="239"/>
      <c r="N95" s="240"/>
      <c r="O95" s="240"/>
      <c r="P95" s="240"/>
      <c r="Q95" s="240"/>
      <c r="R95" s="240"/>
      <c r="S95" s="240"/>
      <c r="T95" s="241"/>
      <c r="AT95" s="242" t="s">
        <v>176</v>
      </c>
      <c r="AU95" s="242" t="s">
        <v>76</v>
      </c>
      <c r="AV95" s="12" t="s">
        <v>76</v>
      </c>
      <c r="AW95" s="12" t="s">
        <v>30</v>
      </c>
      <c r="AX95" s="12" t="s">
        <v>74</v>
      </c>
      <c r="AY95" s="242" t="s">
        <v>163</v>
      </c>
    </row>
    <row r="96" s="1" customFormat="1" ht="22.5" customHeight="1">
      <c r="B96" s="38"/>
      <c r="C96" s="216" t="s">
        <v>76</v>
      </c>
      <c r="D96" s="216" t="s">
        <v>165</v>
      </c>
      <c r="E96" s="217" t="s">
        <v>542</v>
      </c>
      <c r="F96" s="218" t="s">
        <v>543</v>
      </c>
      <c r="G96" s="219" t="s">
        <v>180</v>
      </c>
      <c r="H96" s="220">
        <v>1.8</v>
      </c>
      <c r="I96" s="221"/>
      <c r="J96" s="222">
        <f>ROUND(I96*H96,2)</f>
        <v>0</v>
      </c>
      <c r="K96" s="218" t="s">
        <v>536</v>
      </c>
      <c r="L96" s="43"/>
      <c r="M96" s="223" t="s">
        <v>1</v>
      </c>
      <c r="N96" s="224" t="s">
        <v>38</v>
      </c>
      <c r="O96" s="79"/>
      <c r="P96" s="225">
        <f>O96*H96</f>
        <v>0</v>
      </c>
      <c r="Q96" s="225">
        <v>0</v>
      </c>
      <c r="R96" s="225">
        <f>Q96*H96</f>
        <v>0</v>
      </c>
      <c r="S96" s="225">
        <v>0</v>
      </c>
      <c r="T96" s="226">
        <f>S96*H96</f>
        <v>0</v>
      </c>
      <c r="AR96" s="17" t="s">
        <v>170</v>
      </c>
      <c r="AT96" s="17" t="s">
        <v>165</v>
      </c>
      <c r="AU96" s="17" t="s">
        <v>76</v>
      </c>
      <c r="AY96" s="17" t="s">
        <v>163</v>
      </c>
      <c r="BE96" s="227">
        <f>IF(N96="základní",J96,0)</f>
        <v>0</v>
      </c>
      <c r="BF96" s="227">
        <f>IF(N96="snížená",J96,0)</f>
        <v>0</v>
      </c>
      <c r="BG96" s="227">
        <f>IF(N96="zákl. přenesená",J96,0)</f>
        <v>0</v>
      </c>
      <c r="BH96" s="227">
        <f>IF(N96="sníž. přenesená",J96,0)</f>
        <v>0</v>
      </c>
      <c r="BI96" s="227">
        <f>IF(N96="nulová",J96,0)</f>
        <v>0</v>
      </c>
      <c r="BJ96" s="17" t="s">
        <v>74</v>
      </c>
      <c r="BK96" s="227">
        <f>ROUND(I96*H96,2)</f>
        <v>0</v>
      </c>
      <c r="BL96" s="17" t="s">
        <v>170</v>
      </c>
      <c r="BM96" s="17" t="s">
        <v>1097</v>
      </c>
    </row>
    <row r="97" s="1" customFormat="1">
      <c r="B97" s="38"/>
      <c r="C97" s="39"/>
      <c r="D97" s="228" t="s">
        <v>172</v>
      </c>
      <c r="E97" s="39"/>
      <c r="F97" s="229" t="s">
        <v>545</v>
      </c>
      <c r="G97" s="39"/>
      <c r="H97" s="39"/>
      <c r="I97" s="143"/>
      <c r="J97" s="39"/>
      <c r="K97" s="39"/>
      <c r="L97" s="43"/>
      <c r="M97" s="230"/>
      <c r="N97" s="79"/>
      <c r="O97" s="79"/>
      <c r="P97" s="79"/>
      <c r="Q97" s="79"/>
      <c r="R97" s="79"/>
      <c r="S97" s="79"/>
      <c r="T97" s="80"/>
      <c r="AT97" s="17" t="s">
        <v>172</v>
      </c>
      <c r="AU97" s="17" t="s">
        <v>76</v>
      </c>
    </row>
    <row r="98" s="1" customFormat="1">
      <c r="B98" s="38"/>
      <c r="C98" s="39"/>
      <c r="D98" s="228" t="s">
        <v>174</v>
      </c>
      <c r="E98" s="39"/>
      <c r="F98" s="231" t="s">
        <v>546</v>
      </c>
      <c r="G98" s="39"/>
      <c r="H98" s="39"/>
      <c r="I98" s="143"/>
      <c r="J98" s="39"/>
      <c r="K98" s="39"/>
      <c r="L98" s="43"/>
      <c r="M98" s="230"/>
      <c r="N98" s="79"/>
      <c r="O98" s="79"/>
      <c r="P98" s="79"/>
      <c r="Q98" s="79"/>
      <c r="R98" s="79"/>
      <c r="S98" s="79"/>
      <c r="T98" s="80"/>
      <c r="AT98" s="17" t="s">
        <v>174</v>
      </c>
      <c r="AU98" s="17" t="s">
        <v>76</v>
      </c>
    </row>
    <row r="99" s="12" customFormat="1">
      <c r="B99" s="232"/>
      <c r="C99" s="233"/>
      <c r="D99" s="228" t="s">
        <v>176</v>
      </c>
      <c r="E99" s="234" t="s">
        <v>1</v>
      </c>
      <c r="F99" s="235" t="s">
        <v>1098</v>
      </c>
      <c r="G99" s="233"/>
      <c r="H99" s="236">
        <v>1.8</v>
      </c>
      <c r="I99" s="237"/>
      <c r="J99" s="233"/>
      <c r="K99" s="233"/>
      <c r="L99" s="238"/>
      <c r="M99" s="239"/>
      <c r="N99" s="240"/>
      <c r="O99" s="240"/>
      <c r="P99" s="240"/>
      <c r="Q99" s="240"/>
      <c r="R99" s="240"/>
      <c r="S99" s="240"/>
      <c r="T99" s="241"/>
      <c r="AT99" s="242" t="s">
        <v>176</v>
      </c>
      <c r="AU99" s="242" t="s">
        <v>76</v>
      </c>
      <c r="AV99" s="12" t="s">
        <v>76</v>
      </c>
      <c r="AW99" s="12" t="s">
        <v>30</v>
      </c>
      <c r="AX99" s="12" t="s">
        <v>74</v>
      </c>
      <c r="AY99" s="242" t="s">
        <v>163</v>
      </c>
    </row>
    <row r="100" s="1" customFormat="1" ht="22.5" customHeight="1">
      <c r="B100" s="38"/>
      <c r="C100" s="264" t="s">
        <v>189</v>
      </c>
      <c r="D100" s="264" t="s">
        <v>347</v>
      </c>
      <c r="E100" s="265" t="s">
        <v>548</v>
      </c>
      <c r="F100" s="266" t="s">
        <v>549</v>
      </c>
      <c r="G100" s="267" t="s">
        <v>241</v>
      </c>
      <c r="H100" s="268">
        <v>2.8799999999999999</v>
      </c>
      <c r="I100" s="269"/>
      <c r="J100" s="270">
        <f>ROUND(I100*H100,2)</f>
        <v>0</v>
      </c>
      <c r="K100" s="266" t="s">
        <v>536</v>
      </c>
      <c r="L100" s="271"/>
      <c r="M100" s="272" t="s">
        <v>1</v>
      </c>
      <c r="N100" s="273" t="s">
        <v>38</v>
      </c>
      <c r="O100" s="79"/>
      <c r="P100" s="225">
        <f>O100*H100</f>
        <v>0</v>
      </c>
      <c r="Q100" s="225">
        <v>1</v>
      </c>
      <c r="R100" s="225">
        <f>Q100*H100</f>
        <v>2.8799999999999999</v>
      </c>
      <c r="S100" s="225">
        <v>0</v>
      </c>
      <c r="T100" s="226">
        <f>S100*H100</f>
        <v>0</v>
      </c>
      <c r="AR100" s="17" t="s">
        <v>224</v>
      </c>
      <c r="AT100" s="17" t="s">
        <v>347</v>
      </c>
      <c r="AU100" s="17" t="s">
        <v>76</v>
      </c>
      <c r="AY100" s="17" t="s">
        <v>163</v>
      </c>
      <c r="BE100" s="227">
        <f>IF(N100="základní",J100,0)</f>
        <v>0</v>
      </c>
      <c r="BF100" s="227">
        <f>IF(N100="snížená",J100,0)</f>
        <v>0</v>
      </c>
      <c r="BG100" s="227">
        <f>IF(N100="zákl. přenesená",J100,0)</f>
        <v>0</v>
      </c>
      <c r="BH100" s="227">
        <f>IF(N100="sníž. přenesená",J100,0)</f>
        <v>0</v>
      </c>
      <c r="BI100" s="227">
        <f>IF(N100="nulová",J100,0)</f>
        <v>0</v>
      </c>
      <c r="BJ100" s="17" t="s">
        <v>74</v>
      </c>
      <c r="BK100" s="227">
        <f>ROUND(I100*H100,2)</f>
        <v>0</v>
      </c>
      <c r="BL100" s="17" t="s">
        <v>170</v>
      </c>
      <c r="BM100" s="17" t="s">
        <v>1099</v>
      </c>
    </row>
    <row r="101" s="1" customFormat="1">
      <c r="B101" s="38"/>
      <c r="C101" s="39"/>
      <c r="D101" s="228" t="s">
        <v>172</v>
      </c>
      <c r="E101" s="39"/>
      <c r="F101" s="229" t="s">
        <v>549</v>
      </c>
      <c r="G101" s="39"/>
      <c r="H101" s="39"/>
      <c r="I101" s="143"/>
      <c r="J101" s="39"/>
      <c r="K101" s="39"/>
      <c r="L101" s="43"/>
      <c r="M101" s="230"/>
      <c r="N101" s="79"/>
      <c r="O101" s="79"/>
      <c r="P101" s="79"/>
      <c r="Q101" s="79"/>
      <c r="R101" s="79"/>
      <c r="S101" s="79"/>
      <c r="T101" s="80"/>
      <c r="AT101" s="17" t="s">
        <v>172</v>
      </c>
      <c r="AU101" s="17" t="s">
        <v>76</v>
      </c>
    </row>
    <row r="102" s="12" customFormat="1">
      <c r="B102" s="232"/>
      <c r="C102" s="233"/>
      <c r="D102" s="228" t="s">
        <v>176</v>
      </c>
      <c r="E102" s="234" t="s">
        <v>1</v>
      </c>
      <c r="F102" s="235" t="s">
        <v>1100</v>
      </c>
      <c r="G102" s="233"/>
      <c r="H102" s="236">
        <v>2.8799999999999999</v>
      </c>
      <c r="I102" s="237"/>
      <c r="J102" s="233"/>
      <c r="K102" s="233"/>
      <c r="L102" s="238"/>
      <c r="M102" s="239"/>
      <c r="N102" s="240"/>
      <c r="O102" s="240"/>
      <c r="P102" s="240"/>
      <c r="Q102" s="240"/>
      <c r="R102" s="240"/>
      <c r="S102" s="240"/>
      <c r="T102" s="241"/>
      <c r="AT102" s="242" t="s">
        <v>176</v>
      </c>
      <c r="AU102" s="242" t="s">
        <v>76</v>
      </c>
      <c r="AV102" s="12" t="s">
        <v>76</v>
      </c>
      <c r="AW102" s="12" t="s">
        <v>30</v>
      </c>
      <c r="AX102" s="12" t="s">
        <v>74</v>
      </c>
      <c r="AY102" s="242" t="s">
        <v>163</v>
      </c>
    </row>
    <row r="103" s="1" customFormat="1" ht="22.5" customHeight="1">
      <c r="B103" s="38"/>
      <c r="C103" s="216" t="s">
        <v>170</v>
      </c>
      <c r="D103" s="216" t="s">
        <v>165</v>
      </c>
      <c r="E103" s="217" t="s">
        <v>552</v>
      </c>
      <c r="F103" s="218" t="s">
        <v>553</v>
      </c>
      <c r="G103" s="219" t="s">
        <v>180</v>
      </c>
      <c r="H103" s="220">
        <v>71.25</v>
      </c>
      <c r="I103" s="221"/>
      <c r="J103" s="222">
        <f>ROUND(I103*H103,2)</f>
        <v>0</v>
      </c>
      <c r="K103" s="218" t="s">
        <v>536</v>
      </c>
      <c r="L103" s="43"/>
      <c r="M103" s="223" t="s">
        <v>1</v>
      </c>
      <c r="N103" s="224" t="s">
        <v>38</v>
      </c>
      <c r="O103" s="79"/>
      <c r="P103" s="225">
        <f>O103*H103</f>
        <v>0</v>
      </c>
      <c r="Q103" s="225">
        <v>0</v>
      </c>
      <c r="R103" s="225">
        <f>Q103*H103</f>
        <v>0</v>
      </c>
      <c r="S103" s="225">
        <v>0</v>
      </c>
      <c r="T103" s="226">
        <f>S103*H103</f>
        <v>0</v>
      </c>
      <c r="AR103" s="17" t="s">
        <v>170</v>
      </c>
      <c r="AT103" s="17" t="s">
        <v>165</v>
      </c>
      <c r="AU103" s="17" t="s">
        <v>76</v>
      </c>
      <c r="AY103" s="17" t="s">
        <v>163</v>
      </c>
      <c r="BE103" s="227">
        <f>IF(N103="základní",J103,0)</f>
        <v>0</v>
      </c>
      <c r="BF103" s="227">
        <f>IF(N103="snížená",J103,0)</f>
        <v>0</v>
      </c>
      <c r="BG103" s="227">
        <f>IF(N103="zákl. přenesená",J103,0)</f>
        <v>0</v>
      </c>
      <c r="BH103" s="227">
        <f>IF(N103="sníž. přenesená",J103,0)</f>
        <v>0</v>
      </c>
      <c r="BI103" s="227">
        <f>IF(N103="nulová",J103,0)</f>
        <v>0</v>
      </c>
      <c r="BJ103" s="17" t="s">
        <v>74</v>
      </c>
      <c r="BK103" s="227">
        <f>ROUND(I103*H103,2)</f>
        <v>0</v>
      </c>
      <c r="BL103" s="17" t="s">
        <v>170</v>
      </c>
      <c r="BM103" s="17" t="s">
        <v>1101</v>
      </c>
    </row>
    <row r="104" s="1" customFormat="1">
      <c r="B104" s="38"/>
      <c r="C104" s="39"/>
      <c r="D104" s="228" t="s">
        <v>172</v>
      </c>
      <c r="E104" s="39"/>
      <c r="F104" s="229" t="s">
        <v>555</v>
      </c>
      <c r="G104" s="39"/>
      <c r="H104" s="39"/>
      <c r="I104" s="143"/>
      <c r="J104" s="39"/>
      <c r="K104" s="39"/>
      <c r="L104" s="43"/>
      <c r="M104" s="230"/>
      <c r="N104" s="79"/>
      <c r="O104" s="79"/>
      <c r="P104" s="79"/>
      <c r="Q104" s="79"/>
      <c r="R104" s="79"/>
      <c r="S104" s="79"/>
      <c r="T104" s="80"/>
      <c r="AT104" s="17" t="s">
        <v>172</v>
      </c>
      <c r="AU104" s="17" t="s">
        <v>76</v>
      </c>
    </row>
    <row r="105" s="1" customFormat="1">
      <c r="B105" s="38"/>
      <c r="C105" s="39"/>
      <c r="D105" s="228" t="s">
        <v>174</v>
      </c>
      <c r="E105" s="39"/>
      <c r="F105" s="231" t="s">
        <v>556</v>
      </c>
      <c r="G105" s="39"/>
      <c r="H105" s="39"/>
      <c r="I105" s="143"/>
      <c r="J105" s="39"/>
      <c r="K105" s="39"/>
      <c r="L105" s="43"/>
      <c r="M105" s="230"/>
      <c r="N105" s="79"/>
      <c r="O105" s="79"/>
      <c r="P105" s="79"/>
      <c r="Q105" s="79"/>
      <c r="R105" s="79"/>
      <c r="S105" s="79"/>
      <c r="T105" s="80"/>
      <c r="AT105" s="17" t="s">
        <v>174</v>
      </c>
      <c r="AU105" s="17" t="s">
        <v>76</v>
      </c>
    </row>
    <row r="106" s="13" customFormat="1">
      <c r="B106" s="243"/>
      <c r="C106" s="244"/>
      <c r="D106" s="228" t="s">
        <v>176</v>
      </c>
      <c r="E106" s="245" t="s">
        <v>1</v>
      </c>
      <c r="F106" s="246" t="s">
        <v>578</v>
      </c>
      <c r="G106" s="244"/>
      <c r="H106" s="245" t="s">
        <v>1</v>
      </c>
      <c r="I106" s="247"/>
      <c r="J106" s="244"/>
      <c r="K106" s="244"/>
      <c r="L106" s="248"/>
      <c r="M106" s="249"/>
      <c r="N106" s="250"/>
      <c r="O106" s="250"/>
      <c r="P106" s="250"/>
      <c r="Q106" s="250"/>
      <c r="R106" s="250"/>
      <c r="S106" s="250"/>
      <c r="T106" s="251"/>
      <c r="AT106" s="252" t="s">
        <v>176</v>
      </c>
      <c r="AU106" s="252" t="s">
        <v>76</v>
      </c>
      <c r="AV106" s="13" t="s">
        <v>74</v>
      </c>
      <c r="AW106" s="13" t="s">
        <v>30</v>
      </c>
      <c r="AX106" s="13" t="s">
        <v>67</v>
      </c>
      <c r="AY106" s="252" t="s">
        <v>163</v>
      </c>
    </row>
    <row r="107" s="12" customFormat="1">
      <c r="B107" s="232"/>
      <c r="C107" s="233"/>
      <c r="D107" s="228" t="s">
        <v>176</v>
      </c>
      <c r="E107" s="234" t="s">
        <v>1</v>
      </c>
      <c r="F107" s="235" t="s">
        <v>1102</v>
      </c>
      <c r="G107" s="233"/>
      <c r="H107" s="236">
        <v>71.25</v>
      </c>
      <c r="I107" s="237"/>
      <c r="J107" s="233"/>
      <c r="K107" s="233"/>
      <c r="L107" s="238"/>
      <c r="M107" s="239"/>
      <c r="N107" s="240"/>
      <c r="O107" s="240"/>
      <c r="P107" s="240"/>
      <c r="Q107" s="240"/>
      <c r="R107" s="240"/>
      <c r="S107" s="240"/>
      <c r="T107" s="241"/>
      <c r="AT107" s="242" t="s">
        <v>176</v>
      </c>
      <c r="AU107" s="242" t="s">
        <v>76</v>
      </c>
      <c r="AV107" s="12" t="s">
        <v>76</v>
      </c>
      <c r="AW107" s="12" t="s">
        <v>30</v>
      </c>
      <c r="AX107" s="12" t="s">
        <v>74</v>
      </c>
      <c r="AY107" s="242" t="s">
        <v>163</v>
      </c>
    </row>
    <row r="108" s="1" customFormat="1" ht="22.5" customHeight="1">
      <c r="B108" s="38"/>
      <c r="C108" s="216" t="s">
        <v>205</v>
      </c>
      <c r="D108" s="216" t="s">
        <v>165</v>
      </c>
      <c r="E108" s="217" t="s">
        <v>562</v>
      </c>
      <c r="F108" s="218" t="s">
        <v>563</v>
      </c>
      <c r="G108" s="219" t="s">
        <v>180</v>
      </c>
      <c r="H108" s="220">
        <v>71.25</v>
      </c>
      <c r="I108" s="221"/>
      <c r="J108" s="222">
        <f>ROUND(I108*H108,2)</f>
        <v>0</v>
      </c>
      <c r="K108" s="218" t="s">
        <v>536</v>
      </c>
      <c r="L108" s="43"/>
      <c r="M108" s="223" t="s">
        <v>1</v>
      </c>
      <c r="N108" s="224" t="s">
        <v>38</v>
      </c>
      <c r="O108" s="79"/>
      <c r="P108" s="225">
        <f>O108*H108</f>
        <v>0</v>
      </c>
      <c r="Q108" s="225">
        <v>0</v>
      </c>
      <c r="R108" s="225">
        <f>Q108*H108</f>
        <v>0</v>
      </c>
      <c r="S108" s="225">
        <v>0</v>
      </c>
      <c r="T108" s="226">
        <f>S108*H108</f>
        <v>0</v>
      </c>
      <c r="AR108" s="17" t="s">
        <v>170</v>
      </c>
      <c r="AT108" s="17" t="s">
        <v>165</v>
      </c>
      <c r="AU108" s="17" t="s">
        <v>76</v>
      </c>
      <c r="AY108" s="17" t="s">
        <v>163</v>
      </c>
      <c r="BE108" s="227">
        <f>IF(N108="základní",J108,0)</f>
        <v>0</v>
      </c>
      <c r="BF108" s="227">
        <f>IF(N108="snížená",J108,0)</f>
        <v>0</v>
      </c>
      <c r="BG108" s="227">
        <f>IF(N108="zákl. přenesená",J108,0)</f>
        <v>0</v>
      </c>
      <c r="BH108" s="227">
        <f>IF(N108="sníž. přenesená",J108,0)</f>
        <v>0</v>
      </c>
      <c r="BI108" s="227">
        <f>IF(N108="nulová",J108,0)</f>
        <v>0</v>
      </c>
      <c r="BJ108" s="17" t="s">
        <v>74</v>
      </c>
      <c r="BK108" s="227">
        <f>ROUND(I108*H108,2)</f>
        <v>0</v>
      </c>
      <c r="BL108" s="17" t="s">
        <v>170</v>
      </c>
      <c r="BM108" s="17" t="s">
        <v>1103</v>
      </c>
    </row>
    <row r="109" s="1" customFormat="1">
      <c r="B109" s="38"/>
      <c r="C109" s="39"/>
      <c r="D109" s="228" t="s">
        <v>172</v>
      </c>
      <c r="E109" s="39"/>
      <c r="F109" s="229" t="s">
        <v>565</v>
      </c>
      <c r="G109" s="39"/>
      <c r="H109" s="39"/>
      <c r="I109" s="143"/>
      <c r="J109" s="39"/>
      <c r="K109" s="39"/>
      <c r="L109" s="43"/>
      <c r="M109" s="230"/>
      <c r="N109" s="79"/>
      <c r="O109" s="79"/>
      <c r="P109" s="79"/>
      <c r="Q109" s="79"/>
      <c r="R109" s="79"/>
      <c r="S109" s="79"/>
      <c r="T109" s="80"/>
      <c r="AT109" s="17" t="s">
        <v>172</v>
      </c>
      <c r="AU109" s="17" t="s">
        <v>76</v>
      </c>
    </row>
    <row r="110" s="1" customFormat="1">
      <c r="B110" s="38"/>
      <c r="C110" s="39"/>
      <c r="D110" s="228" t="s">
        <v>174</v>
      </c>
      <c r="E110" s="39"/>
      <c r="F110" s="231" t="s">
        <v>566</v>
      </c>
      <c r="G110" s="39"/>
      <c r="H110" s="39"/>
      <c r="I110" s="143"/>
      <c r="J110" s="39"/>
      <c r="K110" s="39"/>
      <c r="L110" s="43"/>
      <c r="M110" s="230"/>
      <c r="N110" s="79"/>
      <c r="O110" s="79"/>
      <c r="P110" s="79"/>
      <c r="Q110" s="79"/>
      <c r="R110" s="79"/>
      <c r="S110" s="79"/>
      <c r="T110" s="80"/>
      <c r="AT110" s="17" t="s">
        <v>174</v>
      </c>
      <c r="AU110" s="17" t="s">
        <v>76</v>
      </c>
    </row>
    <row r="111" s="1" customFormat="1">
      <c r="B111" s="38"/>
      <c r="C111" s="39"/>
      <c r="D111" s="228" t="s">
        <v>221</v>
      </c>
      <c r="E111" s="39"/>
      <c r="F111" s="231" t="s">
        <v>1104</v>
      </c>
      <c r="G111" s="39"/>
      <c r="H111" s="39"/>
      <c r="I111" s="143"/>
      <c r="J111" s="39"/>
      <c r="K111" s="39"/>
      <c r="L111" s="43"/>
      <c r="M111" s="230"/>
      <c r="N111" s="79"/>
      <c r="O111" s="79"/>
      <c r="P111" s="79"/>
      <c r="Q111" s="79"/>
      <c r="R111" s="79"/>
      <c r="S111" s="79"/>
      <c r="T111" s="80"/>
      <c r="AT111" s="17" t="s">
        <v>221</v>
      </c>
      <c r="AU111" s="17" t="s">
        <v>76</v>
      </c>
    </row>
    <row r="112" s="13" customFormat="1">
      <c r="B112" s="243"/>
      <c r="C112" s="244"/>
      <c r="D112" s="228" t="s">
        <v>176</v>
      </c>
      <c r="E112" s="245" t="s">
        <v>1</v>
      </c>
      <c r="F112" s="246" t="s">
        <v>578</v>
      </c>
      <c r="G112" s="244"/>
      <c r="H112" s="245" t="s">
        <v>1</v>
      </c>
      <c r="I112" s="247"/>
      <c r="J112" s="244"/>
      <c r="K112" s="244"/>
      <c r="L112" s="248"/>
      <c r="M112" s="249"/>
      <c r="N112" s="250"/>
      <c r="O112" s="250"/>
      <c r="P112" s="250"/>
      <c r="Q112" s="250"/>
      <c r="R112" s="250"/>
      <c r="S112" s="250"/>
      <c r="T112" s="251"/>
      <c r="AT112" s="252" t="s">
        <v>176</v>
      </c>
      <c r="AU112" s="252" t="s">
        <v>76</v>
      </c>
      <c r="AV112" s="13" t="s">
        <v>74</v>
      </c>
      <c r="AW112" s="13" t="s">
        <v>30</v>
      </c>
      <c r="AX112" s="13" t="s">
        <v>67</v>
      </c>
      <c r="AY112" s="252" t="s">
        <v>163</v>
      </c>
    </row>
    <row r="113" s="12" customFormat="1">
      <c r="B113" s="232"/>
      <c r="C113" s="233"/>
      <c r="D113" s="228" t="s">
        <v>176</v>
      </c>
      <c r="E113" s="234" t="s">
        <v>1</v>
      </c>
      <c r="F113" s="235" t="s">
        <v>1102</v>
      </c>
      <c r="G113" s="233"/>
      <c r="H113" s="236">
        <v>71.25</v>
      </c>
      <c r="I113" s="237"/>
      <c r="J113" s="233"/>
      <c r="K113" s="233"/>
      <c r="L113" s="238"/>
      <c r="M113" s="239"/>
      <c r="N113" s="240"/>
      <c r="O113" s="240"/>
      <c r="P113" s="240"/>
      <c r="Q113" s="240"/>
      <c r="R113" s="240"/>
      <c r="S113" s="240"/>
      <c r="T113" s="241"/>
      <c r="AT113" s="242" t="s">
        <v>176</v>
      </c>
      <c r="AU113" s="242" t="s">
        <v>76</v>
      </c>
      <c r="AV113" s="12" t="s">
        <v>76</v>
      </c>
      <c r="AW113" s="12" t="s">
        <v>30</v>
      </c>
      <c r="AX113" s="12" t="s">
        <v>74</v>
      </c>
      <c r="AY113" s="242" t="s">
        <v>163</v>
      </c>
    </row>
    <row r="114" s="1" customFormat="1" ht="22.5" customHeight="1">
      <c r="B114" s="38"/>
      <c r="C114" s="216" t="s">
        <v>210</v>
      </c>
      <c r="D114" s="216" t="s">
        <v>165</v>
      </c>
      <c r="E114" s="217" t="s">
        <v>1105</v>
      </c>
      <c r="F114" s="218" t="s">
        <v>1106</v>
      </c>
      <c r="G114" s="219" t="s">
        <v>180</v>
      </c>
      <c r="H114" s="220">
        <v>17.5</v>
      </c>
      <c r="I114" s="221"/>
      <c r="J114" s="222">
        <f>ROUND(I114*H114,2)</f>
        <v>0</v>
      </c>
      <c r="K114" s="218" t="s">
        <v>536</v>
      </c>
      <c r="L114" s="43"/>
      <c r="M114" s="223" t="s">
        <v>1</v>
      </c>
      <c r="N114" s="224" t="s">
        <v>38</v>
      </c>
      <c r="O114" s="79"/>
      <c r="P114" s="225">
        <f>O114*H114</f>
        <v>0</v>
      </c>
      <c r="Q114" s="225">
        <v>0</v>
      </c>
      <c r="R114" s="225">
        <f>Q114*H114</f>
        <v>0</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1107</v>
      </c>
    </row>
    <row r="115" s="1" customFormat="1">
      <c r="B115" s="38"/>
      <c r="C115" s="39"/>
      <c r="D115" s="228" t="s">
        <v>172</v>
      </c>
      <c r="E115" s="39"/>
      <c r="F115" s="229" t="s">
        <v>1108</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1109</v>
      </c>
      <c r="G116" s="39"/>
      <c r="H116" s="39"/>
      <c r="I116" s="143"/>
      <c r="J116" s="39"/>
      <c r="K116" s="39"/>
      <c r="L116" s="43"/>
      <c r="M116" s="230"/>
      <c r="N116" s="79"/>
      <c r="O116" s="79"/>
      <c r="P116" s="79"/>
      <c r="Q116" s="79"/>
      <c r="R116" s="79"/>
      <c r="S116" s="79"/>
      <c r="T116" s="80"/>
      <c r="AT116" s="17" t="s">
        <v>174</v>
      </c>
      <c r="AU116" s="17" t="s">
        <v>76</v>
      </c>
    </row>
    <row r="117" s="1" customFormat="1">
      <c r="B117" s="38"/>
      <c r="C117" s="39"/>
      <c r="D117" s="228" t="s">
        <v>221</v>
      </c>
      <c r="E117" s="39"/>
      <c r="F117" s="231" t="s">
        <v>1110</v>
      </c>
      <c r="G117" s="39"/>
      <c r="H117" s="39"/>
      <c r="I117" s="143"/>
      <c r="J117" s="39"/>
      <c r="K117" s="39"/>
      <c r="L117" s="43"/>
      <c r="M117" s="230"/>
      <c r="N117" s="79"/>
      <c r="O117" s="79"/>
      <c r="P117" s="79"/>
      <c r="Q117" s="79"/>
      <c r="R117" s="79"/>
      <c r="S117" s="79"/>
      <c r="T117" s="80"/>
      <c r="AT117" s="17" t="s">
        <v>221</v>
      </c>
      <c r="AU117" s="17" t="s">
        <v>76</v>
      </c>
    </row>
    <row r="118" s="13" customFormat="1">
      <c r="B118" s="243"/>
      <c r="C118" s="244"/>
      <c r="D118" s="228" t="s">
        <v>176</v>
      </c>
      <c r="E118" s="245" t="s">
        <v>1</v>
      </c>
      <c r="F118" s="246" t="s">
        <v>578</v>
      </c>
      <c r="G118" s="244"/>
      <c r="H118" s="245" t="s">
        <v>1</v>
      </c>
      <c r="I118" s="247"/>
      <c r="J118" s="244"/>
      <c r="K118" s="244"/>
      <c r="L118" s="248"/>
      <c r="M118" s="249"/>
      <c r="N118" s="250"/>
      <c r="O118" s="250"/>
      <c r="P118" s="250"/>
      <c r="Q118" s="250"/>
      <c r="R118" s="250"/>
      <c r="S118" s="250"/>
      <c r="T118" s="251"/>
      <c r="AT118" s="252" t="s">
        <v>176</v>
      </c>
      <c r="AU118" s="252" t="s">
        <v>76</v>
      </c>
      <c r="AV118" s="13" t="s">
        <v>74</v>
      </c>
      <c r="AW118" s="13" t="s">
        <v>30</v>
      </c>
      <c r="AX118" s="13" t="s">
        <v>67</v>
      </c>
      <c r="AY118" s="252" t="s">
        <v>163</v>
      </c>
    </row>
    <row r="119" s="12" customFormat="1">
      <c r="B119" s="232"/>
      <c r="C119" s="233"/>
      <c r="D119" s="228" t="s">
        <v>176</v>
      </c>
      <c r="E119" s="234" t="s">
        <v>1</v>
      </c>
      <c r="F119" s="235" t="s">
        <v>1111</v>
      </c>
      <c r="G119" s="233"/>
      <c r="H119" s="236">
        <v>17.5</v>
      </c>
      <c r="I119" s="237"/>
      <c r="J119" s="233"/>
      <c r="K119" s="233"/>
      <c r="L119" s="238"/>
      <c r="M119" s="239"/>
      <c r="N119" s="240"/>
      <c r="O119" s="240"/>
      <c r="P119" s="240"/>
      <c r="Q119" s="240"/>
      <c r="R119" s="240"/>
      <c r="S119" s="240"/>
      <c r="T119" s="241"/>
      <c r="AT119" s="242" t="s">
        <v>176</v>
      </c>
      <c r="AU119" s="242" t="s">
        <v>76</v>
      </c>
      <c r="AV119" s="12" t="s">
        <v>76</v>
      </c>
      <c r="AW119" s="12" t="s">
        <v>30</v>
      </c>
      <c r="AX119" s="12" t="s">
        <v>74</v>
      </c>
      <c r="AY119" s="242" t="s">
        <v>163</v>
      </c>
    </row>
    <row r="120" s="1" customFormat="1" ht="22.5" customHeight="1">
      <c r="B120" s="38"/>
      <c r="C120" s="264" t="s">
        <v>216</v>
      </c>
      <c r="D120" s="264" t="s">
        <v>347</v>
      </c>
      <c r="E120" s="265" t="s">
        <v>569</v>
      </c>
      <c r="F120" s="266" t="s">
        <v>570</v>
      </c>
      <c r="G120" s="267" t="s">
        <v>241</v>
      </c>
      <c r="H120" s="268">
        <v>114.399</v>
      </c>
      <c r="I120" s="269"/>
      <c r="J120" s="270">
        <f>ROUND(I120*H120,2)</f>
        <v>0</v>
      </c>
      <c r="K120" s="266" t="s">
        <v>536</v>
      </c>
      <c r="L120" s="271"/>
      <c r="M120" s="272" t="s">
        <v>1</v>
      </c>
      <c r="N120" s="273" t="s">
        <v>38</v>
      </c>
      <c r="O120" s="79"/>
      <c r="P120" s="225">
        <f>O120*H120</f>
        <v>0</v>
      </c>
      <c r="Q120" s="225">
        <v>1</v>
      </c>
      <c r="R120" s="225">
        <f>Q120*H120</f>
        <v>114.399</v>
      </c>
      <c r="S120" s="225">
        <v>0</v>
      </c>
      <c r="T120" s="226">
        <f>S120*H120</f>
        <v>0</v>
      </c>
      <c r="AR120" s="17" t="s">
        <v>224</v>
      </c>
      <c r="AT120" s="17" t="s">
        <v>347</v>
      </c>
      <c r="AU120" s="17" t="s">
        <v>76</v>
      </c>
      <c r="AY120" s="17" t="s">
        <v>163</v>
      </c>
      <c r="BE120" s="227">
        <f>IF(N120="základní",J120,0)</f>
        <v>0</v>
      </c>
      <c r="BF120" s="227">
        <f>IF(N120="snížená",J120,0)</f>
        <v>0</v>
      </c>
      <c r="BG120" s="227">
        <f>IF(N120="zákl. přenesená",J120,0)</f>
        <v>0</v>
      </c>
      <c r="BH120" s="227">
        <f>IF(N120="sníž. přenesená",J120,0)</f>
        <v>0</v>
      </c>
      <c r="BI120" s="227">
        <f>IF(N120="nulová",J120,0)</f>
        <v>0</v>
      </c>
      <c r="BJ120" s="17" t="s">
        <v>74</v>
      </c>
      <c r="BK120" s="227">
        <f>ROUND(I120*H120,2)</f>
        <v>0</v>
      </c>
      <c r="BL120" s="17" t="s">
        <v>170</v>
      </c>
      <c r="BM120" s="17" t="s">
        <v>1112</v>
      </c>
    </row>
    <row r="121" s="1" customFormat="1">
      <c r="B121" s="38"/>
      <c r="C121" s="39"/>
      <c r="D121" s="228" t="s">
        <v>172</v>
      </c>
      <c r="E121" s="39"/>
      <c r="F121" s="229" t="s">
        <v>570</v>
      </c>
      <c r="G121" s="39"/>
      <c r="H121" s="39"/>
      <c r="I121" s="143"/>
      <c r="J121" s="39"/>
      <c r="K121" s="39"/>
      <c r="L121" s="43"/>
      <c r="M121" s="230"/>
      <c r="N121" s="79"/>
      <c r="O121" s="79"/>
      <c r="P121" s="79"/>
      <c r="Q121" s="79"/>
      <c r="R121" s="79"/>
      <c r="S121" s="79"/>
      <c r="T121" s="80"/>
      <c r="AT121" s="17" t="s">
        <v>172</v>
      </c>
      <c r="AU121" s="17" t="s">
        <v>76</v>
      </c>
    </row>
    <row r="122" s="12" customFormat="1">
      <c r="B122" s="232"/>
      <c r="C122" s="233"/>
      <c r="D122" s="228" t="s">
        <v>176</v>
      </c>
      <c r="E122" s="234" t="s">
        <v>1</v>
      </c>
      <c r="F122" s="235" t="s">
        <v>1113</v>
      </c>
      <c r="G122" s="233"/>
      <c r="H122" s="236">
        <v>114.399</v>
      </c>
      <c r="I122" s="237"/>
      <c r="J122" s="233"/>
      <c r="K122" s="233"/>
      <c r="L122" s="238"/>
      <c r="M122" s="239"/>
      <c r="N122" s="240"/>
      <c r="O122" s="240"/>
      <c r="P122" s="240"/>
      <c r="Q122" s="240"/>
      <c r="R122" s="240"/>
      <c r="S122" s="240"/>
      <c r="T122" s="241"/>
      <c r="AT122" s="242" t="s">
        <v>176</v>
      </c>
      <c r="AU122" s="242" t="s">
        <v>76</v>
      </c>
      <c r="AV122" s="12" t="s">
        <v>76</v>
      </c>
      <c r="AW122" s="12" t="s">
        <v>30</v>
      </c>
      <c r="AX122" s="12" t="s">
        <v>74</v>
      </c>
      <c r="AY122" s="242" t="s">
        <v>163</v>
      </c>
    </row>
    <row r="123" s="1" customFormat="1" ht="22.5" customHeight="1">
      <c r="B123" s="38"/>
      <c r="C123" s="216" t="s">
        <v>224</v>
      </c>
      <c r="D123" s="216" t="s">
        <v>165</v>
      </c>
      <c r="E123" s="217" t="s">
        <v>1114</v>
      </c>
      <c r="F123" s="218" t="s">
        <v>1115</v>
      </c>
      <c r="G123" s="219" t="s">
        <v>582</v>
      </c>
      <c r="H123" s="220">
        <v>0.035000000000000003</v>
      </c>
      <c r="I123" s="221"/>
      <c r="J123" s="222">
        <f>ROUND(I123*H123,2)</f>
        <v>0</v>
      </c>
      <c r="K123" s="218" t="s">
        <v>536</v>
      </c>
      <c r="L123" s="43"/>
      <c r="M123" s="223" t="s">
        <v>1</v>
      </c>
      <c r="N123" s="224" t="s">
        <v>38</v>
      </c>
      <c r="O123" s="79"/>
      <c r="P123" s="225">
        <f>O123*H123</f>
        <v>0</v>
      </c>
      <c r="Q123" s="225">
        <v>0</v>
      </c>
      <c r="R123" s="225">
        <f>Q123*H123</f>
        <v>0</v>
      </c>
      <c r="S123" s="225">
        <v>0</v>
      </c>
      <c r="T123" s="226">
        <f>S123*H123</f>
        <v>0</v>
      </c>
      <c r="AR123" s="17" t="s">
        <v>170</v>
      </c>
      <c r="AT123" s="17" t="s">
        <v>165</v>
      </c>
      <c r="AU123" s="17" t="s">
        <v>76</v>
      </c>
      <c r="AY123" s="17" t="s">
        <v>163</v>
      </c>
      <c r="BE123" s="227">
        <f>IF(N123="základní",J123,0)</f>
        <v>0</v>
      </c>
      <c r="BF123" s="227">
        <f>IF(N123="snížená",J123,0)</f>
        <v>0</v>
      </c>
      <c r="BG123" s="227">
        <f>IF(N123="zákl. přenesená",J123,0)</f>
        <v>0</v>
      </c>
      <c r="BH123" s="227">
        <f>IF(N123="sníž. přenesená",J123,0)</f>
        <v>0</v>
      </c>
      <c r="BI123" s="227">
        <f>IF(N123="nulová",J123,0)</f>
        <v>0</v>
      </c>
      <c r="BJ123" s="17" t="s">
        <v>74</v>
      </c>
      <c r="BK123" s="227">
        <f>ROUND(I123*H123,2)</f>
        <v>0</v>
      </c>
      <c r="BL123" s="17" t="s">
        <v>170</v>
      </c>
      <c r="BM123" s="17" t="s">
        <v>1116</v>
      </c>
    </row>
    <row r="124" s="1" customFormat="1">
      <c r="B124" s="38"/>
      <c r="C124" s="39"/>
      <c r="D124" s="228" t="s">
        <v>172</v>
      </c>
      <c r="E124" s="39"/>
      <c r="F124" s="229" t="s">
        <v>1117</v>
      </c>
      <c r="G124" s="39"/>
      <c r="H124" s="39"/>
      <c r="I124" s="143"/>
      <c r="J124" s="39"/>
      <c r="K124" s="39"/>
      <c r="L124" s="43"/>
      <c r="M124" s="230"/>
      <c r="N124" s="79"/>
      <c r="O124" s="79"/>
      <c r="P124" s="79"/>
      <c r="Q124" s="79"/>
      <c r="R124" s="79"/>
      <c r="S124" s="79"/>
      <c r="T124" s="80"/>
      <c r="AT124" s="17" t="s">
        <v>172</v>
      </c>
      <c r="AU124" s="17" t="s">
        <v>76</v>
      </c>
    </row>
    <row r="125" s="1" customFormat="1">
      <c r="B125" s="38"/>
      <c r="C125" s="39"/>
      <c r="D125" s="228" t="s">
        <v>174</v>
      </c>
      <c r="E125" s="39"/>
      <c r="F125" s="231" t="s">
        <v>1118</v>
      </c>
      <c r="G125" s="39"/>
      <c r="H125" s="39"/>
      <c r="I125" s="143"/>
      <c r="J125" s="39"/>
      <c r="K125" s="39"/>
      <c r="L125" s="43"/>
      <c r="M125" s="230"/>
      <c r="N125" s="79"/>
      <c r="O125" s="79"/>
      <c r="P125" s="79"/>
      <c r="Q125" s="79"/>
      <c r="R125" s="79"/>
      <c r="S125" s="79"/>
      <c r="T125" s="80"/>
      <c r="AT125" s="17" t="s">
        <v>174</v>
      </c>
      <c r="AU125" s="17" t="s">
        <v>76</v>
      </c>
    </row>
    <row r="126" s="13" customFormat="1">
      <c r="B126" s="243"/>
      <c r="C126" s="244"/>
      <c r="D126" s="228" t="s">
        <v>176</v>
      </c>
      <c r="E126" s="245" t="s">
        <v>1</v>
      </c>
      <c r="F126" s="246" t="s">
        <v>558</v>
      </c>
      <c r="G126" s="244"/>
      <c r="H126" s="245" t="s">
        <v>1</v>
      </c>
      <c r="I126" s="247"/>
      <c r="J126" s="244"/>
      <c r="K126" s="244"/>
      <c r="L126" s="248"/>
      <c r="M126" s="249"/>
      <c r="N126" s="250"/>
      <c r="O126" s="250"/>
      <c r="P126" s="250"/>
      <c r="Q126" s="250"/>
      <c r="R126" s="250"/>
      <c r="S126" s="250"/>
      <c r="T126" s="251"/>
      <c r="AT126" s="252" t="s">
        <v>176</v>
      </c>
      <c r="AU126" s="252" t="s">
        <v>76</v>
      </c>
      <c r="AV126" s="13" t="s">
        <v>74</v>
      </c>
      <c r="AW126" s="13" t="s">
        <v>30</v>
      </c>
      <c r="AX126" s="13" t="s">
        <v>67</v>
      </c>
      <c r="AY126" s="252" t="s">
        <v>163</v>
      </c>
    </row>
    <row r="127" s="12" customFormat="1">
      <c r="B127" s="232"/>
      <c r="C127" s="233"/>
      <c r="D127" s="228" t="s">
        <v>176</v>
      </c>
      <c r="E127" s="234" t="s">
        <v>1</v>
      </c>
      <c r="F127" s="235" t="s">
        <v>1119</v>
      </c>
      <c r="G127" s="233"/>
      <c r="H127" s="236">
        <v>0.014999999999999999</v>
      </c>
      <c r="I127" s="237"/>
      <c r="J127" s="233"/>
      <c r="K127" s="233"/>
      <c r="L127" s="238"/>
      <c r="M127" s="239"/>
      <c r="N127" s="240"/>
      <c r="O127" s="240"/>
      <c r="P127" s="240"/>
      <c r="Q127" s="240"/>
      <c r="R127" s="240"/>
      <c r="S127" s="240"/>
      <c r="T127" s="241"/>
      <c r="AT127" s="242" t="s">
        <v>176</v>
      </c>
      <c r="AU127" s="242" t="s">
        <v>76</v>
      </c>
      <c r="AV127" s="12" t="s">
        <v>76</v>
      </c>
      <c r="AW127" s="12" t="s">
        <v>30</v>
      </c>
      <c r="AX127" s="12" t="s">
        <v>67</v>
      </c>
      <c r="AY127" s="242" t="s">
        <v>163</v>
      </c>
    </row>
    <row r="128" s="13" customFormat="1">
      <c r="B128" s="243"/>
      <c r="C128" s="244"/>
      <c r="D128" s="228" t="s">
        <v>176</v>
      </c>
      <c r="E128" s="245" t="s">
        <v>1</v>
      </c>
      <c r="F128" s="246" t="s">
        <v>560</v>
      </c>
      <c r="G128" s="244"/>
      <c r="H128" s="245" t="s">
        <v>1</v>
      </c>
      <c r="I128" s="247"/>
      <c r="J128" s="244"/>
      <c r="K128" s="244"/>
      <c r="L128" s="248"/>
      <c r="M128" s="249"/>
      <c r="N128" s="250"/>
      <c r="O128" s="250"/>
      <c r="P128" s="250"/>
      <c r="Q128" s="250"/>
      <c r="R128" s="250"/>
      <c r="S128" s="250"/>
      <c r="T128" s="251"/>
      <c r="AT128" s="252" t="s">
        <v>176</v>
      </c>
      <c r="AU128" s="252" t="s">
        <v>76</v>
      </c>
      <c r="AV128" s="13" t="s">
        <v>74</v>
      </c>
      <c r="AW128" s="13" t="s">
        <v>30</v>
      </c>
      <c r="AX128" s="13" t="s">
        <v>67</v>
      </c>
      <c r="AY128" s="252" t="s">
        <v>163</v>
      </c>
    </row>
    <row r="129" s="12" customFormat="1">
      <c r="B129" s="232"/>
      <c r="C129" s="233"/>
      <c r="D129" s="228" t="s">
        <v>176</v>
      </c>
      <c r="E129" s="234" t="s">
        <v>1</v>
      </c>
      <c r="F129" s="235" t="s">
        <v>1120</v>
      </c>
      <c r="G129" s="233"/>
      <c r="H129" s="236">
        <v>0.02</v>
      </c>
      <c r="I129" s="237"/>
      <c r="J129" s="233"/>
      <c r="K129" s="233"/>
      <c r="L129" s="238"/>
      <c r="M129" s="239"/>
      <c r="N129" s="240"/>
      <c r="O129" s="240"/>
      <c r="P129" s="240"/>
      <c r="Q129" s="240"/>
      <c r="R129" s="240"/>
      <c r="S129" s="240"/>
      <c r="T129" s="241"/>
      <c r="AT129" s="242" t="s">
        <v>176</v>
      </c>
      <c r="AU129" s="242" t="s">
        <v>76</v>
      </c>
      <c r="AV129" s="12" t="s">
        <v>76</v>
      </c>
      <c r="AW129" s="12" t="s">
        <v>30</v>
      </c>
      <c r="AX129" s="12" t="s">
        <v>67</v>
      </c>
      <c r="AY129" s="242" t="s">
        <v>163</v>
      </c>
    </row>
    <row r="130" s="14" customFormat="1">
      <c r="B130" s="253"/>
      <c r="C130" s="254"/>
      <c r="D130" s="228" t="s">
        <v>176</v>
      </c>
      <c r="E130" s="255" t="s">
        <v>1</v>
      </c>
      <c r="F130" s="256" t="s">
        <v>188</v>
      </c>
      <c r="G130" s="254"/>
      <c r="H130" s="257">
        <v>0.035000000000000003</v>
      </c>
      <c r="I130" s="258"/>
      <c r="J130" s="254"/>
      <c r="K130" s="254"/>
      <c r="L130" s="259"/>
      <c r="M130" s="260"/>
      <c r="N130" s="261"/>
      <c r="O130" s="261"/>
      <c r="P130" s="261"/>
      <c r="Q130" s="261"/>
      <c r="R130" s="261"/>
      <c r="S130" s="261"/>
      <c r="T130" s="262"/>
      <c r="AT130" s="263" t="s">
        <v>176</v>
      </c>
      <c r="AU130" s="263" t="s">
        <v>76</v>
      </c>
      <c r="AV130" s="14" t="s">
        <v>170</v>
      </c>
      <c r="AW130" s="14" t="s">
        <v>30</v>
      </c>
      <c r="AX130" s="14" t="s">
        <v>74</v>
      </c>
      <c r="AY130" s="263" t="s">
        <v>163</v>
      </c>
    </row>
    <row r="131" s="1" customFormat="1" ht="22.5" customHeight="1">
      <c r="B131" s="38"/>
      <c r="C131" s="216" t="s">
        <v>231</v>
      </c>
      <c r="D131" s="216" t="s">
        <v>165</v>
      </c>
      <c r="E131" s="217" t="s">
        <v>1121</v>
      </c>
      <c r="F131" s="218" t="s">
        <v>1122</v>
      </c>
      <c r="G131" s="219" t="s">
        <v>582</v>
      </c>
      <c r="H131" s="220">
        <v>0.035000000000000003</v>
      </c>
      <c r="I131" s="221"/>
      <c r="J131" s="222">
        <f>ROUND(I131*H131,2)</f>
        <v>0</v>
      </c>
      <c r="K131" s="218" t="s">
        <v>536</v>
      </c>
      <c r="L131" s="43"/>
      <c r="M131" s="223" t="s">
        <v>1</v>
      </c>
      <c r="N131" s="224" t="s">
        <v>38</v>
      </c>
      <c r="O131" s="79"/>
      <c r="P131" s="225">
        <f>O131*H131</f>
        <v>0</v>
      </c>
      <c r="Q131" s="225">
        <v>0</v>
      </c>
      <c r="R131" s="225">
        <f>Q131*H131</f>
        <v>0</v>
      </c>
      <c r="S131" s="225">
        <v>0</v>
      </c>
      <c r="T131" s="226">
        <f>S131*H131</f>
        <v>0</v>
      </c>
      <c r="AR131" s="17" t="s">
        <v>170</v>
      </c>
      <c r="AT131" s="17" t="s">
        <v>165</v>
      </c>
      <c r="AU131" s="17" t="s">
        <v>76</v>
      </c>
      <c r="AY131" s="17" t="s">
        <v>163</v>
      </c>
      <c r="BE131" s="227">
        <f>IF(N131="základní",J131,0)</f>
        <v>0</v>
      </c>
      <c r="BF131" s="227">
        <f>IF(N131="snížená",J131,0)</f>
        <v>0</v>
      </c>
      <c r="BG131" s="227">
        <f>IF(N131="zákl. přenesená",J131,0)</f>
        <v>0</v>
      </c>
      <c r="BH131" s="227">
        <f>IF(N131="sníž. přenesená",J131,0)</f>
        <v>0</v>
      </c>
      <c r="BI131" s="227">
        <f>IF(N131="nulová",J131,0)</f>
        <v>0</v>
      </c>
      <c r="BJ131" s="17" t="s">
        <v>74</v>
      </c>
      <c r="BK131" s="227">
        <f>ROUND(I131*H131,2)</f>
        <v>0</v>
      </c>
      <c r="BL131" s="17" t="s">
        <v>170</v>
      </c>
      <c r="BM131" s="17" t="s">
        <v>1123</v>
      </c>
    </row>
    <row r="132" s="1" customFormat="1">
      <c r="B132" s="38"/>
      <c r="C132" s="39"/>
      <c r="D132" s="228" t="s">
        <v>172</v>
      </c>
      <c r="E132" s="39"/>
      <c r="F132" s="229" t="s">
        <v>1124</v>
      </c>
      <c r="G132" s="39"/>
      <c r="H132" s="39"/>
      <c r="I132" s="143"/>
      <c r="J132" s="39"/>
      <c r="K132" s="39"/>
      <c r="L132" s="43"/>
      <c r="M132" s="230"/>
      <c r="N132" s="79"/>
      <c r="O132" s="79"/>
      <c r="P132" s="79"/>
      <c r="Q132" s="79"/>
      <c r="R132" s="79"/>
      <c r="S132" s="79"/>
      <c r="T132" s="80"/>
      <c r="AT132" s="17" t="s">
        <v>172</v>
      </c>
      <c r="AU132" s="17" t="s">
        <v>76</v>
      </c>
    </row>
    <row r="133" s="1" customFormat="1">
      <c r="B133" s="38"/>
      <c r="C133" s="39"/>
      <c r="D133" s="228" t="s">
        <v>174</v>
      </c>
      <c r="E133" s="39"/>
      <c r="F133" s="231" t="s">
        <v>1125</v>
      </c>
      <c r="G133" s="39"/>
      <c r="H133" s="39"/>
      <c r="I133" s="143"/>
      <c r="J133" s="39"/>
      <c r="K133" s="39"/>
      <c r="L133" s="43"/>
      <c r="M133" s="230"/>
      <c r="N133" s="79"/>
      <c r="O133" s="79"/>
      <c r="P133" s="79"/>
      <c r="Q133" s="79"/>
      <c r="R133" s="79"/>
      <c r="S133" s="79"/>
      <c r="T133" s="80"/>
      <c r="AT133" s="17" t="s">
        <v>174</v>
      </c>
      <c r="AU133" s="17" t="s">
        <v>76</v>
      </c>
    </row>
    <row r="134" s="13" customFormat="1">
      <c r="B134" s="243"/>
      <c r="C134" s="244"/>
      <c r="D134" s="228" t="s">
        <v>176</v>
      </c>
      <c r="E134" s="245" t="s">
        <v>1</v>
      </c>
      <c r="F134" s="246" t="s">
        <v>558</v>
      </c>
      <c r="G134" s="244"/>
      <c r="H134" s="245" t="s">
        <v>1</v>
      </c>
      <c r="I134" s="247"/>
      <c r="J134" s="244"/>
      <c r="K134" s="244"/>
      <c r="L134" s="248"/>
      <c r="M134" s="249"/>
      <c r="N134" s="250"/>
      <c r="O134" s="250"/>
      <c r="P134" s="250"/>
      <c r="Q134" s="250"/>
      <c r="R134" s="250"/>
      <c r="S134" s="250"/>
      <c r="T134" s="251"/>
      <c r="AT134" s="252" t="s">
        <v>176</v>
      </c>
      <c r="AU134" s="252" t="s">
        <v>76</v>
      </c>
      <c r="AV134" s="13" t="s">
        <v>74</v>
      </c>
      <c r="AW134" s="13" t="s">
        <v>30</v>
      </c>
      <c r="AX134" s="13" t="s">
        <v>67</v>
      </c>
      <c r="AY134" s="252" t="s">
        <v>163</v>
      </c>
    </row>
    <row r="135" s="12" customFormat="1">
      <c r="B135" s="232"/>
      <c r="C135" s="233"/>
      <c r="D135" s="228" t="s">
        <v>176</v>
      </c>
      <c r="E135" s="234" t="s">
        <v>1</v>
      </c>
      <c r="F135" s="235" t="s">
        <v>1119</v>
      </c>
      <c r="G135" s="233"/>
      <c r="H135" s="236">
        <v>0.014999999999999999</v>
      </c>
      <c r="I135" s="237"/>
      <c r="J135" s="233"/>
      <c r="K135" s="233"/>
      <c r="L135" s="238"/>
      <c r="M135" s="239"/>
      <c r="N135" s="240"/>
      <c r="O135" s="240"/>
      <c r="P135" s="240"/>
      <c r="Q135" s="240"/>
      <c r="R135" s="240"/>
      <c r="S135" s="240"/>
      <c r="T135" s="241"/>
      <c r="AT135" s="242" t="s">
        <v>176</v>
      </c>
      <c r="AU135" s="242" t="s">
        <v>76</v>
      </c>
      <c r="AV135" s="12" t="s">
        <v>76</v>
      </c>
      <c r="AW135" s="12" t="s">
        <v>30</v>
      </c>
      <c r="AX135" s="12" t="s">
        <v>67</v>
      </c>
      <c r="AY135" s="242" t="s">
        <v>163</v>
      </c>
    </row>
    <row r="136" s="13" customFormat="1">
      <c r="B136" s="243"/>
      <c r="C136" s="244"/>
      <c r="D136" s="228" t="s">
        <v>176</v>
      </c>
      <c r="E136" s="245" t="s">
        <v>1</v>
      </c>
      <c r="F136" s="246" t="s">
        <v>560</v>
      </c>
      <c r="G136" s="244"/>
      <c r="H136" s="245" t="s">
        <v>1</v>
      </c>
      <c r="I136" s="247"/>
      <c r="J136" s="244"/>
      <c r="K136" s="244"/>
      <c r="L136" s="248"/>
      <c r="M136" s="249"/>
      <c r="N136" s="250"/>
      <c r="O136" s="250"/>
      <c r="P136" s="250"/>
      <c r="Q136" s="250"/>
      <c r="R136" s="250"/>
      <c r="S136" s="250"/>
      <c r="T136" s="251"/>
      <c r="AT136" s="252" t="s">
        <v>176</v>
      </c>
      <c r="AU136" s="252" t="s">
        <v>76</v>
      </c>
      <c r="AV136" s="13" t="s">
        <v>74</v>
      </c>
      <c r="AW136" s="13" t="s">
        <v>30</v>
      </c>
      <c r="AX136" s="13" t="s">
        <v>67</v>
      </c>
      <c r="AY136" s="252" t="s">
        <v>163</v>
      </c>
    </row>
    <row r="137" s="12" customFormat="1">
      <c r="B137" s="232"/>
      <c r="C137" s="233"/>
      <c r="D137" s="228" t="s">
        <v>176</v>
      </c>
      <c r="E137" s="234" t="s">
        <v>1</v>
      </c>
      <c r="F137" s="235" t="s">
        <v>1120</v>
      </c>
      <c r="G137" s="233"/>
      <c r="H137" s="236">
        <v>0.02</v>
      </c>
      <c r="I137" s="237"/>
      <c r="J137" s="233"/>
      <c r="K137" s="233"/>
      <c r="L137" s="238"/>
      <c r="M137" s="239"/>
      <c r="N137" s="240"/>
      <c r="O137" s="240"/>
      <c r="P137" s="240"/>
      <c r="Q137" s="240"/>
      <c r="R137" s="240"/>
      <c r="S137" s="240"/>
      <c r="T137" s="241"/>
      <c r="AT137" s="242" t="s">
        <v>176</v>
      </c>
      <c r="AU137" s="242" t="s">
        <v>76</v>
      </c>
      <c r="AV137" s="12" t="s">
        <v>76</v>
      </c>
      <c r="AW137" s="12" t="s">
        <v>30</v>
      </c>
      <c r="AX137" s="12" t="s">
        <v>67</v>
      </c>
      <c r="AY137" s="242" t="s">
        <v>163</v>
      </c>
    </row>
    <row r="138" s="14" customFormat="1">
      <c r="B138" s="253"/>
      <c r="C138" s="254"/>
      <c r="D138" s="228" t="s">
        <v>176</v>
      </c>
      <c r="E138" s="255" t="s">
        <v>1</v>
      </c>
      <c r="F138" s="256" t="s">
        <v>188</v>
      </c>
      <c r="G138" s="254"/>
      <c r="H138" s="257">
        <v>0.035000000000000003</v>
      </c>
      <c r="I138" s="258"/>
      <c r="J138" s="254"/>
      <c r="K138" s="254"/>
      <c r="L138" s="259"/>
      <c r="M138" s="260"/>
      <c r="N138" s="261"/>
      <c r="O138" s="261"/>
      <c r="P138" s="261"/>
      <c r="Q138" s="261"/>
      <c r="R138" s="261"/>
      <c r="S138" s="261"/>
      <c r="T138" s="262"/>
      <c r="AT138" s="263" t="s">
        <v>176</v>
      </c>
      <c r="AU138" s="263" t="s">
        <v>76</v>
      </c>
      <c r="AV138" s="14" t="s">
        <v>170</v>
      </c>
      <c r="AW138" s="14" t="s">
        <v>30</v>
      </c>
      <c r="AX138" s="14" t="s">
        <v>74</v>
      </c>
      <c r="AY138" s="263" t="s">
        <v>163</v>
      </c>
    </row>
    <row r="139" s="1" customFormat="1" ht="22.5" customHeight="1">
      <c r="B139" s="38"/>
      <c r="C139" s="216" t="s">
        <v>238</v>
      </c>
      <c r="D139" s="216" t="s">
        <v>165</v>
      </c>
      <c r="E139" s="217" t="s">
        <v>1126</v>
      </c>
      <c r="F139" s="218" t="s">
        <v>1127</v>
      </c>
      <c r="G139" s="219" t="s">
        <v>398</v>
      </c>
      <c r="H139" s="220">
        <v>8</v>
      </c>
      <c r="I139" s="221"/>
      <c r="J139" s="222">
        <f>ROUND(I139*H139,2)</f>
        <v>0</v>
      </c>
      <c r="K139" s="218" t="s">
        <v>536</v>
      </c>
      <c r="L139" s="43"/>
      <c r="M139" s="223" t="s">
        <v>1</v>
      </c>
      <c r="N139" s="224" t="s">
        <v>38</v>
      </c>
      <c r="O139" s="79"/>
      <c r="P139" s="225">
        <f>O139*H139</f>
        <v>0</v>
      </c>
      <c r="Q139" s="225">
        <v>0</v>
      </c>
      <c r="R139" s="225">
        <f>Q139*H139</f>
        <v>0</v>
      </c>
      <c r="S139" s="225">
        <v>0</v>
      </c>
      <c r="T139" s="226">
        <f>S139*H139</f>
        <v>0</v>
      </c>
      <c r="AR139" s="17" t="s">
        <v>170</v>
      </c>
      <c r="AT139" s="17" t="s">
        <v>165</v>
      </c>
      <c r="AU139" s="17" t="s">
        <v>76</v>
      </c>
      <c r="AY139" s="17" t="s">
        <v>163</v>
      </c>
      <c r="BE139" s="227">
        <f>IF(N139="základní",J139,0)</f>
        <v>0</v>
      </c>
      <c r="BF139" s="227">
        <f>IF(N139="snížená",J139,0)</f>
        <v>0</v>
      </c>
      <c r="BG139" s="227">
        <f>IF(N139="zákl. přenesená",J139,0)</f>
        <v>0</v>
      </c>
      <c r="BH139" s="227">
        <f>IF(N139="sníž. přenesená",J139,0)</f>
        <v>0</v>
      </c>
      <c r="BI139" s="227">
        <f>IF(N139="nulová",J139,0)</f>
        <v>0</v>
      </c>
      <c r="BJ139" s="17" t="s">
        <v>74</v>
      </c>
      <c r="BK139" s="227">
        <f>ROUND(I139*H139,2)</f>
        <v>0</v>
      </c>
      <c r="BL139" s="17" t="s">
        <v>170</v>
      </c>
      <c r="BM139" s="17" t="s">
        <v>1128</v>
      </c>
    </row>
    <row r="140" s="1" customFormat="1">
      <c r="B140" s="38"/>
      <c r="C140" s="39"/>
      <c r="D140" s="228" t="s">
        <v>172</v>
      </c>
      <c r="E140" s="39"/>
      <c r="F140" s="229" t="s">
        <v>1129</v>
      </c>
      <c r="G140" s="39"/>
      <c r="H140" s="39"/>
      <c r="I140" s="143"/>
      <c r="J140" s="39"/>
      <c r="K140" s="39"/>
      <c r="L140" s="43"/>
      <c r="M140" s="230"/>
      <c r="N140" s="79"/>
      <c r="O140" s="79"/>
      <c r="P140" s="79"/>
      <c r="Q140" s="79"/>
      <c r="R140" s="79"/>
      <c r="S140" s="79"/>
      <c r="T140" s="80"/>
      <c r="AT140" s="17" t="s">
        <v>172</v>
      </c>
      <c r="AU140" s="17" t="s">
        <v>76</v>
      </c>
    </row>
    <row r="141" s="1" customFormat="1">
      <c r="B141" s="38"/>
      <c r="C141" s="39"/>
      <c r="D141" s="228" t="s">
        <v>174</v>
      </c>
      <c r="E141" s="39"/>
      <c r="F141" s="231" t="s">
        <v>1130</v>
      </c>
      <c r="G141" s="39"/>
      <c r="H141" s="39"/>
      <c r="I141" s="143"/>
      <c r="J141" s="39"/>
      <c r="K141" s="39"/>
      <c r="L141" s="43"/>
      <c r="M141" s="230"/>
      <c r="N141" s="79"/>
      <c r="O141" s="79"/>
      <c r="P141" s="79"/>
      <c r="Q141" s="79"/>
      <c r="R141" s="79"/>
      <c r="S141" s="79"/>
      <c r="T141" s="80"/>
      <c r="AT141" s="17" t="s">
        <v>174</v>
      </c>
      <c r="AU141" s="17" t="s">
        <v>76</v>
      </c>
    </row>
    <row r="142" s="13" customFormat="1">
      <c r="B142" s="243"/>
      <c r="C142" s="244"/>
      <c r="D142" s="228" t="s">
        <v>176</v>
      </c>
      <c r="E142" s="245" t="s">
        <v>1</v>
      </c>
      <c r="F142" s="246" t="s">
        <v>578</v>
      </c>
      <c r="G142" s="244"/>
      <c r="H142" s="245" t="s">
        <v>1</v>
      </c>
      <c r="I142" s="247"/>
      <c r="J142" s="244"/>
      <c r="K142" s="244"/>
      <c r="L142" s="248"/>
      <c r="M142" s="249"/>
      <c r="N142" s="250"/>
      <c r="O142" s="250"/>
      <c r="P142" s="250"/>
      <c r="Q142" s="250"/>
      <c r="R142" s="250"/>
      <c r="S142" s="250"/>
      <c r="T142" s="251"/>
      <c r="AT142" s="252" t="s">
        <v>176</v>
      </c>
      <c r="AU142" s="252" t="s">
        <v>76</v>
      </c>
      <c r="AV142" s="13" t="s">
        <v>74</v>
      </c>
      <c r="AW142" s="13" t="s">
        <v>30</v>
      </c>
      <c r="AX142" s="13" t="s">
        <v>67</v>
      </c>
      <c r="AY142" s="252" t="s">
        <v>163</v>
      </c>
    </row>
    <row r="143" s="12" customFormat="1">
      <c r="B143" s="232"/>
      <c r="C143" s="233"/>
      <c r="D143" s="228" t="s">
        <v>176</v>
      </c>
      <c r="E143" s="234" t="s">
        <v>1</v>
      </c>
      <c r="F143" s="235" t="s">
        <v>1131</v>
      </c>
      <c r="G143" s="233"/>
      <c r="H143" s="236">
        <v>8</v>
      </c>
      <c r="I143" s="237"/>
      <c r="J143" s="233"/>
      <c r="K143" s="233"/>
      <c r="L143" s="238"/>
      <c r="M143" s="239"/>
      <c r="N143" s="240"/>
      <c r="O143" s="240"/>
      <c r="P143" s="240"/>
      <c r="Q143" s="240"/>
      <c r="R143" s="240"/>
      <c r="S143" s="240"/>
      <c r="T143" s="241"/>
      <c r="AT143" s="242" t="s">
        <v>176</v>
      </c>
      <c r="AU143" s="242" t="s">
        <v>76</v>
      </c>
      <c r="AV143" s="12" t="s">
        <v>76</v>
      </c>
      <c r="AW143" s="12" t="s">
        <v>30</v>
      </c>
      <c r="AX143" s="12" t="s">
        <v>74</v>
      </c>
      <c r="AY143" s="242" t="s">
        <v>163</v>
      </c>
    </row>
    <row r="144" s="1" customFormat="1" ht="22.5" customHeight="1">
      <c r="B144" s="38"/>
      <c r="C144" s="216" t="s">
        <v>246</v>
      </c>
      <c r="D144" s="216" t="s">
        <v>165</v>
      </c>
      <c r="E144" s="217" t="s">
        <v>580</v>
      </c>
      <c r="F144" s="218" t="s">
        <v>581</v>
      </c>
      <c r="G144" s="219" t="s">
        <v>582</v>
      </c>
      <c r="H144" s="220">
        <v>0.66700000000000004</v>
      </c>
      <c r="I144" s="221"/>
      <c r="J144" s="222">
        <f>ROUND(I144*H144,2)</f>
        <v>0</v>
      </c>
      <c r="K144" s="218" t="s">
        <v>536</v>
      </c>
      <c r="L144" s="43"/>
      <c r="M144" s="223" t="s">
        <v>1</v>
      </c>
      <c r="N144" s="224" t="s">
        <v>38</v>
      </c>
      <c r="O144" s="79"/>
      <c r="P144" s="225">
        <f>O144*H144</f>
        <v>0</v>
      </c>
      <c r="Q144" s="225">
        <v>0</v>
      </c>
      <c r="R144" s="225">
        <f>Q144*H144</f>
        <v>0</v>
      </c>
      <c r="S144" s="225">
        <v>0</v>
      </c>
      <c r="T144" s="226">
        <f>S144*H144</f>
        <v>0</v>
      </c>
      <c r="AR144" s="17" t="s">
        <v>170</v>
      </c>
      <c r="AT144" s="17" t="s">
        <v>165</v>
      </c>
      <c r="AU144" s="17" t="s">
        <v>76</v>
      </c>
      <c r="AY144" s="17" t="s">
        <v>163</v>
      </c>
      <c r="BE144" s="227">
        <f>IF(N144="základní",J144,0)</f>
        <v>0</v>
      </c>
      <c r="BF144" s="227">
        <f>IF(N144="snížená",J144,0)</f>
        <v>0</v>
      </c>
      <c r="BG144" s="227">
        <f>IF(N144="zákl. přenesená",J144,0)</f>
        <v>0</v>
      </c>
      <c r="BH144" s="227">
        <f>IF(N144="sníž. přenesená",J144,0)</f>
        <v>0</v>
      </c>
      <c r="BI144" s="227">
        <f>IF(N144="nulová",J144,0)</f>
        <v>0</v>
      </c>
      <c r="BJ144" s="17" t="s">
        <v>74</v>
      </c>
      <c r="BK144" s="227">
        <f>ROUND(I144*H144,2)</f>
        <v>0</v>
      </c>
      <c r="BL144" s="17" t="s">
        <v>170</v>
      </c>
      <c r="BM144" s="17" t="s">
        <v>1132</v>
      </c>
    </row>
    <row r="145" s="1" customFormat="1">
      <c r="B145" s="38"/>
      <c r="C145" s="39"/>
      <c r="D145" s="228" t="s">
        <v>172</v>
      </c>
      <c r="E145" s="39"/>
      <c r="F145" s="229" t="s">
        <v>584</v>
      </c>
      <c r="G145" s="39"/>
      <c r="H145" s="39"/>
      <c r="I145" s="143"/>
      <c r="J145" s="39"/>
      <c r="K145" s="39"/>
      <c r="L145" s="43"/>
      <c r="M145" s="230"/>
      <c r="N145" s="79"/>
      <c r="O145" s="79"/>
      <c r="P145" s="79"/>
      <c r="Q145" s="79"/>
      <c r="R145" s="79"/>
      <c r="S145" s="79"/>
      <c r="T145" s="80"/>
      <c r="AT145" s="17" t="s">
        <v>172</v>
      </c>
      <c r="AU145" s="17" t="s">
        <v>76</v>
      </c>
    </row>
    <row r="146" s="1" customFormat="1">
      <c r="B146" s="38"/>
      <c r="C146" s="39"/>
      <c r="D146" s="228" t="s">
        <v>174</v>
      </c>
      <c r="E146" s="39"/>
      <c r="F146" s="231" t="s">
        <v>585</v>
      </c>
      <c r="G146" s="39"/>
      <c r="H146" s="39"/>
      <c r="I146" s="143"/>
      <c r="J146" s="39"/>
      <c r="K146" s="39"/>
      <c r="L146" s="43"/>
      <c r="M146" s="230"/>
      <c r="N146" s="79"/>
      <c r="O146" s="79"/>
      <c r="P146" s="79"/>
      <c r="Q146" s="79"/>
      <c r="R146" s="79"/>
      <c r="S146" s="79"/>
      <c r="T146" s="80"/>
      <c r="AT146" s="17" t="s">
        <v>174</v>
      </c>
      <c r="AU146" s="17" t="s">
        <v>76</v>
      </c>
    </row>
    <row r="147" s="13" customFormat="1">
      <c r="B147" s="243"/>
      <c r="C147" s="244"/>
      <c r="D147" s="228" t="s">
        <v>176</v>
      </c>
      <c r="E147" s="245" t="s">
        <v>1</v>
      </c>
      <c r="F147" s="246" t="s">
        <v>1133</v>
      </c>
      <c r="G147" s="244"/>
      <c r="H147" s="245" t="s">
        <v>1</v>
      </c>
      <c r="I147" s="247"/>
      <c r="J147" s="244"/>
      <c r="K147" s="244"/>
      <c r="L147" s="248"/>
      <c r="M147" s="249"/>
      <c r="N147" s="250"/>
      <c r="O147" s="250"/>
      <c r="P147" s="250"/>
      <c r="Q147" s="250"/>
      <c r="R147" s="250"/>
      <c r="S147" s="250"/>
      <c r="T147" s="251"/>
      <c r="AT147" s="252" t="s">
        <v>176</v>
      </c>
      <c r="AU147" s="252" t="s">
        <v>76</v>
      </c>
      <c r="AV147" s="13" t="s">
        <v>74</v>
      </c>
      <c r="AW147" s="13" t="s">
        <v>30</v>
      </c>
      <c r="AX147" s="13" t="s">
        <v>67</v>
      </c>
      <c r="AY147" s="252" t="s">
        <v>163</v>
      </c>
    </row>
    <row r="148" s="12" customFormat="1">
      <c r="B148" s="232"/>
      <c r="C148" s="233"/>
      <c r="D148" s="228" t="s">
        <v>176</v>
      </c>
      <c r="E148" s="234" t="s">
        <v>1</v>
      </c>
      <c r="F148" s="235" t="s">
        <v>587</v>
      </c>
      <c r="G148" s="233"/>
      <c r="H148" s="236">
        <v>0.26700000000000002</v>
      </c>
      <c r="I148" s="237"/>
      <c r="J148" s="233"/>
      <c r="K148" s="233"/>
      <c r="L148" s="238"/>
      <c r="M148" s="239"/>
      <c r="N148" s="240"/>
      <c r="O148" s="240"/>
      <c r="P148" s="240"/>
      <c r="Q148" s="240"/>
      <c r="R148" s="240"/>
      <c r="S148" s="240"/>
      <c r="T148" s="241"/>
      <c r="AT148" s="242" t="s">
        <v>176</v>
      </c>
      <c r="AU148" s="242" t="s">
        <v>76</v>
      </c>
      <c r="AV148" s="12" t="s">
        <v>76</v>
      </c>
      <c r="AW148" s="12" t="s">
        <v>30</v>
      </c>
      <c r="AX148" s="12" t="s">
        <v>67</v>
      </c>
      <c r="AY148" s="242" t="s">
        <v>163</v>
      </c>
    </row>
    <row r="149" s="13" customFormat="1">
      <c r="B149" s="243"/>
      <c r="C149" s="244"/>
      <c r="D149" s="228" t="s">
        <v>176</v>
      </c>
      <c r="E149" s="245" t="s">
        <v>1</v>
      </c>
      <c r="F149" s="246" t="s">
        <v>1134</v>
      </c>
      <c r="G149" s="244"/>
      <c r="H149" s="245" t="s">
        <v>1</v>
      </c>
      <c r="I149" s="247"/>
      <c r="J149" s="244"/>
      <c r="K149" s="244"/>
      <c r="L149" s="248"/>
      <c r="M149" s="249"/>
      <c r="N149" s="250"/>
      <c r="O149" s="250"/>
      <c r="P149" s="250"/>
      <c r="Q149" s="250"/>
      <c r="R149" s="250"/>
      <c r="S149" s="250"/>
      <c r="T149" s="251"/>
      <c r="AT149" s="252" t="s">
        <v>176</v>
      </c>
      <c r="AU149" s="252" t="s">
        <v>76</v>
      </c>
      <c r="AV149" s="13" t="s">
        <v>74</v>
      </c>
      <c r="AW149" s="13" t="s">
        <v>30</v>
      </c>
      <c r="AX149" s="13" t="s">
        <v>67</v>
      </c>
      <c r="AY149" s="252" t="s">
        <v>163</v>
      </c>
    </row>
    <row r="150" s="12" customFormat="1">
      <c r="B150" s="232"/>
      <c r="C150" s="233"/>
      <c r="D150" s="228" t="s">
        <v>176</v>
      </c>
      <c r="E150" s="234" t="s">
        <v>1</v>
      </c>
      <c r="F150" s="235" t="s">
        <v>589</v>
      </c>
      <c r="G150" s="233"/>
      <c r="H150" s="236">
        <v>0.40000000000000002</v>
      </c>
      <c r="I150" s="237"/>
      <c r="J150" s="233"/>
      <c r="K150" s="233"/>
      <c r="L150" s="238"/>
      <c r="M150" s="239"/>
      <c r="N150" s="240"/>
      <c r="O150" s="240"/>
      <c r="P150" s="240"/>
      <c r="Q150" s="240"/>
      <c r="R150" s="240"/>
      <c r="S150" s="240"/>
      <c r="T150" s="241"/>
      <c r="AT150" s="242" t="s">
        <v>176</v>
      </c>
      <c r="AU150" s="242" t="s">
        <v>76</v>
      </c>
      <c r="AV150" s="12" t="s">
        <v>76</v>
      </c>
      <c r="AW150" s="12" t="s">
        <v>30</v>
      </c>
      <c r="AX150" s="12" t="s">
        <v>67</v>
      </c>
      <c r="AY150" s="242" t="s">
        <v>163</v>
      </c>
    </row>
    <row r="151" s="14" customFormat="1">
      <c r="B151" s="253"/>
      <c r="C151" s="254"/>
      <c r="D151" s="228" t="s">
        <v>176</v>
      </c>
      <c r="E151" s="255" t="s">
        <v>1</v>
      </c>
      <c r="F151" s="256" t="s">
        <v>188</v>
      </c>
      <c r="G151" s="254"/>
      <c r="H151" s="257">
        <v>0.66700000000000004</v>
      </c>
      <c r="I151" s="258"/>
      <c r="J151" s="254"/>
      <c r="K151" s="254"/>
      <c r="L151" s="259"/>
      <c r="M151" s="260"/>
      <c r="N151" s="261"/>
      <c r="O151" s="261"/>
      <c r="P151" s="261"/>
      <c r="Q151" s="261"/>
      <c r="R151" s="261"/>
      <c r="S151" s="261"/>
      <c r="T151" s="262"/>
      <c r="AT151" s="263" t="s">
        <v>176</v>
      </c>
      <c r="AU151" s="263" t="s">
        <v>76</v>
      </c>
      <c r="AV151" s="14" t="s">
        <v>170</v>
      </c>
      <c r="AW151" s="14" t="s">
        <v>30</v>
      </c>
      <c r="AX151" s="14" t="s">
        <v>74</v>
      </c>
      <c r="AY151" s="263" t="s">
        <v>163</v>
      </c>
    </row>
    <row r="152" s="1" customFormat="1" ht="22.5" customHeight="1">
      <c r="B152" s="38"/>
      <c r="C152" s="216" t="s">
        <v>255</v>
      </c>
      <c r="D152" s="216" t="s">
        <v>165</v>
      </c>
      <c r="E152" s="217" t="s">
        <v>590</v>
      </c>
      <c r="F152" s="218" t="s">
        <v>591</v>
      </c>
      <c r="G152" s="219" t="s">
        <v>582</v>
      </c>
      <c r="H152" s="220">
        <v>0.66700000000000004</v>
      </c>
      <c r="I152" s="221"/>
      <c r="J152" s="222">
        <f>ROUND(I152*H152,2)</f>
        <v>0</v>
      </c>
      <c r="K152" s="218" t="s">
        <v>536</v>
      </c>
      <c r="L152" s="43"/>
      <c r="M152" s="223" t="s">
        <v>1</v>
      </c>
      <c r="N152" s="224" t="s">
        <v>38</v>
      </c>
      <c r="O152" s="79"/>
      <c r="P152" s="225">
        <f>O152*H152</f>
        <v>0</v>
      </c>
      <c r="Q152" s="225">
        <v>0</v>
      </c>
      <c r="R152" s="225">
        <f>Q152*H152</f>
        <v>0</v>
      </c>
      <c r="S152" s="225">
        <v>0</v>
      </c>
      <c r="T152" s="226">
        <f>S152*H152</f>
        <v>0</v>
      </c>
      <c r="AR152" s="17" t="s">
        <v>170</v>
      </c>
      <c r="AT152" s="17" t="s">
        <v>165</v>
      </c>
      <c r="AU152" s="17" t="s">
        <v>76</v>
      </c>
      <c r="AY152" s="17" t="s">
        <v>163</v>
      </c>
      <c r="BE152" s="227">
        <f>IF(N152="základní",J152,0)</f>
        <v>0</v>
      </c>
      <c r="BF152" s="227">
        <f>IF(N152="snížená",J152,0)</f>
        <v>0</v>
      </c>
      <c r="BG152" s="227">
        <f>IF(N152="zákl. přenesená",J152,0)</f>
        <v>0</v>
      </c>
      <c r="BH152" s="227">
        <f>IF(N152="sníž. přenesená",J152,0)</f>
        <v>0</v>
      </c>
      <c r="BI152" s="227">
        <f>IF(N152="nulová",J152,0)</f>
        <v>0</v>
      </c>
      <c r="BJ152" s="17" t="s">
        <v>74</v>
      </c>
      <c r="BK152" s="227">
        <f>ROUND(I152*H152,2)</f>
        <v>0</v>
      </c>
      <c r="BL152" s="17" t="s">
        <v>170</v>
      </c>
      <c r="BM152" s="17" t="s">
        <v>1135</v>
      </c>
    </row>
    <row r="153" s="1" customFormat="1">
      <c r="B153" s="38"/>
      <c r="C153" s="39"/>
      <c r="D153" s="228" t="s">
        <v>172</v>
      </c>
      <c r="E153" s="39"/>
      <c r="F153" s="229" t="s">
        <v>593</v>
      </c>
      <c r="G153" s="39"/>
      <c r="H153" s="39"/>
      <c r="I153" s="143"/>
      <c r="J153" s="39"/>
      <c r="K153" s="39"/>
      <c r="L153" s="43"/>
      <c r="M153" s="230"/>
      <c r="N153" s="79"/>
      <c r="O153" s="79"/>
      <c r="P153" s="79"/>
      <c r="Q153" s="79"/>
      <c r="R153" s="79"/>
      <c r="S153" s="79"/>
      <c r="T153" s="80"/>
      <c r="AT153" s="17" t="s">
        <v>172</v>
      </c>
      <c r="AU153" s="17" t="s">
        <v>76</v>
      </c>
    </row>
    <row r="154" s="1" customFormat="1">
      <c r="B154" s="38"/>
      <c r="C154" s="39"/>
      <c r="D154" s="228" t="s">
        <v>174</v>
      </c>
      <c r="E154" s="39"/>
      <c r="F154" s="231" t="s">
        <v>594</v>
      </c>
      <c r="G154" s="39"/>
      <c r="H154" s="39"/>
      <c r="I154" s="143"/>
      <c r="J154" s="39"/>
      <c r="K154" s="39"/>
      <c r="L154" s="43"/>
      <c r="M154" s="230"/>
      <c r="N154" s="79"/>
      <c r="O154" s="79"/>
      <c r="P154" s="79"/>
      <c r="Q154" s="79"/>
      <c r="R154" s="79"/>
      <c r="S154" s="79"/>
      <c r="T154" s="80"/>
      <c r="AT154" s="17" t="s">
        <v>174</v>
      </c>
      <c r="AU154" s="17" t="s">
        <v>76</v>
      </c>
    </row>
    <row r="155" s="13" customFormat="1">
      <c r="B155" s="243"/>
      <c r="C155" s="244"/>
      <c r="D155" s="228" t="s">
        <v>176</v>
      </c>
      <c r="E155" s="245" t="s">
        <v>1</v>
      </c>
      <c r="F155" s="246" t="s">
        <v>1136</v>
      </c>
      <c r="G155" s="244"/>
      <c r="H155" s="245" t="s">
        <v>1</v>
      </c>
      <c r="I155" s="247"/>
      <c r="J155" s="244"/>
      <c r="K155" s="244"/>
      <c r="L155" s="248"/>
      <c r="M155" s="249"/>
      <c r="N155" s="250"/>
      <c r="O155" s="250"/>
      <c r="P155" s="250"/>
      <c r="Q155" s="250"/>
      <c r="R155" s="250"/>
      <c r="S155" s="250"/>
      <c r="T155" s="251"/>
      <c r="AT155" s="252" t="s">
        <v>176</v>
      </c>
      <c r="AU155" s="252" t="s">
        <v>76</v>
      </c>
      <c r="AV155" s="13" t="s">
        <v>74</v>
      </c>
      <c r="AW155" s="13" t="s">
        <v>30</v>
      </c>
      <c r="AX155" s="13" t="s">
        <v>67</v>
      </c>
      <c r="AY155" s="252" t="s">
        <v>163</v>
      </c>
    </row>
    <row r="156" s="12" customFormat="1">
      <c r="B156" s="232"/>
      <c r="C156" s="233"/>
      <c r="D156" s="228" t="s">
        <v>176</v>
      </c>
      <c r="E156" s="234" t="s">
        <v>1</v>
      </c>
      <c r="F156" s="235" t="s">
        <v>587</v>
      </c>
      <c r="G156" s="233"/>
      <c r="H156" s="236">
        <v>0.26700000000000002</v>
      </c>
      <c r="I156" s="237"/>
      <c r="J156" s="233"/>
      <c r="K156" s="233"/>
      <c r="L156" s="238"/>
      <c r="M156" s="239"/>
      <c r="N156" s="240"/>
      <c r="O156" s="240"/>
      <c r="P156" s="240"/>
      <c r="Q156" s="240"/>
      <c r="R156" s="240"/>
      <c r="S156" s="240"/>
      <c r="T156" s="241"/>
      <c r="AT156" s="242" t="s">
        <v>176</v>
      </c>
      <c r="AU156" s="242" t="s">
        <v>76</v>
      </c>
      <c r="AV156" s="12" t="s">
        <v>76</v>
      </c>
      <c r="AW156" s="12" t="s">
        <v>30</v>
      </c>
      <c r="AX156" s="12" t="s">
        <v>67</v>
      </c>
      <c r="AY156" s="242" t="s">
        <v>163</v>
      </c>
    </row>
    <row r="157" s="13" customFormat="1">
      <c r="B157" s="243"/>
      <c r="C157" s="244"/>
      <c r="D157" s="228" t="s">
        <v>176</v>
      </c>
      <c r="E157" s="245" t="s">
        <v>1</v>
      </c>
      <c r="F157" s="246" t="s">
        <v>1137</v>
      </c>
      <c r="G157" s="244"/>
      <c r="H157" s="245" t="s">
        <v>1</v>
      </c>
      <c r="I157" s="247"/>
      <c r="J157" s="244"/>
      <c r="K157" s="244"/>
      <c r="L157" s="248"/>
      <c r="M157" s="249"/>
      <c r="N157" s="250"/>
      <c r="O157" s="250"/>
      <c r="P157" s="250"/>
      <c r="Q157" s="250"/>
      <c r="R157" s="250"/>
      <c r="S157" s="250"/>
      <c r="T157" s="251"/>
      <c r="AT157" s="252" t="s">
        <v>176</v>
      </c>
      <c r="AU157" s="252" t="s">
        <v>76</v>
      </c>
      <c r="AV157" s="13" t="s">
        <v>74</v>
      </c>
      <c r="AW157" s="13" t="s">
        <v>30</v>
      </c>
      <c r="AX157" s="13" t="s">
        <v>67</v>
      </c>
      <c r="AY157" s="252" t="s">
        <v>163</v>
      </c>
    </row>
    <row r="158" s="12" customFormat="1">
      <c r="B158" s="232"/>
      <c r="C158" s="233"/>
      <c r="D158" s="228" t="s">
        <v>176</v>
      </c>
      <c r="E158" s="234" t="s">
        <v>1</v>
      </c>
      <c r="F158" s="235" t="s">
        <v>589</v>
      </c>
      <c r="G158" s="233"/>
      <c r="H158" s="236">
        <v>0.40000000000000002</v>
      </c>
      <c r="I158" s="237"/>
      <c r="J158" s="233"/>
      <c r="K158" s="233"/>
      <c r="L158" s="238"/>
      <c r="M158" s="239"/>
      <c r="N158" s="240"/>
      <c r="O158" s="240"/>
      <c r="P158" s="240"/>
      <c r="Q158" s="240"/>
      <c r="R158" s="240"/>
      <c r="S158" s="240"/>
      <c r="T158" s="241"/>
      <c r="AT158" s="242" t="s">
        <v>176</v>
      </c>
      <c r="AU158" s="242" t="s">
        <v>76</v>
      </c>
      <c r="AV158" s="12" t="s">
        <v>76</v>
      </c>
      <c r="AW158" s="12" t="s">
        <v>30</v>
      </c>
      <c r="AX158" s="12" t="s">
        <v>67</v>
      </c>
      <c r="AY158" s="242" t="s">
        <v>163</v>
      </c>
    </row>
    <row r="159" s="14" customFormat="1">
      <c r="B159" s="253"/>
      <c r="C159" s="254"/>
      <c r="D159" s="228" t="s">
        <v>176</v>
      </c>
      <c r="E159" s="255" t="s">
        <v>1</v>
      </c>
      <c r="F159" s="256" t="s">
        <v>188</v>
      </c>
      <c r="G159" s="254"/>
      <c r="H159" s="257">
        <v>0.66700000000000004</v>
      </c>
      <c r="I159" s="258"/>
      <c r="J159" s="254"/>
      <c r="K159" s="254"/>
      <c r="L159" s="259"/>
      <c r="M159" s="260"/>
      <c r="N159" s="261"/>
      <c r="O159" s="261"/>
      <c r="P159" s="261"/>
      <c r="Q159" s="261"/>
      <c r="R159" s="261"/>
      <c r="S159" s="261"/>
      <c r="T159" s="262"/>
      <c r="AT159" s="263" t="s">
        <v>176</v>
      </c>
      <c r="AU159" s="263" t="s">
        <v>76</v>
      </c>
      <c r="AV159" s="14" t="s">
        <v>170</v>
      </c>
      <c r="AW159" s="14" t="s">
        <v>30</v>
      </c>
      <c r="AX159" s="14" t="s">
        <v>74</v>
      </c>
      <c r="AY159" s="263" t="s">
        <v>163</v>
      </c>
    </row>
    <row r="160" s="1" customFormat="1" ht="22.5" customHeight="1">
      <c r="B160" s="38"/>
      <c r="C160" s="216" t="s">
        <v>267</v>
      </c>
      <c r="D160" s="216" t="s">
        <v>165</v>
      </c>
      <c r="E160" s="217" t="s">
        <v>1138</v>
      </c>
      <c r="F160" s="218" t="s">
        <v>1139</v>
      </c>
      <c r="G160" s="219" t="s">
        <v>1140</v>
      </c>
      <c r="H160" s="220">
        <v>4</v>
      </c>
      <c r="I160" s="221"/>
      <c r="J160" s="222">
        <f>ROUND(I160*H160,2)</f>
        <v>0</v>
      </c>
      <c r="K160" s="218" t="s">
        <v>536</v>
      </c>
      <c r="L160" s="43"/>
      <c r="M160" s="223" t="s">
        <v>1</v>
      </c>
      <c r="N160" s="224" t="s">
        <v>38</v>
      </c>
      <c r="O160" s="79"/>
      <c r="P160" s="225">
        <f>O160*H160</f>
        <v>0</v>
      </c>
      <c r="Q160" s="225">
        <v>0</v>
      </c>
      <c r="R160" s="225">
        <f>Q160*H160</f>
        <v>0</v>
      </c>
      <c r="S160" s="225">
        <v>0</v>
      </c>
      <c r="T160" s="226">
        <f>S160*H160</f>
        <v>0</v>
      </c>
      <c r="AR160" s="17" t="s">
        <v>170</v>
      </c>
      <c r="AT160" s="17" t="s">
        <v>165</v>
      </c>
      <c r="AU160" s="17" t="s">
        <v>76</v>
      </c>
      <c r="AY160" s="17" t="s">
        <v>163</v>
      </c>
      <c r="BE160" s="227">
        <f>IF(N160="základní",J160,0)</f>
        <v>0</v>
      </c>
      <c r="BF160" s="227">
        <f>IF(N160="snížená",J160,0)</f>
        <v>0</v>
      </c>
      <c r="BG160" s="227">
        <f>IF(N160="zákl. přenesená",J160,0)</f>
        <v>0</v>
      </c>
      <c r="BH160" s="227">
        <f>IF(N160="sníž. přenesená",J160,0)</f>
        <v>0</v>
      </c>
      <c r="BI160" s="227">
        <f>IF(N160="nulová",J160,0)</f>
        <v>0</v>
      </c>
      <c r="BJ160" s="17" t="s">
        <v>74</v>
      </c>
      <c r="BK160" s="227">
        <f>ROUND(I160*H160,2)</f>
        <v>0</v>
      </c>
      <c r="BL160" s="17" t="s">
        <v>170</v>
      </c>
      <c r="BM160" s="17" t="s">
        <v>1141</v>
      </c>
    </row>
    <row r="161" s="1" customFormat="1">
      <c r="B161" s="38"/>
      <c r="C161" s="39"/>
      <c r="D161" s="228" t="s">
        <v>172</v>
      </c>
      <c r="E161" s="39"/>
      <c r="F161" s="229" t="s">
        <v>1142</v>
      </c>
      <c r="G161" s="39"/>
      <c r="H161" s="39"/>
      <c r="I161" s="143"/>
      <c r="J161" s="39"/>
      <c r="K161" s="39"/>
      <c r="L161" s="43"/>
      <c r="M161" s="230"/>
      <c r="N161" s="79"/>
      <c r="O161" s="79"/>
      <c r="P161" s="79"/>
      <c r="Q161" s="79"/>
      <c r="R161" s="79"/>
      <c r="S161" s="79"/>
      <c r="T161" s="80"/>
      <c r="AT161" s="17" t="s">
        <v>172</v>
      </c>
      <c r="AU161" s="17" t="s">
        <v>76</v>
      </c>
    </row>
    <row r="162" s="1" customFormat="1">
      <c r="B162" s="38"/>
      <c r="C162" s="39"/>
      <c r="D162" s="228" t="s">
        <v>174</v>
      </c>
      <c r="E162" s="39"/>
      <c r="F162" s="231" t="s">
        <v>1143</v>
      </c>
      <c r="G162" s="39"/>
      <c r="H162" s="39"/>
      <c r="I162" s="143"/>
      <c r="J162" s="39"/>
      <c r="K162" s="39"/>
      <c r="L162" s="43"/>
      <c r="M162" s="230"/>
      <c r="N162" s="79"/>
      <c r="O162" s="79"/>
      <c r="P162" s="79"/>
      <c r="Q162" s="79"/>
      <c r="R162" s="79"/>
      <c r="S162" s="79"/>
      <c r="T162" s="80"/>
      <c r="AT162" s="17" t="s">
        <v>174</v>
      </c>
      <c r="AU162" s="17" t="s">
        <v>76</v>
      </c>
    </row>
    <row r="163" s="13" customFormat="1">
      <c r="B163" s="243"/>
      <c r="C163" s="244"/>
      <c r="D163" s="228" t="s">
        <v>176</v>
      </c>
      <c r="E163" s="245" t="s">
        <v>1</v>
      </c>
      <c r="F163" s="246" t="s">
        <v>560</v>
      </c>
      <c r="G163" s="244"/>
      <c r="H163" s="245" t="s">
        <v>1</v>
      </c>
      <c r="I163" s="247"/>
      <c r="J163" s="244"/>
      <c r="K163" s="244"/>
      <c r="L163" s="248"/>
      <c r="M163" s="249"/>
      <c r="N163" s="250"/>
      <c r="O163" s="250"/>
      <c r="P163" s="250"/>
      <c r="Q163" s="250"/>
      <c r="R163" s="250"/>
      <c r="S163" s="250"/>
      <c r="T163" s="251"/>
      <c r="AT163" s="252" t="s">
        <v>176</v>
      </c>
      <c r="AU163" s="252" t="s">
        <v>76</v>
      </c>
      <c r="AV163" s="13" t="s">
        <v>74</v>
      </c>
      <c r="AW163" s="13" t="s">
        <v>30</v>
      </c>
      <c r="AX163" s="13" t="s">
        <v>67</v>
      </c>
      <c r="AY163" s="252" t="s">
        <v>163</v>
      </c>
    </row>
    <row r="164" s="12" customFormat="1">
      <c r="B164" s="232"/>
      <c r="C164" s="233"/>
      <c r="D164" s="228" t="s">
        <v>176</v>
      </c>
      <c r="E164" s="234" t="s">
        <v>1</v>
      </c>
      <c r="F164" s="235" t="s">
        <v>170</v>
      </c>
      <c r="G164" s="233"/>
      <c r="H164" s="236">
        <v>4</v>
      </c>
      <c r="I164" s="237"/>
      <c r="J164" s="233"/>
      <c r="K164" s="233"/>
      <c r="L164" s="238"/>
      <c r="M164" s="239"/>
      <c r="N164" s="240"/>
      <c r="O164" s="240"/>
      <c r="P164" s="240"/>
      <c r="Q164" s="240"/>
      <c r="R164" s="240"/>
      <c r="S164" s="240"/>
      <c r="T164" s="241"/>
      <c r="AT164" s="242" t="s">
        <v>176</v>
      </c>
      <c r="AU164" s="242" t="s">
        <v>76</v>
      </c>
      <c r="AV164" s="12" t="s">
        <v>76</v>
      </c>
      <c r="AW164" s="12" t="s">
        <v>30</v>
      </c>
      <c r="AX164" s="12" t="s">
        <v>74</v>
      </c>
      <c r="AY164" s="242" t="s">
        <v>163</v>
      </c>
    </row>
    <row r="165" s="1" customFormat="1" ht="22.5" customHeight="1">
      <c r="B165" s="38"/>
      <c r="C165" s="216" t="s">
        <v>280</v>
      </c>
      <c r="D165" s="216" t="s">
        <v>165</v>
      </c>
      <c r="E165" s="217" t="s">
        <v>1144</v>
      </c>
      <c r="F165" s="218" t="s">
        <v>1145</v>
      </c>
      <c r="G165" s="219" t="s">
        <v>1140</v>
      </c>
      <c r="H165" s="220">
        <v>4</v>
      </c>
      <c r="I165" s="221"/>
      <c r="J165" s="222">
        <f>ROUND(I165*H165,2)</f>
        <v>0</v>
      </c>
      <c r="K165" s="218" t="s">
        <v>536</v>
      </c>
      <c r="L165" s="43"/>
      <c r="M165" s="223" t="s">
        <v>1</v>
      </c>
      <c r="N165" s="224" t="s">
        <v>38</v>
      </c>
      <c r="O165" s="79"/>
      <c r="P165" s="225">
        <f>O165*H165</f>
        <v>0</v>
      </c>
      <c r="Q165" s="225">
        <v>0</v>
      </c>
      <c r="R165" s="225">
        <f>Q165*H165</f>
        <v>0</v>
      </c>
      <c r="S165" s="225">
        <v>0</v>
      </c>
      <c r="T165" s="226">
        <f>S165*H165</f>
        <v>0</v>
      </c>
      <c r="AR165" s="17" t="s">
        <v>170</v>
      </c>
      <c r="AT165" s="17" t="s">
        <v>165</v>
      </c>
      <c r="AU165" s="17" t="s">
        <v>76</v>
      </c>
      <c r="AY165" s="17" t="s">
        <v>163</v>
      </c>
      <c r="BE165" s="227">
        <f>IF(N165="základní",J165,0)</f>
        <v>0</v>
      </c>
      <c r="BF165" s="227">
        <f>IF(N165="snížená",J165,0)</f>
        <v>0</v>
      </c>
      <c r="BG165" s="227">
        <f>IF(N165="zákl. přenesená",J165,0)</f>
        <v>0</v>
      </c>
      <c r="BH165" s="227">
        <f>IF(N165="sníž. přenesená",J165,0)</f>
        <v>0</v>
      </c>
      <c r="BI165" s="227">
        <f>IF(N165="nulová",J165,0)</f>
        <v>0</v>
      </c>
      <c r="BJ165" s="17" t="s">
        <v>74</v>
      </c>
      <c r="BK165" s="227">
        <f>ROUND(I165*H165,2)</f>
        <v>0</v>
      </c>
      <c r="BL165" s="17" t="s">
        <v>170</v>
      </c>
      <c r="BM165" s="17" t="s">
        <v>1146</v>
      </c>
    </row>
    <row r="166" s="1" customFormat="1">
      <c r="B166" s="38"/>
      <c r="C166" s="39"/>
      <c r="D166" s="228" t="s">
        <v>172</v>
      </c>
      <c r="E166" s="39"/>
      <c r="F166" s="229" t="s">
        <v>1147</v>
      </c>
      <c r="G166" s="39"/>
      <c r="H166" s="39"/>
      <c r="I166" s="143"/>
      <c r="J166" s="39"/>
      <c r="K166" s="39"/>
      <c r="L166" s="43"/>
      <c r="M166" s="230"/>
      <c r="N166" s="79"/>
      <c r="O166" s="79"/>
      <c r="P166" s="79"/>
      <c r="Q166" s="79"/>
      <c r="R166" s="79"/>
      <c r="S166" s="79"/>
      <c r="T166" s="80"/>
      <c r="AT166" s="17" t="s">
        <v>172</v>
      </c>
      <c r="AU166" s="17" t="s">
        <v>76</v>
      </c>
    </row>
    <row r="167" s="1" customFormat="1">
      <c r="B167" s="38"/>
      <c r="C167" s="39"/>
      <c r="D167" s="228" t="s">
        <v>174</v>
      </c>
      <c r="E167" s="39"/>
      <c r="F167" s="231" t="s">
        <v>1143</v>
      </c>
      <c r="G167" s="39"/>
      <c r="H167" s="39"/>
      <c r="I167" s="143"/>
      <c r="J167" s="39"/>
      <c r="K167" s="39"/>
      <c r="L167" s="43"/>
      <c r="M167" s="230"/>
      <c r="N167" s="79"/>
      <c r="O167" s="79"/>
      <c r="P167" s="79"/>
      <c r="Q167" s="79"/>
      <c r="R167" s="79"/>
      <c r="S167" s="79"/>
      <c r="T167" s="80"/>
      <c r="AT167" s="17" t="s">
        <v>174</v>
      </c>
      <c r="AU167" s="17" t="s">
        <v>76</v>
      </c>
    </row>
    <row r="168" s="13" customFormat="1">
      <c r="B168" s="243"/>
      <c r="C168" s="244"/>
      <c r="D168" s="228" t="s">
        <v>176</v>
      </c>
      <c r="E168" s="245" t="s">
        <v>1</v>
      </c>
      <c r="F168" s="246" t="s">
        <v>558</v>
      </c>
      <c r="G168" s="244"/>
      <c r="H168" s="245" t="s">
        <v>1</v>
      </c>
      <c r="I168" s="247"/>
      <c r="J168" s="244"/>
      <c r="K168" s="244"/>
      <c r="L168" s="248"/>
      <c r="M168" s="249"/>
      <c r="N168" s="250"/>
      <c r="O168" s="250"/>
      <c r="P168" s="250"/>
      <c r="Q168" s="250"/>
      <c r="R168" s="250"/>
      <c r="S168" s="250"/>
      <c r="T168" s="251"/>
      <c r="AT168" s="252" t="s">
        <v>176</v>
      </c>
      <c r="AU168" s="252" t="s">
        <v>76</v>
      </c>
      <c r="AV168" s="13" t="s">
        <v>74</v>
      </c>
      <c r="AW168" s="13" t="s">
        <v>30</v>
      </c>
      <c r="AX168" s="13" t="s">
        <v>67</v>
      </c>
      <c r="AY168" s="252" t="s">
        <v>163</v>
      </c>
    </row>
    <row r="169" s="12" customFormat="1">
      <c r="B169" s="232"/>
      <c r="C169" s="233"/>
      <c r="D169" s="228" t="s">
        <v>176</v>
      </c>
      <c r="E169" s="234" t="s">
        <v>1</v>
      </c>
      <c r="F169" s="235" t="s">
        <v>170</v>
      </c>
      <c r="G169" s="233"/>
      <c r="H169" s="236">
        <v>4</v>
      </c>
      <c r="I169" s="237"/>
      <c r="J169" s="233"/>
      <c r="K169" s="233"/>
      <c r="L169" s="238"/>
      <c r="M169" s="239"/>
      <c r="N169" s="240"/>
      <c r="O169" s="240"/>
      <c r="P169" s="240"/>
      <c r="Q169" s="240"/>
      <c r="R169" s="240"/>
      <c r="S169" s="240"/>
      <c r="T169" s="241"/>
      <c r="AT169" s="242" t="s">
        <v>176</v>
      </c>
      <c r="AU169" s="242" t="s">
        <v>76</v>
      </c>
      <c r="AV169" s="12" t="s">
        <v>76</v>
      </c>
      <c r="AW169" s="12" t="s">
        <v>30</v>
      </c>
      <c r="AX169" s="12" t="s">
        <v>74</v>
      </c>
      <c r="AY169" s="242" t="s">
        <v>163</v>
      </c>
    </row>
    <row r="170" s="1" customFormat="1" ht="22.5" customHeight="1">
      <c r="B170" s="38"/>
      <c r="C170" s="216" t="s">
        <v>8</v>
      </c>
      <c r="D170" s="216" t="s">
        <v>165</v>
      </c>
      <c r="E170" s="217" t="s">
        <v>1148</v>
      </c>
      <c r="F170" s="218" t="s">
        <v>1149</v>
      </c>
      <c r="G170" s="219" t="s">
        <v>1140</v>
      </c>
      <c r="H170" s="220">
        <v>4</v>
      </c>
      <c r="I170" s="221"/>
      <c r="J170" s="222">
        <f>ROUND(I170*H170,2)</f>
        <v>0</v>
      </c>
      <c r="K170" s="218" t="s">
        <v>536</v>
      </c>
      <c r="L170" s="43"/>
      <c r="M170" s="223" t="s">
        <v>1</v>
      </c>
      <c r="N170" s="224" t="s">
        <v>38</v>
      </c>
      <c r="O170" s="79"/>
      <c r="P170" s="225">
        <f>O170*H170</f>
        <v>0</v>
      </c>
      <c r="Q170" s="225">
        <v>0</v>
      </c>
      <c r="R170" s="225">
        <f>Q170*H170</f>
        <v>0</v>
      </c>
      <c r="S170" s="225">
        <v>0</v>
      </c>
      <c r="T170" s="226">
        <f>S170*H170</f>
        <v>0</v>
      </c>
      <c r="AR170" s="17" t="s">
        <v>170</v>
      </c>
      <c r="AT170" s="17" t="s">
        <v>165</v>
      </c>
      <c r="AU170" s="17" t="s">
        <v>76</v>
      </c>
      <c r="AY170" s="17" t="s">
        <v>163</v>
      </c>
      <c r="BE170" s="227">
        <f>IF(N170="základní",J170,0)</f>
        <v>0</v>
      </c>
      <c r="BF170" s="227">
        <f>IF(N170="snížená",J170,0)</f>
        <v>0</v>
      </c>
      <c r="BG170" s="227">
        <f>IF(N170="zákl. přenesená",J170,0)</f>
        <v>0</v>
      </c>
      <c r="BH170" s="227">
        <f>IF(N170="sníž. přenesená",J170,0)</f>
        <v>0</v>
      </c>
      <c r="BI170" s="227">
        <f>IF(N170="nulová",J170,0)</f>
        <v>0</v>
      </c>
      <c r="BJ170" s="17" t="s">
        <v>74</v>
      </c>
      <c r="BK170" s="227">
        <f>ROUND(I170*H170,2)</f>
        <v>0</v>
      </c>
      <c r="BL170" s="17" t="s">
        <v>170</v>
      </c>
      <c r="BM170" s="17" t="s">
        <v>1150</v>
      </c>
    </row>
    <row r="171" s="1" customFormat="1">
      <c r="B171" s="38"/>
      <c r="C171" s="39"/>
      <c r="D171" s="228" t="s">
        <v>172</v>
      </c>
      <c r="E171" s="39"/>
      <c r="F171" s="229" t="s">
        <v>1151</v>
      </c>
      <c r="G171" s="39"/>
      <c r="H171" s="39"/>
      <c r="I171" s="143"/>
      <c r="J171" s="39"/>
      <c r="K171" s="39"/>
      <c r="L171" s="43"/>
      <c r="M171" s="230"/>
      <c r="N171" s="79"/>
      <c r="O171" s="79"/>
      <c r="P171" s="79"/>
      <c r="Q171" s="79"/>
      <c r="R171" s="79"/>
      <c r="S171" s="79"/>
      <c r="T171" s="80"/>
      <c r="AT171" s="17" t="s">
        <v>172</v>
      </c>
      <c r="AU171" s="17" t="s">
        <v>76</v>
      </c>
    </row>
    <row r="172" s="1" customFormat="1">
      <c r="B172" s="38"/>
      <c r="C172" s="39"/>
      <c r="D172" s="228" t="s">
        <v>174</v>
      </c>
      <c r="E172" s="39"/>
      <c r="F172" s="231" t="s">
        <v>1152</v>
      </c>
      <c r="G172" s="39"/>
      <c r="H172" s="39"/>
      <c r="I172" s="143"/>
      <c r="J172" s="39"/>
      <c r="K172" s="39"/>
      <c r="L172" s="43"/>
      <c r="M172" s="230"/>
      <c r="N172" s="79"/>
      <c r="O172" s="79"/>
      <c r="P172" s="79"/>
      <c r="Q172" s="79"/>
      <c r="R172" s="79"/>
      <c r="S172" s="79"/>
      <c r="T172" s="80"/>
      <c r="AT172" s="17" t="s">
        <v>174</v>
      </c>
      <c r="AU172" s="17" t="s">
        <v>76</v>
      </c>
    </row>
    <row r="173" s="13" customFormat="1">
      <c r="B173" s="243"/>
      <c r="C173" s="244"/>
      <c r="D173" s="228" t="s">
        <v>176</v>
      </c>
      <c r="E173" s="245" t="s">
        <v>1</v>
      </c>
      <c r="F173" s="246" t="s">
        <v>578</v>
      </c>
      <c r="G173" s="244"/>
      <c r="H173" s="245" t="s">
        <v>1</v>
      </c>
      <c r="I173" s="247"/>
      <c r="J173" s="244"/>
      <c r="K173" s="244"/>
      <c r="L173" s="248"/>
      <c r="M173" s="249"/>
      <c r="N173" s="250"/>
      <c r="O173" s="250"/>
      <c r="P173" s="250"/>
      <c r="Q173" s="250"/>
      <c r="R173" s="250"/>
      <c r="S173" s="250"/>
      <c r="T173" s="251"/>
      <c r="AT173" s="252" t="s">
        <v>176</v>
      </c>
      <c r="AU173" s="252" t="s">
        <v>76</v>
      </c>
      <c r="AV173" s="13" t="s">
        <v>74</v>
      </c>
      <c r="AW173" s="13" t="s">
        <v>30</v>
      </c>
      <c r="AX173" s="13" t="s">
        <v>67</v>
      </c>
      <c r="AY173" s="252" t="s">
        <v>163</v>
      </c>
    </row>
    <row r="174" s="12" customFormat="1">
      <c r="B174" s="232"/>
      <c r="C174" s="233"/>
      <c r="D174" s="228" t="s">
        <v>176</v>
      </c>
      <c r="E174" s="234" t="s">
        <v>1</v>
      </c>
      <c r="F174" s="235" t="s">
        <v>1153</v>
      </c>
      <c r="G174" s="233"/>
      <c r="H174" s="236">
        <v>4</v>
      </c>
      <c r="I174" s="237"/>
      <c r="J174" s="233"/>
      <c r="K174" s="233"/>
      <c r="L174" s="238"/>
      <c r="M174" s="239"/>
      <c r="N174" s="240"/>
      <c r="O174" s="240"/>
      <c r="P174" s="240"/>
      <c r="Q174" s="240"/>
      <c r="R174" s="240"/>
      <c r="S174" s="240"/>
      <c r="T174" s="241"/>
      <c r="AT174" s="242" t="s">
        <v>176</v>
      </c>
      <c r="AU174" s="242" t="s">
        <v>76</v>
      </c>
      <c r="AV174" s="12" t="s">
        <v>76</v>
      </c>
      <c r="AW174" s="12" t="s">
        <v>30</v>
      </c>
      <c r="AX174" s="12" t="s">
        <v>74</v>
      </c>
      <c r="AY174" s="242" t="s">
        <v>163</v>
      </c>
    </row>
    <row r="175" s="1" customFormat="1" ht="22.5" customHeight="1">
      <c r="B175" s="38"/>
      <c r="C175" s="216" t="s">
        <v>294</v>
      </c>
      <c r="D175" s="216" t="s">
        <v>165</v>
      </c>
      <c r="E175" s="217" t="s">
        <v>1154</v>
      </c>
      <c r="F175" s="218" t="s">
        <v>1155</v>
      </c>
      <c r="G175" s="219" t="s">
        <v>168</v>
      </c>
      <c r="H175" s="220">
        <v>200</v>
      </c>
      <c r="I175" s="221"/>
      <c r="J175" s="222">
        <f>ROUND(I175*H175,2)</f>
        <v>0</v>
      </c>
      <c r="K175" s="218" t="s">
        <v>536</v>
      </c>
      <c r="L175" s="43"/>
      <c r="M175" s="223" t="s">
        <v>1</v>
      </c>
      <c r="N175" s="224" t="s">
        <v>38</v>
      </c>
      <c r="O175" s="79"/>
      <c r="P175" s="225">
        <f>O175*H175</f>
        <v>0</v>
      </c>
      <c r="Q175" s="225">
        <v>0</v>
      </c>
      <c r="R175" s="225">
        <f>Q175*H175</f>
        <v>0</v>
      </c>
      <c r="S175" s="225">
        <v>0</v>
      </c>
      <c r="T175" s="226">
        <f>S175*H175</f>
        <v>0</v>
      </c>
      <c r="AR175" s="17" t="s">
        <v>170</v>
      </c>
      <c r="AT175" s="17" t="s">
        <v>165</v>
      </c>
      <c r="AU175" s="17" t="s">
        <v>76</v>
      </c>
      <c r="AY175" s="17" t="s">
        <v>163</v>
      </c>
      <c r="BE175" s="227">
        <f>IF(N175="základní",J175,0)</f>
        <v>0</v>
      </c>
      <c r="BF175" s="227">
        <f>IF(N175="snížená",J175,0)</f>
        <v>0</v>
      </c>
      <c r="BG175" s="227">
        <f>IF(N175="zákl. přenesená",J175,0)</f>
        <v>0</v>
      </c>
      <c r="BH175" s="227">
        <f>IF(N175="sníž. přenesená",J175,0)</f>
        <v>0</v>
      </c>
      <c r="BI175" s="227">
        <f>IF(N175="nulová",J175,0)</f>
        <v>0</v>
      </c>
      <c r="BJ175" s="17" t="s">
        <v>74</v>
      </c>
      <c r="BK175" s="227">
        <f>ROUND(I175*H175,2)</f>
        <v>0</v>
      </c>
      <c r="BL175" s="17" t="s">
        <v>170</v>
      </c>
      <c r="BM175" s="17" t="s">
        <v>1156</v>
      </c>
    </row>
    <row r="176" s="1" customFormat="1">
      <c r="B176" s="38"/>
      <c r="C176" s="39"/>
      <c r="D176" s="228" t="s">
        <v>172</v>
      </c>
      <c r="E176" s="39"/>
      <c r="F176" s="229" t="s">
        <v>1157</v>
      </c>
      <c r="G176" s="39"/>
      <c r="H176" s="39"/>
      <c r="I176" s="143"/>
      <c r="J176" s="39"/>
      <c r="K176" s="39"/>
      <c r="L176" s="43"/>
      <c r="M176" s="230"/>
      <c r="N176" s="79"/>
      <c r="O176" s="79"/>
      <c r="P176" s="79"/>
      <c r="Q176" s="79"/>
      <c r="R176" s="79"/>
      <c r="S176" s="79"/>
      <c r="T176" s="80"/>
      <c r="AT176" s="17" t="s">
        <v>172</v>
      </c>
      <c r="AU176" s="17" t="s">
        <v>76</v>
      </c>
    </row>
    <row r="177" s="1" customFormat="1">
      <c r="B177" s="38"/>
      <c r="C177" s="39"/>
      <c r="D177" s="228" t="s">
        <v>174</v>
      </c>
      <c r="E177" s="39"/>
      <c r="F177" s="231" t="s">
        <v>1158</v>
      </c>
      <c r="G177" s="39"/>
      <c r="H177" s="39"/>
      <c r="I177" s="143"/>
      <c r="J177" s="39"/>
      <c r="K177" s="39"/>
      <c r="L177" s="43"/>
      <c r="M177" s="230"/>
      <c r="N177" s="79"/>
      <c r="O177" s="79"/>
      <c r="P177" s="79"/>
      <c r="Q177" s="79"/>
      <c r="R177" s="79"/>
      <c r="S177" s="79"/>
      <c r="T177" s="80"/>
      <c r="AT177" s="17" t="s">
        <v>174</v>
      </c>
      <c r="AU177" s="17" t="s">
        <v>76</v>
      </c>
    </row>
    <row r="178" s="13" customFormat="1">
      <c r="B178" s="243"/>
      <c r="C178" s="244"/>
      <c r="D178" s="228" t="s">
        <v>176</v>
      </c>
      <c r="E178" s="245" t="s">
        <v>1</v>
      </c>
      <c r="F178" s="246" t="s">
        <v>578</v>
      </c>
      <c r="G178" s="244"/>
      <c r="H178" s="245" t="s">
        <v>1</v>
      </c>
      <c r="I178" s="247"/>
      <c r="J178" s="244"/>
      <c r="K178" s="244"/>
      <c r="L178" s="248"/>
      <c r="M178" s="249"/>
      <c r="N178" s="250"/>
      <c r="O178" s="250"/>
      <c r="P178" s="250"/>
      <c r="Q178" s="250"/>
      <c r="R178" s="250"/>
      <c r="S178" s="250"/>
      <c r="T178" s="251"/>
      <c r="AT178" s="252" t="s">
        <v>176</v>
      </c>
      <c r="AU178" s="252" t="s">
        <v>76</v>
      </c>
      <c r="AV178" s="13" t="s">
        <v>74</v>
      </c>
      <c r="AW178" s="13" t="s">
        <v>30</v>
      </c>
      <c r="AX178" s="13" t="s">
        <v>67</v>
      </c>
      <c r="AY178" s="252" t="s">
        <v>163</v>
      </c>
    </row>
    <row r="179" s="12" customFormat="1">
      <c r="B179" s="232"/>
      <c r="C179" s="233"/>
      <c r="D179" s="228" t="s">
        <v>176</v>
      </c>
      <c r="E179" s="234" t="s">
        <v>1</v>
      </c>
      <c r="F179" s="235" t="s">
        <v>1159</v>
      </c>
      <c r="G179" s="233"/>
      <c r="H179" s="236">
        <v>200</v>
      </c>
      <c r="I179" s="237"/>
      <c r="J179" s="233"/>
      <c r="K179" s="233"/>
      <c r="L179" s="238"/>
      <c r="M179" s="239"/>
      <c r="N179" s="240"/>
      <c r="O179" s="240"/>
      <c r="P179" s="240"/>
      <c r="Q179" s="240"/>
      <c r="R179" s="240"/>
      <c r="S179" s="240"/>
      <c r="T179" s="241"/>
      <c r="AT179" s="242" t="s">
        <v>176</v>
      </c>
      <c r="AU179" s="242" t="s">
        <v>76</v>
      </c>
      <c r="AV179" s="12" t="s">
        <v>76</v>
      </c>
      <c r="AW179" s="12" t="s">
        <v>30</v>
      </c>
      <c r="AX179" s="12" t="s">
        <v>74</v>
      </c>
      <c r="AY179" s="242" t="s">
        <v>163</v>
      </c>
    </row>
    <row r="180" s="11" customFormat="1" ht="25.92" customHeight="1">
      <c r="B180" s="200"/>
      <c r="C180" s="201"/>
      <c r="D180" s="202" t="s">
        <v>66</v>
      </c>
      <c r="E180" s="203" t="s">
        <v>597</v>
      </c>
      <c r="F180" s="203" t="s">
        <v>598</v>
      </c>
      <c r="G180" s="201"/>
      <c r="H180" s="201"/>
      <c r="I180" s="204"/>
      <c r="J180" s="205">
        <f>BK180</f>
        <v>0</v>
      </c>
      <c r="K180" s="201"/>
      <c r="L180" s="206"/>
      <c r="M180" s="207"/>
      <c r="N180" s="208"/>
      <c r="O180" s="208"/>
      <c r="P180" s="209">
        <f>SUM(P181:P202)</f>
        <v>0</v>
      </c>
      <c r="Q180" s="208"/>
      <c r="R180" s="209">
        <f>SUM(R181:R202)</f>
        <v>0</v>
      </c>
      <c r="S180" s="208"/>
      <c r="T180" s="210">
        <f>SUM(T181:T202)</f>
        <v>0</v>
      </c>
      <c r="AR180" s="211" t="s">
        <v>170</v>
      </c>
      <c r="AT180" s="212" t="s">
        <v>66</v>
      </c>
      <c r="AU180" s="212" t="s">
        <v>67</v>
      </c>
      <c r="AY180" s="211" t="s">
        <v>163</v>
      </c>
      <c r="BK180" s="213">
        <f>SUM(BK181:BK202)</f>
        <v>0</v>
      </c>
    </row>
    <row r="181" s="1" customFormat="1" ht="22.5" customHeight="1">
      <c r="B181" s="38"/>
      <c r="C181" s="216" t="s">
        <v>305</v>
      </c>
      <c r="D181" s="216" t="s">
        <v>165</v>
      </c>
      <c r="E181" s="217" t="s">
        <v>599</v>
      </c>
      <c r="F181" s="218" t="s">
        <v>600</v>
      </c>
      <c r="G181" s="219" t="s">
        <v>241</v>
      </c>
      <c r="H181" s="220">
        <v>245.529</v>
      </c>
      <c r="I181" s="221"/>
      <c r="J181" s="222">
        <f>ROUND(I181*H181,2)</f>
        <v>0</v>
      </c>
      <c r="K181" s="218" t="s">
        <v>536</v>
      </c>
      <c r="L181" s="43"/>
      <c r="M181" s="223" t="s">
        <v>1</v>
      </c>
      <c r="N181" s="224" t="s">
        <v>38</v>
      </c>
      <c r="O181" s="79"/>
      <c r="P181" s="225">
        <f>O181*H181</f>
        <v>0</v>
      </c>
      <c r="Q181" s="225">
        <v>0</v>
      </c>
      <c r="R181" s="225">
        <f>Q181*H181</f>
        <v>0</v>
      </c>
      <c r="S181" s="225">
        <v>0</v>
      </c>
      <c r="T181" s="226">
        <f>S181*H181</f>
        <v>0</v>
      </c>
      <c r="AR181" s="17" t="s">
        <v>601</v>
      </c>
      <c r="AT181" s="17" t="s">
        <v>165</v>
      </c>
      <c r="AU181" s="17" t="s">
        <v>74</v>
      </c>
      <c r="AY181" s="17" t="s">
        <v>163</v>
      </c>
      <c r="BE181" s="227">
        <f>IF(N181="základní",J181,0)</f>
        <v>0</v>
      </c>
      <c r="BF181" s="227">
        <f>IF(N181="snížená",J181,0)</f>
        <v>0</v>
      </c>
      <c r="BG181" s="227">
        <f>IF(N181="zákl. přenesená",J181,0)</f>
        <v>0</v>
      </c>
      <c r="BH181" s="227">
        <f>IF(N181="sníž. přenesená",J181,0)</f>
        <v>0</v>
      </c>
      <c r="BI181" s="227">
        <f>IF(N181="nulová",J181,0)</f>
        <v>0</v>
      </c>
      <c r="BJ181" s="17" t="s">
        <v>74</v>
      </c>
      <c r="BK181" s="227">
        <f>ROUND(I181*H181,2)</f>
        <v>0</v>
      </c>
      <c r="BL181" s="17" t="s">
        <v>601</v>
      </c>
      <c r="BM181" s="17" t="s">
        <v>1160</v>
      </c>
    </row>
    <row r="182" s="1" customFormat="1">
      <c r="B182" s="38"/>
      <c r="C182" s="39"/>
      <c r="D182" s="228" t="s">
        <v>172</v>
      </c>
      <c r="E182" s="39"/>
      <c r="F182" s="229" t="s">
        <v>603</v>
      </c>
      <c r="G182" s="39"/>
      <c r="H182" s="39"/>
      <c r="I182" s="143"/>
      <c r="J182" s="39"/>
      <c r="K182" s="39"/>
      <c r="L182" s="43"/>
      <c r="M182" s="230"/>
      <c r="N182" s="79"/>
      <c r="O182" s="79"/>
      <c r="P182" s="79"/>
      <c r="Q182" s="79"/>
      <c r="R182" s="79"/>
      <c r="S182" s="79"/>
      <c r="T182" s="80"/>
      <c r="AT182" s="17" t="s">
        <v>172</v>
      </c>
      <c r="AU182" s="17" t="s">
        <v>74</v>
      </c>
    </row>
    <row r="183" s="1" customFormat="1">
      <c r="B183" s="38"/>
      <c r="C183" s="39"/>
      <c r="D183" s="228" t="s">
        <v>174</v>
      </c>
      <c r="E183" s="39"/>
      <c r="F183" s="231" t="s">
        <v>604</v>
      </c>
      <c r="G183" s="39"/>
      <c r="H183" s="39"/>
      <c r="I183" s="143"/>
      <c r="J183" s="39"/>
      <c r="K183" s="39"/>
      <c r="L183" s="43"/>
      <c r="M183" s="230"/>
      <c r="N183" s="79"/>
      <c r="O183" s="79"/>
      <c r="P183" s="79"/>
      <c r="Q183" s="79"/>
      <c r="R183" s="79"/>
      <c r="S183" s="79"/>
      <c r="T183" s="80"/>
      <c r="AT183" s="17" t="s">
        <v>174</v>
      </c>
      <c r="AU183" s="17" t="s">
        <v>74</v>
      </c>
    </row>
    <row r="184" s="13" customFormat="1">
      <c r="B184" s="243"/>
      <c r="C184" s="244"/>
      <c r="D184" s="228" t="s">
        <v>176</v>
      </c>
      <c r="E184" s="245" t="s">
        <v>1</v>
      </c>
      <c r="F184" s="246" t="s">
        <v>606</v>
      </c>
      <c r="G184" s="244"/>
      <c r="H184" s="245" t="s">
        <v>1</v>
      </c>
      <c r="I184" s="247"/>
      <c r="J184" s="244"/>
      <c r="K184" s="244"/>
      <c r="L184" s="248"/>
      <c r="M184" s="249"/>
      <c r="N184" s="250"/>
      <c r="O184" s="250"/>
      <c r="P184" s="250"/>
      <c r="Q184" s="250"/>
      <c r="R184" s="250"/>
      <c r="S184" s="250"/>
      <c r="T184" s="251"/>
      <c r="AT184" s="252" t="s">
        <v>176</v>
      </c>
      <c r="AU184" s="252" t="s">
        <v>74</v>
      </c>
      <c r="AV184" s="13" t="s">
        <v>74</v>
      </c>
      <c r="AW184" s="13" t="s">
        <v>30</v>
      </c>
      <c r="AX184" s="13" t="s">
        <v>67</v>
      </c>
      <c r="AY184" s="252" t="s">
        <v>163</v>
      </c>
    </row>
    <row r="185" s="12" customFormat="1">
      <c r="B185" s="232"/>
      <c r="C185" s="233"/>
      <c r="D185" s="228" t="s">
        <v>176</v>
      </c>
      <c r="E185" s="234" t="s">
        <v>1</v>
      </c>
      <c r="F185" s="235" t="s">
        <v>1161</v>
      </c>
      <c r="G185" s="233"/>
      <c r="H185" s="236">
        <v>128.25</v>
      </c>
      <c r="I185" s="237"/>
      <c r="J185" s="233"/>
      <c r="K185" s="233"/>
      <c r="L185" s="238"/>
      <c r="M185" s="239"/>
      <c r="N185" s="240"/>
      <c r="O185" s="240"/>
      <c r="P185" s="240"/>
      <c r="Q185" s="240"/>
      <c r="R185" s="240"/>
      <c r="S185" s="240"/>
      <c r="T185" s="241"/>
      <c r="AT185" s="242" t="s">
        <v>176</v>
      </c>
      <c r="AU185" s="242" t="s">
        <v>74</v>
      </c>
      <c r="AV185" s="12" t="s">
        <v>76</v>
      </c>
      <c r="AW185" s="12" t="s">
        <v>30</v>
      </c>
      <c r="AX185" s="12" t="s">
        <v>67</v>
      </c>
      <c r="AY185" s="242" t="s">
        <v>163</v>
      </c>
    </row>
    <row r="186" s="13" customFormat="1">
      <c r="B186" s="243"/>
      <c r="C186" s="244"/>
      <c r="D186" s="228" t="s">
        <v>176</v>
      </c>
      <c r="E186" s="245" t="s">
        <v>1</v>
      </c>
      <c r="F186" s="246" t="s">
        <v>608</v>
      </c>
      <c r="G186" s="244"/>
      <c r="H186" s="245" t="s">
        <v>1</v>
      </c>
      <c r="I186" s="247"/>
      <c r="J186" s="244"/>
      <c r="K186" s="244"/>
      <c r="L186" s="248"/>
      <c r="M186" s="249"/>
      <c r="N186" s="250"/>
      <c r="O186" s="250"/>
      <c r="P186" s="250"/>
      <c r="Q186" s="250"/>
      <c r="R186" s="250"/>
      <c r="S186" s="250"/>
      <c r="T186" s="251"/>
      <c r="AT186" s="252" t="s">
        <v>176</v>
      </c>
      <c r="AU186" s="252" t="s">
        <v>74</v>
      </c>
      <c r="AV186" s="13" t="s">
        <v>74</v>
      </c>
      <c r="AW186" s="13" t="s">
        <v>30</v>
      </c>
      <c r="AX186" s="13" t="s">
        <v>67</v>
      </c>
      <c r="AY186" s="252" t="s">
        <v>163</v>
      </c>
    </row>
    <row r="187" s="12" customFormat="1">
      <c r="B187" s="232"/>
      <c r="C187" s="233"/>
      <c r="D187" s="228" t="s">
        <v>176</v>
      </c>
      <c r="E187" s="234" t="s">
        <v>1</v>
      </c>
      <c r="F187" s="235" t="s">
        <v>1162</v>
      </c>
      <c r="G187" s="233"/>
      <c r="H187" s="236">
        <v>2.8799999999999999</v>
      </c>
      <c r="I187" s="237"/>
      <c r="J187" s="233"/>
      <c r="K187" s="233"/>
      <c r="L187" s="238"/>
      <c r="M187" s="239"/>
      <c r="N187" s="240"/>
      <c r="O187" s="240"/>
      <c r="P187" s="240"/>
      <c r="Q187" s="240"/>
      <c r="R187" s="240"/>
      <c r="S187" s="240"/>
      <c r="T187" s="241"/>
      <c r="AT187" s="242" t="s">
        <v>176</v>
      </c>
      <c r="AU187" s="242" t="s">
        <v>74</v>
      </c>
      <c r="AV187" s="12" t="s">
        <v>76</v>
      </c>
      <c r="AW187" s="12" t="s">
        <v>30</v>
      </c>
      <c r="AX187" s="12" t="s">
        <v>67</v>
      </c>
      <c r="AY187" s="242" t="s">
        <v>163</v>
      </c>
    </row>
    <row r="188" s="12" customFormat="1">
      <c r="B188" s="232"/>
      <c r="C188" s="233"/>
      <c r="D188" s="228" t="s">
        <v>176</v>
      </c>
      <c r="E188" s="234" t="s">
        <v>1</v>
      </c>
      <c r="F188" s="235" t="s">
        <v>1163</v>
      </c>
      <c r="G188" s="233"/>
      <c r="H188" s="236">
        <v>114.399</v>
      </c>
      <c r="I188" s="237"/>
      <c r="J188" s="233"/>
      <c r="K188" s="233"/>
      <c r="L188" s="238"/>
      <c r="M188" s="239"/>
      <c r="N188" s="240"/>
      <c r="O188" s="240"/>
      <c r="P188" s="240"/>
      <c r="Q188" s="240"/>
      <c r="R188" s="240"/>
      <c r="S188" s="240"/>
      <c r="T188" s="241"/>
      <c r="AT188" s="242" t="s">
        <v>176</v>
      </c>
      <c r="AU188" s="242" t="s">
        <v>74</v>
      </c>
      <c r="AV188" s="12" t="s">
        <v>76</v>
      </c>
      <c r="AW188" s="12" t="s">
        <v>30</v>
      </c>
      <c r="AX188" s="12" t="s">
        <v>67</v>
      </c>
      <c r="AY188" s="242" t="s">
        <v>163</v>
      </c>
    </row>
    <row r="189" s="14" customFormat="1">
      <c r="B189" s="253"/>
      <c r="C189" s="254"/>
      <c r="D189" s="228" t="s">
        <v>176</v>
      </c>
      <c r="E189" s="255" t="s">
        <v>1</v>
      </c>
      <c r="F189" s="256" t="s">
        <v>188</v>
      </c>
      <c r="G189" s="254"/>
      <c r="H189" s="257">
        <v>245.529</v>
      </c>
      <c r="I189" s="258"/>
      <c r="J189" s="254"/>
      <c r="K189" s="254"/>
      <c r="L189" s="259"/>
      <c r="M189" s="260"/>
      <c r="N189" s="261"/>
      <c r="O189" s="261"/>
      <c r="P189" s="261"/>
      <c r="Q189" s="261"/>
      <c r="R189" s="261"/>
      <c r="S189" s="261"/>
      <c r="T189" s="262"/>
      <c r="AT189" s="263" t="s">
        <v>176</v>
      </c>
      <c r="AU189" s="263" t="s">
        <v>74</v>
      </c>
      <c r="AV189" s="14" t="s">
        <v>170</v>
      </c>
      <c r="AW189" s="14" t="s">
        <v>30</v>
      </c>
      <c r="AX189" s="14" t="s">
        <v>74</v>
      </c>
      <c r="AY189" s="263" t="s">
        <v>163</v>
      </c>
    </row>
    <row r="190" s="1" customFormat="1" ht="22.5" customHeight="1">
      <c r="B190" s="38"/>
      <c r="C190" s="216" t="s">
        <v>312</v>
      </c>
      <c r="D190" s="216" t="s">
        <v>165</v>
      </c>
      <c r="E190" s="217" t="s">
        <v>611</v>
      </c>
      <c r="F190" s="218" t="s">
        <v>612</v>
      </c>
      <c r="G190" s="219" t="s">
        <v>398</v>
      </c>
      <c r="H190" s="220">
        <v>1.25</v>
      </c>
      <c r="I190" s="221"/>
      <c r="J190" s="222">
        <f>ROUND(I190*H190,2)</f>
        <v>0</v>
      </c>
      <c r="K190" s="218" t="s">
        <v>536</v>
      </c>
      <c r="L190" s="43"/>
      <c r="M190" s="223" t="s">
        <v>1</v>
      </c>
      <c r="N190" s="224" t="s">
        <v>38</v>
      </c>
      <c r="O190" s="79"/>
      <c r="P190" s="225">
        <f>O190*H190</f>
        <v>0</v>
      </c>
      <c r="Q190" s="225">
        <v>0</v>
      </c>
      <c r="R190" s="225">
        <f>Q190*H190</f>
        <v>0</v>
      </c>
      <c r="S190" s="225">
        <v>0</v>
      </c>
      <c r="T190" s="226">
        <f>S190*H190</f>
        <v>0</v>
      </c>
      <c r="AR190" s="17" t="s">
        <v>601</v>
      </c>
      <c r="AT190" s="17" t="s">
        <v>165</v>
      </c>
      <c r="AU190" s="17" t="s">
        <v>74</v>
      </c>
      <c r="AY190" s="17" t="s">
        <v>163</v>
      </c>
      <c r="BE190" s="227">
        <f>IF(N190="základní",J190,0)</f>
        <v>0</v>
      </c>
      <c r="BF190" s="227">
        <f>IF(N190="snížená",J190,0)</f>
        <v>0</v>
      </c>
      <c r="BG190" s="227">
        <f>IF(N190="zákl. přenesená",J190,0)</f>
        <v>0</v>
      </c>
      <c r="BH190" s="227">
        <f>IF(N190="sníž. přenesená",J190,0)</f>
        <v>0</v>
      </c>
      <c r="BI190" s="227">
        <f>IF(N190="nulová",J190,0)</f>
        <v>0</v>
      </c>
      <c r="BJ190" s="17" t="s">
        <v>74</v>
      </c>
      <c r="BK190" s="227">
        <f>ROUND(I190*H190,2)</f>
        <v>0</v>
      </c>
      <c r="BL190" s="17" t="s">
        <v>601</v>
      </c>
      <c r="BM190" s="17" t="s">
        <v>1164</v>
      </c>
    </row>
    <row r="191" s="1" customFormat="1">
      <c r="B191" s="38"/>
      <c r="C191" s="39"/>
      <c r="D191" s="228" t="s">
        <v>172</v>
      </c>
      <c r="E191" s="39"/>
      <c r="F191" s="229" t="s">
        <v>614</v>
      </c>
      <c r="G191" s="39"/>
      <c r="H191" s="39"/>
      <c r="I191" s="143"/>
      <c r="J191" s="39"/>
      <c r="K191" s="39"/>
      <c r="L191" s="43"/>
      <c r="M191" s="230"/>
      <c r="N191" s="79"/>
      <c r="O191" s="79"/>
      <c r="P191" s="79"/>
      <c r="Q191" s="79"/>
      <c r="R191" s="79"/>
      <c r="S191" s="79"/>
      <c r="T191" s="80"/>
      <c r="AT191" s="17" t="s">
        <v>172</v>
      </c>
      <c r="AU191" s="17" t="s">
        <v>74</v>
      </c>
    </row>
    <row r="192" s="1" customFormat="1">
      <c r="B192" s="38"/>
      <c r="C192" s="39"/>
      <c r="D192" s="228" t="s">
        <v>174</v>
      </c>
      <c r="E192" s="39"/>
      <c r="F192" s="231" t="s">
        <v>615</v>
      </c>
      <c r="G192" s="39"/>
      <c r="H192" s="39"/>
      <c r="I192" s="143"/>
      <c r="J192" s="39"/>
      <c r="K192" s="39"/>
      <c r="L192" s="43"/>
      <c r="M192" s="230"/>
      <c r="N192" s="79"/>
      <c r="O192" s="79"/>
      <c r="P192" s="79"/>
      <c r="Q192" s="79"/>
      <c r="R192" s="79"/>
      <c r="S192" s="79"/>
      <c r="T192" s="80"/>
      <c r="AT192" s="17" t="s">
        <v>174</v>
      </c>
      <c r="AU192" s="17" t="s">
        <v>74</v>
      </c>
    </row>
    <row r="193" s="1" customFormat="1">
      <c r="B193" s="38"/>
      <c r="C193" s="39"/>
      <c r="D193" s="228" t="s">
        <v>221</v>
      </c>
      <c r="E193" s="39"/>
      <c r="F193" s="231" t="s">
        <v>616</v>
      </c>
      <c r="G193" s="39"/>
      <c r="H193" s="39"/>
      <c r="I193" s="143"/>
      <c r="J193" s="39"/>
      <c r="K193" s="39"/>
      <c r="L193" s="43"/>
      <c r="M193" s="230"/>
      <c r="N193" s="79"/>
      <c r="O193" s="79"/>
      <c r="P193" s="79"/>
      <c r="Q193" s="79"/>
      <c r="R193" s="79"/>
      <c r="S193" s="79"/>
      <c r="T193" s="80"/>
      <c r="AT193" s="17" t="s">
        <v>221</v>
      </c>
      <c r="AU193" s="17" t="s">
        <v>74</v>
      </c>
    </row>
    <row r="194" s="13" customFormat="1">
      <c r="B194" s="243"/>
      <c r="C194" s="244"/>
      <c r="D194" s="228" t="s">
        <v>176</v>
      </c>
      <c r="E194" s="245" t="s">
        <v>1</v>
      </c>
      <c r="F194" s="246" t="s">
        <v>1165</v>
      </c>
      <c r="G194" s="244"/>
      <c r="H194" s="245" t="s">
        <v>1</v>
      </c>
      <c r="I194" s="247"/>
      <c r="J194" s="244"/>
      <c r="K194" s="244"/>
      <c r="L194" s="248"/>
      <c r="M194" s="249"/>
      <c r="N194" s="250"/>
      <c r="O194" s="250"/>
      <c r="P194" s="250"/>
      <c r="Q194" s="250"/>
      <c r="R194" s="250"/>
      <c r="S194" s="250"/>
      <c r="T194" s="251"/>
      <c r="AT194" s="252" t="s">
        <v>176</v>
      </c>
      <c r="AU194" s="252" t="s">
        <v>74</v>
      </c>
      <c r="AV194" s="13" t="s">
        <v>74</v>
      </c>
      <c r="AW194" s="13" t="s">
        <v>30</v>
      </c>
      <c r="AX194" s="13" t="s">
        <v>67</v>
      </c>
      <c r="AY194" s="252" t="s">
        <v>163</v>
      </c>
    </row>
    <row r="195" s="12" customFormat="1">
      <c r="B195" s="232"/>
      <c r="C195" s="233"/>
      <c r="D195" s="228" t="s">
        <v>176</v>
      </c>
      <c r="E195" s="234" t="s">
        <v>1</v>
      </c>
      <c r="F195" s="235" t="s">
        <v>618</v>
      </c>
      <c r="G195" s="233"/>
      <c r="H195" s="236">
        <v>0.5</v>
      </c>
      <c r="I195" s="237"/>
      <c r="J195" s="233"/>
      <c r="K195" s="233"/>
      <c r="L195" s="238"/>
      <c r="M195" s="239"/>
      <c r="N195" s="240"/>
      <c r="O195" s="240"/>
      <c r="P195" s="240"/>
      <c r="Q195" s="240"/>
      <c r="R195" s="240"/>
      <c r="S195" s="240"/>
      <c r="T195" s="241"/>
      <c r="AT195" s="242" t="s">
        <v>176</v>
      </c>
      <c r="AU195" s="242" t="s">
        <v>74</v>
      </c>
      <c r="AV195" s="12" t="s">
        <v>76</v>
      </c>
      <c r="AW195" s="12" t="s">
        <v>30</v>
      </c>
      <c r="AX195" s="12" t="s">
        <v>67</v>
      </c>
      <c r="AY195" s="242" t="s">
        <v>163</v>
      </c>
    </row>
    <row r="196" s="13" customFormat="1">
      <c r="B196" s="243"/>
      <c r="C196" s="244"/>
      <c r="D196" s="228" t="s">
        <v>176</v>
      </c>
      <c r="E196" s="245" t="s">
        <v>1</v>
      </c>
      <c r="F196" s="246" t="s">
        <v>1166</v>
      </c>
      <c r="G196" s="244"/>
      <c r="H196" s="245" t="s">
        <v>1</v>
      </c>
      <c r="I196" s="247"/>
      <c r="J196" s="244"/>
      <c r="K196" s="244"/>
      <c r="L196" s="248"/>
      <c r="M196" s="249"/>
      <c r="N196" s="250"/>
      <c r="O196" s="250"/>
      <c r="P196" s="250"/>
      <c r="Q196" s="250"/>
      <c r="R196" s="250"/>
      <c r="S196" s="250"/>
      <c r="T196" s="251"/>
      <c r="AT196" s="252" t="s">
        <v>176</v>
      </c>
      <c r="AU196" s="252" t="s">
        <v>74</v>
      </c>
      <c r="AV196" s="13" t="s">
        <v>74</v>
      </c>
      <c r="AW196" s="13" t="s">
        <v>30</v>
      </c>
      <c r="AX196" s="13" t="s">
        <v>67</v>
      </c>
      <c r="AY196" s="252" t="s">
        <v>163</v>
      </c>
    </row>
    <row r="197" s="12" customFormat="1">
      <c r="B197" s="232"/>
      <c r="C197" s="233"/>
      <c r="D197" s="228" t="s">
        <v>176</v>
      </c>
      <c r="E197" s="234" t="s">
        <v>1</v>
      </c>
      <c r="F197" s="235" t="s">
        <v>620</v>
      </c>
      <c r="G197" s="233"/>
      <c r="H197" s="236">
        <v>0.75</v>
      </c>
      <c r="I197" s="237"/>
      <c r="J197" s="233"/>
      <c r="K197" s="233"/>
      <c r="L197" s="238"/>
      <c r="M197" s="239"/>
      <c r="N197" s="240"/>
      <c r="O197" s="240"/>
      <c r="P197" s="240"/>
      <c r="Q197" s="240"/>
      <c r="R197" s="240"/>
      <c r="S197" s="240"/>
      <c r="T197" s="241"/>
      <c r="AT197" s="242" t="s">
        <v>176</v>
      </c>
      <c r="AU197" s="242" t="s">
        <v>74</v>
      </c>
      <c r="AV197" s="12" t="s">
        <v>76</v>
      </c>
      <c r="AW197" s="12" t="s">
        <v>30</v>
      </c>
      <c r="AX197" s="12" t="s">
        <v>67</v>
      </c>
      <c r="AY197" s="242" t="s">
        <v>163</v>
      </c>
    </row>
    <row r="198" s="14" customFormat="1">
      <c r="B198" s="253"/>
      <c r="C198" s="254"/>
      <c r="D198" s="228" t="s">
        <v>176</v>
      </c>
      <c r="E198" s="255" t="s">
        <v>1</v>
      </c>
      <c r="F198" s="256" t="s">
        <v>188</v>
      </c>
      <c r="G198" s="254"/>
      <c r="H198" s="257">
        <v>1.25</v>
      </c>
      <c r="I198" s="258"/>
      <c r="J198" s="254"/>
      <c r="K198" s="254"/>
      <c r="L198" s="259"/>
      <c r="M198" s="260"/>
      <c r="N198" s="261"/>
      <c r="O198" s="261"/>
      <c r="P198" s="261"/>
      <c r="Q198" s="261"/>
      <c r="R198" s="261"/>
      <c r="S198" s="261"/>
      <c r="T198" s="262"/>
      <c r="AT198" s="263" t="s">
        <v>176</v>
      </c>
      <c r="AU198" s="263" t="s">
        <v>74</v>
      </c>
      <c r="AV198" s="14" t="s">
        <v>170</v>
      </c>
      <c r="AW198" s="14" t="s">
        <v>30</v>
      </c>
      <c r="AX198" s="14" t="s">
        <v>74</v>
      </c>
      <c r="AY198" s="263" t="s">
        <v>163</v>
      </c>
    </row>
    <row r="199" s="1" customFormat="1" ht="22.5" customHeight="1">
      <c r="B199" s="38"/>
      <c r="C199" s="216" t="s">
        <v>320</v>
      </c>
      <c r="D199" s="216" t="s">
        <v>165</v>
      </c>
      <c r="E199" s="217" t="s">
        <v>621</v>
      </c>
      <c r="F199" s="218" t="s">
        <v>622</v>
      </c>
      <c r="G199" s="219" t="s">
        <v>241</v>
      </c>
      <c r="H199" s="220">
        <v>128.25</v>
      </c>
      <c r="I199" s="221"/>
      <c r="J199" s="222">
        <f>ROUND(I199*H199,2)</f>
        <v>0</v>
      </c>
      <c r="K199" s="218" t="s">
        <v>536</v>
      </c>
      <c r="L199" s="43"/>
      <c r="M199" s="223" t="s">
        <v>1</v>
      </c>
      <c r="N199" s="224" t="s">
        <v>38</v>
      </c>
      <c r="O199" s="79"/>
      <c r="P199" s="225">
        <f>O199*H199</f>
        <v>0</v>
      </c>
      <c r="Q199" s="225">
        <v>0</v>
      </c>
      <c r="R199" s="225">
        <f>Q199*H199</f>
        <v>0</v>
      </c>
      <c r="S199" s="225">
        <v>0</v>
      </c>
      <c r="T199" s="226">
        <f>S199*H199</f>
        <v>0</v>
      </c>
      <c r="AR199" s="17" t="s">
        <v>601</v>
      </c>
      <c r="AT199" s="17" t="s">
        <v>165</v>
      </c>
      <c r="AU199" s="17" t="s">
        <v>74</v>
      </c>
      <c r="AY199" s="17" t="s">
        <v>163</v>
      </c>
      <c r="BE199" s="227">
        <f>IF(N199="základní",J199,0)</f>
        <v>0</v>
      </c>
      <c r="BF199" s="227">
        <f>IF(N199="snížená",J199,0)</f>
        <v>0</v>
      </c>
      <c r="BG199" s="227">
        <f>IF(N199="zákl. přenesená",J199,0)</f>
        <v>0</v>
      </c>
      <c r="BH199" s="227">
        <f>IF(N199="sníž. přenesená",J199,0)</f>
        <v>0</v>
      </c>
      <c r="BI199" s="227">
        <f>IF(N199="nulová",J199,0)</f>
        <v>0</v>
      </c>
      <c r="BJ199" s="17" t="s">
        <v>74</v>
      </c>
      <c r="BK199" s="227">
        <f>ROUND(I199*H199,2)</f>
        <v>0</v>
      </c>
      <c r="BL199" s="17" t="s">
        <v>601</v>
      </c>
      <c r="BM199" s="17" t="s">
        <v>1167</v>
      </c>
    </row>
    <row r="200" s="1" customFormat="1">
      <c r="B200" s="38"/>
      <c r="C200" s="39"/>
      <c r="D200" s="228" t="s">
        <v>172</v>
      </c>
      <c r="E200" s="39"/>
      <c r="F200" s="229" t="s">
        <v>624</v>
      </c>
      <c r="G200" s="39"/>
      <c r="H200" s="39"/>
      <c r="I200" s="143"/>
      <c r="J200" s="39"/>
      <c r="K200" s="39"/>
      <c r="L200" s="43"/>
      <c r="M200" s="230"/>
      <c r="N200" s="79"/>
      <c r="O200" s="79"/>
      <c r="P200" s="79"/>
      <c r="Q200" s="79"/>
      <c r="R200" s="79"/>
      <c r="S200" s="79"/>
      <c r="T200" s="80"/>
      <c r="AT200" s="17" t="s">
        <v>172</v>
      </c>
      <c r="AU200" s="17" t="s">
        <v>74</v>
      </c>
    </row>
    <row r="201" s="1" customFormat="1">
      <c r="B201" s="38"/>
      <c r="C201" s="39"/>
      <c r="D201" s="228" t="s">
        <v>174</v>
      </c>
      <c r="E201" s="39"/>
      <c r="F201" s="231" t="s">
        <v>625</v>
      </c>
      <c r="G201" s="39"/>
      <c r="H201" s="39"/>
      <c r="I201" s="143"/>
      <c r="J201" s="39"/>
      <c r="K201" s="39"/>
      <c r="L201" s="43"/>
      <c r="M201" s="230"/>
      <c r="N201" s="79"/>
      <c r="O201" s="79"/>
      <c r="P201" s="79"/>
      <c r="Q201" s="79"/>
      <c r="R201" s="79"/>
      <c r="S201" s="79"/>
      <c r="T201" s="80"/>
      <c r="AT201" s="17" t="s">
        <v>174</v>
      </c>
      <c r="AU201" s="17" t="s">
        <v>74</v>
      </c>
    </row>
    <row r="202" s="12" customFormat="1">
      <c r="B202" s="232"/>
      <c r="C202" s="233"/>
      <c r="D202" s="228" t="s">
        <v>176</v>
      </c>
      <c r="E202" s="234" t="s">
        <v>1</v>
      </c>
      <c r="F202" s="235" t="s">
        <v>1161</v>
      </c>
      <c r="G202" s="233"/>
      <c r="H202" s="236">
        <v>128.25</v>
      </c>
      <c r="I202" s="237"/>
      <c r="J202" s="233"/>
      <c r="K202" s="233"/>
      <c r="L202" s="238"/>
      <c r="M202" s="239"/>
      <c r="N202" s="240"/>
      <c r="O202" s="240"/>
      <c r="P202" s="240"/>
      <c r="Q202" s="240"/>
      <c r="R202" s="240"/>
      <c r="S202" s="240"/>
      <c r="T202" s="241"/>
      <c r="AT202" s="242" t="s">
        <v>176</v>
      </c>
      <c r="AU202" s="242" t="s">
        <v>74</v>
      </c>
      <c r="AV202" s="12" t="s">
        <v>76</v>
      </c>
      <c r="AW202" s="12" t="s">
        <v>30</v>
      </c>
      <c r="AX202" s="12" t="s">
        <v>74</v>
      </c>
      <c r="AY202" s="242" t="s">
        <v>163</v>
      </c>
    </row>
    <row r="203" s="11" customFormat="1" ht="25.92" customHeight="1">
      <c r="B203" s="200"/>
      <c r="C203" s="201"/>
      <c r="D203" s="202" t="s">
        <v>66</v>
      </c>
      <c r="E203" s="203" t="s">
        <v>626</v>
      </c>
      <c r="F203" s="203" t="s">
        <v>627</v>
      </c>
      <c r="G203" s="201"/>
      <c r="H203" s="201"/>
      <c r="I203" s="204"/>
      <c r="J203" s="205">
        <f>BK203</f>
        <v>0</v>
      </c>
      <c r="K203" s="201"/>
      <c r="L203" s="206"/>
      <c r="M203" s="207"/>
      <c r="N203" s="208"/>
      <c r="O203" s="208"/>
      <c r="P203" s="209">
        <f>SUM(P204:P207)</f>
        <v>0</v>
      </c>
      <c r="Q203" s="208"/>
      <c r="R203" s="209">
        <f>SUM(R204:R207)</f>
        <v>0</v>
      </c>
      <c r="S203" s="208"/>
      <c r="T203" s="210">
        <f>SUM(T204:T207)</f>
        <v>0</v>
      </c>
      <c r="AR203" s="211" t="s">
        <v>205</v>
      </c>
      <c r="AT203" s="212" t="s">
        <v>66</v>
      </c>
      <c r="AU203" s="212" t="s">
        <v>67</v>
      </c>
      <c r="AY203" s="211" t="s">
        <v>163</v>
      </c>
      <c r="BK203" s="213">
        <f>SUM(BK204:BK207)</f>
        <v>0</v>
      </c>
    </row>
    <row r="204" s="1" customFormat="1" ht="22.5" customHeight="1">
      <c r="B204" s="38"/>
      <c r="C204" s="216" t="s">
        <v>326</v>
      </c>
      <c r="D204" s="216" t="s">
        <v>165</v>
      </c>
      <c r="E204" s="217" t="s">
        <v>628</v>
      </c>
      <c r="F204" s="218" t="s">
        <v>629</v>
      </c>
      <c r="G204" s="219" t="s">
        <v>398</v>
      </c>
      <c r="H204" s="220">
        <v>1</v>
      </c>
      <c r="I204" s="221"/>
      <c r="J204" s="222">
        <f>ROUND(I204*H204,2)</f>
        <v>0</v>
      </c>
      <c r="K204" s="218" t="s">
        <v>536</v>
      </c>
      <c r="L204" s="43"/>
      <c r="M204" s="223" t="s">
        <v>1</v>
      </c>
      <c r="N204" s="224" t="s">
        <v>38</v>
      </c>
      <c r="O204" s="79"/>
      <c r="P204" s="225">
        <f>O204*H204</f>
        <v>0</v>
      </c>
      <c r="Q204" s="225">
        <v>0</v>
      </c>
      <c r="R204" s="225">
        <f>Q204*H204</f>
        <v>0</v>
      </c>
      <c r="S204" s="225">
        <v>0</v>
      </c>
      <c r="T204" s="226">
        <f>S204*H204</f>
        <v>0</v>
      </c>
      <c r="AR204" s="17" t="s">
        <v>170</v>
      </c>
      <c r="AT204" s="17" t="s">
        <v>165</v>
      </c>
      <c r="AU204" s="17" t="s">
        <v>74</v>
      </c>
      <c r="AY204" s="17" t="s">
        <v>163</v>
      </c>
      <c r="BE204" s="227">
        <f>IF(N204="základní",J204,0)</f>
        <v>0</v>
      </c>
      <c r="BF204" s="227">
        <f>IF(N204="snížená",J204,0)</f>
        <v>0</v>
      </c>
      <c r="BG204" s="227">
        <f>IF(N204="zákl. přenesená",J204,0)</f>
        <v>0</v>
      </c>
      <c r="BH204" s="227">
        <f>IF(N204="sníž. přenesená",J204,0)</f>
        <v>0</v>
      </c>
      <c r="BI204" s="227">
        <f>IF(N204="nulová",J204,0)</f>
        <v>0</v>
      </c>
      <c r="BJ204" s="17" t="s">
        <v>74</v>
      </c>
      <c r="BK204" s="227">
        <f>ROUND(I204*H204,2)</f>
        <v>0</v>
      </c>
      <c r="BL204" s="17" t="s">
        <v>170</v>
      </c>
      <c r="BM204" s="17" t="s">
        <v>1168</v>
      </c>
    </row>
    <row r="205" s="1" customFormat="1">
      <c r="B205" s="38"/>
      <c r="C205" s="39"/>
      <c r="D205" s="228" t="s">
        <v>172</v>
      </c>
      <c r="E205" s="39"/>
      <c r="F205" s="229" t="s">
        <v>631</v>
      </c>
      <c r="G205" s="39"/>
      <c r="H205" s="39"/>
      <c r="I205" s="143"/>
      <c r="J205" s="39"/>
      <c r="K205" s="39"/>
      <c r="L205" s="43"/>
      <c r="M205" s="230"/>
      <c r="N205" s="79"/>
      <c r="O205" s="79"/>
      <c r="P205" s="79"/>
      <c r="Q205" s="79"/>
      <c r="R205" s="79"/>
      <c r="S205" s="79"/>
      <c r="T205" s="80"/>
      <c r="AT205" s="17" t="s">
        <v>172</v>
      </c>
      <c r="AU205" s="17" t="s">
        <v>74</v>
      </c>
    </row>
    <row r="206" s="1" customFormat="1">
      <c r="B206" s="38"/>
      <c r="C206" s="39"/>
      <c r="D206" s="228" t="s">
        <v>174</v>
      </c>
      <c r="E206" s="39"/>
      <c r="F206" s="231" t="s">
        <v>632</v>
      </c>
      <c r="G206" s="39"/>
      <c r="H206" s="39"/>
      <c r="I206" s="143"/>
      <c r="J206" s="39"/>
      <c r="K206" s="39"/>
      <c r="L206" s="43"/>
      <c r="M206" s="230"/>
      <c r="N206" s="79"/>
      <c r="O206" s="79"/>
      <c r="P206" s="79"/>
      <c r="Q206" s="79"/>
      <c r="R206" s="79"/>
      <c r="S206" s="79"/>
      <c r="T206" s="80"/>
      <c r="AT206" s="17" t="s">
        <v>174</v>
      </c>
      <c r="AU206" s="17" t="s">
        <v>74</v>
      </c>
    </row>
    <row r="207" s="1" customFormat="1">
      <c r="B207" s="38"/>
      <c r="C207" s="39"/>
      <c r="D207" s="228" t="s">
        <v>221</v>
      </c>
      <c r="E207" s="39"/>
      <c r="F207" s="231" t="s">
        <v>633</v>
      </c>
      <c r="G207" s="39"/>
      <c r="H207" s="39"/>
      <c r="I207" s="143"/>
      <c r="J207" s="39"/>
      <c r="K207" s="39"/>
      <c r="L207" s="43"/>
      <c r="M207" s="277"/>
      <c r="N207" s="278"/>
      <c r="O207" s="278"/>
      <c r="P207" s="278"/>
      <c r="Q207" s="278"/>
      <c r="R207" s="278"/>
      <c r="S207" s="278"/>
      <c r="T207" s="279"/>
      <c r="AT207" s="17" t="s">
        <v>221</v>
      </c>
      <c r="AU207" s="17" t="s">
        <v>74</v>
      </c>
    </row>
    <row r="208" s="1" customFormat="1" ht="6.96" customHeight="1">
      <c r="B208" s="57"/>
      <c r="C208" s="58"/>
      <c r="D208" s="58"/>
      <c r="E208" s="58"/>
      <c r="F208" s="58"/>
      <c r="G208" s="58"/>
      <c r="H208" s="58"/>
      <c r="I208" s="167"/>
      <c r="J208" s="58"/>
      <c r="K208" s="58"/>
      <c r="L208" s="43"/>
    </row>
  </sheetData>
  <sheetProtection sheet="1" autoFilter="0" formatColumns="0" formatRows="0" objects="1" scenarios="1" spinCount="100000" saltValue="80cMRi5uSeC+s/QJwokEI+oEwcxg/Bq+FExKi3WHpeH2jNUoQLngj5E1jHzz4c+iJ01MB2MzgY7Tapa3SIfINQ==" hashValue="yAGzcdTZoOu5KAHxG/lU0WkRg7AxAgQ7BzhavGy2UoIw8N4CJ8XkqOAB7Hg4Ag+QIyufNZwgyxN5SuUA2hCScw==" algorithmName="SHA-512" password="CC35"/>
  <autoFilter ref="C88:K20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94</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1169</v>
      </c>
      <c r="F9" s="1"/>
      <c r="G9" s="1"/>
      <c r="H9" s="1"/>
      <c r="I9" s="143"/>
      <c r="L9" s="43"/>
    </row>
    <row r="10" s="1" customFormat="1" ht="12" customHeight="1">
      <c r="B10" s="43"/>
      <c r="D10" s="141" t="s">
        <v>131</v>
      </c>
      <c r="I10" s="143"/>
      <c r="L10" s="43"/>
    </row>
    <row r="11" s="1" customFormat="1" ht="36.96" customHeight="1">
      <c r="B11" s="43"/>
      <c r="E11" s="144" t="s">
        <v>1170</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ROUND(J98,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ROUND((SUM(BE98:BE471)),  2)</f>
        <v>0</v>
      </c>
      <c r="I35" s="156">
        <v>0.20999999999999999</v>
      </c>
      <c r="J35" s="155">
        <f>ROUND(((SUM(BE98:BE471))*I35),  2)</f>
        <v>0</v>
      </c>
      <c r="L35" s="43"/>
    </row>
    <row r="36" s="1" customFormat="1" ht="14.4" customHeight="1">
      <c r="B36" s="43"/>
      <c r="E36" s="141" t="s">
        <v>39</v>
      </c>
      <c r="F36" s="155">
        <f>ROUND((SUM(BF98:BF471)),  2)</f>
        <v>0</v>
      </c>
      <c r="I36" s="156">
        <v>0.14999999999999999</v>
      </c>
      <c r="J36" s="155">
        <f>ROUND(((SUM(BF98:BF471))*I36),  2)</f>
        <v>0</v>
      </c>
      <c r="L36" s="43"/>
    </row>
    <row r="37" hidden="1" s="1" customFormat="1" ht="14.4" customHeight="1">
      <c r="B37" s="43"/>
      <c r="E37" s="141" t="s">
        <v>40</v>
      </c>
      <c r="F37" s="155">
        <f>ROUND((SUM(BG98:BG471)),  2)</f>
        <v>0</v>
      </c>
      <c r="I37" s="156">
        <v>0.20999999999999999</v>
      </c>
      <c r="J37" s="155">
        <f>0</f>
        <v>0</v>
      </c>
      <c r="L37" s="43"/>
    </row>
    <row r="38" hidden="1" s="1" customFormat="1" ht="14.4" customHeight="1">
      <c r="B38" s="43"/>
      <c r="E38" s="141" t="s">
        <v>41</v>
      </c>
      <c r="F38" s="155">
        <f>ROUND((SUM(BH98:BH471)),  2)</f>
        <v>0</v>
      </c>
      <c r="I38" s="156">
        <v>0.14999999999999999</v>
      </c>
      <c r="J38" s="155">
        <f>0</f>
        <v>0</v>
      </c>
      <c r="L38" s="43"/>
    </row>
    <row r="39" hidden="1" s="1" customFormat="1" ht="14.4" customHeight="1">
      <c r="B39" s="43"/>
      <c r="E39" s="141" t="s">
        <v>42</v>
      </c>
      <c r="F39" s="155">
        <f>ROUND((SUM(BI98:BI471)),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1169</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4,865 - most</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J98</f>
        <v>0</v>
      </c>
      <c r="K63" s="39"/>
      <c r="L63" s="43"/>
      <c r="AU63" s="17" t="s">
        <v>137</v>
      </c>
    </row>
    <row r="64" s="8" customFormat="1" ht="24.96" customHeight="1">
      <c r="B64" s="177"/>
      <c r="C64" s="178"/>
      <c r="D64" s="179" t="s">
        <v>138</v>
      </c>
      <c r="E64" s="180"/>
      <c r="F64" s="180"/>
      <c r="G64" s="180"/>
      <c r="H64" s="180"/>
      <c r="I64" s="181"/>
      <c r="J64" s="182">
        <f>J99</f>
        <v>0</v>
      </c>
      <c r="K64" s="178"/>
      <c r="L64" s="183"/>
    </row>
    <row r="65" s="9" customFormat="1" ht="19.92" customHeight="1">
      <c r="B65" s="184"/>
      <c r="C65" s="122"/>
      <c r="D65" s="185" t="s">
        <v>139</v>
      </c>
      <c r="E65" s="186"/>
      <c r="F65" s="186"/>
      <c r="G65" s="186"/>
      <c r="H65" s="186"/>
      <c r="I65" s="187"/>
      <c r="J65" s="188">
        <f>J100</f>
        <v>0</v>
      </c>
      <c r="K65" s="122"/>
      <c r="L65" s="189"/>
    </row>
    <row r="66" s="9" customFormat="1" ht="19.92" customHeight="1">
      <c r="B66" s="184"/>
      <c r="C66" s="122"/>
      <c r="D66" s="185" t="s">
        <v>636</v>
      </c>
      <c r="E66" s="186"/>
      <c r="F66" s="186"/>
      <c r="G66" s="186"/>
      <c r="H66" s="186"/>
      <c r="I66" s="187"/>
      <c r="J66" s="188">
        <f>J216</f>
        <v>0</v>
      </c>
      <c r="K66" s="122"/>
      <c r="L66" s="189"/>
    </row>
    <row r="67" s="9" customFormat="1" ht="19.92" customHeight="1">
      <c r="B67" s="184"/>
      <c r="C67" s="122"/>
      <c r="D67" s="185" t="s">
        <v>140</v>
      </c>
      <c r="E67" s="186"/>
      <c r="F67" s="186"/>
      <c r="G67" s="186"/>
      <c r="H67" s="186"/>
      <c r="I67" s="187"/>
      <c r="J67" s="188">
        <f>J226</f>
        <v>0</v>
      </c>
      <c r="K67" s="122"/>
      <c r="L67" s="189"/>
    </row>
    <row r="68" s="9" customFormat="1" ht="19.92" customHeight="1">
      <c r="B68" s="184"/>
      <c r="C68" s="122"/>
      <c r="D68" s="185" t="s">
        <v>141</v>
      </c>
      <c r="E68" s="186"/>
      <c r="F68" s="186"/>
      <c r="G68" s="186"/>
      <c r="H68" s="186"/>
      <c r="I68" s="187"/>
      <c r="J68" s="188">
        <f>J261</f>
        <v>0</v>
      </c>
      <c r="K68" s="122"/>
      <c r="L68" s="189"/>
    </row>
    <row r="69" s="9" customFormat="1" ht="19.92" customHeight="1">
      <c r="B69" s="184"/>
      <c r="C69" s="122"/>
      <c r="D69" s="185" t="s">
        <v>637</v>
      </c>
      <c r="E69" s="186"/>
      <c r="F69" s="186"/>
      <c r="G69" s="186"/>
      <c r="H69" s="186"/>
      <c r="I69" s="187"/>
      <c r="J69" s="188">
        <f>J281</f>
        <v>0</v>
      </c>
      <c r="K69" s="122"/>
      <c r="L69" s="189"/>
    </row>
    <row r="70" s="9" customFormat="1" ht="19.92" customHeight="1">
      <c r="B70" s="184"/>
      <c r="C70" s="122"/>
      <c r="D70" s="185" t="s">
        <v>142</v>
      </c>
      <c r="E70" s="186"/>
      <c r="F70" s="186"/>
      <c r="G70" s="186"/>
      <c r="H70" s="186"/>
      <c r="I70" s="187"/>
      <c r="J70" s="188">
        <f>J286</f>
        <v>0</v>
      </c>
      <c r="K70" s="122"/>
      <c r="L70" s="189"/>
    </row>
    <row r="71" s="9" customFormat="1" ht="19.92" customHeight="1">
      <c r="B71" s="184"/>
      <c r="C71" s="122"/>
      <c r="D71" s="185" t="s">
        <v>143</v>
      </c>
      <c r="E71" s="186"/>
      <c r="F71" s="186"/>
      <c r="G71" s="186"/>
      <c r="H71" s="186"/>
      <c r="I71" s="187"/>
      <c r="J71" s="188">
        <f>J309</f>
        <v>0</v>
      </c>
      <c r="K71" s="122"/>
      <c r="L71" s="189"/>
    </row>
    <row r="72" s="9" customFormat="1" ht="19.92" customHeight="1">
      <c r="B72" s="184"/>
      <c r="C72" s="122"/>
      <c r="D72" s="185" t="s">
        <v>144</v>
      </c>
      <c r="E72" s="186"/>
      <c r="F72" s="186"/>
      <c r="G72" s="186"/>
      <c r="H72" s="186"/>
      <c r="I72" s="187"/>
      <c r="J72" s="188">
        <f>J402</f>
        <v>0</v>
      </c>
      <c r="K72" s="122"/>
      <c r="L72" s="189"/>
    </row>
    <row r="73" s="9" customFormat="1" ht="19.92" customHeight="1">
      <c r="B73" s="184"/>
      <c r="C73" s="122"/>
      <c r="D73" s="185" t="s">
        <v>145</v>
      </c>
      <c r="E73" s="186"/>
      <c r="F73" s="186"/>
      <c r="G73" s="186"/>
      <c r="H73" s="186"/>
      <c r="I73" s="187"/>
      <c r="J73" s="188">
        <f>J426</f>
        <v>0</v>
      </c>
      <c r="K73" s="122"/>
      <c r="L73" s="189"/>
    </row>
    <row r="74" s="8" customFormat="1" ht="24.96" customHeight="1">
      <c r="B74" s="177"/>
      <c r="C74" s="178"/>
      <c r="D74" s="179" t="s">
        <v>146</v>
      </c>
      <c r="E74" s="180"/>
      <c r="F74" s="180"/>
      <c r="G74" s="180"/>
      <c r="H74" s="180"/>
      <c r="I74" s="181"/>
      <c r="J74" s="182">
        <f>J434</f>
        <v>0</v>
      </c>
      <c r="K74" s="178"/>
      <c r="L74" s="183"/>
    </row>
    <row r="75" s="9" customFormat="1" ht="19.92" customHeight="1">
      <c r="B75" s="184"/>
      <c r="C75" s="122"/>
      <c r="D75" s="185" t="s">
        <v>147</v>
      </c>
      <c r="E75" s="186"/>
      <c r="F75" s="186"/>
      <c r="G75" s="186"/>
      <c r="H75" s="186"/>
      <c r="I75" s="187"/>
      <c r="J75" s="188">
        <f>J435</f>
        <v>0</v>
      </c>
      <c r="K75" s="122"/>
      <c r="L75" s="189"/>
    </row>
    <row r="76" s="9" customFormat="1" ht="19.92" customHeight="1">
      <c r="B76" s="184"/>
      <c r="C76" s="122"/>
      <c r="D76" s="185" t="s">
        <v>1171</v>
      </c>
      <c r="E76" s="186"/>
      <c r="F76" s="186"/>
      <c r="G76" s="186"/>
      <c r="H76" s="186"/>
      <c r="I76" s="187"/>
      <c r="J76" s="188">
        <f>J468</f>
        <v>0</v>
      </c>
      <c r="K76" s="122"/>
      <c r="L76" s="189"/>
    </row>
    <row r="77" s="1" customFormat="1" ht="21.84" customHeight="1">
      <c r="B77" s="38"/>
      <c r="C77" s="39"/>
      <c r="D77" s="39"/>
      <c r="E77" s="39"/>
      <c r="F77" s="39"/>
      <c r="G77" s="39"/>
      <c r="H77" s="39"/>
      <c r="I77" s="143"/>
      <c r="J77" s="39"/>
      <c r="K77" s="39"/>
      <c r="L77" s="43"/>
    </row>
    <row r="78" s="1" customFormat="1" ht="6.96" customHeight="1">
      <c r="B78" s="57"/>
      <c r="C78" s="58"/>
      <c r="D78" s="58"/>
      <c r="E78" s="58"/>
      <c r="F78" s="58"/>
      <c r="G78" s="58"/>
      <c r="H78" s="58"/>
      <c r="I78" s="167"/>
      <c r="J78" s="58"/>
      <c r="K78" s="58"/>
      <c r="L78" s="43"/>
    </row>
    <row r="82" s="1" customFormat="1" ht="6.96" customHeight="1">
      <c r="B82" s="59"/>
      <c r="C82" s="60"/>
      <c r="D82" s="60"/>
      <c r="E82" s="60"/>
      <c r="F82" s="60"/>
      <c r="G82" s="60"/>
      <c r="H82" s="60"/>
      <c r="I82" s="170"/>
      <c r="J82" s="60"/>
      <c r="K82" s="60"/>
      <c r="L82" s="43"/>
    </row>
    <row r="83" s="1" customFormat="1" ht="24.96" customHeight="1">
      <c r="B83" s="38"/>
      <c r="C83" s="23" t="s">
        <v>148</v>
      </c>
      <c r="D83" s="39"/>
      <c r="E83" s="39"/>
      <c r="F83" s="39"/>
      <c r="G83" s="39"/>
      <c r="H83" s="39"/>
      <c r="I83" s="143"/>
      <c r="J83" s="39"/>
      <c r="K83" s="39"/>
      <c r="L83" s="43"/>
    </row>
    <row r="84" s="1" customFormat="1" ht="6.96" customHeight="1">
      <c r="B84" s="38"/>
      <c r="C84" s="39"/>
      <c r="D84" s="39"/>
      <c r="E84" s="39"/>
      <c r="F84" s="39"/>
      <c r="G84" s="39"/>
      <c r="H84" s="39"/>
      <c r="I84" s="143"/>
      <c r="J84" s="39"/>
      <c r="K84" s="39"/>
      <c r="L84" s="43"/>
    </row>
    <row r="85" s="1" customFormat="1" ht="12" customHeight="1">
      <c r="B85" s="38"/>
      <c r="C85" s="32" t="s">
        <v>16</v>
      </c>
      <c r="D85" s="39"/>
      <c r="E85" s="39"/>
      <c r="F85" s="39"/>
      <c r="G85" s="39"/>
      <c r="H85" s="39"/>
      <c r="I85" s="143"/>
      <c r="J85" s="39"/>
      <c r="K85" s="39"/>
      <c r="L85" s="43"/>
    </row>
    <row r="86" s="1" customFormat="1" ht="16.5" customHeight="1">
      <c r="B86" s="38"/>
      <c r="C86" s="39"/>
      <c r="D86" s="39"/>
      <c r="E86" s="171" t="str">
        <f>E7</f>
        <v>Oprava mostních objektů v úseku Ústí n. L. západ - Řehlovice</v>
      </c>
      <c r="F86" s="32"/>
      <c r="G86" s="32"/>
      <c r="H86" s="32"/>
      <c r="I86" s="143"/>
      <c r="J86" s="39"/>
      <c r="K86" s="39"/>
      <c r="L86" s="43"/>
    </row>
    <row r="87" ht="12" customHeight="1">
      <c r="B87" s="21"/>
      <c r="C87" s="32" t="s">
        <v>129</v>
      </c>
      <c r="D87" s="22"/>
      <c r="E87" s="22"/>
      <c r="F87" s="22"/>
      <c r="G87" s="22"/>
      <c r="H87" s="22"/>
      <c r="I87" s="136"/>
      <c r="J87" s="22"/>
      <c r="K87" s="22"/>
      <c r="L87" s="20"/>
    </row>
    <row r="88" s="1" customFormat="1" ht="16.5" customHeight="1">
      <c r="B88" s="38"/>
      <c r="C88" s="39"/>
      <c r="D88" s="39"/>
      <c r="E88" s="171" t="s">
        <v>1169</v>
      </c>
      <c r="F88" s="39"/>
      <c r="G88" s="39"/>
      <c r="H88" s="39"/>
      <c r="I88" s="143"/>
      <c r="J88" s="39"/>
      <c r="K88" s="39"/>
      <c r="L88" s="43"/>
    </row>
    <row r="89" s="1" customFormat="1" ht="12" customHeight="1">
      <c r="B89" s="38"/>
      <c r="C89" s="32" t="s">
        <v>131</v>
      </c>
      <c r="D89" s="39"/>
      <c r="E89" s="39"/>
      <c r="F89" s="39"/>
      <c r="G89" s="39"/>
      <c r="H89" s="39"/>
      <c r="I89" s="143"/>
      <c r="J89" s="39"/>
      <c r="K89" s="39"/>
      <c r="L89" s="43"/>
    </row>
    <row r="90" s="1" customFormat="1" ht="16.5" customHeight="1">
      <c r="B90" s="38"/>
      <c r="C90" s="39"/>
      <c r="D90" s="39"/>
      <c r="E90" s="64" t="str">
        <f>E11</f>
        <v>001 - km 4,865 - most</v>
      </c>
      <c r="F90" s="39"/>
      <c r="G90" s="39"/>
      <c r="H90" s="39"/>
      <c r="I90" s="143"/>
      <c r="J90" s="39"/>
      <c r="K90" s="39"/>
      <c r="L90" s="43"/>
    </row>
    <row r="91" s="1" customFormat="1" ht="6.96" customHeight="1">
      <c r="B91" s="38"/>
      <c r="C91" s="39"/>
      <c r="D91" s="39"/>
      <c r="E91" s="39"/>
      <c r="F91" s="39"/>
      <c r="G91" s="39"/>
      <c r="H91" s="39"/>
      <c r="I91" s="143"/>
      <c r="J91" s="39"/>
      <c r="K91" s="39"/>
      <c r="L91" s="43"/>
    </row>
    <row r="92" s="1" customFormat="1" ht="12" customHeight="1">
      <c r="B92" s="38"/>
      <c r="C92" s="32" t="s">
        <v>20</v>
      </c>
      <c r="D92" s="39"/>
      <c r="E92" s="39"/>
      <c r="F92" s="27" t="str">
        <f>F14</f>
        <v xml:space="preserve"> </v>
      </c>
      <c r="G92" s="39"/>
      <c r="H92" s="39"/>
      <c r="I92" s="145" t="s">
        <v>22</v>
      </c>
      <c r="J92" s="67" t="str">
        <f>IF(J14="","",J14)</f>
        <v>25. 2. 2019</v>
      </c>
      <c r="K92" s="39"/>
      <c r="L92" s="43"/>
    </row>
    <row r="93" s="1" customFormat="1" ht="6.96" customHeight="1">
      <c r="B93" s="38"/>
      <c r="C93" s="39"/>
      <c r="D93" s="39"/>
      <c r="E93" s="39"/>
      <c r="F93" s="39"/>
      <c r="G93" s="39"/>
      <c r="H93" s="39"/>
      <c r="I93" s="143"/>
      <c r="J93" s="39"/>
      <c r="K93" s="39"/>
      <c r="L93" s="43"/>
    </row>
    <row r="94" s="1" customFormat="1" ht="13.65" customHeight="1">
      <c r="B94" s="38"/>
      <c r="C94" s="32" t="s">
        <v>24</v>
      </c>
      <c r="D94" s="39"/>
      <c r="E94" s="39"/>
      <c r="F94" s="27" t="str">
        <f>E17</f>
        <v xml:space="preserve"> </v>
      </c>
      <c r="G94" s="39"/>
      <c r="H94" s="39"/>
      <c r="I94" s="145" t="s">
        <v>29</v>
      </c>
      <c r="J94" s="36" t="str">
        <f>E23</f>
        <v xml:space="preserve"> </v>
      </c>
      <c r="K94" s="39"/>
      <c r="L94" s="43"/>
    </row>
    <row r="95" s="1" customFormat="1" ht="13.65" customHeight="1">
      <c r="B95" s="38"/>
      <c r="C95" s="32" t="s">
        <v>27</v>
      </c>
      <c r="D95" s="39"/>
      <c r="E95" s="39"/>
      <c r="F95" s="27" t="str">
        <f>IF(E20="","",E20)</f>
        <v>Vyplň údaj</v>
      </c>
      <c r="G95" s="39"/>
      <c r="H95" s="39"/>
      <c r="I95" s="145" t="s">
        <v>31</v>
      </c>
      <c r="J95" s="36" t="str">
        <f>E26</f>
        <v xml:space="preserve"> </v>
      </c>
      <c r="K95" s="39"/>
      <c r="L95" s="43"/>
    </row>
    <row r="96" s="1" customFormat="1" ht="10.32" customHeight="1">
      <c r="B96" s="38"/>
      <c r="C96" s="39"/>
      <c r="D96" s="39"/>
      <c r="E96" s="39"/>
      <c r="F96" s="39"/>
      <c r="G96" s="39"/>
      <c r="H96" s="39"/>
      <c r="I96" s="143"/>
      <c r="J96" s="39"/>
      <c r="K96" s="39"/>
      <c r="L96" s="43"/>
    </row>
    <row r="97" s="10" customFormat="1" ht="29.28" customHeight="1">
      <c r="B97" s="190"/>
      <c r="C97" s="191" t="s">
        <v>149</v>
      </c>
      <c r="D97" s="192" t="s">
        <v>52</v>
      </c>
      <c r="E97" s="192" t="s">
        <v>48</v>
      </c>
      <c r="F97" s="192" t="s">
        <v>49</v>
      </c>
      <c r="G97" s="192" t="s">
        <v>150</v>
      </c>
      <c r="H97" s="192" t="s">
        <v>151</v>
      </c>
      <c r="I97" s="193" t="s">
        <v>152</v>
      </c>
      <c r="J97" s="192" t="s">
        <v>135</v>
      </c>
      <c r="K97" s="194" t="s">
        <v>153</v>
      </c>
      <c r="L97" s="195"/>
      <c r="M97" s="88" t="s">
        <v>1</v>
      </c>
      <c r="N97" s="89" t="s">
        <v>37</v>
      </c>
      <c r="O97" s="89" t="s">
        <v>154</v>
      </c>
      <c r="P97" s="89" t="s">
        <v>155</v>
      </c>
      <c r="Q97" s="89" t="s">
        <v>156</v>
      </c>
      <c r="R97" s="89" t="s">
        <v>157</v>
      </c>
      <c r="S97" s="89" t="s">
        <v>158</v>
      </c>
      <c r="T97" s="90" t="s">
        <v>159</v>
      </c>
    </row>
    <row r="98" s="1" customFormat="1" ht="22.8" customHeight="1">
      <c r="B98" s="38"/>
      <c r="C98" s="95" t="s">
        <v>160</v>
      </c>
      <c r="D98" s="39"/>
      <c r="E98" s="39"/>
      <c r="F98" s="39"/>
      <c r="G98" s="39"/>
      <c r="H98" s="39"/>
      <c r="I98" s="143"/>
      <c r="J98" s="196">
        <f>BK98</f>
        <v>0</v>
      </c>
      <c r="K98" s="39"/>
      <c r="L98" s="43"/>
      <c r="M98" s="91"/>
      <c r="N98" s="92"/>
      <c r="O98" s="92"/>
      <c r="P98" s="197">
        <f>P99+P434</f>
        <v>0</v>
      </c>
      <c r="Q98" s="92"/>
      <c r="R98" s="197">
        <f>R99+R434</f>
        <v>243.62148158114002</v>
      </c>
      <c r="S98" s="92"/>
      <c r="T98" s="198">
        <f>T99+T434</f>
        <v>42.510600000000004</v>
      </c>
      <c r="AT98" s="17" t="s">
        <v>66</v>
      </c>
      <c r="AU98" s="17" t="s">
        <v>137</v>
      </c>
      <c r="BK98" s="199">
        <f>BK99+BK434</f>
        <v>0</v>
      </c>
    </row>
    <row r="99" s="11" customFormat="1" ht="25.92" customHeight="1">
      <c r="B99" s="200"/>
      <c r="C99" s="201"/>
      <c r="D99" s="202" t="s">
        <v>66</v>
      </c>
      <c r="E99" s="203" t="s">
        <v>161</v>
      </c>
      <c r="F99" s="203" t="s">
        <v>162</v>
      </c>
      <c r="G99" s="201"/>
      <c r="H99" s="201"/>
      <c r="I99" s="204"/>
      <c r="J99" s="205">
        <f>BK99</f>
        <v>0</v>
      </c>
      <c r="K99" s="201"/>
      <c r="L99" s="206"/>
      <c r="M99" s="207"/>
      <c r="N99" s="208"/>
      <c r="O99" s="208"/>
      <c r="P99" s="209">
        <f>P100+P216+P226+P261+P281+P286+P309+P402+P426</f>
        <v>0</v>
      </c>
      <c r="Q99" s="208"/>
      <c r="R99" s="209">
        <f>R100+R216+R226+R261+R281+R286+R309+R402+R426</f>
        <v>243.60848158114001</v>
      </c>
      <c r="S99" s="208"/>
      <c r="T99" s="210">
        <f>T100+T216+T226+T261+T281+T286+T309+T402+T426</f>
        <v>42.510600000000004</v>
      </c>
      <c r="AR99" s="211" t="s">
        <v>74</v>
      </c>
      <c r="AT99" s="212" t="s">
        <v>66</v>
      </c>
      <c r="AU99" s="212" t="s">
        <v>67</v>
      </c>
      <c r="AY99" s="211" t="s">
        <v>163</v>
      </c>
      <c r="BK99" s="213">
        <f>BK100+BK216+BK226+BK261+BK281+BK286+BK309+BK402+BK426</f>
        <v>0</v>
      </c>
    </row>
    <row r="100" s="11" customFormat="1" ht="22.8" customHeight="1">
      <c r="B100" s="200"/>
      <c r="C100" s="201"/>
      <c r="D100" s="202" t="s">
        <v>66</v>
      </c>
      <c r="E100" s="214" t="s">
        <v>74</v>
      </c>
      <c r="F100" s="214" t="s">
        <v>164</v>
      </c>
      <c r="G100" s="201"/>
      <c r="H100" s="201"/>
      <c r="I100" s="204"/>
      <c r="J100" s="215">
        <f>BK100</f>
        <v>0</v>
      </c>
      <c r="K100" s="201"/>
      <c r="L100" s="206"/>
      <c r="M100" s="207"/>
      <c r="N100" s="208"/>
      <c r="O100" s="208"/>
      <c r="P100" s="209">
        <f>SUM(P101:P215)</f>
        <v>0</v>
      </c>
      <c r="Q100" s="208"/>
      <c r="R100" s="209">
        <f>SUM(R101:R215)</f>
        <v>87.786964215999987</v>
      </c>
      <c r="S100" s="208"/>
      <c r="T100" s="210">
        <f>SUM(T101:T215)</f>
        <v>0</v>
      </c>
      <c r="AR100" s="211" t="s">
        <v>74</v>
      </c>
      <c r="AT100" s="212" t="s">
        <v>66</v>
      </c>
      <c r="AU100" s="212" t="s">
        <v>74</v>
      </c>
      <c r="AY100" s="211" t="s">
        <v>163</v>
      </c>
      <c r="BK100" s="213">
        <f>SUM(BK101:BK215)</f>
        <v>0</v>
      </c>
    </row>
    <row r="101" s="1" customFormat="1" ht="16.5" customHeight="1">
      <c r="B101" s="38"/>
      <c r="C101" s="216" t="s">
        <v>74</v>
      </c>
      <c r="D101" s="216" t="s">
        <v>165</v>
      </c>
      <c r="E101" s="217" t="s">
        <v>638</v>
      </c>
      <c r="F101" s="218" t="s">
        <v>639</v>
      </c>
      <c r="G101" s="219" t="s">
        <v>197</v>
      </c>
      <c r="H101" s="220">
        <v>80</v>
      </c>
      <c r="I101" s="221"/>
      <c r="J101" s="222">
        <f>ROUND(I101*H101,2)</f>
        <v>0</v>
      </c>
      <c r="K101" s="218" t="s">
        <v>169</v>
      </c>
      <c r="L101" s="43"/>
      <c r="M101" s="223" t="s">
        <v>1</v>
      </c>
      <c r="N101" s="224" t="s">
        <v>38</v>
      </c>
      <c r="O101" s="79"/>
      <c r="P101" s="225">
        <f>O101*H101</f>
        <v>0</v>
      </c>
      <c r="Q101" s="225">
        <v>0</v>
      </c>
      <c r="R101" s="225">
        <f>Q101*H101</f>
        <v>0</v>
      </c>
      <c r="S101" s="225">
        <v>0</v>
      </c>
      <c r="T101" s="226">
        <f>S101*H101</f>
        <v>0</v>
      </c>
      <c r="AR101" s="17" t="s">
        <v>170</v>
      </c>
      <c r="AT101" s="17" t="s">
        <v>165</v>
      </c>
      <c r="AU101" s="17" t="s">
        <v>76</v>
      </c>
      <c r="AY101" s="17" t="s">
        <v>163</v>
      </c>
      <c r="BE101" s="227">
        <f>IF(N101="základní",J101,0)</f>
        <v>0</v>
      </c>
      <c r="BF101" s="227">
        <f>IF(N101="snížená",J101,0)</f>
        <v>0</v>
      </c>
      <c r="BG101" s="227">
        <f>IF(N101="zákl. přenesená",J101,0)</f>
        <v>0</v>
      </c>
      <c r="BH101" s="227">
        <f>IF(N101="sníž. přenesená",J101,0)</f>
        <v>0</v>
      </c>
      <c r="BI101" s="227">
        <f>IF(N101="nulová",J101,0)</f>
        <v>0</v>
      </c>
      <c r="BJ101" s="17" t="s">
        <v>74</v>
      </c>
      <c r="BK101" s="227">
        <f>ROUND(I101*H101,2)</f>
        <v>0</v>
      </c>
      <c r="BL101" s="17" t="s">
        <v>170</v>
      </c>
      <c r="BM101" s="17" t="s">
        <v>1172</v>
      </c>
    </row>
    <row r="102" s="1" customFormat="1">
      <c r="B102" s="38"/>
      <c r="C102" s="39"/>
      <c r="D102" s="228" t="s">
        <v>172</v>
      </c>
      <c r="E102" s="39"/>
      <c r="F102" s="229" t="s">
        <v>641</v>
      </c>
      <c r="G102" s="39"/>
      <c r="H102" s="39"/>
      <c r="I102" s="143"/>
      <c r="J102" s="39"/>
      <c r="K102" s="39"/>
      <c r="L102" s="43"/>
      <c r="M102" s="230"/>
      <c r="N102" s="79"/>
      <c r="O102" s="79"/>
      <c r="P102" s="79"/>
      <c r="Q102" s="79"/>
      <c r="R102" s="79"/>
      <c r="S102" s="79"/>
      <c r="T102" s="80"/>
      <c r="AT102" s="17" t="s">
        <v>172</v>
      </c>
      <c r="AU102" s="17" t="s">
        <v>76</v>
      </c>
    </row>
    <row r="103" s="1" customFormat="1">
      <c r="B103" s="38"/>
      <c r="C103" s="39"/>
      <c r="D103" s="228" t="s">
        <v>174</v>
      </c>
      <c r="E103" s="39"/>
      <c r="F103" s="231" t="s">
        <v>642</v>
      </c>
      <c r="G103" s="39"/>
      <c r="H103" s="39"/>
      <c r="I103" s="143"/>
      <c r="J103" s="39"/>
      <c r="K103" s="39"/>
      <c r="L103" s="43"/>
      <c r="M103" s="230"/>
      <c r="N103" s="79"/>
      <c r="O103" s="79"/>
      <c r="P103" s="79"/>
      <c r="Q103" s="79"/>
      <c r="R103" s="79"/>
      <c r="S103" s="79"/>
      <c r="T103" s="80"/>
      <c r="AT103" s="17" t="s">
        <v>174</v>
      </c>
      <c r="AU103" s="17" t="s">
        <v>76</v>
      </c>
    </row>
    <row r="104" s="12" customFormat="1">
      <c r="B104" s="232"/>
      <c r="C104" s="233"/>
      <c r="D104" s="228" t="s">
        <v>176</v>
      </c>
      <c r="E104" s="234" t="s">
        <v>1</v>
      </c>
      <c r="F104" s="235" t="s">
        <v>1173</v>
      </c>
      <c r="G104" s="233"/>
      <c r="H104" s="236">
        <v>80</v>
      </c>
      <c r="I104" s="237"/>
      <c r="J104" s="233"/>
      <c r="K104" s="233"/>
      <c r="L104" s="238"/>
      <c r="M104" s="239"/>
      <c r="N104" s="240"/>
      <c r="O104" s="240"/>
      <c r="P104" s="240"/>
      <c r="Q104" s="240"/>
      <c r="R104" s="240"/>
      <c r="S104" s="240"/>
      <c r="T104" s="241"/>
      <c r="AT104" s="242" t="s">
        <v>176</v>
      </c>
      <c r="AU104" s="242" t="s">
        <v>76</v>
      </c>
      <c r="AV104" s="12" t="s">
        <v>76</v>
      </c>
      <c r="AW104" s="12" t="s">
        <v>30</v>
      </c>
      <c r="AX104" s="12" t="s">
        <v>74</v>
      </c>
      <c r="AY104" s="242" t="s">
        <v>163</v>
      </c>
    </row>
    <row r="105" s="1" customFormat="1" ht="16.5" customHeight="1">
      <c r="B105" s="38"/>
      <c r="C105" s="216" t="s">
        <v>76</v>
      </c>
      <c r="D105" s="216" t="s">
        <v>165</v>
      </c>
      <c r="E105" s="217" t="s">
        <v>645</v>
      </c>
      <c r="F105" s="218" t="s">
        <v>646</v>
      </c>
      <c r="G105" s="219" t="s">
        <v>180</v>
      </c>
      <c r="H105" s="220">
        <v>1.6000000000000001</v>
      </c>
      <c r="I105" s="221"/>
      <c r="J105" s="222">
        <f>ROUND(I105*H105,2)</f>
        <v>0</v>
      </c>
      <c r="K105" s="218" t="s">
        <v>169</v>
      </c>
      <c r="L105" s="43"/>
      <c r="M105" s="223" t="s">
        <v>1</v>
      </c>
      <c r="N105" s="224" t="s">
        <v>38</v>
      </c>
      <c r="O105" s="79"/>
      <c r="P105" s="225">
        <f>O105*H105</f>
        <v>0</v>
      </c>
      <c r="Q105" s="225">
        <v>0</v>
      </c>
      <c r="R105" s="225">
        <f>Q105*H105</f>
        <v>0</v>
      </c>
      <c r="S105" s="225">
        <v>0</v>
      </c>
      <c r="T105" s="226">
        <f>S105*H105</f>
        <v>0</v>
      </c>
      <c r="AR105" s="17" t="s">
        <v>170</v>
      </c>
      <c r="AT105" s="17" t="s">
        <v>165</v>
      </c>
      <c r="AU105" s="17" t="s">
        <v>76</v>
      </c>
      <c r="AY105" s="17" t="s">
        <v>163</v>
      </c>
      <c r="BE105" s="227">
        <f>IF(N105="základní",J105,0)</f>
        <v>0</v>
      </c>
      <c r="BF105" s="227">
        <f>IF(N105="snížená",J105,0)</f>
        <v>0</v>
      </c>
      <c r="BG105" s="227">
        <f>IF(N105="zákl. přenesená",J105,0)</f>
        <v>0</v>
      </c>
      <c r="BH105" s="227">
        <f>IF(N105="sníž. přenesená",J105,0)</f>
        <v>0</v>
      </c>
      <c r="BI105" s="227">
        <f>IF(N105="nulová",J105,0)</f>
        <v>0</v>
      </c>
      <c r="BJ105" s="17" t="s">
        <v>74</v>
      </c>
      <c r="BK105" s="227">
        <f>ROUND(I105*H105,2)</f>
        <v>0</v>
      </c>
      <c r="BL105" s="17" t="s">
        <v>170</v>
      </c>
      <c r="BM105" s="17" t="s">
        <v>1174</v>
      </c>
    </row>
    <row r="106" s="1" customFormat="1">
      <c r="B106" s="38"/>
      <c r="C106" s="39"/>
      <c r="D106" s="228" t="s">
        <v>172</v>
      </c>
      <c r="E106" s="39"/>
      <c r="F106" s="229" t="s">
        <v>648</v>
      </c>
      <c r="G106" s="39"/>
      <c r="H106" s="39"/>
      <c r="I106" s="143"/>
      <c r="J106" s="39"/>
      <c r="K106" s="39"/>
      <c r="L106" s="43"/>
      <c r="M106" s="230"/>
      <c r="N106" s="79"/>
      <c r="O106" s="79"/>
      <c r="P106" s="79"/>
      <c r="Q106" s="79"/>
      <c r="R106" s="79"/>
      <c r="S106" s="79"/>
      <c r="T106" s="80"/>
      <c r="AT106" s="17" t="s">
        <v>172</v>
      </c>
      <c r="AU106" s="17" t="s">
        <v>76</v>
      </c>
    </row>
    <row r="107" s="1" customFormat="1">
      <c r="B107" s="38"/>
      <c r="C107" s="39"/>
      <c r="D107" s="228" t="s">
        <v>174</v>
      </c>
      <c r="E107" s="39"/>
      <c r="F107" s="231" t="s">
        <v>649</v>
      </c>
      <c r="G107" s="39"/>
      <c r="H107" s="39"/>
      <c r="I107" s="143"/>
      <c r="J107" s="39"/>
      <c r="K107" s="39"/>
      <c r="L107" s="43"/>
      <c r="M107" s="230"/>
      <c r="N107" s="79"/>
      <c r="O107" s="79"/>
      <c r="P107" s="79"/>
      <c r="Q107" s="79"/>
      <c r="R107" s="79"/>
      <c r="S107" s="79"/>
      <c r="T107" s="80"/>
      <c r="AT107" s="17" t="s">
        <v>174</v>
      </c>
      <c r="AU107" s="17" t="s">
        <v>76</v>
      </c>
    </row>
    <row r="108" s="12" customFormat="1">
      <c r="B108" s="232"/>
      <c r="C108" s="233"/>
      <c r="D108" s="228" t="s">
        <v>176</v>
      </c>
      <c r="E108" s="234" t="s">
        <v>1</v>
      </c>
      <c r="F108" s="235" t="s">
        <v>1175</v>
      </c>
      <c r="G108" s="233"/>
      <c r="H108" s="236">
        <v>1.6000000000000001</v>
      </c>
      <c r="I108" s="237"/>
      <c r="J108" s="233"/>
      <c r="K108" s="233"/>
      <c r="L108" s="238"/>
      <c r="M108" s="239"/>
      <c r="N108" s="240"/>
      <c r="O108" s="240"/>
      <c r="P108" s="240"/>
      <c r="Q108" s="240"/>
      <c r="R108" s="240"/>
      <c r="S108" s="240"/>
      <c r="T108" s="241"/>
      <c r="AT108" s="242" t="s">
        <v>176</v>
      </c>
      <c r="AU108" s="242" t="s">
        <v>76</v>
      </c>
      <c r="AV108" s="12" t="s">
        <v>76</v>
      </c>
      <c r="AW108" s="12" t="s">
        <v>30</v>
      </c>
      <c r="AX108" s="12" t="s">
        <v>74</v>
      </c>
      <c r="AY108" s="242" t="s">
        <v>163</v>
      </c>
    </row>
    <row r="109" s="1" customFormat="1" ht="16.5" customHeight="1">
      <c r="B109" s="38"/>
      <c r="C109" s="216" t="s">
        <v>189</v>
      </c>
      <c r="D109" s="216" t="s">
        <v>165</v>
      </c>
      <c r="E109" s="217" t="s">
        <v>166</v>
      </c>
      <c r="F109" s="218" t="s">
        <v>167</v>
      </c>
      <c r="G109" s="219" t="s">
        <v>168</v>
      </c>
      <c r="H109" s="220">
        <v>56</v>
      </c>
      <c r="I109" s="221"/>
      <c r="J109" s="222">
        <f>ROUND(I109*H109,2)</f>
        <v>0</v>
      </c>
      <c r="K109" s="218" t="s">
        <v>169</v>
      </c>
      <c r="L109" s="43"/>
      <c r="M109" s="223" t="s">
        <v>1</v>
      </c>
      <c r="N109" s="224" t="s">
        <v>38</v>
      </c>
      <c r="O109" s="79"/>
      <c r="P109" s="225">
        <f>O109*H109</f>
        <v>0</v>
      </c>
      <c r="Q109" s="225">
        <v>0.036904300000000001</v>
      </c>
      <c r="R109" s="225">
        <f>Q109*H109</f>
        <v>2.0666408000000001</v>
      </c>
      <c r="S109" s="225">
        <v>0</v>
      </c>
      <c r="T109" s="226">
        <f>S109*H109</f>
        <v>0</v>
      </c>
      <c r="AR109" s="17" t="s">
        <v>170</v>
      </c>
      <c r="AT109" s="17" t="s">
        <v>165</v>
      </c>
      <c r="AU109" s="17" t="s">
        <v>76</v>
      </c>
      <c r="AY109" s="17" t="s">
        <v>163</v>
      </c>
      <c r="BE109" s="227">
        <f>IF(N109="základní",J109,0)</f>
        <v>0</v>
      </c>
      <c r="BF109" s="227">
        <f>IF(N109="snížená",J109,0)</f>
        <v>0</v>
      </c>
      <c r="BG109" s="227">
        <f>IF(N109="zákl. přenesená",J109,0)</f>
        <v>0</v>
      </c>
      <c r="BH109" s="227">
        <f>IF(N109="sníž. přenesená",J109,0)</f>
        <v>0</v>
      </c>
      <c r="BI109" s="227">
        <f>IF(N109="nulová",J109,0)</f>
        <v>0</v>
      </c>
      <c r="BJ109" s="17" t="s">
        <v>74</v>
      </c>
      <c r="BK109" s="227">
        <f>ROUND(I109*H109,2)</f>
        <v>0</v>
      </c>
      <c r="BL109" s="17" t="s">
        <v>170</v>
      </c>
      <c r="BM109" s="17" t="s">
        <v>1176</v>
      </c>
    </row>
    <row r="110" s="1" customFormat="1">
      <c r="B110" s="38"/>
      <c r="C110" s="39"/>
      <c r="D110" s="228" t="s">
        <v>172</v>
      </c>
      <c r="E110" s="39"/>
      <c r="F110" s="229" t="s">
        <v>173</v>
      </c>
      <c r="G110" s="39"/>
      <c r="H110" s="39"/>
      <c r="I110" s="143"/>
      <c r="J110" s="39"/>
      <c r="K110" s="39"/>
      <c r="L110" s="43"/>
      <c r="M110" s="230"/>
      <c r="N110" s="79"/>
      <c r="O110" s="79"/>
      <c r="P110" s="79"/>
      <c r="Q110" s="79"/>
      <c r="R110" s="79"/>
      <c r="S110" s="79"/>
      <c r="T110" s="80"/>
      <c r="AT110" s="17" t="s">
        <v>172</v>
      </c>
      <c r="AU110" s="17" t="s">
        <v>76</v>
      </c>
    </row>
    <row r="111" s="1" customFormat="1">
      <c r="B111" s="38"/>
      <c r="C111" s="39"/>
      <c r="D111" s="228" t="s">
        <v>174</v>
      </c>
      <c r="E111" s="39"/>
      <c r="F111" s="231" t="s">
        <v>175</v>
      </c>
      <c r="G111" s="39"/>
      <c r="H111" s="39"/>
      <c r="I111" s="143"/>
      <c r="J111" s="39"/>
      <c r="K111" s="39"/>
      <c r="L111" s="43"/>
      <c r="M111" s="230"/>
      <c r="N111" s="79"/>
      <c r="O111" s="79"/>
      <c r="P111" s="79"/>
      <c r="Q111" s="79"/>
      <c r="R111" s="79"/>
      <c r="S111" s="79"/>
      <c r="T111" s="80"/>
      <c r="AT111" s="17" t="s">
        <v>174</v>
      </c>
      <c r="AU111" s="17" t="s">
        <v>76</v>
      </c>
    </row>
    <row r="112" s="12" customFormat="1">
      <c r="B112" s="232"/>
      <c r="C112" s="233"/>
      <c r="D112" s="228" t="s">
        <v>176</v>
      </c>
      <c r="E112" s="234" t="s">
        <v>1</v>
      </c>
      <c r="F112" s="235" t="s">
        <v>1177</v>
      </c>
      <c r="G112" s="233"/>
      <c r="H112" s="236">
        <v>56</v>
      </c>
      <c r="I112" s="237"/>
      <c r="J112" s="233"/>
      <c r="K112" s="233"/>
      <c r="L112" s="238"/>
      <c r="M112" s="239"/>
      <c r="N112" s="240"/>
      <c r="O112" s="240"/>
      <c r="P112" s="240"/>
      <c r="Q112" s="240"/>
      <c r="R112" s="240"/>
      <c r="S112" s="240"/>
      <c r="T112" s="241"/>
      <c r="AT112" s="242" t="s">
        <v>176</v>
      </c>
      <c r="AU112" s="242" t="s">
        <v>76</v>
      </c>
      <c r="AV112" s="12" t="s">
        <v>76</v>
      </c>
      <c r="AW112" s="12" t="s">
        <v>30</v>
      </c>
      <c r="AX112" s="12" t="s">
        <v>74</v>
      </c>
      <c r="AY112" s="242" t="s">
        <v>163</v>
      </c>
    </row>
    <row r="113" s="1" customFormat="1" ht="16.5" customHeight="1">
      <c r="B113" s="38"/>
      <c r="C113" s="216" t="s">
        <v>170</v>
      </c>
      <c r="D113" s="216" t="s">
        <v>165</v>
      </c>
      <c r="E113" s="217" t="s">
        <v>656</v>
      </c>
      <c r="F113" s="218" t="s">
        <v>657</v>
      </c>
      <c r="G113" s="219" t="s">
        <v>180</v>
      </c>
      <c r="H113" s="220">
        <v>2</v>
      </c>
      <c r="I113" s="221"/>
      <c r="J113" s="222">
        <f>ROUND(I113*H113,2)</f>
        <v>0</v>
      </c>
      <c r="K113" s="218" t="s">
        <v>169</v>
      </c>
      <c r="L113" s="43"/>
      <c r="M113" s="223" t="s">
        <v>1</v>
      </c>
      <c r="N113" s="224" t="s">
        <v>38</v>
      </c>
      <c r="O113" s="79"/>
      <c r="P113" s="225">
        <f>O113*H113</f>
        <v>0</v>
      </c>
      <c r="Q113" s="225">
        <v>0</v>
      </c>
      <c r="R113" s="225">
        <f>Q113*H113</f>
        <v>0</v>
      </c>
      <c r="S113" s="225">
        <v>0</v>
      </c>
      <c r="T113" s="226">
        <f>S113*H113</f>
        <v>0</v>
      </c>
      <c r="AR113" s="17" t="s">
        <v>170</v>
      </c>
      <c r="AT113" s="17" t="s">
        <v>165</v>
      </c>
      <c r="AU113" s="17" t="s">
        <v>76</v>
      </c>
      <c r="AY113" s="17" t="s">
        <v>163</v>
      </c>
      <c r="BE113" s="227">
        <f>IF(N113="základní",J113,0)</f>
        <v>0</v>
      </c>
      <c r="BF113" s="227">
        <f>IF(N113="snížená",J113,0)</f>
        <v>0</v>
      </c>
      <c r="BG113" s="227">
        <f>IF(N113="zákl. přenesená",J113,0)</f>
        <v>0</v>
      </c>
      <c r="BH113" s="227">
        <f>IF(N113="sníž. přenesená",J113,0)</f>
        <v>0</v>
      </c>
      <c r="BI113" s="227">
        <f>IF(N113="nulová",J113,0)</f>
        <v>0</v>
      </c>
      <c r="BJ113" s="17" t="s">
        <v>74</v>
      </c>
      <c r="BK113" s="227">
        <f>ROUND(I113*H113,2)</f>
        <v>0</v>
      </c>
      <c r="BL113" s="17" t="s">
        <v>170</v>
      </c>
      <c r="BM113" s="17" t="s">
        <v>1178</v>
      </c>
    </row>
    <row r="114" s="1" customFormat="1">
      <c r="B114" s="38"/>
      <c r="C114" s="39"/>
      <c r="D114" s="228" t="s">
        <v>172</v>
      </c>
      <c r="E114" s="39"/>
      <c r="F114" s="229" t="s">
        <v>659</v>
      </c>
      <c r="G114" s="39"/>
      <c r="H114" s="39"/>
      <c r="I114" s="143"/>
      <c r="J114" s="39"/>
      <c r="K114" s="39"/>
      <c r="L114" s="43"/>
      <c r="M114" s="230"/>
      <c r="N114" s="79"/>
      <c r="O114" s="79"/>
      <c r="P114" s="79"/>
      <c r="Q114" s="79"/>
      <c r="R114" s="79"/>
      <c r="S114" s="79"/>
      <c r="T114" s="80"/>
      <c r="AT114" s="17" t="s">
        <v>172</v>
      </c>
      <c r="AU114" s="17" t="s">
        <v>76</v>
      </c>
    </row>
    <row r="115" s="1" customFormat="1">
      <c r="B115" s="38"/>
      <c r="C115" s="39"/>
      <c r="D115" s="228" t="s">
        <v>174</v>
      </c>
      <c r="E115" s="39"/>
      <c r="F115" s="231" t="s">
        <v>660</v>
      </c>
      <c r="G115" s="39"/>
      <c r="H115" s="39"/>
      <c r="I115" s="143"/>
      <c r="J115" s="39"/>
      <c r="K115" s="39"/>
      <c r="L115" s="43"/>
      <c r="M115" s="230"/>
      <c r="N115" s="79"/>
      <c r="O115" s="79"/>
      <c r="P115" s="79"/>
      <c r="Q115" s="79"/>
      <c r="R115" s="79"/>
      <c r="S115" s="79"/>
      <c r="T115" s="80"/>
      <c r="AT115" s="17" t="s">
        <v>174</v>
      </c>
      <c r="AU115" s="17" t="s">
        <v>76</v>
      </c>
    </row>
    <row r="116" s="13" customFormat="1">
      <c r="B116" s="243"/>
      <c r="C116" s="244"/>
      <c r="D116" s="228" t="s">
        <v>176</v>
      </c>
      <c r="E116" s="245" t="s">
        <v>1</v>
      </c>
      <c r="F116" s="246" t="s">
        <v>661</v>
      </c>
      <c r="G116" s="244"/>
      <c r="H116" s="245" t="s">
        <v>1</v>
      </c>
      <c r="I116" s="247"/>
      <c r="J116" s="244"/>
      <c r="K116" s="244"/>
      <c r="L116" s="248"/>
      <c r="M116" s="249"/>
      <c r="N116" s="250"/>
      <c r="O116" s="250"/>
      <c r="P116" s="250"/>
      <c r="Q116" s="250"/>
      <c r="R116" s="250"/>
      <c r="S116" s="250"/>
      <c r="T116" s="251"/>
      <c r="AT116" s="252" t="s">
        <v>176</v>
      </c>
      <c r="AU116" s="252" t="s">
        <v>76</v>
      </c>
      <c r="AV116" s="13" t="s">
        <v>74</v>
      </c>
      <c r="AW116" s="13" t="s">
        <v>30</v>
      </c>
      <c r="AX116" s="13" t="s">
        <v>67</v>
      </c>
      <c r="AY116" s="252" t="s">
        <v>163</v>
      </c>
    </row>
    <row r="117" s="12" customFormat="1">
      <c r="B117" s="232"/>
      <c r="C117" s="233"/>
      <c r="D117" s="228" t="s">
        <v>176</v>
      </c>
      <c r="E117" s="234" t="s">
        <v>1</v>
      </c>
      <c r="F117" s="235" t="s">
        <v>662</v>
      </c>
      <c r="G117" s="233"/>
      <c r="H117" s="236">
        <v>2</v>
      </c>
      <c r="I117" s="237"/>
      <c r="J117" s="233"/>
      <c r="K117" s="233"/>
      <c r="L117" s="238"/>
      <c r="M117" s="239"/>
      <c r="N117" s="240"/>
      <c r="O117" s="240"/>
      <c r="P117" s="240"/>
      <c r="Q117" s="240"/>
      <c r="R117" s="240"/>
      <c r="S117" s="240"/>
      <c r="T117" s="241"/>
      <c r="AT117" s="242" t="s">
        <v>176</v>
      </c>
      <c r="AU117" s="242" t="s">
        <v>76</v>
      </c>
      <c r="AV117" s="12" t="s">
        <v>76</v>
      </c>
      <c r="AW117" s="12" t="s">
        <v>30</v>
      </c>
      <c r="AX117" s="12" t="s">
        <v>74</v>
      </c>
      <c r="AY117" s="242" t="s">
        <v>163</v>
      </c>
    </row>
    <row r="118" s="1" customFormat="1" ht="16.5" customHeight="1">
      <c r="B118" s="38"/>
      <c r="C118" s="216" t="s">
        <v>205</v>
      </c>
      <c r="D118" s="216" t="s">
        <v>165</v>
      </c>
      <c r="E118" s="217" t="s">
        <v>178</v>
      </c>
      <c r="F118" s="218" t="s">
        <v>179</v>
      </c>
      <c r="G118" s="219" t="s">
        <v>180</v>
      </c>
      <c r="H118" s="220">
        <v>107.45</v>
      </c>
      <c r="I118" s="221"/>
      <c r="J118" s="222">
        <f>ROUND(I118*H118,2)</f>
        <v>0</v>
      </c>
      <c r="K118" s="218" t="s">
        <v>169</v>
      </c>
      <c r="L118" s="43"/>
      <c r="M118" s="223" t="s">
        <v>1</v>
      </c>
      <c r="N118" s="224" t="s">
        <v>38</v>
      </c>
      <c r="O118" s="79"/>
      <c r="P118" s="225">
        <f>O118*H118</f>
        <v>0</v>
      </c>
      <c r="Q118" s="225">
        <v>0</v>
      </c>
      <c r="R118" s="225">
        <f>Q118*H118</f>
        <v>0</v>
      </c>
      <c r="S118" s="225">
        <v>0</v>
      </c>
      <c r="T118" s="226">
        <f>S118*H118</f>
        <v>0</v>
      </c>
      <c r="AR118" s="17" t="s">
        <v>170</v>
      </c>
      <c r="AT118" s="17" t="s">
        <v>165</v>
      </c>
      <c r="AU118" s="17" t="s">
        <v>76</v>
      </c>
      <c r="AY118" s="17" t="s">
        <v>163</v>
      </c>
      <c r="BE118" s="227">
        <f>IF(N118="základní",J118,0)</f>
        <v>0</v>
      </c>
      <c r="BF118" s="227">
        <f>IF(N118="snížená",J118,0)</f>
        <v>0</v>
      </c>
      <c r="BG118" s="227">
        <f>IF(N118="zákl. přenesená",J118,0)</f>
        <v>0</v>
      </c>
      <c r="BH118" s="227">
        <f>IF(N118="sníž. přenesená",J118,0)</f>
        <v>0</v>
      </c>
      <c r="BI118" s="227">
        <f>IF(N118="nulová",J118,0)</f>
        <v>0</v>
      </c>
      <c r="BJ118" s="17" t="s">
        <v>74</v>
      </c>
      <c r="BK118" s="227">
        <f>ROUND(I118*H118,2)</f>
        <v>0</v>
      </c>
      <c r="BL118" s="17" t="s">
        <v>170</v>
      </c>
      <c r="BM118" s="17" t="s">
        <v>1179</v>
      </c>
    </row>
    <row r="119" s="1" customFormat="1">
      <c r="B119" s="38"/>
      <c r="C119" s="39"/>
      <c r="D119" s="228" t="s">
        <v>172</v>
      </c>
      <c r="E119" s="39"/>
      <c r="F119" s="229" t="s">
        <v>182</v>
      </c>
      <c r="G119" s="39"/>
      <c r="H119" s="39"/>
      <c r="I119" s="143"/>
      <c r="J119" s="39"/>
      <c r="K119" s="39"/>
      <c r="L119" s="43"/>
      <c r="M119" s="230"/>
      <c r="N119" s="79"/>
      <c r="O119" s="79"/>
      <c r="P119" s="79"/>
      <c r="Q119" s="79"/>
      <c r="R119" s="79"/>
      <c r="S119" s="79"/>
      <c r="T119" s="80"/>
      <c r="AT119" s="17" t="s">
        <v>172</v>
      </c>
      <c r="AU119" s="17" t="s">
        <v>76</v>
      </c>
    </row>
    <row r="120" s="1" customFormat="1">
      <c r="B120" s="38"/>
      <c r="C120" s="39"/>
      <c r="D120" s="228" t="s">
        <v>174</v>
      </c>
      <c r="E120" s="39"/>
      <c r="F120" s="231" t="s">
        <v>183</v>
      </c>
      <c r="G120" s="39"/>
      <c r="H120" s="39"/>
      <c r="I120" s="143"/>
      <c r="J120" s="39"/>
      <c r="K120" s="39"/>
      <c r="L120" s="43"/>
      <c r="M120" s="230"/>
      <c r="N120" s="79"/>
      <c r="O120" s="79"/>
      <c r="P120" s="79"/>
      <c r="Q120" s="79"/>
      <c r="R120" s="79"/>
      <c r="S120" s="79"/>
      <c r="T120" s="80"/>
      <c r="AT120" s="17" t="s">
        <v>174</v>
      </c>
      <c r="AU120" s="17" t="s">
        <v>76</v>
      </c>
    </row>
    <row r="121" s="13" customFormat="1">
      <c r="B121" s="243"/>
      <c r="C121" s="244"/>
      <c r="D121" s="228" t="s">
        <v>176</v>
      </c>
      <c r="E121" s="245" t="s">
        <v>1</v>
      </c>
      <c r="F121" s="246" t="s">
        <v>664</v>
      </c>
      <c r="G121" s="244"/>
      <c r="H121" s="245" t="s">
        <v>1</v>
      </c>
      <c r="I121" s="247"/>
      <c r="J121" s="244"/>
      <c r="K121" s="244"/>
      <c r="L121" s="248"/>
      <c r="M121" s="249"/>
      <c r="N121" s="250"/>
      <c r="O121" s="250"/>
      <c r="P121" s="250"/>
      <c r="Q121" s="250"/>
      <c r="R121" s="250"/>
      <c r="S121" s="250"/>
      <c r="T121" s="251"/>
      <c r="AT121" s="252" t="s">
        <v>176</v>
      </c>
      <c r="AU121" s="252" t="s">
        <v>76</v>
      </c>
      <c r="AV121" s="13" t="s">
        <v>74</v>
      </c>
      <c r="AW121" s="13" t="s">
        <v>30</v>
      </c>
      <c r="AX121" s="13" t="s">
        <v>67</v>
      </c>
      <c r="AY121" s="252" t="s">
        <v>163</v>
      </c>
    </row>
    <row r="122" s="12" customFormat="1">
      <c r="B122" s="232"/>
      <c r="C122" s="233"/>
      <c r="D122" s="228" t="s">
        <v>176</v>
      </c>
      <c r="E122" s="234" t="s">
        <v>1</v>
      </c>
      <c r="F122" s="235" t="s">
        <v>1180</v>
      </c>
      <c r="G122" s="233"/>
      <c r="H122" s="236">
        <v>100.7</v>
      </c>
      <c r="I122" s="237"/>
      <c r="J122" s="233"/>
      <c r="K122" s="233"/>
      <c r="L122" s="238"/>
      <c r="M122" s="239"/>
      <c r="N122" s="240"/>
      <c r="O122" s="240"/>
      <c r="P122" s="240"/>
      <c r="Q122" s="240"/>
      <c r="R122" s="240"/>
      <c r="S122" s="240"/>
      <c r="T122" s="241"/>
      <c r="AT122" s="242" t="s">
        <v>176</v>
      </c>
      <c r="AU122" s="242" t="s">
        <v>76</v>
      </c>
      <c r="AV122" s="12" t="s">
        <v>76</v>
      </c>
      <c r="AW122" s="12" t="s">
        <v>30</v>
      </c>
      <c r="AX122" s="12" t="s">
        <v>67</v>
      </c>
      <c r="AY122" s="242" t="s">
        <v>163</v>
      </c>
    </row>
    <row r="123" s="13" customFormat="1">
      <c r="B123" s="243"/>
      <c r="C123" s="244"/>
      <c r="D123" s="228" t="s">
        <v>176</v>
      </c>
      <c r="E123" s="245" t="s">
        <v>1</v>
      </c>
      <c r="F123" s="246" t="s">
        <v>666</v>
      </c>
      <c r="G123" s="244"/>
      <c r="H123" s="245" t="s">
        <v>1</v>
      </c>
      <c r="I123" s="247"/>
      <c r="J123" s="244"/>
      <c r="K123" s="244"/>
      <c r="L123" s="248"/>
      <c r="M123" s="249"/>
      <c r="N123" s="250"/>
      <c r="O123" s="250"/>
      <c r="P123" s="250"/>
      <c r="Q123" s="250"/>
      <c r="R123" s="250"/>
      <c r="S123" s="250"/>
      <c r="T123" s="251"/>
      <c r="AT123" s="252" t="s">
        <v>176</v>
      </c>
      <c r="AU123" s="252" t="s">
        <v>76</v>
      </c>
      <c r="AV123" s="13" t="s">
        <v>74</v>
      </c>
      <c r="AW123" s="13" t="s">
        <v>30</v>
      </c>
      <c r="AX123" s="13" t="s">
        <v>67</v>
      </c>
      <c r="AY123" s="252" t="s">
        <v>163</v>
      </c>
    </row>
    <row r="124" s="12" customFormat="1">
      <c r="B124" s="232"/>
      <c r="C124" s="233"/>
      <c r="D124" s="228" t="s">
        <v>176</v>
      </c>
      <c r="E124" s="234" t="s">
        <v>1</v>
      </c>
      <c r="F124" s="235" t="s">
        <v>1181</v>
      </c>
      <c r="G124" s="233"/>
      <c r="H124" s="236">
        <v>6.75</v>
      </c>
      <c r="I124" s="237"/>
      <c r="J124" s="233"/>
      <c r="K124" s="233"/>
      <c r="L124" s="238"/>
      <c r="M124" s="239"/>
      <c r="N124" s="240"/>
      <c r="O124" s="240"/>
      <c r="P124" s="240"/>
      <c r="Q124" s="240"/>
      <c r="R124" s="240"/>
      <c r="S124" s="240"/>
      <c r="T124" s="241"/>
      <c r="AT124" s="242" t="s">
        <v>176</v>
      </c>
      <c r="AU124" s="242" t="s">
        <v>76</v>
      </c>
      <c r="AV124" s="12" t="s">
        <v>76</v>
      </c>
      <c r="AW124" s="12" t="s">
        <v>30</v>
      </c>
      <c r="AX124" s="12" t="s">
        <v>67</v>
      </c>
      <c r="AY124" s="242" t="s">
        <v>163</v>
      </c>
    </row>
    <row r="125" s="14" customFormat="1">
      <c r="B125" s="253"/>
      <c r="C125" s="254"/>
      <c r="D125" s="228" t="s">
        <v>176</v>
      </c>
      <c r="E125" s="255" t="s">
        <v>1</v>
      </c>
      <c r="F125" s="256" t="s">
        <v>188</v>
      </c>
      <c r="G125" s="254"/>
      <c r="H125" s="257">
        <v>107.45</v>
      </c>
      <c r="I125" s="258"/>
      <c r="J125" s="254"/>
      <c r="K125" s="254"/>
      <c r="L125" s="259"/>
      <c r="M125" s="260"/>
      <c r="N125" s="261"/>
      <c r="O125" s="261"/>
      <c r="P125" s="261"/>
      <c r="Q125" s="261"/>
      <c r="R125" s="261"/>
      <c r="S125" s="261"/>
      <c r="T125" s="262"/>
      <c r="AT125" s="263" t="s">
        <v>176</v>
      </c>
      <c r="AU125" s="263" t="s">
        <v>76</v>
      </c>
      <c r="AV125" s="14" t="s">
        <v>170</v>
      </c>
      <c r="AW125" s="14" t="s">
        <v>30</v>
      </c>
      <c r="AX125" s="14" t="s">
        <v>74</v>
      </c>
      <c r="AY125" s="263" t="s">
        <v>163</v>
      </c>
    </row>
    <row r="126" s="1" customFormat="1" ht="16.5" customHeight="1">
      <c r="B126" s="38"/>
      <c r="C126" s="216" t="s">
        <v>210</v>
      </c>
      <c r="D126" s="216" t="s">
        <v>165</v>
      </c>
      <c r="E126" s="217" t="s">
        <v>190</v>
      </c>
      <c r="F126" s="218" t="s">
        <v>191</v>
      </c>
      <c r="G126" s="219" t="s">
        <v>180</v>
      </c>
      <c r="H126" s="220">
        <v>53.725000000000001</v>
      </c>
      <c r="I126" s="221"/>
      <c r="J126" s="222">
        <f>ROUND(I126*H126,2)</f>
        <v>0</v>
      </c>
      <c r="K126" s="218" t="s">
        <v>169</v>
      </c>
      <c r="L126" s="43"/>
      <c r="M126" s="223" t="s">
        <v>1</v>
      </c>
      <c r="N126" s="224" t="s">
        <v>38</v>
      </c>
      <c r="O126" s="79"/>
      <c r="P126" s="225">
        <f>O126*H126</f>
        <v>0</v>
      </c>
      <c r="Q126" s="225">
        <v>0</v>
      </c>
      <c r="R126" s="225">
        <f>Q126*H126</f>
        <v>0</v>
      </c>
      <c r="S126" s="225">
        <v>0</v>
      </c>
      <c r="T126" s="226">
        <f>S126*H126</f>
        <v>0</v>
      </c>
      <c r="AR126" s="17" t="s">
        <v>170</v>
      </c>
      <c r="AT126" s="17" t="s">
        <v>165</v>
      </c>
      <c r="AU126" s="17" t="s">
        <v>76</v>
      </c>
      <c r="AY126" s="17" t="s">
        <v>163</v>
      </c>
      <c r="BE126" s="227">
        <f>IF(N126="základní",J126,0)</f>
        <v>0</v>
      </c>
      <c r="BF126" s="227">
        <f>IF(N126="snížená",J126,0)</f>
        <v>0</v>
      </c>
      <c r="BG126" s="227">
        <f>IF(N126="zákl. přenesená",J126,0)</f>
        <v>0</v>
      </c>
      <c r="BH126" s="227">
        <f>IF(N126="sníž. přenesená",J126,0)</f>
        <v>0</v>
      </c>
      <c r="BI126" s="227">
        <f>IF(N126="nulová",J126,0)</f>
        <v>0</v>
      </c>
      <c r="BJ126" s="17" t="s">
        <v>74</v>
      </c>
      <c r="BK126" s="227">
        <f>ROUND(I126*H126,2)</f>
        <v>0</v>
      </c>
      <c r="BL126" s="17" t="s">
        <v>170</v>
      </c>
      <c r="BM126" s="17" t="s">
        <v>1182</v>
      </c>
    </row>
    <row r="127" s="1" customFormat="1">
      <c r="B127" s="38"/>
      <c r="C127" s="39"/>
      <c r="D127" s="228" t="s">
        <v>172</v>
      </c>
      <c r="E127" s="39"/>
      <c r="F127" s="229" t="s">
        <v>193</v>
      </c>
      <c r="G127" s="39"/>
      <c r="H127" s="39"/>
      <c r="I127" s="143"/>
      <c r="J127" s="39"/>
      <c r="K127" s="39"/>
      <c r="L127" s="43"/>
      <c r="M127" s="230"/>
      <c r="N127" s="79"/>
      <c r="O127" s="79"/>
      <c r="P127" s="79"/>
      <c r="Q127" s="79"/>
      <c r="R127" s="79"/>
      <c r="S127" s="79"/>
      <c r="T127" s="80"/>
      <c r="AT127" s="17" t="s">
        <v>172</v>
      </c>
      <c r="AU127" s="17" t="s">
        <v>76</v>
      </c>
    </row>
    <row r="128" s="1" customFormat="1">
      <c r="B128" s="38"/>
      <c r="C128" s="39"/>
      <c r="D128" s="228" t="s">
        <v>174</v>
      </c>
      <c r="E128" s="39"/>
      <c r="F128" s="231" t="s">
        <v>183</v>
      </c>
      <c r="G128" s="39"/>
      <c r="H128" s="39"/>
      <c r="I128" s="143"/>
      <c r="J128" s="39"/>
      <c r="K128" s="39"/>
      <c r="L128" s="43"/>
      <c r="M128" s="230"/>
      <c r="N128" s="79"/>
      <c r="O128" s="79"/>
      <c r="P128" s="79"/>
      <c r="Q128" s="79"/>
      <c r="R128" s="79"/>
      <c r="S128" s="79"/>
      <c r="T128" s="80"/>
      <c r="AT128" s="17" t="s">
        <v>174</v>
      </c>
      <c r="AU128" s="17" t="s">
        <v>76</v>
      </c>
    </row>
    <row r="129" s="12" customFormat="1">
      <c r="B129" s="232"/>
      <c r="C129" s="233"/>
      <c r="D129" s="228" t="s">
        <v>176</v>
      </c>
      <c r="E129" s="234" t="s">
        <v>1</v>
      </c>
      <c r="F129" s="235" t="s">
        <v>1183</v>
      </c>
      <c r="G129" s="233"/>
      <c r="H129" s="236">
        <v>53.725000000000001</v>
      </c>
      <c r="I129" s="237"/>
      <c r="J129" s="233"/>
      <c r="K129" s="233"/>
      <c r="L129" s="238"/>
      <c r="M129" s="239"/>
      <c r="N129" s="240"/>
      <c r="O129" s="240"/>
      <c r="P129" s="240"/>
      <c r="Q129" s="240"/>
      <c r="R129" s="240"/>
      <c r="S129" s="240"/>
      <c r="T129" s="241"/>
      <c r="AT129" s="242" t="s">
        <v>176</v>
      </c>
      <c r="AU129" s="242" t="s">
        <v>76</v>
      </c>
      <c r="AV129" s="12" t="s">
        <v>76</v>
      </c>
      <c r="AW129" s="12" t="s">
        <v>30</v>
      </c>
      <c r="AX129" s="12" t="s">
        <v>74</v>
      </c>
      <c r="AY129" s="242" t="s">
        <v>163</v>
      </c>
    </row>
    <row r="130" s="1" customFormat="1" ht="16.5" customHeight="1">
      <c r="B130" s="38"/>
      <c r="C130" s="216" t="s">
        <v>216</v>
      </c>
      <c r="D130" s="216" t="s">
        <v>165</v>
      </c>
      <c r="E130" s="217" t="s">
        <v>670</v>
      </c>
      <c r="F130" s="218" t="s">
        <v>671</v>
      </c>
      <c r="G130" s="219" t="s">
        <v>180</v>
      </c>
      <c r="H130" s="220">
        <v>56</v>
      </c>
      <c r="I130" s="221"/>
      <c r="J130" s="222">
        <f>ROUND(I130*H130,2)</f>
        <v>0</v>
      </c>
      <c r="K130" s="218" t="s">
        <v>169</v>
      </c>
      <c r="L130" s="43"/>
      <c r="M130" s="223" t="s">
        <v>1</v>
      </c>
      <c r="N130" s="224" t="s">
        <v>38</v>
      </c>
      <c r="O130" s="79"/>
      <c r="P130" s="225">
        <f>O130*H130</f>
        <v>0</v>
      </c>
      <c r="Q130" s="225">
        <v>0</v>
      </c>
      <c r="R130" s="225">
        <f>Q130*H130</f>
        <v>0</v>
      </c>
      <c r="S130" s="225">
        <v>0</v>
      </c>
      <c r="T130" s="226">
        <f>S130*H130</f>
        <v>0</v>
      </c>
      <c r="AR130" s="17" t="s">
        <v>170</v>
      </c>
      <c r="AT130" s="17" t="s">
        <v>165</v>
      </c>
      <c r="AU130" s="17" t="s">
        <v>76</v>
      </c>
      <c r="AY130" s="17" t="s">
        <v>163</v>
      </c>
      <c r="BE130" s="227">
        <f>IF(N130="základní",J130,0)</f>
        <v>0</v>
      </c>
      <c r="BF130" s="227">
        <f>IF(N130="snížená",J130,0)</f>
        <v>0</v>
      </c>
      <c r="BG130" s="227">
        <f>IF(N130="zákl. přenesená",J130,0)</f>
        <v>0</v>
      </c>
      <c r="BH130" s="227">
        <f>IF(N130="sníž. přenesená",J130,0)</f>
        <v>0</v>
      </c>
      <c r="BI130" s="227">
        <f>IF(N130="nulová",J130,0)</f>
        <v>0</v>
      </c>
      <c r="BJ130" s="17" t="s">
        <v>74</v>
      </c>
      <c r="BK130" s="227">
        <f>ROUND(I130*H130,2)</f>
        <v>0</v>
      </c>
      <c r="BL130" s="17" t="s">
        <v>170</v>
      </c>
      <c r="BM130" s="17" t="s">
        <v>1184</v>
      </c>
    </row>
    <row r="131" s="1" customFormat="1">
      <c r="B131" s="38"/>
      <c r="C131" s="39"/>
      <c r="D131" s="228" t="s">
        <v>172</v>
      </c>
      <c r="E131" s="39"/>
      <c r="F131" s="229" t="s">
        <v>673</v>
      </c>
      <c r="G131" s="39"/>
      <c r="H131" s="39"/>
      <c r="I131" s="143"/>
      <c r="J131" s="39"/>
      <c r="K131" s="39"/>
      <c r="L131" s="43"/>
      <c r="M131" s="230"/>
      <c r="N131" s="79"/>
      <c r="O131" s="79"/>
      <c r="P131" s="79"/>
      <c r="Q131" s="79"/>
      <c r="R131" s="79"/>
      <c r="S131" s="79"/>
      <c r="T131" s="80"/>
      <c r="AT131" s="17" t="s">
        <v>172</v>
      </c>
      <c r="AU131" s="17" t="s">
        <v>76</v>
      </c>
    </row>
    <row r="132" s="1" customFormat="1">
      <c r="B132" s="38"/>
      <c r="C132" s="39"/>
      <c r="D132" s="228" t="s">
        <v>174</v>
      </c>
      <c r="E132" s="39"/>
      <c r="F132" s="231" t="s">
        <v>674</v>
      </c>
      <c r="G132" s="39"/>
      <c r="H132" s="39"/>
      <c r="I132" s="143"/>
      <c r="J132" s="39"/>
      <c r="K132" s="39"/>
      <c r="L132" s="43"/>
      <c r="M132" s="230"/>
      <c r="N132" s="79"/>
      <c r="O132" s="79"/>
      <c r="P132" s="79"/>
      <c r="Q132" s="79"/>
      <c r="R132" s="79"/>
      <c r="S132" s="79"/>
      <c r="T132" s="80"/>
      <c r="AT132" s="17" t="s">
        <v>174</v>
      </c>
      <c r="AU132" s="17" t="s">
        <v>76</v>
      </c>
    </row>
    <row r="133" s="12" customFormat="1">
      <c r="B133" s="232"/>
      <c r="C133" s="233"/>
      <c r="D133" s="228" t="s">
        <v>176</v>
      </c>
      <c r="E133" s="234" t="s">
        <v>1</v>
      </c>
      <c r="F133" s="235" t="s">
        <v>1185</v>
      </c>
      <c r="G133" s="233"/>
      <c r="H133" s="236">
        <v>56</v>
      </c>
      <c r="I133" s="237"/>
      <c r="J133" s="233"/>
      <c r="K133" s="233"/>
      <c r="L133" s="238"/>
      <c r="M133" s="239"/>
      <c r="N133" s="240"/>
      <c r="O133" s="240"/>
      <c r="P133" s="240"/>
      <c r="Q133" s="240"/>
      <c r="R133" s="240"/>
      <c r="S133" s="240"/>
      <c r="T133" s="241"/>
      <c r="AT133" s="242" t="s">
        <v>176</v>
      </c>
      <c r="AU133" s="242" t="s">
        <v>76</v>
      </c>
      <c r="AV133" s="12" t="s">
        <v>76</v>
      </c>
      <c r="AW133" s="12" t="s">
        <v>30</v>
      </c>
      <c r="AX133" s="12" t="s">
        <v>74</v>
      </c>
      <c r="AY133" s="242" t="s">
        <v>163</v>
      </c>
    </row>
    <row r="134" s="1" customFormat="1" ht="16.5" customHeight="1">
      <c r="B134" s="38"/>
      <c r="C134" s="216" t="s">
        <v>224</v>
      </c>
      <c r="D134" s="216" t="s">
        <v>165</v>
      </c>
      <c r="E134" s="217" t="s">
        <v>1186</v>
      </c>
      <c r="F134" s="218" t="s">
        <v>1187</v>
      </c>
      <c r="G134" s="219" t="s">
        <v>180</v>
      </c>
      <c r="H134" s="220">
        <v>0.38400000000000001</v>
      </c>
      <c r="I134" s="221"/>
      <c r="J134" s="222">
        <f>ROUND(I134*H134,2)</f>
        <v>0</v>
      </c>
      <c r="K134" s="218" t="s">
        <v>169</v>
      </c>
      <c r="L134" s="43"/>
      <c r="M134" s="223" t="s">
        <v>1</v>
      </c>
      <c r="N134" s="224" t="s">
        <v>38</v>
      </c>
      <c r="O134" s="79"/>
      <c r="P134" s="225">
        <f>O134*H134</f>
        <v>0</v>
      </c>
      <c r="Q134" s="225">
        <v>0</v>
      </c>
      <c r="R134" s="225">
        <f>Q134*H134</f>
        <v>0</v>
      </c>
      <c r="S134" s="225">
        <v>0</v>
      </c>
      <c r="T134" s="226">
        <f>S134*H134</f>
        <v>0</v>
      </c>
      <c r="AR134" s="17" t="s">
        <v>170</v>
      </c>
      <c r="AT134" s="17" t="s">
        <v>165</v>
      </c>
      <c r="AU134" s="17" t="s">
        <v>76</v>
      </c>
      <c r="AY134" s="17" t="s">
        <v>163</v>
      </c>
      <c r="BE134" s="227">
        <f>IF(N134="základní",J134,0)</f>
        <v>0</v>
      </c>
      <c r="BF134" s="227">
        <f>IF(N134="snížená",J134,0)</f>
        <v>0</v>
      </c>
      <c r="BG134" s="227">
        <f>IF(N134="zákl. přenesená",J134,0)</f>
        <v>0</v>
      </c>
      <c r="BH134" s="227">
        <f>IF(N134="sníž. přenesená",J134,0)</f>
        <v>0</v>
      </c>
      <c r="BI134" s="227">
        <f>IF(N134="nulová",J134,0)</f>
        <v>0</v>
      </c>
      <c r="BJ134" s="17" t="s">
        <v>74</v>
      </c>
      <c r="BK134" s="227">
        <f>ROUND(I134*H134,2)</f>
        <v>0</v>
      </c>
      <c r="BL134" s="17" t="s">
        <v>170</v>
      </c>
      <c r="BM134" s="17" t="s">
        <v>1188</v>
      </c>
    </row>
    <row r="135" s="1" customFormat="1">
      <c r="B135" s="38"/>
      <c r="C135" s="39"/>
      <c r="D135" s="228" t="s">
        <v>172</v>
      </c>
      <c r="E135" s="39"/>
      <c r="F135" s="229" t="s">
        <v>1189</v>
      </c>
      <c r="G135" s="39"/>
      <c r="H135" s="39"/>
      <c r="I135" s="143"/>
      <c r="J135" s="39"/>
      <c r="K135" s="39"/>
      <c r="L135" s="43"/>
      <c r="M135" s="230"/>
      <c r="N135" s="79"/>
      <c r="O135" s="79"/>
      <c r="P135" s="79"/>
      <c r="Q135" s="79"/>
      <c r="R135" s="79"/>
      <c r="S135" s="79"/>
      <c r="T135" s="80"/>
      <c r="AT135" s="17" t="s">
        <v>172</v>
      </c>
      <c r="AU135" s="17" t="s">
        <v>76</v>
      </c>
    </row>
    <row r="136" s="1" customFormat="1">
      <c r="B136" s="38"/>
      <c r="C136" s="39"/>
      <c r="D136" s="228" t="s">
        <v>174</v>
      </c>
      <c r="E136" s="39"/>
      <c r="F136" s="231" t="s">
        <v>1190</v>
      </c>
      <c r="G136" s="39"/>
      <c r="H136" s="39"/>
      <c r="I136" s="143"/>
      <c r="J136" s="39"/>
      <c r="K136" s="39"/>
      <c r="L136" s="43"/>
      <c r="M136" s="230"/>
      <c r="N136" s="79"/>
      <c r="O136" s="79"/>
      <c r="P136" s="79"/>
      <c r="Q136" s="79"/>
      <c r="R136" s="79"/>
      <c r="S136" s="79"/>
      <c r="T136" s="80"/>
      <c r="AT136" s="17" t="s">
        <v>174</v>
      </c>
      <c r="AU136" s="17" t="s">
        <v>76</v>
      </c>
    </row>
    <row r="137" s="1" customFormat="1">
      <c r="B137" s="38"/>
      <c r="C137" s="39"/>
      <c r="D137" s="228" t="s">
        <v>221</v>
      </c>
      <c r="E137" s="39"/>
      <c r="F137" s="231" t="s">
        <v>1191</v>
      </c>
      <c r="G137" s="39"/>
      <c r="H137" s="39"/>
      <c r="I137" s="143"/>
      <c r="J137" s="39"/>
      <c r="K137" s="39"/>
      <c r="L137" s="43"/>
      <c r="M137" s="230"/>
      <c r="N137" s="79"/>
      <c r="O137" s="79"/>
      <c r="P137" s="79"/>
      <c r="Q137" s="79"/>
      <c r="R137" s="79"/>
      <c r="S137" s="79"/>
      <c r="T137" s="80"/>
      <c r="AT137" s="17" t="s">
        <v>221</v>
      </c>
      <c r="AU137" s="17" t="s">
        <v>76</v>
      </c>
    </row>
    <row r="138" s="13" customFormat="1">
      <c r="B138" s="243"/>
      <c r="C138" s="244"/>
      <c r="D138" s="228" t="s">
        <v>176</v>
      </c>
      <c r="E138" s="245" t="s">
        <v>1</v>
      </c>
      <c r="F138" s="246" t="s">
        <v>1192</v>
      </c>
      <c r="G138" s="244"/>
      <c r="H138" s="245" t="s">
        <v>1</v>
      </c>
      <c r="I138" s="247"/>
      <c r="J138" s="244"/>
      <c r="K138" s="244"/>
      <c r="L138" s="248"/>
      <c r="M138" s="249"/>
      <c r="N138" s="250"/>
      <c r="O138" s="250"/>
      <c r="P138" s="250"/>
      <c r="Q138" s="250"/>
      <c r="R138" s="250"/>
      <c r="S138" s="250"/>
      <c r="T138" s="251"/>
      <c r="AT138" s="252" t="s">
        <v>176</v>
      </c>
      <c r="AU138" s="252" t="s">
        <v>76</v>
      </c>
      <c r="AV138" s="13" t="s">
        <v>74</v>
      </c>
      <c r="AW138" s="13" t="s">
        <v>30</v>
      </c>
      <c r="AX138" s="13" t="s">
        <v>67</v>
      </c>
      <c r="AY138" s="252" t="s">
        <v>163</v>
      </c>
    </row>
    <row r="139" s="12" customFormat="1">
      <c r="B139" s="232"/>
      <c r="C139" s="233"/>
      <c r="D139" s="228" t="s">
        <v>176</v>
      </c>
      <c r="E139" s="234" t="s">
        <v>1</v>
      </c>
      <c r="F139" s="235" t="s">
        <v>1193</v>
      </c>
      <c r="G139" s="233"/>
      <c r="H139" s="236">
        <v>0.38400000000000001</v>
      </c>
      <c r="I139" s="237"/>
      <c r="J139" s="233"/>
      <c r="K139" s="233"/>
      <c r="L139" s="238"/>
      <c r="M139" s="239"/>
      <c r="N139" s="240"/>
      <c r="O139" s="240"/>
      <c r="P139" s="240"/>
      <c r="Q139" s="240"/>
      <c r="R139" s="240"/>
      <c r="S139" s="240"/>
      <c r="T139" s="241"/>
      <c r="AT139" s="242" t="s">
        <v>176</v>
      </c>
      <c r="AU139" s="242" t="s">
        <v>76</v>
      </c>
      <c r="AV139" s="12" t="s">
        <v>76</v>
      </c>
      <c r="AW139" s="12" t="s">
        <v>30</v>
      </c>
      <c r="AX139" s="12" t="s">
        <v>74</v>
      </c>
      <c r="AY139" s="242" t="s">
        <v>163</v>
      </c>
    </row>
    <row r="140" s="1" customFormat="1" ht="16.5" customHeight="1">
      <c r="B140" s="38"/>
      <c r="C140" s="216" t="s">
        <v>231</v>
      </c>
      <c r="D140" s="216" t="s">
        <v>165</v>
      </c>
      <c r="E140" s="217" t="s">
        <v>1194</v>
      </c>
      <c r="F140" s="218" t="s">
        <v>1195</v>
      </c>
      <c r="G140" s="219" t="s">
        <v>180</v>
      </c>
      <c r="H140" s="220">
        <v>0.192</v>
      </c>
      <c r="I140" s="221"/>
      <c r="J140" s="222">
        <f>ROUND(I140*H140,2)</f>
        <v>0</v>
      </c>
      <c r="K140" s="218" t="s">
        <v>169</v>
      </c>
      <c r="L140" s="43"/>
      <c r="M140" s="223" t="s">
        <v>1</v>
      </c>
      <c r="N140" s="224" t="s">
        <v>38</v>
      </c>
      <c r="O140" s="79"/>
      <c r="P140" s="225">
        <f>O140*H140</f>
        <v>0</v>
      </c>
      <c r="Q140" s="225">
        <v>0</v>
      </c>
      <c r="R140" s="225">
        <f>Q140*H140</f>
        <v>0</v>
      </c>
      <c r="S140" s="225">
        <v>0</v>
      </c>
      <c r="T140" s="226">
        <f>S140*H140</f>
        <v>0</v>
      </c>
      <c r="AR140" s="17" t="s">
        <v>170</v>
      </c>
      <c r="AT140" s="17" t="s">
        <v>165</v>
      </c>
      <c r="AU140" s="17" t="s">
        <v>76</v>
      </c>
      <c r="AY140" s="17" t="s">
        <v>163</v>
      </c>
      <c r="BE140" s="227">
        <f>IF(N140="základní",J140,0)</f>
        <v>0</v>
      </c>
      <c r="BF140" s="227">
        <f>IF(N140="snížená",J140,0)</f>
        <v>0</v>
      </c>
      <c r="BG140" s="227">
        <f>IF(N140="zákl. přenesená",J140,0)</f>
        <v>0</v>
      </c>
      <c r="BH140" s="227">
        <f>IF(N140="sníž. přenesená",J140,0)</f>
        <v>0</v>
      </c>
      <c r="BI140" s="227">
        <f>IF(N140="nulová",J140,0)</f>
        <v>0</v>
      </c>
      <c r="BJ140" s="17" t="s">
        <v>74</v>
      </c>
      <c r="BK140" s="227">
        <f>ROUND(I140*H140,2)</f>
        <v>0</v>
      </c>
      <c r="BL140" s="17" t="s">
        <v>170</v>
      </c>
      <c r="BM140" s="17" t="s">
        <v>1196</v>
      </c>
    </row>
    <row r="141" s="1" customFormat="1">
      <c r="B141" s="38"/>
      <c r="C141" s="39"/>
      <c r="D141" s="228" t="s">
        <v>172</v>
      </c>
      <c r="E141" s="39"/>
      <c r="F141" s="229" t="s">
        <v>1197</v>
      </c>
      <c r="G141" s="39"/>
      <c r="H141" s="39"/>
      <c r="I141" s="143"/>
      <c r="J141" s="39"/>
      <c r="K141" s="39"/>
      <c r="L141" s="43"/>
      <c r="M141" s="230"/>
      <c r="N141" s="79"/>
      <c r="O141" s="79"/>
      <c r="P141" s="79"/>
      <c r="Q141" s="79"/>
      <c r="R141" s="79"/>
      <c r="S141" s="79"/>
      <c r="T141" s="80"/>
      <c r="AT141" s="17" t="s">
        <v>172</v>
      </c>
      <c r="AU141" s="17" t="s">
        <v>76</v>
      </c>
    </row>
    <row r="142" s="1" customFormat="1">
      <c r="B142" s="38"/>
      <c r="C142" s="39"/>
      <c r="D142" s="228" t="s">
        <v>174</v>
      </c>
      <c r="E142" s="39"/>
      <c r="F142" s="231" t="s">
        <v>1190</v>
      </c>
      <c r="G142" s="39"/>
      <c r="H142" s="39"/>
      <c r="I142" s="143"/>
      <c r="J142" s="39"/>
      <c r="K142" s="39"/>
      <c r="L142" s="43"/>
      <c r="M142" s="230"/>
      <c r="N142" s="79"/>
      <c r="O142" s="79"/>
      <c r="P142" s="79"/>
      <c r="Q142" s="79"/>
      <c r="R142" s="79"/>
      <c r="S142" s="79"/>
      <c r="T142" s="80"/>
      <c r="AT142" s="17" t="s">
        <v>174</v>
      </c>
      <c r="AU142" s="17" t="s">
        <v>76</v>
      </c>
    </row>
    <row r="143" s="12" customFormat="1">
      <c r="B143" s="232"/>
      <c r="C143" s="233"/>
      <c r="D143" s="228" t="s">
        <v>176</v>
      </c>
      <c r="E143" s="234" t="s">
        <v>1</v>
      </c>
      <c r="F143" s="235" t="s">
        <v>1198</v>
      </c>
      <c r="G143" s="233"/>
      <c r="H143" s="236">
        <v>0.192</v>
      </c>
      <c r="I143" s="237"/>
      <c r="J143" s="233"/>
      <c r="K143" s="233"/>
      <c r="L143" s="238"/>
      <c r="M143" s="239"/>
      <c r="N143" s="240"/>
      <c r="O143" s="240"/>
      <c r="P143" s="240"/>
      <c r="Q143" s="240"/>
      <c r="R143" s="240"/>
      <c r="S143" s="240"/>
      <c r="T143" s="241"/>
      <c r="AT143" s="242" t="s">
        <v>176</v>
      </c>
      <c r="AU143" s="242" t="s">
        <v>76</v>
      </c>
      <c r="AV143" s="12" t="s">
        <v>76</v>
      </c>
      <c r="AW143" s="12" t="s">
        <v>30</v>
      </c>
      <c r="AX143" s="12" t="s">
        <v>74</v>
      </c>
      <c r="AY143" s="242" t="s">
        <v>163</v>
      </c>
    </row>
    <row r="144" s="1" customFormat="1" ht="16.5" customHeight="1">
      <c r="B144" s="38"/>
      <c r="C144" s="216" t="s">
        <v>238</v>
      </c>
      <c r="D144" s="216" t="s">
        <v>165</v>
      </c>
      <c r="E144" s="217" t="s">
        <v>195</v>
      </c>
      <c r="F144" s="218" t="s">
        <v>196</v>
      </c>
      <c r="G144" s="219" t="s">
        <v>197</v>
      </c>
      <c r="H144" s="220">
        <v>61.600000000000001</v>
      </c>
      <c r="I144" s="221"/>
      <c r="J144" s="222">
        <f>ROUND(I144*H144,2)</f>
        <v>0</v>
      </c>
      <c r="K144" s="218" t="s">
        <v>169</v>
      </c>
      <c r="L144" s="43"/>
      <c r="M144" s="223" t="s">
        <v>1</v>
      </c>
      <c r="N144" s="224" t="s">
        <v>38</v>
      </c>
      <c r="O144" s="79"/>
      <c r="P144" s="225">
        <f>O144*H144</f>
        <v>0</v>
      </c>
      <c r="Q144" s="225">
        <v>0.0019955099999999998</v>
      </c>
      <c r="R144" s="225">
        <f>Q144*H144</f>
        <v>0.12292341599999999</v>
      </c>
      <c r="S144" s="225">
        <v>0</v>
      </c>
      <c r="T144" s="226">
        <f>S144*H144</f>
        <v>0</v>
      </c>
      <c r="AR144" s="17" t="s">
        <v>170</v>
      </c>
      <c r="AT144" s="17" t="s">
        <v>165</v>
      </c>
      <c r="AU144" s="17" t="s">
        <v>76</v>
      </c>
      <c r="AY144" s="17" t="s">
        <v>163</v>
      </c>
      <c r="BE144" s="227">
        <f>IF(N144="základní",J144,0)</f>
        <v>0</v>
      </c>
      <c r="BF144" s="227">
        <f>IF(N144="snížená",J144,0)</f>
        <v>0</v>
      </c>
      <c r="BG144" s="227">
        <f>IF(N144="zákl. přenesená",J144,0)</f>
        <v>0</v>
      </c>
      <c r="BH144" s="227">
        <f>IF(N144="sníž. přenesená",J144,0)</f>
        <v>0</v>
      </c>
      <c r="BI144" s="227">
        <f>IF(N144="nulová",J144,0)</f>
        <v>0</v>
      </c>
      <c r="BJ144" s="17" t="s">
        <v>74</v>
      </c>
      <c r="BK144" s="227">
        <f>ROUND(I144*H144,2)</f>
        <v>0</v>
      </c>
      <c r="BL144" s="17" t="s">
        <v>170</v>
      </c>
      <c r="BM144" s="17" t="s">
        <v>1199</v>
      </c>
    </row>
    <row r="145" s="1" customFormat="1">
      <c r="B145" s="38"/>
      <c r="C145" s="39"/>
      <c r="D145" s="228" t="s">
        <v>172</v>
      </c>
      <c r="E145" s="39"/>
      <c r="F145" s="229" t="s">
        <v>199</v>
      </c>
      <c r="G145" s="39"/>
      <c r="H145" s="39"/>
      <c r="I145" s="143"/>
      <c r="J145" s="39"/>
      <c r="K145" s="39"/>
      <c r="L145" s="43"/>
      <c r="M145" s="230"/>
      <c r="N145" s="79"/>
      <c r="O145" s="79"/>
      <c r="P145" s="79"/>
      <c r="Q145" s="79"/>
      <c r="R145" s="79"/>
      <c r="S145" s="79"/>
      <c r="T145" s="80"/>
      <c r="AT145" s="17" t="s">
        <v>172</v>
      </c>
      <c r="AU145" s="17" t="s">
        <v>76</v>
      </c>
    </row>
    <row r="146" s="1" customFormat="1">
      <c r="B146" s="38"/>
      <c r="C146" s="39"/>
      <c r="D146" s="228" t="s">
        <v>174</v>
      </c>
      <c r="E146" s="39"/>
      <c r="F146" s="231" t="s">
        <v>200</v>
      </c>
      <c r="G146" s="39"/>
      <c r="H146" s="39"/>
      <c r="I146" s="143"/>
      <c r="J146" s="39"/>
      <c r="K146" s="39"/>
      <c r="L146" s="43"/>
      <c r="M146" s="230"/>
      <c r="N146" s="79"/>
      <c r="O146" s="79"/>
      <c r="P146" s="79"/>
      <c r="Q146" s="79"/>
      <c r="R146" s="79"/>
      <c r="S146" s="79"/>
      <c r="T146" s="80"/>
      <c r="AT146" s="17" t="s">
        <v>174</v>
      </c>
      <c r="AU146" s="17" t="s">
        <v>76</v>
      </c>
    </row>
    <row r="147" s="1" customFormat="1">
      <c r="B147" s="38"/>
      <c r="C147" s="39"/>
      <c r="D147" s="228" t="s">
        <v>221</v>
      </c>
      <c r="E147" s="39"/>
      <c r="F147" s="231" t="s">
        <v>1200</v>
      </c>
      <c r="G147" s="39"/>
      <c r="H147" s="39"/>
      <c r="I147" s="143"/>
      <c r="J147" s="39"/>
      <c r="K147" s="39"/>
      <c r="L147" s="43"/>
      <c r="M147" s="230"/>
      <c r="N147" s="79"/>
      <c r="O147" s="79"/>
      <c r="P147" s="79"/>
      <c r="Q147" s="79"/>
      <c r="R147" s="79"/>
      <c r="S147" s="79"/>
      <c r="T147" s="80"/>
      <c r="AT147" s="17" t="s">
        <v>221</v>
      </c>
      <c r="AU147" s="17" t="s">
        <v>76</v>
      </c>
    </row>
    <row r="148" s="13" customFormat="1">
      <c r="B148" s="243"/>
      <c r="C148" s="244"/>
      <c r="D148" s="228" t="s">
        <v>176</v>
      </c>
      <c r="E148" s="245" t="s">
        <v>1</v>
      </c>
      <c r="F148" s="246" t="s">
        <v>679</v>
      </c>
      <c r="G148" s="244"/>
      <c r="H148" s="245" t="s">
        <v>1</v>
      </c>
      <c r="I148" s="247"/>
      <c r="J148" s="244"/>
      <c r="K148" s="244"/>
      <c r="L148" s="248"/>
      <c r="M148" s="249"/>
      <c r="N148" s="250"/>
      <c r="O148" s="250"/>
      <c r="P148" s="250"/>
      <c r="Q148" s="250"/>
      <c r="R148" s="250"/>
      <c r="S148" s="250"/>
      <c r="T148" s="251"/>
      <c r="AT148" s="252" t="s">
        <v>176</v>
      </c>
      <c r="AU148" s="252" t="s">
        <v>76</v>
      </c>
      <c r="AV148" s="13" t="s">
        <v>74</v>
      </c>
      <c r="AW148" s="13" t="s">
        <v>30</v>
      </c>
      <c r="AX148" s="13" t="s">
        <v>67</v>
      </c>
      <c r="AY148" s="252" t="s">
        <v>163</v>
      </c>
    </row>
    <row r="149" s="12" customFormat="1">
      <c r="B149" s="232"/>
      <c r="C149" s="233"/>
      <c r="D149" s="228" t="s">
        <v>176</v>
      </c>
      <c r="E149" s="234" t="s">
        <v>1</v>
      </c>
      <c r="F149" s="235" t="s">
        <v>1201</v>
      </c>
      <c r="G149" s="233"/>
      <c r="H149" s="236">
        <v>33.600000000000001</v>
      </c>
      <c r="I149" s="237"/>
      <c r="J149" s="233"/>
      <c r="K149" s="233"/>
      <c r="L149" s="238"/>
      <c r="M149" s="239"/>
      <c r="N149" s="240"/>
      <c r="O149" s="240"/>
      <c r="P149" s="240"/>
      <c r="Q149" s="240"/>
      <c r="R149" s="240"/>
      <c r="S149" s="240"/>
      <c r="T149" s="241"/>
      <c r="AT149" s="242" t="s">
        <v>176</v>
      </c>
      <c r="AU149" s="242" t="s">
        <v>76</v>
      </c>
      <c r="AV149" s="12" t="s">
        <v>76</v>
      </c>
      <c r="AW149" s="12" t="s">
        <v>30</v>
      </c>
      <c r="AX149" s="12" t="s">
        <v>67</v>
      </c>
      <c r="AY149" s="242" t="s">
        <v>163</v>
      </c>
    </row>
    <row r="150" s="13" customFormat="1">
      <c r="B150" s="243"/>
      <c r="C150" s="244"/>
      <c r="D150" s="228" t="s">
        <v>176</v>
      </c>
      <c r="E150" s="245" t="s">
        <v>1</v>
      </c>
      <c r="F150" s="246" t="s">
        <v>681</v>
      </c>
      <c r="G150" s="244"/>
      <c r="H150" s="245" t="s">
        <v>1</v>
      </c>
      <c r="I150" s="247"/>
      <c r="J150" s="244"/>
      <c r="K150" s="244"/>
      <c r="L150" s="248"/>
      <c r="M150" s="249"/>
      <c r="N150" s="250"/>
      <c r="O150" s="250"/>
      <c r="P150" s="250"/>
      <c r="Q150" s="250"/>
      <c r="R150" s="250"/>
      <c r="S150" s="250"/>
      <c r="T150" s="251"/>
      <c r="AT150" s="252" t="s">
        <v>176</v>
      </c>
      <c r="AU150" s="252" t="s">
        <v>76</v>
      </c>
      <c r="AV150" s="13" t="s">
        <v>74</v>
      </c>
      <c r="AW150" s="13" t="s">
        <v>30</v>
      </c>
      <c r="AX150" s="13" t="s">
        <v>67</v>
      </c>
      <c r="AY150" s="252" t="s">
        <v>163</v>
      </c>
    </row>
    <row r="151" s="12" customFormat="1">
      <c r="B151" s="232"/>
      <c r="C151" s="233"/>
      <c r="D151" s="228" t="s">
        <v>176</v>
      </c>
      <c r="E151" s="234" t="s">
        <v>1</v>
      </c>
      <c r="F151" s="235" t="s">
        <v>1202</v>
      </c>
      <c r="G151" s="233"/>
      <c r="H151" s="236">
        <v>28</v>
      </c>
      <c r="I151" s="237"/>
      <c r="J151" s="233"/>
      <c r="K151" s="233"/>
      <c r="L151" s="238"/>
      <c r="M151" s="239"/>
      <c r="N151" s="240"/>
      <c r="O151" s="240"/>
      <c r="P151" s="240"/>
      <c r="Q151" s="240"/>
      <c r="R151" s="240"/>
      <c r="S151" s="240"/>
      <c r="T151" s="241"/>
      <c r="AT151" s="242" t="s">
        <v>176</v>
      </c>
      <c r="AU151" s="242" t="s">
        <v>76</v>
      </c>
      <c r="AV151" s="12" t="s">
        <v>76</v>
      </c>
      <c r="AW151" s="12" t="s">
        <v>30</v>
      </c>
      <c r="AX151" s="12" t="s">
        <v>67</v>
      </c>
      <c r="AY151" s="242" t="s">
        <v>163</v>
      </c>
    </row>
    <row r="152" s="14" customFormat="1">
      <c r="B152" s="253"/>
      <c r="C152" s="254"/>
      <c r="D152" s="228" t="s">
        <v>176</v>
      </c>
      <c r="E152" s="255" t="s">
        <v>1</v>
      </c>
      <c r="F152" s="256" t="s">
        <v>188</v>
      </c>
      <c r="G152" s="254"/>
      <c r="H152" s="257">
        <v>61.600000000000001</v>
      </c>
      <c r="I152" s="258"/>
      <c r="J152" s="254"/>
      <c r="K152" s="254"/>
      <c r="L152" s="259"/>
      <c r="M152" s="260"/>
      <c r="N152" s="261"/>
      <c r="O152" s="261"/>
      <c r="P152" s="261"/>
      <c r="Q152" s="261"/>
      <c r="R152" s="261"/>
      <c r="S152" s="261"/>
      <c r="T152" s="262"/>
      <c r="AT152" s="263" t="s">
        <v>176</v>
      </c>
      <c r="AU152" s="263" t="s">
        <v>76</v>
      </c>
      <c r="AV152" s="14" t="s">
        <v>170</v>
      </c>
      <c r="AW152" s="14" t="s">
        <v>30</v>
      </c>
      <c r="AX152" s="14" t="s">
        <v>74</v>
      </c>
      <c r="AY152" s="263" t="s">
        <v>163</v>
      </c>
    </row>
    <row r="153" s="1" customFormat="1" ht="16.5" customHeight="1">
      <c r="B153" s="38"/>
      <c r="C153" s="216" t="s">
        <v>246</v>
      </c>
      <c r="D153" s="216" t="s">
        <v>165</v>
      </c>
      <c r="E153" s="217" t="s">
        <v>206</v>
      </c>
      <c r="F153" s="218" t="s">
        <v>207</v>
      </c>
      <c r="G153" s="219" t="s">
        <v>197</v>
      </c>
      <c r="H153" s="220">
        <v>56</v>
      </c>
      <c r="I153" s="221"/>
      <c r="J153" s="222">
        <f>ROUND(I153*H153,2)</f>
        <v>0</v>
      </c>
      <c r="K153" s="218" t="s">
        <v>169</v>
      </c>
      <c r="L153" s="43"/>
      <c r="M153" s="223" t="s">
        <v>1</v>
      </c>
      <c r="N153" s="224" t="s">
        <v>38</v>
      </c>
      <c r="O153" s="79"/>
      <c r="P153" s="225">
        <f>O153*H153</f>
        <v>0</v>
      </c>
      <c r="Q153" s="225">
        <v>0</v>
      </c>
      <c r="R153" s="225">
        <f>Q153*H153</f>
        <v>0</v>
      </c>
      <c r="S153" s="225">
        <v>0</v>
      </c>
      <c r="T153" s="226">
        <f>S153*H153</f>
        <v>0</v>
      </c>
      <c r="AR153" s="17" t="s">
        <v>170</v>
      </c>
      <c r="AT153" s="17" t="s">
        <v>165</v>
      </c>
      <c r="AU153" s="17" t="s">
        <v>76</v>
      </c>
      <c r="AY153" s="17" t="s">
        <v>163</v>
      </c>
      <c r="BE153" s="227">
        <f>IF(N153="základní",J153,0)</f>
        <v>0</v>
      </c>
      <c r="BF153" s="227">
        <f>IF(N153="snížená",J153,0)</f>
        <v>0</v>
      </c>
      <c r="BG153" s="227">
        <f>IF(N153="zákl. přenesená",J153,0)</f>
        <v>0</v>
      </c>
      <c r="BH153" s="227">
        <f>IF(N153="sníž. přenesená",J153,0)</f>
        <v>0</v>
      </c>
      <c r="BI153" s="227">
        <f>IF(N153="nulová",J153,0)</f>
        <v>0</v>
      </c>
      <c r="BJ153" s="17" t="s">
        <v>74</v>
      </c>
      <c r="BK153" s="227">
        <f>ROUND(I153*H153,2)</f>
        <v>0</v>
      </c>
      <c r="BL153" s="17" t="s">
        <v>170</v>
      </c>
      <c r="BM153" s="17" t="s">
        <v>1203</v>
      </c>
    </row>
    <row r="154" s="1" customFormat="1">
      <c r="B154" s="38"/>
      <c r="C154" s="39"/>
      <c r="D154" s="228" t="s">
        <v>172</v>
      </c>
      <c r="E154" s="39"/>
      <c r="F154" s="229" t="s">
        <v>209</v>
      </c>
      <c r="G154" s="39"/>
      <c r="H154" s="39"/>
      <c r="I154" s="143"/>
      <c r="J154" s="39"/>
      <c r="K154" s="39"/>
      <c r="L154" s="43"/>
      <c r="M154" s="230"/>
      <c r="N154" s="79"/>
      <c r="O154" s="79"/>
      <c r="P154" s="79"/>
      <c r="Q154" s="79"/>
      <c r="R154" s="79"/>
      <c r="S154" s="79"/>
      <c r="T154" s="80"/>
      <c r="AT154" s="17" t="s">
        <v>172</v>
      </c>
      <c r="AU154" s="17" t="s">
        <v>76</v>
      </c>
    </row>
    <row r="155" s="1" customFormat="1" ht="16.5" customHeight="1">
      <c r="B155" s="38"/>
      <c r="C155" s="216" t="s">
        <v>255</v>
      </c>
      <c r="D155" s="216" t="s">
        <v>165</v>
      </c>
      <c r="E155" s="217" t="s">
        <v>683</v>
      </c>
      <c r="F155" s="218" t="s">
        <v>684</v>
      </c>
      <c r="G155" s="219" t="s">
        <v>180</v>
      </c>
      <c r="H155" s="220">
        <v>2</v>
      </c>
      <c r="I155" s="221"/>
      <c r="J155" s="222">
        <f>ROUND(I155*H155,2)</f>
        <v>0</v>
      </c>
      <c r="K155" s="218" t="s">
        <v>169</v>
      </c>
      <c r="L155" s="43"/>
      <c r="M155" s="223" t="s">
        <v>1</v>
      </c>
      <c r="N155" s="224" t="s">
        <v>38</v>
      </c>
      <c r="O155" s="79"/>
      <c r="P155" s="225">
        <f>O155*H155</f>
        <v>0</v>
      </c>
      <c r="Q155" s="225">
        <v>0</v>
      </c>
      <c r="R155" s="225">
        <f>Q155*H155</f>
        <v>0</v>
      </c>
      <c r="S155" s="225">
        <v>0</v>
      </c>
      <c r="T155" s="226">
        <f>S155*H155</f>
        <v>0</v>
      </c>
      <c r="AR155" s="17" t="s">
        <v>170</v>
      </c>
      <c r="AT155" s="17" t="s">
        <v>165</v>
      </c>
      <c r="AU155" s="17" t="s">
        <v>76</v>
      </c>
      <c r="AY155" s="17" t="s">
        <v>163</v>
      </c>
      <c r="BE155" s="227">
        <f>IF(N155="základní",J155,0)</f>
        <v>0</v>
      </c>
      <c r="BF155" s="227">
        <f>IF(N155="snížená",J155,0)</f>
        <v>0</v>
      </c>
      <c r="BG155" s="227">
        <f>IF(N155="zákl. přenesená",J155,0)</f>
        <v>0</v>
      </c>
      <c r="BH155" s="227">
        <f>IF(N155="sníž. přenesená",J155,0)</f>
        <v>0</v>
      </c>
      <c r="BI155" s="227">
        <f>IF(N155="nulová",J155,0)</f>
        <v>0</v>
      </c>
      <c r="BJ155" s="17" t="s">
        <v>74</v>
      </c>
      <c r="BK155" s="227">
        <f>ROUND(I155*H155,2)</f>
        <v>0</v>
      </c>
      <c r="BL155" s="17" t="s">
        <v>170</v>
      </c>
      <c r="BM155" s="17" t="s">
        <v>1204</v>
      </c>
    </row>
    <row r="156" s="1" customFormat="1">
      <c r="B156" s="38"/>
      <c r="C156" s="39"/>
      <c r="D156" s="228" t="s">
        <v>172</v>
      </c>
      <c r="E156" s="39"/>
      <c r="F156" s="229" t="s">
        <v>686</v>
      </c>
      <c r="G156" s="39"/>
      <c r="H156" s="39"/>
      <c r="I156" s="143"/>
      <c r="J156" s="39"/>
      <c r="K156" s="39"/>
      <c r="L156" s="43"/>
      <c r="M156" s="230"/>
      <c r="N156" s="79"/>
      <c r="O156" s="79"/>
      <c r="P156" s="79"/>
      <c r="Q156" s="79"/>
      <c r="R156" s="79"/>
      <c r="S156" s="79"/>
      <c r="T156" s="80"/>
      <c r="AT156" s="17" t="s">
        <v>172</v>
      </c>
      <c r="AU156" s="17" t="s">
        <v>76</v>
      </c>
    </row>
    <row r="157" s="1" customFormat="1">
      <c r="B157" s="38"/>
      <c r="C157" s="39"/>
      <c r="D157" s="228" t="s">
        <v>174</v>
      </c>
      <c r="E157" s="39"/>
      <c r="F157" s="231" t="s">
        <v>215</v>
      </c>
      <c r="G157" s="39"/>
      <c r="H157" s="39"/>
      <c r="I157" s="143"/>
      <c r="J157" s="39"/>
      <c r="K157" s="39"/>
      <c r="L157" s="43"/>
      <c r="M157" s="230"/>
      <c r="N157" s="79"/>
      <c r="O157" s="79"/>
      <c r="P157" s="79"/>
      <c r="Q157" s="79"/>
      <c r="R157" s="79"/>
      <c r="S157" s="79"/>
      <c r="T157" s="80"/>
      <c r="AT157" s="17" t="s">
        <v>174</v>
      </c>
      <c r="AU157" s="17" t="s">
        <v>76</v>
      </c>
    </row>
    <row r="158" s="1" customFormat="1">
      <c r="B158" s="38"/>
      <c r="C158" s="39"/>
      <c r="D158" s="228" t="s">
        <v>221</v>
      </c>
      <c r="E158" s="39"/>
      <c r="F158" s="231" t="s">
        <v>687</v>
      </c>
      <c r="G158" s="39"/>
      <c r="H158" s="39"/>
      <c r="I158" s="143"/>
      <c r="J158" s="39"/>
      <c r="K158" s="39"/>
      <c r="L158" s="43"/>
      <c r="M158" s="230"/>
      <c r="N158" s="79"/>
      <c r="O158" s="79"/>
      <c r="P158" s="79"/>
      <c r="Q158" s="79"/>
      <c r="R158" s="79"/>
      <c r="S158" s="79"/>
      <c r="T158" s="80"/>
      <c r="AT158" s="17" t="s">
        <v>221</v>
      </c>
      <c r="AU158" s="17" t="s">
        <v>76</v>
      </c>
    </row>
    <row r="159" s="1" customFormat="1" ht="16.5" customHeight="1">
      <c r="B159" s="38"/>
      <c r="C159" s="216" t="s">
        <v>267</v>
      </c>
      <c r="D159" s="216" t="s">
        <v>165</v>
      </c>
      <c r="E159" s="217" t="s">
        <v>1205</v>
      </c>
      <c r="F159" s="218" t="s">
        <v>1206</v>
      </c>
      <c r="G159" s="219" t="s">
        <v>241</v>
      </c>
      <c r="H159" s="220">
        <v>149.13999999999999</v>
      </c>
      <c r="I159" s="221"/>
      <c r="J159" s="222">
        <f>ROUND(I159*H159,2)</f>
        <v>0</v>
      </c>
      <c r="K159" s="218" t="s">
        <v>169</v>
      </c>
      <c r="L159" s="43"/>
      <c r="M159" s="223" t="s">
        <v>1</v>
      </c>
      <c r="N159" s="224" t="s">
        <v>38</v>
      </c>
      <c r="O159" s="79"/>
      <c r="P159" s="225">
        <f>O159*H159</f>
        <v>0</v>
      </c>
      <c r="Q159" s="225">
        <v>0</v>
      </c>
      <c r="R159" s="225">
        <f>Q159*H159</f>
        <v>0</v>
      </c>
      <c r="S159" s="225">
        <v>0</v>
      </c>
      <c r="T159" s="226">
        <f>S159*H159</f>
        <v>0</v>
      </c>
      <c r="AR159" s="17" t="s">
        <v>170</v>
      </c>
      <c r="AT159" s="17" t="s">
        <v>165</v>
      </c>
      <c r="AU159" s="17" t="s">
        <v>76</v>
      </c>
      <c r="AY159" s="17" t="s">
        <v>163</v>
      </c>
      <c r="BE159" s="227">
        <f>IF(N159="základní",J159,0)</f>
        <v>0</v>
      </c>
      <c r="BF159" s="227">
        <f>IF(N159="snížená",J159,0)</f>
        <v>0</v>
      </c>
      <c r="BG159" s="227">
        <f>IF(N159="zákl. přenesená",J159,0)</f>
        <v>0</v>
      </c>
      <c r="BH159" s="227">
        <f>IF(N159="sníž. přenesená",J159,0)</f>
        <v>0</v>
      </c>
      <c r="BI159" s="227">
        <f>IF(N159="nulová",J159,0)</f>
        <v>0</v>
      </c>
      <c r="BJ159" s="17" t="s">
        <v>74</v>
      </c>
      <c r="BK159" s="227">
        <f>ROUND(I159*H159,2)</f>
        <v>0</v>
      </c>
      <c r="BL159" s="17" t="s">
        <v>170</v>
      </c>
      <c r="BM159" s="17" t="s">
        <v>1207</v>
      </c>
    </row>
    <row r="160" s="1" customFormat="1">
      <c r="B160" s="38"/>
      <c r="C160" s="39"/>
      <c r="D160" s="228" t="s">
        <v>172</v>
      </c>
      <c r="E160" s="39"/>
      <c r="F160" s="229" t="s">
        <v>1208</v>
      </c>
      <c r="G160" s="39"/>
      <c r="H160" s="39"/>
      <c r="I160" s="143"/>
      <c r="J160" s="39"/>
      <c r="K160" s="39"/>
      <c r="L160" s="43"/>
      <c r="M160" s="230"/>
      <c r="N160" s="79"/>
      <c r="O160" s="79"/>
      <c r="P160" s="79"/>
      <c r="Q160" s="79"/>
      <c r="R160" s="79"/>
      <c r="S160" s="79"/>
      <c r="T160" s="80"/>
      <c r="AT160" s="17" t="s">
        <v>172</v>
      </c>
      <c r="AU160" s="17" t="s">
        <v>76</v>
      </c>
    </row>
    <row r="161" s="1" customFormat="1">
      <c r="B161" s="38"/>
      <c r="C161" s="39"/>
      <c r="D161" s="228" t="s">
        <v>221</v>
      </c>
      <c r="E161" s="39"/>
      <c r="F161" s="231" t="s">
        <v>1209</v>
      </c>
      <c r="G161" s="39"/>
      <c r="H161" s="39"/>
      <c r="I161" s="143"/>
      <c r="J161" s="39"/>
      <c r="K161" s="39"/>
      <c r="L161" s="43"/>
      <c r="M161" s="230"/>
      <c r="N161" s="79"/>
      <c r="O161" s="79"/>
      <c r="P161" s="79"/>
      <c r="Q161" s="79"/>
      <c r="R161" s="79"/>
      <c r="S161" s="79"/>
      <c r="T161" s="80"/>
      <c r="AT161" s="17" t="s">
        <v>221</v>
      </c>
      <c r="AU161" s="17" t="s">
        <v>76</v>
      </c>
    </row>
    <row r="162" s="13" customFormat="1">
      <c r="B162" s="243"/>
      <c r="C162" s="244"/>
      <c r="D162" s="228" t="s">
        <v>176</v>
      </c>
      <c r="E162" s="245" t="s">
        <v>1</v>
      </c>
      <c r="F162" s="246" t="s">
        <v>1210</v>
      </c>
      <c r="G162" s="244"/>
      <c r="H162" s="245" t="s">
        <v>1</v>
      </c>
      <c r="I162" s="247"/>
      <c r="J162" s="244"/>
      <c r="K162" s="244"/>
      <c r="L162" s="248"/>
      <c r="M162" s="249"/>
      <c r="N162" s="250"/>
      <c r="O162" s="250"/>
      <c r="P162" s="250"/>
      <c r="Q162" s="250"/>
      <c r="R162" s="250"/>
      <c r="S162" s="250"/>
      <c r="T162" s="251"/>
      <c r="AT162" s="252" t="s">
        <v>176</v>
      </c>
      <c r="AU162" s="252" t="s">
        <v>76</v>
      </c>
      <c r="AV162" s="13" t="s">
        <v>74</v>
      </c>
      <c r="AW162" s="13" t="s">
        <v>30</v>
      </c>
      <c r="AX162" s="13" t="s">
        <v>67</v>
      </c>
      <c r="AY162" s="252" t="s">
        <v>163</v>
      </c>
    </row>
    <row r="163" s="12" customFormat="1">
      <c r="B163" s="232"/>
      <c r="C163" s="233"/>
      <c r="D163" s="228" t="s">
        <v>176</v>
      </c>
      <c r="E163" s="234" t="s">
        <v>1</v>
      </c>
      <c r="F163" s="235" t="s">
        <v>1211</v>
      </c>
      <c r="G163" s="233"/>
      <c r="H163" s="236">
        <v>107.834</v>
      </c>
      <c r="I163" s="237"/>
      <c r="J163" s="233"/>
      <c r="K163" s="233"/>
      <c r="L163" s="238"/>
      <c r="M163" s="239"/>
      <c r="N163" s="240"/>
      <c r="O163" s="240"/>
      <c r="P163" s="240"/>
      <c r="Q163" s="240"/>
      <c r="R163" s="240"/>
      <c r="S163" s="240"/>
      <c r="T163" s="241"/>
      <c r="AT163" s="242" t="s">
        <v>176</v>
      </c>
      <c r="AU163" s="242" t="s">
        <v>76</v>
      </c>
      <c r="AV163" s="12" t="s">
        <v>76</v>
      </c>
      <c r="AW163" s="12" t="s">
        <v>30</v>
      </c>
      <c r="AX163" s="12" t="s">
        <v>67</v>
      </c>
      <c r="AY163" s="242" t="s">
        <v>163</v>
      </c>
    </row>
    <row r="164" s="13" customFormat="1">
      <c r="B164" s="243"/>
      <c r="C164" s="244"/>
      <c r="D164" s="228" t="s">
        <v>176</v>
      </c>
      <c r="E164" s="245" t="s">
        <v>1</v>
      </c>
      <c r="F164" s="246" t="s">
        <v>458</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2" customFormat="1">
      <c r="B165" s="232"/>
      <c r="C165" s="233"/>
      <c r="D165" s="228" t="s">
        <v>176</v>
      </c>
      <c r="E165" s="234" t="s">
        <v>1</v>
      </c>
      <c r="F165" s="235" t="s">
        <v>1212</v>
      </c>
      <c r="G165" s="233"/>
      <c r="H165" s="236">
        <v>41.305999999999997</v>
      </c>
      <c r="I165" s="237"/>
      <c r="J165" s="233"/>
      <c r="K165" s="233"/>
      <c r="L165" s="238"/>
      <c r="M165" s="239"/>
      <c r="N165" s="240"/>
      <c r="O165" s="240"/>
      <c r="P165" s="240"/>
      <c r="Q165" s="240"/>
      <c r="R165" s="240"/>
      <c r="S165" s="240"/>
      <c r="T165" s="241"/>
      <c r="AT165" s="242" t="s">
        <v>176</v>
      </c>
      <c r="AU165" s="242" t="s">
        <v>76</v>
      </c>
      <c r="AV165" s="12" t="s">
        <v>76</v>
      </c>
      <c r="AW165" s="12" t="s">
        <v>30</v>
      </c>
      <c r="AX165" s="12" t="s">
        <v>67</v>
      </c>
      <c r="AY165" s="242" t="s">
        <v>163</v>
      </c>
    </row>
    <row r="166" s="14" customFormat="1">
      <c r="B166" s="253"/>
      <c r="C166" s="254"/>
      <c r="D166" s="228" t="s">
        <v>176</v>
      </c>
      <c r="E166" s="255" t="s">
        <v>1</v>
      </c>
      <c r="F166" s="256" t="s">
        <v>188</v>
      </c>
      <c r="G166" s="254"/>
      <c r="H166" s="257">
        <v>149.13999999999999</v>
      </c>
      <c r="I166" s="258"/>
      <c r="J166" s="254"/>
      <c r="K166" s="254"/>
      <c r="L166" s="259"/>
      <c r="M166" s="260"/>
      <c r="N166" s="261"/>
      <c r="O166" s="261"/>
      <c r="P166" s="261"/>
      <c r="Q166" s="261"/>
      <c r="R166" s="261"/>
      <c r="S166" s="261"/>
      <c r="T166" s="262"/>
      <c r="AT166" s="263" t="s">
        <v>176</v>
      </c>
      <c r="AU166" s="263" t="s">
        <v>76</v>
      </c>
      <c r="AV166" s="14" t="s">
        <v>170</v>
      </c>
      <c r="AW166" s="14" t="s">
        <v>30</v>
      </c>
      <c r="AX166" s="14" t="s">
        <v>74</v>
      </c>
      <c r="AY166" s="263" t="s">
        <v>163</v>
      </c>
    </row>
    <row r="167" s="1" customFormat="1" ht="16.5" customHeight="1">
      <c r="B167" s="38"/>
      <c r="C167" s="216" t="s">
        <v>280</v>
      </c>
      <c r="D167" s="216" t="s">
        <v>165</v>
      </c>
      <c r="E167" s="217" t="s">
        <v>211</v>
      </c>
      <c r="F167" s="218" t="s">
        <v>212</v>
      </c>
      <c r="G167" s="219" t="s">
        <v>180</v>
      </c>
      <c r="H167" s="220">
        <v>107.834</v>
      </c>
      <c r="I167" s="221"/>
      <c r="J167" s="222">
        <f>ROUND(I167*H167,2)</f>
        <v>0</v>
      </c>
      <c r="K167" s="218" t="s">
        <v>169</v>
      </c>
      <c r="L167" s="43"/>
      <c r="M167" s="223" t="s">
        <v>1</v>
      </c>
      <c r="N167" s="224" t="s">
        <v>38</v>
      </c>
      <c r="O167" s="79"/>
      <c r="P167" s="225">
        <f>O167*H167</f>
        <v>0</v>
      </c>
      <c r="Q167" s="225">
        <v>0</v>
      </c>
      <c r="R167" s="225">
        <f>Q167*H167</f>
        <v>0</v>
      </c>
      <c r="S167" s="225">
        <v>0</v>
      </c>
      <c r="T167" s="226">
        <f>S167*H167</f>
        <v>0</v>
      </c>
      <c r="AR167" s="17" t="s">
        <v>170</v>
      </c>
      <c r="AT167" s="17" t="s">
        <v>165</v>
      </c>
      <c r="AU167" s="17" t="s">
        <v>76</v>
      </c>
      <c r="AY167" s="17" t="s">
        <v>163</v>
      </c>
      <c r="BE167" s="227">
        <f>IF(N167="základní",J167,0)</f>
        <v>0</v>
      </c>
      <c r="BF167" s="227">
        <f>IF(N167="snížená",J167,0)</f>
        <v>0</v>
      </c>
      <c r="BG167" s="227">
        <f>IF(N167="zákl. přenesená",J167,0)</f>
        <v>0</v>
      </c>
      <c r="BH167" s="227">
        <f>IF(N167="sníž. přenesená",J167,0)</f>
        <v>0</v>
      </c>
      <c r="BI167" s="227">
        <f>IF(N167="nulová",J167,0)</f>
        <v>0</v>
      </c>
      <c r="BJ167" s="17" t="s">
        <v>74</v>
      </c>
      <c r="BK167" s="227">
        <f>ROUND(I167*H167,2)</f>
        <v>0</v>
      </c>
      <c r="BL167" s="17" t="s">
        <v>170</v>
      </c>
      <c r="BM167" s="17" t="s">
        <v>1213</v>
      </c>
    </row>
    <row r="168" s="1" customFormat="1">
      <c r="B168" s="38"/>
      <c r="C168" s="39"/>
      <c r="D168" s="228" t="s">
        <v>172</v>
      </c>
      <c r="E168" s="39"/>
      <c r="F168" s="229" t="s">
        <v>214</v>
      </c>
      <c r="G168" s="39"/>
      <c r="H168" s="39"/>
      <c r="I168" s="143"/>
      <c r="J168" s="39"/>
      <c r="K168" s="39"/>
      <c r="L168" s="43"/>
      <c r="M168" s="230"/>
      <c r="N168" s="79"/>
      <c r="O168" s="79"/>
      <c r="P168" s="79"/>
      <c r="Q168" s="79"/>
      <c r="R168" s="79"/>
      <c r="S168" s="79"/>
      <c r="T168" s="80"/>
      <c r="AT168" s="17" t="s">
        <v>172</v>
      </c>
      <c r="AU168" s="17" t="s">
        <v>76</v>
      </c>
    </row>
    <row r="169" s="1" customFormat="1">
      <c r="B169" s="38"/>
      <c r="C169" s="39"/>
      <c r="D169" s="228" t="s">
        <v>174</v>
      </c>
      <c r="E169" s="39"/>
      <c r="F169" s="231" t="s">
        <v>215</v>
      </c>
      <c r="G169" s="39"/>
      <c r="H169" s="39"/>
      <c r="I169" s="143"/>
      <c r="J169" s="39"/>
      <c r="K169" s="39"/>
      <c r="L169" s="43"/>
      <c r="M169" s="230"/>
      <c r="N169" s="79"/>
      <c r="O169" s="79"/>
      <c r="P169" s="79"/>
      <c r="Q169" s="79"/>
      <c r="R169" s="79"/>
      <c r="S169" s="79"/>
      <c r="T169" s="80"/>
      <c r="AT169" s="17" t="s">
        <v>174</v>
      </c>
      <c r="AU169" s="17" t="s">
        <v>76</v>
      </c>
    </row>
    <row r="170" s="12" customFormat="1">
      <c r="B170" s="232"/>
      <c r="C170" s="233"/>
      <c r="D170" s="228" t="s">
        <v>176</v>
      </c>
      <c r="E170" s="234" t="s">
        <v>1</v>
      </c>
      <c r="F170" s="235" t="s">
        <v>1214</v>
      </c>
      <c r="G170" s="233"/>
      <c r="H170" s="236">
        <v>107.834</v>
      </c>
      <c r="I170" s="237"/>
      <c r="J170" s="233"/>
      <c r="K170" s="233"/>
      <c r="L170" s="238"/>
      <c r="M170" s="239"/>
      <c r="N170" s="240"/>
      <c r="O170" s="240"/>
      <c r="P170" s="240"/>
      <c r="Q170" s="240"/>
      <c r="R170" s="240"/>
      <c r="S170" s="240"/>
      <c r="T170" s="241"/>
      <c r="AT170" s="242" t="s">
        <v>176</v>
      </c>
      <c r="AU170" s="242" t="s">
        <v>76</v>
      </c>
      <c r="AV170" s="12" t="s">
        <v>76</v>
      </c>
      <c r="AW170" s="12" t="s">
        <v>30</v>
      </c>
      <c r="AX170" s="12" t="s">
        <v>74</v>
      </c>
      <c r="AY170" s="242" t="s">
        <v>163</v>
      </c>
    </row>
    <row r="171" s="1" customFormat="1" ht="16.5" customHeight="1">
      <c r="B171" s="38"/>
      <c r="C171" s="216" t="s">
        <v>8</v>
      </c>
      <c r="D171" s="216" t="s">
        <v>165</v>
      </c>
      <c r="E171" s="217" t="s">
        <v>217</v>
      </c>
      <c r="F171" s="218" t="s">
        <v>218</v>
      </c>
      <c r="G171" s="219" t="s">
        <v>180</v>
      </c>
      <c r="H171" s="220">
        <v>215.66800000000001</v>
      </c>
      <c r="I171" s="221"/>
      <c r="J171" s="222">
        <f>ROUND(I171*H171,2)</f>
        <v>0</v>
      </c>
      <c r="K171" s="218" t="s">
        <v>169</v>
      </c>
      <c r="L171" s="43"/>
      <c r="M171" s="223" t="s">
        <v>1</v>
      </c>
      <c r="N171" s="224" t="s">
        <v>38</v>
      </c>
      <c r="O171" s="79"/>
      <c r="P171" s="225">
        <f>O171*H171</f>
        <v>0</v>
      </c>
      <c r="Q171" s="225">
        <v>0</v>
      </c>
      <c r="R171" s="225">
        <f>Q171*H171</f>
        <v>0</v>
      </c>
      <c r="S171" s="225">
        <v>0</v>
      </c>
      <c r="T171" s="226">
        <f>S171*H171</f>
        <v>0</v>
      </c>
      <c r="AR171" s="17" t="s">
        <v>170</v>
      </c>
      <c r="AT171" s="17" t="s">
        <v>165</v>
      </c>
      <c r="AU171" s="17" t="s">
        <v>76</v>
      </c>
      <c r="AY171" s="17" t="s">
        <v>163</v>
      </c>
      <c r="BE171" s="227">
        <f>IF(N171="základní",J171,0)</f>
        <v>0</v>
      </c>
      <c r="BF171" s="227">
        <f>IF(N171="snížená",J171,0)</f>
        <v>0</v>
      </c>
      <c r="BG171" s="227">
        <f>IF(N171="zákl. přenesená",J171,0)</f>
        <v>0</v>
      </c>
      <c r="BH171" s="227">
        <f>IF(N171="sníž. přenesená",J171,0)</f>
        <v>0</v>
      </c>
      <c r="BI171" s="227">
        <f>IF(N171="nulová",J171,0)</f>
        <v>0</v>
      </c>
      <c r="BJ171" s="17" t="s">
        <v>74</v>
      </c>
      <c r="BK171" s="227">
        <f>ROUND(I171*H171,2)</f>
        <v>0</v>
      </c>
      <c r="BL171" s="17" t="s">
        <v>170</v>
      </c>
      <c r="BM171" s="17" t="s">
        <v>1215</v>
      </c>
    </row>
    <row r="172" s="1" customFormat="1">
      <c r="B172" s="38"/>
      <c r="C172" s="39"/>
      <c r="D172" s="228" t="s">
        <v>172</v>
      </c>
      <c r="E172" s="39"/>
      <c r="F172" s="229" t="s">
        <v>220</v>
      </c>
      <c r="G172" s="39"/>
      <c r="H172" s="39"/>
      <c r="I172" s="143"/>
      <c r="J172" s="39"/>
      <c r="K172" s="39"/>
      <c r="L172" s="43"/>
      <c r="M172" s="230"/>
      <c r="N172" s="79"/>
      <c r="O172" s="79"/>
      <c r="P172" s="79"/>
      <c r="Q172" s="79"/>
      <c r="R172" s="79"/>
      <c r="S172" s="79"/>
      <c r="T172" s="80"/>
      <c r="AT172" s="17" t="s">
        <v>172</v>
      </c>
      <c r="AU172" s="17" t="s">
        <v>76</v>
      </c>
    </row>
    <row r="173" s="1" customFormat="1">
      <c r="B173" s="38"/>
      <c r="C173" s="39"/>
      <c r="D173" s="228" t="s">
        <v>174</v>
      </c>
      <c r="E173" s="39"/>
      <c r="F173" s="231" t="s">
        <v>215</v>
      </c>
      <c r="G173" s="39"/>
      <c r="H173" s="39"/>
      <c r="I173" s="143"/>
      <c r="J173" s="39"/>
      <c r="K173" s="39"/>
      <c r="L173" s="43"/>
      <c r="M173" s="230"/>
      <c r="N173" s="79"/>
      <c r="O173" s="79"/>
      <c r="P173" s="79"/>
      <c r="Q173" s="79"/>
      <c r="R173" s="79"/>
      <c r="S173" s="79"/>
      <c r="T173" s="80"/>
      <c r="AT173" s="17" t="s">
        <v>174</v>
      </c>
      <c r="AU173" s="17" t="s">
        <v>76</v>
      </c>
    </row>
    <row r="174" s="1" customFormat="1">
      <c r="B174" s="38"/>
      <c r="C174" s="39"/>
      <c r="D174" s="228" t="s">
        <v>221</v>
      </c>
      <c r="E174" s="39"/>
      <c r="F174" s="231" t="s">
        <v>691</v>
      </c>
      <c r="G174" s="39"/>
      <c r="H174" s="39"/>
      <c r="I174" s="143"/>
      <c r="J174" s="39"/>
      <c r="K174" s="39"/>
      <c r="L174" s="43"/>
      <c r="M174" s="230"/>
      <c r="N174" s="79"/>
      <c r="O174" s="79"/>
      <c r="P174" s="79"/>
      <c r="Q174" s="79"/>
      <c r="R174" s="79"/>
      <c r="S174" s="79"/>
      <c r="T174" s="80"/>
      <c r="AT174" s="17" t="s">
        <v>221</v>
      </c>
      <c r="AU174" s="17" t="s">
        <v>76</v>
      </c>
    </row>
    <row r="175" s="12" customFormat="1">
      <c r="B175" s="232"/>
      <c r="C175" s="233"/>
      <c r="D175" s="228" t="s">
        <v>176</v>
      </c>
      <c r="E175" s="234" t="s">
        <v>1</v>
      </c>
      <c r="F175" s="235" t="s">
        <v>1216</v>
      </c>
      <c r="G175" s="233"/>
      <c r="H175" s="236">
        <v>215.66800000000001</v>
      </c>
      <c r="I175" s="237"/>
      <c r="J175" s="233"/>
      <c r="K175" s="233"/>
      <c r="L175" s="238"/>
      <c r="M175" s="239"/>
      <c r="N175" s="240"/>
      <c r="O175" s="240"/>
      <c r="P175" s="240"/>
      <c r="Q175" s="240"/>
      <c r="R175" s="240"/>
      <c r="S175" s="240"/>
      <c r="T175" s="241"/>
      <c r="AT175" s="242" t="s">
        <v>176</v>
      </c>
      <c r="AU175" s="242" t="s">
        <v>76</v>
      </c>
      <c r="AV175" s="12" t="s">
        <v>76</v>
      </c>
      <c r="AW175" s="12" t="s">
        <v>30</v>
      </c>
      <c r="AX175" s="12" t="s">
        <v>74</v>
      </c>
      <c r="AY175" s="242" t="s">
        <v>163</v>
      </c>
    </row>
    <row r="176" s="1" customFormat="1" ht="16.5" customHeight="1">
      <c r="B176" s="38"/>
      <c r="C176" s="216" t="s">
        <v>294</v>
      </c>
      <c r="D176" s="216" t="s">
        <v>165</v>
      </c>
      <c r="E176" s="217" t="s">
        <v>693</v>
      </c>
      <c r="F176" s="218" t="s">
        <v>694</v>
      </c>
      <c r="G176" s="219" t="s">
        <v>180</v>
      </c>
      <c r="H176" s="220">
        <v>109.834</v>
      </c>
      <c r="I176" s="221"/>
      <c r="J176" s="222">
        <f>ROUND(I176*H176,2)</f>
        <v>0</v>
      </c>
      <c r="K176" s="218" t="s">
        <v>169</v>
      </c>
      <c r="L176" s="43"/>
      <c r="M176" s="223" t="s">
        <v>1</v>
      </c>
      <c r="N176" s="224" t="s">
        <v>38</v>
      </c>
      <c r="O176" s="79"/>
      <c r="P176" s="225">
        <f>O176*H176</f>
        <v>0</v>
      </c>
      <c r="Q176" s="225">
        <v>0</v>
      </c>
      <c r="R176" s="225">
        <f>Q176*H176</f>
        <v>0</v>
      </c>
      <c r="S176" s="225">
        <v>0</v>
      </c>
      <c r="T176" s="226">
        <f>S176*H176</f>
        <v>0</v>
      </c>
      <c r="AR176" s="17" t="s">
        <v>170</v>
      </c>
      <c r="AT176" s="17" t="s">
        <v>165</v>
      </c>
      <c r="AU176" s="17" t="s">
        <v>76</v>
      </c>
      <c r="AY176" s="17" t="s">
        <v>163</v>
      </c>
      <c r="BE176" s="227">
        <f>IF(N176="základní",J176,0)</f>
        <v>0</v>
      </c>
      <c r="BF176" s="227">
        <f>IF(N176="snížená",J176,0)</f>
        <v>0</v>
      </c>
      <c r="BG176" s="227">
        <f>IF(N176="zákl. přenesená",J176,0)</f>
        <v>0</v>
      </c>
      <c r="BH176" s="227">
        <f>IF(N176="sníž. přenesená",J176,0)</f>
        <v>0</v>
      </c>
      <c r="BI176" s="227">
        <f>IF(N176="nulová",J176,0)</f>
        <v>0</v>
      </c>
      <c r="BJ176" s="17" t="s">
        <v>74</v>
      </c>
      <c r="BK176" s="227">
        <f>ROUND(I176*H176,2)</f>
        <v>0</v>
      </c>
      <c r="BL176" s="17" t="s">
        <v>170</v>
      </c>
      <c r="BM176" s="17" t="s">
        <v>1217</v>
      </c>
    </row>
    <row r="177" s="1" customFormat="1">
      <c r="B177" s="38"/>
      <c r="C177" s="39"/>
      <c r="D177" s="228" t="s">
        <v>172</v>
      </c>
      <c r="E177" s="39"/>
      <c r="F177" s="229" t="s">
        <v>696</v>
      </c>
      <c r="G177" s="39"/>
      <c r="H177" s="39"/>
      <c r="I177" s="143"/>
      <c r="J177" s="39"/>
      <c r="K177" s="39"/>
      <c r="L177" s="43"/>
      <c r="M177" s="230"/>
      <c r="N177" s="79"/>
      <c r="O177" s="79"/>
      <c r="P177" s="79"/>
      <c r="Q177" s="79"/>
      <c r="R177" s="79"/>
      <c r="S177" s="79"/>
      <c r="T177" s="80"/>
      <c r="AT177" s="17" t="s">
        <v>172</v>
      </c>
      <c r="AU177" s="17" t="s">
        <v>76</v>
      </c>
    </row>
    <row r="178" s="1" customFormat="1">
      <c r="B178" s="38"/>
      <c r="C178" s="39"/>
      <c r="D178" s="228" t="s">
        <v>174</v>
      </c>
      <c r="E178" s="39"/>
      <c r="F178" s="231" t="s">
        <v>697</v>
      </c>
      <c r="G178" s="39"/>
      <c r="H178" s="39"/>
      <c r="I178" s="143"/>
      <c r="J178" s="39"/>
      <c r="K178" s="39"/>
      <c r="L178" s="43"/>
      <c r="M178" s="230"/>
      <c r="N178" s="79"/>
      <c r="O178" s="79"/>
      <c r="P178" s="79"/>
      <c r="Q178" s="79"/>
      <c r="R178" s="79"/>
      <c r="S178" s="79"/>
      <c r="T178" s="80"/>
      <c r="AT178" s="17" t="s">
        <v>174</v>
      </c>
      <c r="AU178" s="17" t="s">
        <v>76</v>
      </c>
    </row>
    <row r="179" s="13" customFormat="1">
      <c r="B179" s="243"/>
      <c r="C179" s="244"/>
      <c r="D179" s="228" t="s">
        <v>176</v>
      </c>
      <c r="E179" s="245" t="s">
        <v>1</v>
      </c>
      <c r="F179" s="246" t="s">
        <v>1218</v>
      </c>
      <c r="G179" s="244"/>
      <c r="H179" s="245" t="s">
        <v>1</v>
      </c>
      <c r="I179" s="247"/>
      <c r="J179" s="244"/>
      <c r="K179" s="244"/>
      <c r="L179" s="248"/>
      <c r="M179" s="249"/>
      <c r="N179" s="250"/>
      <c r="O179" s="250"/>
      <c r="P179" s="250"/>
      <c r="Q179" s="250"/>
      <c r="R179" s="250"/>
      <c r="S179" s="250"/>
      <c r="T179" s="251"/>
      <c r="AT179" s="252" t="s">
        <v>176</v>
      </c>
      <c r="AU179" s="252" t="s">
        <v>76</v>
      </c>
      <c r="AV179" s="13" t="s">
        <v>74</v>
      </c>
      <c r="AW179" s="13" t="s">
        <v>30</v>
      </c>
      <c r="AX179" s="13" t="s">
        <v>67</v>
      </c>
      <c r="AY179" s="252" t="s">
        <v>163</v>
      </c>
    </row>
    <row r="180" s="12" customFormat="1">
      <c r="B180" s="232"/>
      <c r="C180" s="233"/>
      <c r="D180" s="228" t="s">
        <v>176</v>
      </c>
      <c r="E180" s="234" t="s">
        <v>1</v>
      </c>
      <c r="F180" s="235" t="s">
        <v>76</v>
      </c>
      <c r="G180" s="233"/>
      <c r="H180" s="236">
        <v>2</v>
      </c>
      <c r="I180" s="237"/>
      <c r="J180" s="233"/>
      <c r="K180" s="233"/>
      <c r="L180" s="238"/>
      <c r="M180" s="239"/>
      <c r="N180" s="240"/>
      <c r="O180" s="240"/>
      <c r="P180" s="240"/>
      <c r="Q180" s="240"/>
      <c r="R180" s="240"/>
      <c r="S180" s="240"/>
      <c r="T180" s="241"/>
      <c r="AT180" s="242" t="s">
        <v>176</v>
      </c>
      <c r="AU180" s="242" t="s">
        <v>76</v>
      </c>
      <c r="AV180" s="12" t="s">
        <v>76</v>
      </c>
      <c r="AW180" s="12" t="s">
        <v>30</v>
      </c>
      <c r="AX180" s="12" t="s">
        <v>67</v>
      </c>
      <c r="AY180" s="242" t="s">
        <v>163</v>
      </c>
    </row>
    <row r="181" s="13" customFormat="1">
      <c r="B181" s="243"/>
      <c r="C181" s="244"/>
      <c r="D181" s="228" t="s">
        <v>176</v>
      </c>
      <c r="E181" s="245" t="s">
        <v>1</v>
      </c>
      <c r="F181" s="246" t="s">
        <v>1219</v>
      </c>
      <c r="G181" s="244"/>
      <c r="H181" s="245" t="s">
        <v>1</v>
      </c>
      <c r="I181" s="247"/>
      <c r="J181" s="244"/>
      <c r="K181" s="244"/>
      <c r="L181" s="248"/>
      <c r="M181" s="249"/>
      <c r="N181" s="250"/>
      <c r="O181" s="250"/>
      <c r="P181" s="250"/>
      <c r="Q181" s="250"/>
      <c r="R181" s="250"/>
      <c r="S181" s="250"/>
      <c r="T181" s="251"/>
      <c r="AT181" s="252" t="s">
        <v>176</v>
      </c>
      <c r="AU181" s="252" t="s">
        <v>76</v>
      </c>
      <c r="AV181" s="13" t="s">
        <v>74</v>
      </c>
      <c r="AW181" s="13" t="s">
        <v>30</v>
      </c>
      <c r="AX181" s="13" t="s">
        <v>67</v>
      </c>
      <c r="AY181" s="252" t="s">
        <v>163</v>
      </c>
    </row>
    <row r="182" s="12" customFormat="1">
      <c r="B182" s="232"/>
      <c r="C182" s="233"/>
      <c r="D182" s="228" t="s">
        <v>176</v>
      </c>
      <c r="E182" s="234" t="s">
        <v>1</v>
      </c>
      <c r="F182" s="235" t="s">
        <v>1211</v>
      </c>
      <c r="G182" s="233"/>
      <c r="H182" s="236">
        <v>107.834</v>
      </c>
      <c r="I182" s="237"/>
      <c r="J182" s="233"/>
      <c r="K182" s="233"/>
      <c r="L182" s="238"/>
      <c r="M182" s="239"/>
      <c r="N182" s="240"/>
      <c r="O182" s="240"/>
      <c r="P182" s="240"/>
      <c r="Q182" s="240"/>
      <c r="R182" s="240"/>
      <c r="S182" s="240"/>
      <c r="T182" s="241"/>
      <c r="AT182" s="242" t="s">
        <v>176</v>
      </c>
      <c r="AU182" s="242" t="s">
        <v>76</v>
      </c>
      <c r="AV182" s="12" t="s">
        <v>76</v>
      </c>
      <c r="AW182" s="12" t="s">
        <v>30</v>
      </c>
      <c r="AX182" s="12" t="s">
        <v>67</v>
      </c>
      <c r="AY182" s="242" t="s">
        <v>163</v>
      </c>
    </row>
    <row r="183" s="14" customFormat="1">
      <c r="B183" s="253"/>
      <c r="C183" s="254"/>
      <c r="D183" s="228" t="s">
        <v>176</v>
      </c>
      <c r="E183" s="255" t="s">
        <v>1</v>
      </c>
      <c r="F183" s="256" t="s">
        <v>188</v>
      </c>
      <c r="G183" s="254"/>
      <c r="H183" s="257">
        <v>109.834</v>
      </c>
      <c r="I183" s="258"/>
      <c r="J183" s="254"/>
      <c r="K183" s="254"/>
      <c r="L183" s="259"/>
      <c r="M183" s="260"/>
      <c r="N183" s="261"/>
      <c r="O183" s="261"/>
      <c r="P183" s="261"/>
      <c r="Q183" s="261"/>
      <c r="R183" s="261"/>
      <c r="S183" s="261"/>
      <c r="T183" s="262"/>
      <c r="AT183" s="263" t="s">
        <v>176</v>
      </c>
      <c r="AU183" s="263" t="s">
        <v>76</v>
      </c>
      <c r="AV183" s="14" t="s">
        <v>170</v>
      </c>
      <c r="AW183" s="14" t="s">
        <v>30</v>
      </c>
      <c r="AX183" s="14" t="s">
        <v>74</v>
      </c>
      <c r="AY183" s="263" t="s">
        <v>163</v>
      </c>
    </row>
    <row r="184" s="1" customFormat="1" ht="16.5" customHeight="1">
      <c r="B184" s="38"/>
      <c r="C184" s="216" t="s">
        <v>305</v>
      </c>
      <c r="D184" s="216" t="s">
        <v>165</v>
      </c>
      <c r="E184" s="217" t="s">
        <v>225</v>
      </c>
      <c r="F184" s="218" t="s">
        <v>226</v>
      </c>
      <c r="G184" s="219" t="s">
        <v>197</v>
      </c>
      <c r="H184" s="220">
        <v>146.5</v>
      </c>
      <c r="I184" s="221"/>
      <c r="J184" s="222">
        <f>ROUND(I184*H184,2)</f>
        <v>0</v>
      </c>
      <c r="K184" s="218" t="s">
        <v>169</v>
      </c>
      <c r="L184" s="43"/>
      <c r="M184" s="223" t="s">
        <v>1</v>
      </c>
      <c r="N184" s="224" t="s">
        <v>38</v>
      </c>
      <c r="O184" s="79"/>
      <c r="P184" s="225">
        <f>O184*H184</f>
        <v>0</v>
      </c>
      <c r="Q184" s="225">
        <v>0</v>
      </c>
      <c r="R184" s="225">
        <f>Q184*H184</f>
        <v>0</v>
      </c>
      <c r="S184" s="225">
        <v>0</v>
      </c>
      <c r="T184" s="226">
        <f>S184*H184</f>
        <v>0</v>
      </c>
      <c r="AR184" s="17" t="s">
        <v>170</v>
      </c>
      <c r="AT184" s="17" t="s">
        <v>165</v>
      </c>
      <c r="AU184" s="17" t="s">
        <v>76</v>
      </c>
      <c r="AY184" s="17" t="s">
        <v>163</v>
      </c>
      <c r="BE184" s="227">
        <f>IF(N184="základní",J184,0)</f>
        <v>0</v>
      </c>
      <c r="BF184" s="227">
        <f>IF(N184="snížená",J184,0)</f>
        <v>0</v>
      </c>
      <c r="BG184" s="227">
        <f>IF(N184="zákl. přenesená",J184,0)</f>
        <v>0</v>
      </c>
      <c r="BH184" s="227">
        <f>IF(N184="sníž. přenesená",J184,0)</f>
        <v>0</v>
      </c>
      <c r="BI184" s="227">
        <f>IF(N184="nulová",J184,0)</f>
        <v>0</v>
      </c>
      <c r="BJ184" s="17" t="s">
        <v>74</v>
      </c>
      <c r="BK184" s="227">
        <f>ROUND(I184*H184,2)</f>
        <v>0</v>
      </c>
      <c r="BL184" s="17" t="s">
        <v>170</v>
      </c>
      <c r="BM184" s="17" t="s">
        <v>1220</v>
      </c>
    </row>
    <row r="185" s="1" customFormat="1">
      <c r="B185" s="38"/>
      <c r="C185" s="39"/>
      <c r="D185" s="228" t="s">
        <v>172</v>
      </c>
      <c r="E185" s="39"/>
      <c r="F185" s="229" t="s">
        <v>228</v>
      </c>
      <c r="G185" s="39"/>
      <c r="H185" s="39"/>
      <c r="I185" s="143"/>
      <c r="J185" s="39"/>
      <c r="K185" s="39"/>
      <c r="L185" s="43"/>
      <c r="M185" s="230"/>
      <c r="N185" s="79"/>
      <c r="O185" s="79"/>
      <c r="P185" s="79"/>
      <c r="Q185" s="79"/>
      <c r="R185" s="79"/>
      <c r="S185" s="79"/>
      <c r="T185" s="80"/>
      <c r="AT185" s="17" t="s">
        <v>172</v>
      </c>
      <c r="AU185" s="17" t="s">
        <v>76</v>
      </c>
    </row>
    <row r="186" s="13" customFormat="1">
      <c r="B186" s="243"/>
      <c r="C186" s="244"/>
      <c r="D186" s="228" t="s">
        <v>176</v>
      </c>
      <c r="E186" s="245" t="s">
        <v>1</v>
      </c>
      <c r="F186" s="246" t="s">
        <v>699</v>
      </c>
      <c r="G186" s="244"/>
      <c r="H186" s="245" t="s">
        <v>1</v>
      </c>
      <c r="I186" s="247"/>
      <c r="J186" s="244"/>
      <c r="K186" s="244"/>
      <c r="L186" s="248"/>
      <c r="M186" s="249"/>
      <c r="N186" s="250"/>
      <c r="O186" s="250"/>
      <c r="P186" s="250"/>
      <c r="Q186" s="250"/>
      <c r="R186" s="250"/>
      <c r="S186" s="250"/>
      <c r="T186" s="251"/>
      <c r="AT186" s="252" t="s">
        <v>176</v>
      </c>
      <c r="AU186" s="252" t="s">
        <v>76</v>
      </c>
      <c r="AV186" s="13" t="s">
        <v>74</v>
      </c>
      <c r="AW186" s="13" t="s">
        <v>30</v>
      </c>
      <c r="AX186" s="13" t="s">
        <v>67</v>
      </c>
      <c r="AY186" s="252" t="s">
        <v>163</v>
      </c>
    </row>
    <row r="187" s="12" customFormat="1">
      <c r="B187" s="232"/>
      <c r="C187" s="233"/>
      <c r="D187" s="228" t="s">
        <v>176</v>
      </c>
      <c r="E187" s="234" t="s">
        <v>1</v>
      </c>
      <c r="F187" s="235" t="s">
        <v>700</v>
      </c>
      <c r="G187" s="233"/>
      <c r="H187" s="236">
        <v>133</v>
      </c>
      <c r="I187" s="237"/>
      <c r="J187" s="233"/>
      <c r="K187" s="233"/>
      <c r="L187" s="238"/>
      <c r="M187" s="239"/>
      <c r="N187" s="240"/>
      <c r="O187" s="240"/>
      <c r="P187" s="240"/>
      <c r="Q187" s="240"/>
      <c r="R187" s="240"/>
      <c r="S187" s="240"/>
      <c r="T187" s="241"/>
      <c r="AT187" s="242" t="s">
        <v>176</v>
      </c>
      <c r="AU187" s="242" t="s">
        <v>76</v>
      </c>
      <c r="AV187" s="12" t="s">
        <v>76</v>
      </c>
      <c r="AW187" s="12" t="s">
        <v>30</v>
      </c>
      <c r="AX187" s="12" t="s">
        <v>67</v>
      </c>
      <c r="AY187" s="242" t="s">
        <v>163</v>
      </c>
    </row>
    <row r="188" s="12" customFormat="1">
      <c r="B188" s="232"/>
      <c r="C188" s="233"/>
      <c r="D188" s="228" t="s">
        <v>176</v>
      </c>
      <c r="E188" s="234" t="s">
        <v>1</v>
      </c>
      <c r="F188" s="235" t="s">
        <v>1221</v>
      </c>
      <c r="G188" s="233"/>
      <c r="H188" s="236">
        <v>13.5</v>
      </c>
      <c r="I188" s="237"/>
      <c r="J188" s="233"/>
      <c r="K188" s="233"/>
      <c r="L188" s="238"/>
      <c r="M188" s="239"/>
      <c r="N188" s="240"/>
      <c r="O188" s="240"/>
      <c r="P188" s="240"/>
      <c r="Q188" s="240"/>
      <c r="R188" s="240"/>
      <c r="S188" s="240"/>
      <c r="T188" s="241"/>
      <c r="AT188" s="242" t="s">
        <v>176</v>
      </c>
      <c r="AU188" s="242" t="s">
        <v>76</v>
      </c>
      <c r="AV188" s="12" t="s">
        <v>76</v>
      </c>
      <c r="AW188" s="12" t="s">
        <v>30</v>
      </c>
      <c r="AX188" s="12" t="s">
        <v>67</v>
      </c>
      <c r="AY188" s="242" t="s">
        <v>163</v>
      </c>
    </row>
    <row r="189" s="14" customFormat="1">
      <c r="B189" s="253"/>
      <c r="C189" s="254"/>
      <c r="D189" s="228" t="s">
        <v>176</v>
      </c>
      <c r="E189" s="255" t="s">
        <v>1</v>
      </c>
      <c r="F189" s="256" t="s">
        <v>188</v>
      </c>
      <c r="G189" s="254"/>
      <c r="H189" s="257">
        <v>146.5</v>
      </c>
      <c r="I189" s="258"/>
      <c r="J189" s="254"/>
      <c r="K189" s="254"/>
      <c r="L189" s="259"/>
      <c r="M189" s="260"/>
      <c r="N189" s="261"/>
      <c r="O189" s="261"/>
      <c r="P189" s="261"/>
      <c r="Q189" s="261"/>
      <c r="R189" s="261"/>
      <c r="S189" s="261"/>
      <c r="T189" s="262"/>
      <c r="AT189" s="263" t="s">
        <v>176</v>
      </c>
      <c r="AU189" s="263" t="s">
        <v>76</v>
      </c>
      <c r="AV189" s="14" t="s">
        <v>170</v>
      </c>
      <c r="AW189" s="14" t="s">
        <v>30</v>
      </c>
      <c r="AX189" s="14" t="s">
        <v>74</v>
      </c>
      <c r="AY189" s="263" t="s">
        <v>163</v>
      </c>
    </row>
    <row r="190" s="1" customFormat="1" ht="16.5" customHeight="1">
      <c r="B190" s="38"/>
      <c r="C190" s="216" t="s">
        <v>312</v>
      </c>
      <c r="D190" s="216" t="s">
        <v>165</v>
      </c>
      <c r="E190" s="217" t="s">
        <v>239</v>
      </c>
      <c r="F190" s="218" t="s">
        <v>240</v>
      </c>
      <c r="G190" s="219" t="s">
        <v>241</v>
      </c>
      <c r="H190" s="220">
        <v>215.66800000000001</v>
      </c>
      <c r="I190" s="221"/>
      <c r="J190" s="222">
        <f>ROUND(I190*H190,2)</f>
        <v>0</v>
      </c>
      <c r="K190" s="218" t="s">
        <v>169</v>
      </c>
      <c r="L190" s="43"/>
      <c r="M190" s="223" t="s">
        <v>1</v>
      </c>
      <c r="N190" s="224" t="s">
        <v>38</v>
      </c>
      <c r="O190" s="79"/>
      <c r="P190" s="225">
        <f>O190*H190</f>
        <v>0</v>
      </c>
      <c r="Q190" s="225">
        <v>0</v>
      </c>
      <c r="R190" s="225">
        <f>Q190*H190</f>
        <v>0</v>
      </c>
      <c r="S190" s="225">
        <v>0</v>
      </c>
      <c r="T190" s="226">
        <f>S190*H190</f>
        <v>0</v>
      </c>
      <c r="AR190" s="17" t="s">
        <v>170</v>
      </c>
      <c r="AT190" s="17" t="s">
        <v>165</v>
      </c>
      <c r="AU190" s="17" t="s">
        <v>76</v>
      </c>
      <c r="AY190" s="17" t="s">
        <v>163</v>
      </c>
      <c r="BE190" s="227">
        <f>IF(N190="základní",J190,0)</f>
        <v>0</v>
      </c>
      <c r="BF190" s="227">
        <f>IF(N190="snížená",J190,0)</f>
        <v>0</v>
      </c>
      <c r="BG190" s="227">
        <f>IF(N190="zákl. přenesená",J190,0)</f>
        <v>0</v>
      </c>
      <c r="BH190" s="227">
        <f>IF(N190="sníž. přenesená",J190,0)</f>
        <v>0</v>
      </c>
      <c r="BI190" s="227">
        <f>IF(N190="nulová",J190,0)</f>
        <v>0</v>
      </c>
      <c r="BJ190" s="17" t="s">
        <v>74</v>
      </c>
      <c r="BK190" s="227">
        <f>ROUND(I190*H190,2)</f>
        <v>0</v>
      </c>
      <c r="BL190" s="17" t="s">
        <v>170</v>
      </c>
      <c r="BM190" s="17" t="s">
        <v>1222</v>
      </c>
    </row>
    <row r="191" s="1" customFormat="1">
      <c r="B191" s="38"/>
      <c r="C191" s="39"/>
      <c r="D191" s="228" t="s">
        <v>172</v>
      </c>
      <c r="E191" s="39"/>
      <c r="F191" s="229" t="s">
        <v>243</v>
      </c>
      <c r="G191" s="39"/>
      <c r="H191" s="39"/>
      <c r="I191" s="143"/>
      <c r="J191" s="39"/>
      <c r="K191" s="39"/>
      <c r="L191" s="43"/>
      <c r="M191" s="230"/>
      <c r="N191" s="79"/>
      <c r="O191" s="79"/>
      <c r="P191" s="79"/>
      <c r="Q191" s="79"/>
      <c r="R191" s="79"/>
      <c r="S191" s="79"/>
      <c r="T191" s="80"/>
      <c r="AT191" s="17" t="s">
        <v>172</v>
      </c>
      <c r="AU191" s="17" t="s">
        <v>76</v>
      </c>
    </row>
    <row r="192" s="1" customFormat="1">
      <c r="B192" s="38"/>
      <c r="C192" s="39"/>
      <c r="D192" s="228" t="s">
        <v>174</v>
      </c>
      <c r="E192" s="39"/>
      <c r="F192" s="231" t="s">
        <v>244</v>
      </c>
      <c r="G192" s="39"/>
      <c r="H192" s="39"/>
      <c r="I192" s="143"/>
      <c r="J192" s="39"/>
      <c r="K192" s="39"/>
      <c r="L192" s="43"/>
      <c r="M192" s="230"/>
      <c r="N192" s="79"/>
      <c r="O192" s="79"/>
      <c r="P192" s="79"/>
      <c r="Q192" s="79"/>
      <c r="R192" s="79"/>
      <c r="S192" s="79"/>
      <c r="T192" s="80"/>
      <c r="AT192" s="17" t="s">
        <v>174</v>
      </c>
      <c r="AU192" s="17" t="s">
        <v>76</v>
      </c>
    </row>
    <row r="193" s="12" customFormat="1">
      <c r="B193" s="232"/>
      <c r="C193" s="233"/>
      <c r="D193" s="228" t="s">
        <v>176</v>
      </c>
      <c r="E193" s="234" t="s">
        <v>1</v>
      </c>
      <c r="F193" s="235" t="s">
        <v>1223</v>
      </c>
      <c r="G193" s="233"/>
      <c r="H193" s="236">
        <v>215.66800000000001</v>
      </c>
      <c r="I193" s="237"/>
      <c r="J193" s="233"/>
      <c r="K193" s="233"/>
      <c r="L193" s="238"/>
      <c r="M193" s="239"/>
      <c r="N193" s="240"/>
      <c r="O193" s="240"/>
      <c r="P193" s="240"/>
      <c r="Q193" s="240"/>
      <c r="R193" s="240"/>
      <c r="S193" s="240"/>
      <c r="T193" s="241"/>
      <c r="AT193" s="242" t="s">
        <v>176</v>
      </c>
      <c r="AU193" s="242" t="s">
        <v>76</v>
      </c>
      <c r="AV193" s="12" t="s">
        <v>76</v>
      </c>
      <c r="AW193" s="12" t="s">
        <v>30</v>
      </c>
      <c r="AX193" s="12" t="s">
        <v>74</v>
      </c>
      <c r="AY193" s="242" t="s">
        <v>163</v>
      </c>
    </row>
    <row r="194" s="1" customFormat="1" ht="16.5" customHeight="1">
      <c r="B194" s="38"/>
      <c r="C194" s="216" t="s">
        <v>320</v>
      </c>
      <c r="D194" s="216" t="s">
        <v>165</v>
      </c>
      <c r="E194" s="217" t="s">
        <v>704</v>
      </c>
      <c r="F194" s="218" t="s">
        <v>705</v>
      </c>
      <c r="G194" s="219" t="s">
        <v>180</v>
      </c>
      <c r="H194" s="220">
        <v>50.350000000000001</v>
      </c>
      <c r="I194" s="221"/>
      <c r="J194" s="222">
        <f>ROUND(I194*H194,2)</f>
        <v>0</v>
      </c>
      <c r="K194" s="218" t="s">
        <v>169</v>
      </c>
      <c r="L194" s="43"/>
      <c r="M194" s="223" t="s">
        <v>1</v>
      </c>
      <c r="N194" s="224" t="s">
        <v>38</v>
      </c>
      <c r="O194" s="79"/>
      <c r="P194" s="225">
        <f>O194*H194</f>
        <v>0</v>
      </c>
      <c r="Q194" s="225">
        <v>0</v>
      </c>
      <c r="R194" s="225">
        <f>Q194*H194</f>
        <v>0</v>
      </c>
      <c r="S194" s="225">
        <v>0</v>
      </c>
      <c r="T194" s="226">
        <f>S194*H194</f>
        <v>0</v>
      </c>
      <c r="AR194" s="17" t="s">
        <v>170</v>
      </c>
      <c r="AT194" s="17" t="s">
        <v>165</v>
      </c>
      <c r="AU194" s="17" t="s">
        <v>76</v>
      </c>
      <c r="AY194" s="17" t="s">
        <v>163</v>
      </c>
      <c r="BE194" s="227">
        <f>IF(N194="základní",J194,0)</f>
        <v>0</v>
      </c>
      <c r="BF194" s="227">
        <f>IF(N194="snížená",J194,0)</f>
        <v>0</v>
      </c>
      <c r="BG194" s="227">
        <f>IF(N194="zákl. přenesená",J194,0)</f>
        <v>0</v>
      </c>
      <c r="BH194" s="227">
        <f>IF(N194="sníž. přenesená",J194,0)</f>
        <v>0</v>
      </c>
      <c r="BI194" s="227">
        <f>IF(N194="nulová",J194,0)</f>
        <v>0</v>
      </c>
      <c r="BJ194" s="17" t="s">
        <v>74</v>
      </c>
      <c r="BK194" s="227">
        <f>ROUND(I194*H194,2)</f>
        <v>0</v>
      </c>
      <c r="BL194" s="17" t="s">
        <v>170</v>
      </c>
      <c r="BM194" s="17" t="s">
        <v>1224</v>
      </c>
    </row>
    <row r="195" s="1" customFormat="1">
      <c r="B195" s="38"/>
      <c r="C195" s="39"/>
      <c r="D195" s="228" t="s">
        <v>172</v>
      </c>
      <c r="E195" s="39"/>
      <c r="F195" s="229" t="s">
        <v>707</v>
      </c>
      <c r="G195" s="39"/>
      <c r="H195" s="39"/>
      <c r="I195" s="143"/>
      <c r="J195" s="39"/>
      <c r="K195" s="39"/>
      <c r="L195" s="43"/>
      <c r="M195" s="230"/>
      <c r="N195" s="79"/>
      <c r="O195" s="79"/>
      <c r="P195" s="79"/>
      <c r="Q195" s="79"/>
      <c r="R195" s="79"/>
      <c r="S195" s="79"/>
      <c r="T195" s="80"/>
      <c r="AT195" s="17" t="s">
        <v>172</v>
      </c>
      <c r="AU195" s="17" t="s">
        <v>76</v>
      </c>
    </row>
    <row r="196" s="1" customFormat="1">
      <c r="B196" s="38"/>
      <c r="C196" s="39"/>
      <c r="D196" s="228" t="s">
        <v>174</v>
      </c>
      <c r="E196" s="39"/>
      <c r="F196" s="231" t="s">
        <v>708</v>
      </c>
      <c r="G196" s="39"/>
      <c r="H196" s="39"/>
      <c r="I196" s="143"/>
      <c r="J196" s="39"/>
      <c r="K196" s="39"/>
      <c r="L196" s="43"/>
      <c r="M196" s="230"/>
      <c r="N196" s="79"/>
      <c r="O196" s="79"/>
      <c r="P196" s="79"/>
      <c r="Q196" s="79"/>
      <c r="R196" s="79"/>
      <c r="S196" s="79"/>
      <c r="T196" s="80"/>
      <c r="AT196" s="17" t="s">
        <v>174</v>
      </c>
      <c r="AU196" s="17" t="s">
        <v>76</v>
      </c>
    </row>
    <row r="197" s="13" customFormat="1">
      <c r="B197" s="243"/>
      <c r="C197" s="244"/>
      <c r="D197" s="228" t="s">
        <v>176</v>
      </c>
      <c r="E197" s="245" t="s">
        <v>1</v>
      </c>
      <c r="F197" s="246" t="s">
        <v>709</v>
      </c>
      <c r="G197" s="244"/>
      <c r="H197" s="245" t="s">
        <v>1</v>
      </c>
      <c r="I197" s="247"/>
      <c r="J197" s="244"/>
      <c r="K197" s="244"/>
      <c r="L197" s="248"/>
      <c r="M197" s="249"/>
      <c r="N197" s="250"/>
      <c r="O197" s="250"/>
      <c r="P197" s="250"/>
      <c r="Q197" s="250"/>
      <c r="R197" s="250"/>
      <c r="S197" s="250"/>
      <c r="T197" s="251"/>
      <c r="AT197" s="252" t="s">
        <v>176</v>
      </c>
      <c r="AU197" s="252" t="s">
        <v>76</v>
      </c>
      <c r="AV197" s="13" t="s">
        <v>74</v>
      </c>
      <c r="AW197" s="13" t="s">
        <v>30</v>
      </c>
      <c r="AX197" s="13" t="s">
        <v>67</v>
      </c>
      <c r="AY197" s="252" t="s">
        <v>163</v>
      </c>
    </row>
    <row r="198" s="12" customFormat="1">
      <c r="B198" s="232"/>
      <c r="C198" s="233"/>
      <c r="D198" s="228" t="s">
        <v>176</v>
      </c>
      <c r="E198" s="234" t="s">
        <v>1</v>
      </c>
      <c r="F198" s="235" t="s">
        <v>1225</v>
      </c>
      <c r="G198" s="233"/>
      <c r="H198" s="236">
        <v>50.350000000000001</v>
      </c>
      <c r="I198" s="237"/>
      <c r="J198" s="233"/>
      <c r="K198" s="233"/>
      <c r="L198" s="238"/>
      <c r="M198" s="239"/>
      <c r="N198" s="240"/>
      <c r="O198" s="240"/>
      <c r="P198" s="240"/>
      <c r="Q198" s="240"/>
      <c r="R198" s="240"/>
      <c r="S198" s="240"/>
      <c r="T198" s="241"/>
      <c r="AT198" s="242" t="s">
        <v>176</v>
      </c>
      <c r="AU198" s="242" t="s">
        <v>76</v>
      </c>
      <c r="AV198" s="12" t="s">
        <v>76</v>
      </c>
      <c r="AW198" s="12" t="s">
        <v>30</v>
      </c>
      <c r="AX198" s="12" t="s">
        <v>74</v>
      </c>
      <c r="AY198" s="242" t="s">
        <v>163</v>
      </c>
    </row>
    <row r="199" s="1" customFormat="1" ht="16.5" customHeight="1">
      <c r="B199" s="38"/>
      <c r="C199" s="264" t="s">
        <v>326</v>
      </c>
      <c r="D199" s="264" t="s">
        <v>347</v>
      </c>
      <c r="E199" s="265" t="s">
        <v>711</v>
      </c>
      <c r="F199" s="266" t="s">
        <v>712</v>
      </c>
      <c r="G199" s="267" t="s">
        <v>241</v>
      </c>
      <c r="H199" s="268">
        <v>85.594999999999999</v>
      </c>
      <c r="I199" s="269"/>
      <c r="J199" s="270">
        <f>ROUND(I199*H199,2)</f>
        <v>0</v>
      </c>
      <c r="K199" s="266" t="s">
        <v>169</v>
      </c>
      <c r="L199" s="271"/>
      <c r="M199" s="272" t="s">
        <v>1</v>
      </c>
      <c r="N199" s="273" t="s">
        <v>38</v>
      </c>
      <c r="O199" s="79"/>
      <c r="P199" s="225">
        <f>O199*H199</f>
        <v>0</v>
      </c>
      <c r="Q199" s="225">
        <v>1</v>
      </c>
      <c r="R199" s="225">
        <f>Q199*H199</f>
        <v>85.594999999999999</v>
      </c>
      <c r="S199" s="225">
        <v>0</v>
      </c>
      <c r="T199" s="226">
        <f>S199*H199</f>
        <v>0</v>
      </c>
      <c r="AR199" s="17" t="s">
        <v>224</v>
      </c>
      <c r="AT199" s="17" t="s">
        <v>347</v>
      </c>
      <c r="AU199" s="17" t="s">
        <v>76</v>
      </c>
      <c r="AY199" s="17" t="s">
        <v>163</v>
      </c>
      <c r="BE199" s="227">
        <f>IF(N199="základní",J199,0)</f>
        <v>0</v>
      </c>
      <c r="BF199" s="227">
        <f>IF(N199="snížená",J199,0)</f>
        <v>0</v>
      </c>
      <c r="BG199" s="227">
        <f>IF(N199="zákl. přenesená",J199,0)</f>
        <v>0</v>
      </c>
      <c r="BH199" s="227">
        <f>IF(N199="sníž. přenesená",J199,0)</f>
        <v>0</v>
      </c>
      <c r="BI199" s="227">
        <f>IF(N199="nulová",J199,0)</f>
        <v>0</v>
      </c>
      <c r="BJ199" s="17" t="s">
        <v>74</v>
      </c>
      <c r="BK199" s="227">
        <f>ROUND(I199*H199,2)</f>
        <v>0</v>
      </c>
      <c r="BL199" s="17" t="s">
        <v>170</v>
      </c>
      <c r="BM199" s="17" t="s">
        <v>1226</v>
      </c>
    </row>
    <row r="200" s="1" customFormat="1">
      <c r="B200" s="38"/>
      <c r="C200" s="39"/>
      <c r="D200" s="228" t="s">
        <v>172</v>
      </c>
      <c r="E200" s="39"/>
      <c r="F200" s="229" t="s">
        <v>712</v>
      </c>
      <c r="G200" s="39"/>
      <c r="H200" s="39"/>
      <c r="I200" s="143"/>
      <c r="J200" s="39"/>
      <c r="K200" s="39"/>
      <c r="L200" s="43"/>
      <c r="M200" s="230"/>
      <c r="N200" s="79"/>
      <c r="O200" s="79"/>
      <c r="P200" s="79"/>
      <c r="Q200" s="79"/>
      <c r="R200" s="79"/>
      <c r="S200" s="79"/>
      <c r="T200" s="80"/>
      <c r="AT200" s="17" t="s">
        <v>172</v>
      </c>
      <c r="AU200" s="17" t="s">
        <v>76</v>
      </c>
    </row>
    <row r="201" s="12" customFormat="1">
      <c r="B201" s="232"/>
      <c r="C201" s="233"/>
      <c r="D201" s="228" t="s">
        <v>176</v>
      </c>
      <c r="E201" s="234" t="s">
        <v>1</v>
      </c>
      <c r="F201" s="235" t="s">
        <v>1227</v>
      </c>
      <c r="G201" s="233"/>
      <c r="H201" s="236">
        <v>85.594999999999999</v>
      </c>
      <c r="I201" s="237"/>
      <c r="J201" s="233"/>
      <c r="K201" s="233"/>
      <c r="L201" s="238"/>
      <c r="M201" s="239"/>
      <c r="N201" s="240"/>
      <c r="O201" s="240"/>
      <c r="P201" s="240"/>
      <c r="Q201" s="240"/>
      <c r="R201" s="240"/>
      <c r="S201" s="240"/>
      <c r="T201" s="241"/>
      <c r="AT201" s="242" t="s">
        <v>176</v>
      </c>
      <c r="AU201" s="242" t="s">
        <v>76</v>
      </c>
      <c r="AV201" s="12" t="s">
        <v>76</v>
      </c>
      <c r="AW201" s="12" t="s">
        <v>30</v>
      </c>
      <c r="AX201" s="12" t="s">
        <v>74</v>
      </c>
      <c r="AY201" s="242" t="s">
        <v>163</v>
      </c>
    </row>
    <row r="202" s="1" customFormat="1" ht="16.5" customHeight="1">
      <c r="B202" s="38"/>
      <c r="C202" s="216" t="s">
        <v>7</v>
      </c>
      <c r="D202" s="216" t="s">
        <v>165</v>
      </c>
      <c r="E202" s="217" t="s">
        <v>715</v>
      </c>
      <c r="F202" s="218" t="s">
        <v>716</v>
      </c>
      <c r="G202" s="219" t="s">
        <v>197</v>
      </c>
      <c r="H202" s="220">
        <v>80</v>
      </c>
      <c r="I202" s="221"/>
      <c r="J202" s="222">
        <f>ROUND(I202*H202,2)</f>
        <v>0</v>
      </c>
      <c r="K202" s="218" t="s">
        <v>169</v>
      </c>
      <c r="L202" s="43"/>
      <c r="M202" s="223" t="s">
        <v>1</v>
      </c>
      <c r="N202" s="224" t="s">
        <v>38</v>
      </c>
      <c r="O202" s="79"/>
      <c r="P202" s="225">
        <f>O202*H202</f>
        <v>0</v>
      </c>
      <c r="Q202" s="225">
        <v>0</v>
      </c>
      <c r="R202" s="225">
        <f>Q202*H202</f>
        <v>0</v>
      </c>
      <c r="S202" s="225">
        <v>0</v>
      </c>
      <c r="T202" s="226">
        <f>S202*H202</f>
        <v>0</v>
      </c>
      <c r="AR202" s="17" t="s">
        <v>170</v>
      </c>
      <c r="AT202" s="17" t="s">
        <v>165</v>
      </c>
      <c r="AU202" s="17" t="s">
        <v>76</v>
      </c>
      <c r="AY202" s="17" t="s">
        <v>163</v>
      </c>
      <c r="BE202" s="227">
        <f>IF(N202="základní",J202,0)</f>
        <v>0</v>
      </c>
      <c r="BF202" s="227">
        <f>IF(N202="snížená",J202,0)</f>
        <v>0</v>
      </c>
      <c r="BG202" s="227">
        <f>IF(N202="zákl. přenesená",J202,0)</f>
        <v>0</v>
      </c>
      <c r="BH202" s="227">
        <f>IF(N202="sníž. přenesená",J202,0)</f>
        <v>0</v>
      </c>
      <c r="BI202" s="227">
        <f>IF(N202="nulová",J202,0)</f>
        <v>0</v>
      </c>
      <c r="BJ202" s="17" t="s">
        <v>74</v>
      </c>
      <c r="BK202" s="227">
        <f>ROUND(I202*H202,2)</f>
        <v>0</v>
      </c>
      <c r="BL202" s="17" t="s">
        <v>170</v>
      </c>
      <c r="BM202" s="17" t="s">
        <v>1228</v>
      </c>
    </row>
    <row r="203" s="1" customFormat="1">
      <c r="B203" s="38"/>
      <c r="C203" s="39"/>
      <c r="D203" s="228" t="s">
        <v>172</v>
      </c>
      <c r="E203" s="39"/>
      <c r="F203" s="229" t="s">
        <v>718</v>
      </c>
      <c r="G203" s="39"/>
      <c r="H203" s="39"/>
      <c r="I203" s="143"/>
      <c r="J203" s="39"/>
      <c r="K203" s="39"/>
      <c r="L203" s="43"/>
      <c r="M203" s="230"/>
      <c r="N203" s="79"/>
      <c r="O203" s="79"/>
      <c r="P203" s="79"/>
      <c r="Q203" s="79"/>
      <c r="R203" s="79"/>
      <c r="S203" s="79"/>
      <c r="T203" s="80"/>
      <c r="AT203" s="17" t="s">
        <v>172</v>
      </c>
      <c r="AU203" s="17" t="s">
        <v>76</v>
      </c>
    </row>
    <row r="204" s="1" customFormat="1">
      <c r="B204" s="38"/>
      <c r="C204" s="39"/>
      <c r="D204" s="228" t="s">
        <v>174</v>
      </c>
      <c r="E204" s="39"/>
      <c r="F204" s="231" t="s">
        <v>719</v>
      </c>
      <c r="G204" s="39"/>
      <c r="H204" s="39"/>
      <c r="I204" s="143"/>
      <c r="J204" s="39"/>
      <c r="K204" s="39"/>
      <c r="L204" s="43"/>
      <c r="M204" s="230"/>
      <c r="N204" s="79"/>
      <c r="O204" s="79"/>
      <c r="P204" s="79"/>
      <c r="Q204" s="79"/>
      <c r="R204" s="79"/>
      <c r="S204" s="79"/>
      <c r="T204" s="80"/>
      <c r="AT204" s="17" t="s">
        <v>174</v>
      </c>
      <c r="AU204" s="17" t="s">
        <v>76</v>
      </c>
    </row>
    <row r="205" s="1" customFormat="1" ht="16.5" customHeight="1">
      <c r="B205" s="38"/>
      <c r="C205" s="264" t="s">
        <v>346</v>
      </c>
      <c r="D205" s="264" t="s">
        <v>347</v>
      </c>
      <c r="E205" s="265" t="s">
        <v>720</v>
      </c>
      <c r="F205" s="266" t="s">
        <v>721</v>
      </c>
      <c r="G205" s="267" t="s">
        <v>350</v>
      </c>
      <c r="H205" s="268">
        <v>2.3999999999999999</v>
      </c>
      <c r="I205" s="269"/>
      <c r="J205" s="270">
        <f>ROUND(I205*H205,2)</f>
        <v>0</v>
      </c>
      <c r="K205" s="266" t="s">
        <v>169</v>
      </c>
      <c r="L205" s="271"/>
      <c r="M205" s="272" t="s">
        <v>1</v>
      </c>
      <c r="N205" s="273" t="s">
        <v>38</v>
      </c>
      <c r="O205" s="79"/>
      <c r="P205" s="225">
        <f>O205*H205</f>
        <v>0</v>
      </c>
      <c r="Q205" s="225">
        <v>0.001</v>
      </c>
      <c r="R205" s="225">
        <f>Q205*H205</f>
        <v>0.0023999999999999998</v>
      </c>
      <c r="S205" s="225">
        <v>0</v>
      </c>
      <c r="T205" s="226">
        <f>S205*H205</f>
        <v>0</v>
      </c>
      <c r="AR205" s="17" t="s">
        <v>224</v>
      </c>
      <c r="AT205" s="17" t="s">
        <v>347</v>
      </c>
      <c r="AU205" s="17" t="s">
        <v>76</v>
      </c>
      <c r="AY205" s="17" t="s">
        <v>163</v>
      </c>
      <c r="BE205" s="227">
        <f>IF(N205="základní",J205,0)</f>
        <v>0</v>
      </c>
      <c r="BF205" s="227">
        <f>IF(N205="snížená",J205,0)</f>
        <v>0</v>
      </c>
      <c r="BG205" s="227">
        <f>IF(N205="zákl. přenesená",J205,0)</f>
        <v>0</v>
      </c>
      <c r="BH205" s="227">
        <f>IF(N205="sníž. přenesená",J205,0)</f>
        <v>0</v>
      </c>
      <c r="BI205" s="227">
        <f>IF(N205="nulová",J205,0)</f>
        <v>0</v>
      </c>
      <c r="BJ205" s="17" t="s">
        <v>74</v>
      </c>
      <c r="BK205" s="227">
        <f>ROUND(I205*H205,2)</f>
        <v>0</v>
      </c>
      <c r="BL205" s="17" t="s">
        <v>170</v>
      </c>
      <c r="BM205" s="17" t="s">
        <v>1229</v>
      </c>
    </row>
    <row r="206" s="1" customFormat="1">
      <c r="B206" s="38"/>
      <c r="C206" s="39"/>
      <c r="D206" s="228" t="s">
        <v>172</v>
      </c>
      <c r="E206" s="39"/>
      <c r="F206" s="229" t="s">
        <v>721</v>
      </c>
      <c r="G206" s="39"/>
      <c r="H206" s="39"/>
      <c r="I206" s="143"/>
      <c r="J206" s="39"/>
      <c r="K206" s="39"/>
      <c r="L206" s="43"/>
      <c r="M206" s="230"/>
      <c r="N206" s="79"/>
      <c r="O206" s="79"/>
      <c r="P206" s="79"/>
      <c r="Q206" s="79"/>
      <c r="R206" s="79"/>
      <c r="S206" s="79"/>
      <c r="T206" s="80"/>
      <c r="AT206" s="17" t="s">
        <v>172</v>
      </c>
      <c r="AU206" s="17" t="s">
        <v>76</v>
      </c>
    </row>
    <row r="207" s="12" customFormat="1">
      <c r="B207" s="232"/>
      <c r="C207" s="233"/>
      <c r="D207" s="228" t="s">
        <v>176</v>
      </c>
      <c r="E207" s="234" t="s">
        <v>1</v>
      </c>
      <c r="F207" s="235" t="s">
        <v>1230</v>
      </c>
      <c r="G207" s="233"/>
      <c r="H207" s="236">
        <v>2.3999999999999999</v>
      </c>
      <c r="I207" s="237"/>
      <c r="J207" s="233"/>
      <c r="K207" s="233"/>
      <c r="L207" s="238"/>
      <c r="M207" s="239"/>
      <c r="N207" s="240"/>
      <c r="O207" s="240"/>
      <c r="P207" s="240"/>
      <c r="Q207" s="240"/>
      <c r="R207" s="240"/>
      <c r="S207" s="240"/>
      <c r="T207" s="241"/>
      <c r="AT207" s="242" t="s">
        <v>176</v>
      </c>
      <c r="AU207" s="242" t="s">
        <v>76</v>
      </c>
      <c r="AV207" s="12" t="s">
        <v>76</v>
      </c>
      <c r="AW207" s="12" t="s">
        <v>30</v>
      </c>
      <c r="AX207" s="12" t="s">
        <v>74</v>
      </c>
      <c r="AY207" s="242" t="s">
        <v>163</v>
      </c>
    </row>
    <row r="208" s="1" customFormat="1" ht="16.5" customHeight="1">
      <c r="B208" s="38"/>
      <c r="C208" s="216" t="s">
        <v>355</v>
      </c>
      <c r="D208" s="216" t="s">
        <v>165</v>
      </c>
      <c r="E208" s="217" t="s">
        <v>247</v>
      </c>
      <c r="F208" s="218" t="s">
        <v>248</v>
      </c>
      <c r="G208" s="219" t="s">
        <v>197</v>
      </c>
      <c r="H208" s="220">
        <v>80</v>
      </c>
      <c r="I208" s="221"/>
      <c r="J208" s="222">
        <f>ROUND(I208*H208,2)</f>
        <v>0</v>
      </c>
      <c r="K208" s="218" t="s">
        <v>169</v>
      </c>
      <c r="L208" s="43"/>
      <c r="M208" s="223" t="s">
        <v>1</v>
      </c>
      <c r="N208" s="224" t="s">
        <v>38</v>
      </c>
      <c r="O208" s="79"/>
      <c r="P208" s="225">
        <f>O208*H208</f>
        <v>0</v>
      </c>
      <c r="Q208" s="225">
        <v>0</v>
      </c>
      <c r="R208" s="225">
        <f>Q208*H208</f>
        <v>0</v>
      </c>
      <c r="S208" s="225">
        <v>0</v>
      </c>
      <c r="T208" s="226">
        <f>S208*H208</f>
        <v>0</v>
      </c>
      <c r="AR208" s="17" t="s">
        <v>170</v>
      </c>
      <c r="AT208" s="17" t="s">
        <v>165</v>
      </c>
      <c r="AU208" s="17" t="s">
        <v>76</v>
      </c>
      <c r="AY208" s="17" t="s">
        <v>163</v>
      </c>
      <c r="BE208" s="227">
        <f>IF(N208="základní",J208,0)</f>
        <v>0</v>
      </c>
      <c r="BF208" s="227">
        <f>IF(N208="snížená",J208,0)</f>
        <v>0</v>
      </c>
      <c r="BG208" s="227">
        <f>IF(N208="zákl. přenesená",J208,0)</f>
        <v>0</v>
      </c>
      <c r="BH208" s="227">
        <f>IF(N208="sníž. přenesená",J208,0)</f>
        <v>0</v>
      </c>
      <c r="BI208" s="227">
        <f>IF(N208="nulová",J208,0)</f>
        <v>0</v>
      </c>
      <c r="BJ208" s="17" t="s">
        <v>74</v>
      </c>
      <c r="BK208" s="227">
        <f>ROUND(I208*H208,2)</f>
        <v>0</v>
      </c>
      <c r="BL208" s="17" t="s">
        <v>170</v>
      </c>
      <c r="BM208" s="17" t="s">
        <v>1231</v>
      </c>
    </row>
    <row r="209" s="1" customFormat="1">
      <c r="B209" s="38"/>
      <c r="C209" s="39"/>
      <c r="D209" s="228" t="s">
        <v>172</v>
      </c>
      <c r="E209" s="39"/>
      <c r="F209" s="229" t="s">
        <v>250</v>
      </c>
      <c r="G209" s="39"/>
      <c r="H209" s="39"/>
      <c r="I209" s="143"/>
      <c r="J209" s="39"/>
      <c r="K209" s="39"/>
      <c r="L209" s="43"/>
      <c r="M209" s="230"/>
      <c r="N209" s="79"/>
      <c r="O209" s="79"/>
      <c r="P209" s="79"/>
      <c r="Q209" s="79"/>
      <c r="R209" s="79"/>
      <c r="S209" s="79"/>
      <c r="T209" s="80"/>
      <c r="AT209" s="17" t="s">
        <v>172</v>
      </c>
      <c r="AU209" s="17" t="s">
        <v>76</v>
      </c>
    </row>
    <row r="210" s="1" customFormat="1">
      <c r="B210" s="38"/>
      <c r="C210" s="39"/>
      <c r="D210" s="228" t="s">
        <v>174</v>
      </c>
      <c r="E210" s="39"/>
      <c r="F210" s="231" t="s">
        <v>251</v>
      </c>
      <c r="G210" s="39"/>
      <c r="H210" s="39"/>
      <c r="I210" s="143"/>
      <c r="J210" s="39"/>
      <c r="K210" s="39"/>
      <c r="L210" s="43"/>
      <c r="M210" s="230"/>
      <c r="N210" s="79"/>
      <c r="O210" s="79"/>
      <c r="P210" s="79"/>
      <c r="Q210" s="79"/>
      <c r="R210" s="79"/>
      <c r="S210" s="79"/>
      <c r="T210" s="80"/>
      <c r="AT210" s="17" t="s">
        <v>174</v>
      </c>
      <c r="AU210" s="17" t="s">
        <v>76</v>
      </c>
    </row>
    <row r="211" s="1" customFormat="1" ht="16.5" customHeight="1">
      <c r="B211" s="38"/>
      <c r="C211" s="216" t="s">
        <v>367</v>
      </c>
      <c r="D211" s="216" t="s">
        <v>165</v>
      </c>
      <c r="E211" s="217" t="s">
        <v>725</v>
      </c>
      <c r="F211" s="218" t="s">
        <v>726</v>
      </c>
      <c r="G211" s="219" t="s">
        <v>197</v>
      </c>
      <c r="H211" s="220">
        <v>20</v>
      </c>
      <c r="I211" s="221"/>
      <c r="J211" s="222">
        <f>ROUND(I211*H211,2)</f>
        <v>0</v>
      </c>
      <c r="K211" s="218" t="s">
        <v>169</v>
      </c>
      <c r="L211" s="43"/>
      <c r="M211" s="223" t="s">
        <v>1</v>
      </c>
      <c r="N211" s="224" t="s">
        <v>38</v>
      </c>
      <c r="O211" s="79"/>
      <c r="P211" s="225">
        <f>O211*H211</f>
        <v>0</v>
      </c>
      <c r="Q211" s="225">
        <v>0</v>
      </c>
      <c r="R211" s="225">
        <f>Q211*H211</f>
        <v>0</v>
      </c>
      <c r="S211" s="225">
        <v>0</v>
      </c>
      <c r="T211" s="226">
        <f>S211*H211</f>
        <v>0</v>
      </c>
      <c r="AR211" s="17" t="s">
        <v>170</v>
      </c>
      <c r="AT211" s="17" t="s">
        <v>165</v>
      </c>
      <c r="AU211" s="17" t="s">
        <v>76</v>
      </c>
      <c r="AY211" s="17" t="s">
        <v>163</v>
      </c>
      <c r="BE211" s="227">
        <f>IF(N211="základní",J211,0)</f>
        <v>0</v>
      </c>
      <c r="BF211" s="227">
        <f>IF(N211="snížená",J211,0)</f>
        <v>0</v>
      </c>
      <c r="BG211" s="227">
        <f>IF(N211="zákl. přenesená",J211,0)</f>
        <v>0</v>
      </c>
      <c r="BH211" s="227">
        <f>IF(N211="sníž. přenesená",J211,0)</f>
        <v>0</v>
      </c>
      <c r="BI211" s="227">
        <f>IF(N211="nulová",J211,0)</f>
        <v>0</v>
      </c>
      <c r="BJ211" s="17" t="s">
        <v>74</v>
      </c>
      <c r="BK211" s="227">
        <f>ROUND(I211*H211,2)</f>
        <v>0</v>
      </c>
      <c r="BL211" s="17" t="s">
        <v>170</v>
      </c>
      <c r="BM211" s="17" t="s">
        <v>1232</v>
      </c>
    </row>
    <row r="212" s="1" customFormat="1">
      <c r="B212" s="38"/>
      <c r="C212" s="39"/>
      <c r="D212" s="228" t="s">
        <v>172</v>
      </c>
      <c r="E212" s="39"/>
      <c r="F212" s="229" t="s">
        <v>728</v>
      </c>
      <c r="G212" s="39"/>
      <c r="H212" s="39"/>
      <c r="I212" s="143"/>
      <c r="J212" s="39"/>
      <c r="K212" s="39"/>
      <c r="L212" s="43"/>
      <c r="M212" s="230"/>
      <c r="N212" s="79"/>
      <c r="O212" s="79"/>
      <c r="P212" s="79"/>
      <c r="Q212" s="79"/>
      <c r="R212" s="79"/>
      <c r="S212" s="79"/>
      <c r="T212" s="80"/>
      <c r="AT212" s="17" t="s">
        <v>172</v>
      </c>
      <c r="AU212" s="17" t="s">
        <v>76</v>
      </c>
    </row>
    <row r="213" s="1" customFormat="1">
      <c r="B213" s="38"/>
      <c r="C213" s="39"/>
      <c r="D213" s="228" t="s">
        <v>174</v>
      </c>
      <c r="E213" s="39"/>
      <c r="F213" s="231" t="s">
        <v>729</v>
      </c>
      <c r="G213" s="39"/>
      <c r="H213" s="39"/>
      <c r="I213" s="143"/>
      <c r="J213" s="39"/>
      <c r="K213" s="39"/>
      <c r="L213" s="43"/>
      <c r="M213" s="230"/>
      <c r="N213" s="79"/>
      <c r="O213" s="79"/>
      <c r="P213" s="79"/>
      <c r="Q213" s="79"/>
      <c r="R213" s="79"/>
      <c r="S213" s="79"/>
      <c r="T213" s="80"/>
      <c r="AT213" s="17" t="s">
        <v>174</v>
      </c>
      <c r="AU213" s="17" t="s">
        <v>76</v>
      </c>
    </row>
    <row r="214" s="13" customFormat="1">
      <c r="B214" s="243"/>
      <c r="C214" s="244"/>
      <c r="D214" s="228" t="s">
        <v>176</v>
      </c>
      <c r="E214" s="245" t="s">
        <v>1</v>
      </c>
      <c r="F214" s="246" t="s">
        <v>661</v>
      </c>
      <c r="G214" s="244"/>
      <c r="H214" s="245" t="s">
        <v>1</v>
      </c>
      <c r="I214" s="247"/>
      <c r="J214" s="244"/>
      <c r="K214" s="244"/>
      <c r="L214" s="248"/>
      <c r="M214" s="249"/>
      <c r="N214" s="250"/>
      <c r="O214" s="250"/>
      <c r="P214" s="250"/>
      <c r="Q214" s="250"/>
      <c r="R214" s="250"/>
      <c r="S214" s="250"/>
      <c r="T214" s="251"/>
      <c r="AT214" s="252" t="s">
        <v>176</v>
      </c>
      <c r="AU214" s="252" t="s">
        <v>76</v>
      </c>
      <c r="AV214" s="13" t="s">
        <v>74</v>
      </c>
      <c r="AW214" s="13" t="s">
        <v>30</v>
      </c>
      <c r="AX214" s="13" t="s">
        <v>67</v>
      </c>
      <c r="AY214" s="252" t="s">
        <v>163</v>
      </c>
    </row>
    <row r="215" s="12" customFormat="1">
      <c r="B215" s="232"/>
      <c r="C215" s="233"/>
      <c r="D215" s="228" t="s">
        <v>176</v>
      </c>
      <c r="E215" s="234" t="s">
        <v>1</v>
      </c>
      <c r="F215" s="235" t="s">
        <v>730</v>
      </c>
      <c r="G215" s="233"/>
      <c r="H215" s="236">
        <v>20</v>
      </c>
      <c r="I215" s="237"/>
      <c r="J215" s="233"/>
      <c r="K215" s="233"/>
      <c r="L215" s="238"/>
      <c r="M215" s="239"/>
      <c r="N215" s="240"/>
      <c r="O215" s="240"/>
      <c r="P215" s="240"/>
      <c r="Q215" s="240"/>
      <c r="R215" s="240"/>
      <c r="S215" s="240"/>
      <c r="T215" s="241"/>
      <c r="AT215" s="242" t="s">
        <v>176</v>
      </c>
      <c r="AU215" s="242" t="s">
        <v>76</v>
      </c>
      <c r="AV215" s="12" t="s">
        <v>76</v>
      </c>
      <c r="AW215" s="12" t="s">
        <v>30</v>
      </c>
      <c r="AX215" s="12" t="s">
        <v>74</v>
      </c>
      <c r="AY215" s="242" t="s">
        <v>163</v>
      </c>
    </row>
    <row r="216" s="11" customFormat="1" ht="22.8" customHeight="1">
      <c r="B216" s="200"/>
      <c r="C216" s="201"/>
      <c r="D216" s="202" t="s">
        <v>66</v>
      </c>
      <c r="E216" s="214" t="s">
        <v>76</v>
      </c>
      <c r="F216" s="214" t="s">
        <v>731</v>
      </c>
      <c r="G216" s="201"/>
      <c r="H216" s="201"/>
      <c r="I216" s="204"/>
      <c r="J216" s="215">
        <f>BK216</f>
        <v>0</v>
      </c>
      <c r="K216" s="201"/>
      <c r="L216" s="206"/>
      <c r="M216" s="207"/>
      <c r="N216" s="208"/>
      <c r="O216" s="208"/>
      <c r="P216" s="209">
        <f>SUM(P217:P225)</f>
        <v>0</v>
      </c>
      <c r="Q216" s="208"/>
      <c r="R216" s="209">
        <f>SUM(R217:R225)</f>
        <v>37.536448206336004</v>
      </c>
      <c r="S216" s="208"/>
      <c r="T216" s="210">
        <f>SUM(T217:T225)</f>
        <v>0</v>
      </c>
      <c r="AR216" s="211" t="s">
        <v>74</v>
      </c>
      <c r="AT216" s="212" t="s">
        <v>66</v>
      </c>
      <c r="AU216" s="212" t="s">
        <v>74</v>
      </c>
      <c r="AY216" s="211" t="s">
        <v>163</v>
      </c>
      <c r="BK216" s="213">
        <f>SUM(BK217:BK225)</f>
        <v>0</v>
      </c>
    </row>
    <row r="217" s="1" customFormat="1" ht="16.5" customHeight="1">
      <c r="B217" s="38"/>
      <c r="C217" s="216" t="s">
        <v>372</v>
      </c>
      <c r="D217" s="216" t="s">
        <v>165</v>
      </c>
      <c r="E217" s="217" t="s">
        <v>732</v>
      </c>
      <c r="F217" s="218" t="s">
        <v>733</v>
      </c>
      <c r="G217" s="219" t="s">
        <v>168</v>
      </c>
      <c r="H217" s="220">
        <v>24</v>
      </c>
      <c r="I217" s="221"/>
      <c r="J217" s="222">
        <f>ROUND(I217*H217,2)</f>
        <v>0</v>
      </c>
      <c r="K217" s="218" t="s">
        <v>169</v>
      </c>
      <c r="L217" s="43"/>
      <c r="M217" s="223" t="s">
        <v>1</v>
      </c>
      <c r="N217" s="224" t="s">
        <v>38</v>
      </c>
      <c r="O217" s="79"/>
      <c r="P217" s="225">
        <f>O217*H217</f>
        <v>0</v>
      </c>
      <c r="Q217" s="225">
        <v>1.5247660000000001</v>
      </c>
      <c r="R217" s="225">
        <f>Q217*H217</f>
        <v>36.594384000000005</v>
      </c>
      <c r="S217" s="225">
        <v>0</v>
      </c>
      <c r="T217" s="226">
        <f>S217*H217</f>
        <v>0</v>
      </c>
      <c r="AR217" s="17" t="s">
        <v>170</v>
      </c>
      <c r="AT217" s="17" t="s">
        <v>165</v>
      </c>
      <c r="AU217" s="17" t="s">
        <v>76</v>
      </c>
      <c r="AY217" s="17" t="s">
        <v>163</v>
      </c>
      <c r="BE217" s="227">
        <f>IF(N217="základní",J217,0)</f>
        <v>0</v>
      </c>
      <c r="BF217" s="227">
        <f>IF(N217="snížená",J217,0)</f>
        <v>0</v>
      </c>
      <c r="BG217" s="227">
        <f>IF(N217="zákl. přenesená",J217,0)</f>
        <v>0</v>
      </c>
      <c r="BH217" s="227">
        <f>IF(N217="sníž. přenesená",J217,0)</f>
        <v>0</v>
      </c>
      <c r="BI217" s="227">
        <f>IF(N217="nulová",J217,0)</f>
        <v>0</v>
      </c>
      <c r="BJ217" s="17" t="s">
        <v>74</v>
      </c>
      <c r="BK217" s="227">
        <f>ROUND(I217*H217,2)</f>
        <v>0</v>
      </c>
      <c r="BL217" s="17" t="s">
        <v>170</v>
      </c>
      <c r="BM217" s="17" t="s">
        <v>1233</v>
      </c>
    </row>
    <row r="218" s="1" customFormat="1">
      <c r="B218" s="38"/>
      <c r="C218" s="39"/>
      <c r="D218" s="228" t="s">
        <v>172</v>
      </c>
      <c r="E218" s="39"/>
      <c r="F218" s="229" t="s">
        <v>735</v>
      </c>
      <c r="G218" s="39"/>
      <c r="H218" s="39"/>
      <c r="I218" s="143"/>
      <c r="J218" s="39"/>
      <c r="K218" s="39"/>
      <c r="L218" s="43"/>
      <c r="M218" s="230"/>
      <c r="N218" s="79"/>
      <c r="O218" s="79"/>
      <c r="P218" s="79"/>
      <c r="Q218" s="79"/>
      <c r="R218" s="79"/>
      <c r="S218" s="79"/>
      <c r="T218" s="80"/>
      <c r="AT218" s="17" t="s">
        <v>172</v>
      </c>
      <c r="AU218" s="17" t="s">
        <v>76</v>
      </c>
    </row>
    <row r="219" s="1" customFormat="1">
      <c r="B219" s="38"/>
      <c r="C219" s="39"/>
      <c r="D219" s="228" t="s">
        <v>174</v>
      </c>
      <c r="E219" s="39"/>
      <c r="F219" s="231" t="s">
        <v>736</v>
      </c>
      <c r="G219" s="39"/>
      <c r="H219" s="39"/>
      <c r="I219" s="143"/>
      <c r="J219" s="39"/>
      <c r="K219" s="39"/>
      <c r="L219" s="43"/>
      <c r="M219" s="230"/>
      <c r="N219" s="79"/>
      <c r="O219" s="79"/>
      <c r="P219" s="79"/>
      <c r="Q219" s="79"/>
      <c r="R219" s="79"/>
      <c r="S219" s="79"/>
      <c r="T219" s="80"/>
      <c r="AT219" s="17" t="s">
        <v>174</v>
      </c>
      <c r="AU219" s="17" t="s">
        <v>76</v>
      </c>
    </row>
    <row r="220" s="12" customFormat="1">
      <c r="B220" s="232"/>
      <c r="C220" s="233"/>
      <c r="D220" s="228" t="s">
        <v>176</v>
      </c>
      <c r="E220" s="234" t="s">
        <v>1</v>
      </c>
      <c r="F220" s="235" t="s">
        <v>737</v>
      </c>
      <c r="G220" s="233"/>
      <c r="H220" s="236">
        <v>24</v>
      </c>
      <c r="I220" s="237"/>
      <c r="J220" s="233"/>
      <c r="K220" s="233"/>
      <c r="L220" s="238"/>
      <c r="M220" s="239"/>
      <c r="N220" s="240"/>
      <c r="O220" s="240"/>
      <c r="P220" s="240"/>
      <c r="Q220" s="240"/>
      <c r="R220" s="240"/>
      <c r="S220" s="240"/>
      <c r="T220" s="241"/>
      <c r="AT220" s="242" t="s">
        <v>176</v>
      </c>
      <c r="AU220" s="242" t="s">
        <v>76</v>
      </c>
      <c r="AV220" s="12" t="s">
        <v>76</v>
      </c>
      <c r="AW220" s="12" t="s">
        <v>30</v>
      </c>
      <c r="AX220" s="12" t="s">
        <v>74</v>
      </c>
      <c r="AY220" s="242" t="s">
        <v>163</v>
      </c>
    </row>
    <row r="221" s="1" customFormat="1" ht="16.5" customHeight="1">
      <c r="B221" s="38"/>
      <c r="C221" s="216" t="s">
        <v>381</v>
      </c>
      <c r="D221" s="216" t="s">
        <v>165</v>
      </c>
      <c r="E221" s="217" t="s">
        <v>1234</v>
      </c>
      <c r="F221" s="218" t="s">
        <v>1235</v>
      </c>
      <c r="G221" s="219" t="s">
        <v>180</v>
      </c>
      <c r="H221" s="220">
        <v>0.38400000000000001</v>
      </c>
      <c r="I221" s="221"/>
      <c r="J221" s="222">
        <f>ROUND(I221*H221,2)</f>
        <v>0</v>
      </c>
      <c r="K221" s="218" t="s">
        <v>169</v>
      </c>
      <c r="L221" s="43"/>
      <c r="M221" s="223" t="s">
        <v>1</v>
      </c>
      <c r="N221" s="224" t="s">
        <v>38</v>
      </c>
      <c r="O221" s="79"/>
      <c r="P221" s="225">
        <f>O221*H221</f>
        <v>0</v>
      </c>
      <c r="Q221" s="225">
        <v>2.4532922039999998</v>
      </c>
      <c r="R221" s="225">
        <f>Q221*H221</f>
        <v>0.94206420633599997</v>
      </c>
      <c r="S221" s="225">
        <v>0</v>
      </c>
      <c r="T221" s="226">
        <f>S221*H221</f>
        <v>0</v>
      </c>
      <c r="AR221" s="17" t="s">
        <v>170</v>
      </c>
      <c r="AT221" s="17" t="s">
        <v>165</v>
      </c>
      <c r="AU221" s="17" t="s">
        <v>76</v>
      </c>
      <c r="AY221" s="17" t="s">
        <v>163</v>
      </c>
      <c r="BE221" s="227">
        <f>IF(N221="základní",J221,0)</f>
        <v>0</v>
      </c>
      <c r="BF221" s="227">
        <f>IF(N221="snížená",J221,0)</f>
        <v>0</v>
      </c>
      <c r="BG221" s="227">
        <f>IF(N221="zákl. přenesená",J221,0)</f>
        <v>0</v>
      </c>
      <c r="BH221" s="227">
        <f>IF(N221="sníž. přenesená",J221,0)</f>
        <v>0</v>
      </c>
      <c r="BI221" s="227">
        <f>IF(N221="nulová",J221,0)</f>
        <v>0</v>
      </c>
      <c r="BJ221" s="17" t="s">
        <v>74</v>
      </c>
      <c r="BK221" s="227">
        <f>ROUND(I221*H221,2)</f>
        <v>0</v>
      </c>
      <c r="BL221" s="17" t="s">
        <v>170</v>
      </c>
      <c r="BM221" s="17" t="s">
        <v>1236</v>
      </c>
    </row>
    <row r="222" s="1" customFormat="1">
      <c r="B222" s="38"/>
      <c r="C222" s="39"/>
      <c r="D222" s="228" t="s">
        <v>172</v>
      </c>
      <c r="E222" s="39"/>
      <c r="F222" s="229" t="s">
        <v>1237</v>
      </c>
      <c r="G222" s="39"/>
      <c r="H222" s="39"/>
      <c r="I222" s="143"/>
      <c r="J222" s="39"/>
      <c r="K222" s="39"/>
      <c r="L222" s="43"/>
      <c r="M222" s="230"/>
      <c r="N222" s="79"/>
      <c r="O222" s="79"/>
      <c r="P222" s="79"/>
      <c r="Q222" s="79"/>
      <c r="R222" s="79"/>
      <c r="S222" s="79"/>
      <c r="T222" s="80"/>
      <c r="AT222" s="17" t="s">
        <v>172</v>
      </c>
      <c r="AU222" s="17" t="s">
        <v>76</v>
      </c>
    </row>
    <row r="223" s="1" customFormat="1">
      <c r="B223" s="38"/>
      <c r="C223" s="39"/>
      <c r="D223" s="228" t="s">
        <v>174</v>
      </c>
      <c r="E223" s="39"/>
      <c r="F223" s="231" t="s">
        <v>1238</v>
      </c>
      <c r="G223" s="39"/>
      <c r="H223" s="39"/>
      <c r="I223" s="143"/>
      <c r="J223" s="39"/>
      <c r="K223" s="39"/>
      <c r="L223" s="43"/>
      <c r="M223" s="230"/>
      <c r="N223" s="79"/>
      <c r="O223" s="79"/>
      <c r="P223" s="79"/>
      <c r="Q223" s="79"/>
      <c r="R223" s="79"/>
      <c r="S223" s="79"/>
      <c r="T223" s="80"/>
      <c r="AT223" s="17" t="s">
        <v>174</v>
      </c>
      <c r="AU223" s="17" t="s">
        <v>76</v>
      </c>
    </row>
    <row r="224" s="1" customFormat="1">
      <c r="B224" s="38"/>
      <c r="C224" s="39"/>
      <c r="D224" s="228" t="s">
        <v>221</v>
      </c>
      <c r="E224" s="39"/>
      <c r="F224" s="231" t="s">
        <v>1191</v>
      </c>
      <c r="G224" s="39"/>
      <c r="H224" s="39"/>
      <c r="I224" s="143"/>
      <c r="J224" s="39"/>
      <c r="K224" s="39"/>
      <c r="L224" s="43"/>
      <c r="M224" s="230"/>
      <c r="N224" s="79"/>
      <c r="O224" s="79"/>
      <c r="P224" s="79"/>
      <c r="Q224" s="79"/>
      <c r="R224" s="79"/>
      <c r="S224" s="79"/>
      <c r="T224" s="80"/>
      <c r="AT224" s="17" t="s">
        <v>221</v>
      </c>
      <c r="AU224" s="17" t="s">
        <v>76</v>
      </c>
    </row>
    <row r="225" s="12" customFormat="1">
      <c r="B225" s="232"/>
      <c r="C225" s="233"/>
      <c r="D225" s="228" t="s">
        <v>176</v>
      </c>
      <c r="E225" s="234" t="s">
        <v>1</v>
      </c>
      <c r="F225" s="235" t="s">
        <v>1193</v>
      </c>
      <c r="G225" s="233"/>
      <c r="H225" s="236">
        <v>0.38400000000000001</v>
      </c>
      <c r="I225" s="237"/>
      <c r="J225" s="233"/>
      <c r="K225" s="233"/>
      <c r="L225" s="238"/>
      <c r="M225" s="239"/>
      <c r="N225" s="240"/>
      <c r="O225" s="240"/>
      <c r="P225" s="240"/>
      <c r="Q225" s="240"/>
      <c r="R225" s="240"/>
      <c r="S225" s="240"/>
      <c r="T225" s="241"/>
      <c r="AT225" s="242" t="s">
        <v>176</v>
      </c>
      <c r="AU225" s="242" t="s">
        <v>76</v>
      </c>
      <c r="AV225" s="12" t="s">
        <v>76</v>
      </c>
      <c r="AW225" s="12" t="s">
        <v>30</v>
      </c>
      <c r="AX225" s="12" t="s">
        <v>74</v>
      </c>
      <c r="AY225" s="242" t="s">
        <v>163</v>
      </c>
    </row>
    <row r="226" s="11" customFormat="1" ht="22.8" customHeight="1">
      <c r="B226" s="200"/>
      <c r="C226" s="201"/>
      <c r="D226" s="202" t="s">
        <v>66</v>
      </c>
      <c r="E226" s="214" t="s">
        <v>189</v>
      </c>
      <c r="F226" s="214" t="s">
        <v>254</v>
      </c>
      <c r="G226" s="201"/>
      <c r="H226" s="201"/>
      <c r="I226" s="204"/>
      <c r="J226" s="215">
        <f>BK226</f>
        <v>0</v>
      </c>
      <c r="K226" s="201"/>
      <c r="L226" s="206"/>
      <c r="M226" s="207"/>
      <c r="N226" s="208"/>
      <c r="O226" s="208"/>
      <c r="P226" s="209">
        <f>SUM(P227:P260)</f>
        <v>0</v>
      </c>
      <c r="Q226" s="208"/>
      <c r="R226" s="209">
        <f>SUM(R227:R260)</f>
        <v>12.9298053024</v>
      </c>
      <c r="S226" s="208"/>
      <c r="T226" s="210">
        <f>SUM(T227:T260)</f>
        <v>0</v>
      </c>
      <c r="AR226" s="211" t="s">
        <v>74</v>
      </c>
      <c r="AT226" s="212" t="s">
        <v>66</v>
      </c>
      <c r="AU226" s="212" t="s">
        <v>74</v>
      </c>
      <c r="AY226" s="211" t="s">
        <v>163</v>
      </c>
      <c r="BK226" s="213">
        <f>SUM(BK227:BK260)</f>
        <v>0</v>
      </c>
    </row>
    <row r="227" s="1" customFormat="1" ht="16.5" customHeight="1">
      <c r="B227" s="38"/>
      <c r="C227" s="216" t="s">
        <v>387</v>
      </c>
      <c r="D227" s="216" t="s">
        <v>165</v>
      </c>
      <c r="E227" s="217" t="s">
        <v>256</v>
      </c>
      <c r="F227" s="218" t="s">
        <v>257</v>
      </c>
      <c r="G227" s="219" t="s">
        <v>180</v>
      </c>
      <c r="H227" s="220">
        <v>1.0660000000000001</v>
      </c>
      <c r="I227" s="221"/>
      <c r="J227" s="222">
        <f>ROUND(I227*H227,2)</f>
        <v>0</v>
      </c>
      <c r="K227" s="218" t="s">
        <v>169</v>
      </c>
      <c r="L227" s="43"/>
      <c r="M227" s="223" t="s">
        <v>1</v>
      </c>
      <c r="N227" s="224" t="s">
        <v>38</v>
      </c>
      <c r="O227" s="79"/>
      <c r="P227" s="225">
        <f>O227*H227</f>
        <v>0</v>
      </c>
      <c r="Q227" s="225">
        <v>2.4778600000000002</v>
      </c>
      <c r="R227" s="225">
        <f>Q227*H227</f>
        <v>2.6413987600000004</v>
      </c>
      <c r="S227" s="225">
        <v>0</v>
      </c>
      <c r="T227" s="226">
        <f>S227*H227</f>
        <v>0</v>
      </c>
      <c r="AR227" s="17" t="s">
        <v>170</v>
      </c>
      <c r="AT227" s="17" t="s">
        <v>165</v>
      </c>
      <c r="AU227" s="17" t="s">
        <v>76</v>
      </c>
      <c r="AY227" s="17" t="s">
        <v>163</v>
      </c>
      <c r="BE227" s="227">
        <f>IF(N227="základní",J227,0)</f>
        <v>0</v>
      </c>
      <c r="BF227" s="227">
        <f>IF(N227="snížená",J227,0)</f>
        <v>0</v>
      </c>
      <c r="BG227" s="227">
        <f>IF(N227="zákl. přenesená",J227,0)</f>
        <v>0</v>
      </c>
      <c r="BH227" s="227">
        <f>IF(N227="sníž. přenesená",J227,0)</f>
        <v>0</v>
      </c>
      <c r="BI227" s="227">
        <f>IF(N227="nulová",J227,0)</f>
        <v>0</v>
      </c>
      <c r="BJ227" s="17" t="s">
        <v>74</v>
      </c>
      <c r="BK227" s="227">
        <f>ROUND(I227*H227,2)</f>
        <v>0</v>
      </c>
      <c r="BL227" s="17" t="s">
        <v>170</v>
      </c>
      <c r="BM227" s="17" t="s">
        <v>1239</v>
      </c>
    </row>
    <row r="228" s="1" customFormat="1">
      <c r="B228" s="38"/>
      <c r="C228" s="39"/>
      <c r="D228" s="228" t="s">
        <v>172</v>
      </c>
      <c r="E228" s="39"/>
      <c r="F228" s="229" t="s">
        <v>259</v>
      </c>
      <c r="G228" s="39"/>
      <c r="H228" s="39"/>
      <c r="I228" s="143"/>
      <c r="J228" s="39"/>
      <c r="K228" s="39"/>
      <c r="L228" s="43"/>
      <c r="M228" s="230"/>
      <c r="N228" s="79"/>
      <c r="O228" s="79"/>
      <c r="P228" s="79"/>
      <c r="Q228" s="79"/>
      <c r="R228" s="79"/>
      <c r="S228" s="79"/>
      <c r="T228" s="80"/>
      <c r="AT228" s="17" t="s">
        <v>172</v>
      </c>
      <c r="AU228" s="17" t="s">
        <v>76</v>
      </c>
    </row>
    <row r="229" s="1" customFormat="1">
      <c r="B229" s="38"/>
      <c r="C229" s="39"/>
      <c r="D229" s="228" t="s">
        <v>174</v>
      </c>
      <c r="E229" s="39"/>
      <c r="F229" s="231" t="s">
        <v>260</v>
      </c>
      <c r="G229" s="39"/>
      <c r="H229" s="39"/>
      <c r="I229" s="143"/>
      <c r="J229" s="39"/>
      <c r="K229" s="39"/>
      <c r="L229" s="43"/>
      <c r="M229" s="230"/>
      <c r="N229" s="79"/>
      <c r="O229" s="79"/>
      <c r="P229" s="79"/>
      <c r="Q229" s="79"/>
      <c r="R229" s="79"/>
      <c r="S229" s="79"/>
      <c r="T229" s="80"/>
      <c r="AT229" s="17" t="s">
        <v>174</v>
      </c>
      <c r="AU229" s="17" t="s">
        <v>76</v>
      </c>
    </row>
    <row r="230" s="13" customFormat="1">
      <c r="B230" s="243"/>
      <c r="C230" s="244"/>
      <c r="D230" s="228" t="s">
        <v>176</v>
      </c>
      <c r="E230" s="245" t="s">
        <v>1</v>
      </c>
      <c r="F230" s="246" t="s">
        <v>740</v>
      </c>
      <c r="G230" s="244"/>
      <c r="H230" s="245" t="s">
        <v>1</v>
      </c>
      <c r="I230" s="247"/>
      <c r="J230" s="244"/>
      <c r="K230" s="244"/>
      <c r="L230" s="248"/>
      <c r="M230" s="249"/>
      <c r="N230" s="250"/>
      <c r="O230" s="250"/>
      <c r="P230" s="250"/>
      <c r="Q230" s="250"/>
      <c r="R230" s="250"/>
      <c r="S230" s="250"/>
      <c r="T230" s="251"/>
      <c r="AT230" s="252" t="s">
        <v>176</v>
      </c>
      <c r="AU230" s="252" t="s">
        <v>76</v>
      </c>
      <c r="AV230" s="13" t="s">
        <v>74</v>
      </c>
      <c r="AW230" s="13" t="s">
        <v>30</v>
      </c>
      <c r="AX230" s="13" t="s">
        <v>67</v>
      </c>
      <c r="AY230" s="252" t="s">
        <v>163</v>
      </c>
    </row>
    <row r="231" s="12" customFormat="1">
      <c r="B231" s="232"/>
      <c r="C231" s="233"/>
      <c r="D231" s="228" t="s">
        <v>176</v>
      </c>
      <c r="E231" s="234" t="s">
        <v>1</v>
      </c>
      <c r="F231" s="235" t="s">
        <v>1240</v>
      </c>
      <c r="G231" s="233"/>
      <c r="H231" s="236">
        <v>1.0660000000000001</v>
      </c>
      <c r="I231" s="237"/>
      <c r="J231" s="233"/>
      <c r="K231" s="233"/>
      <c r="L231" s="238"/>
      <c r="M231" s="239"/>
      <c r="N231" s="240"/>
      <c r="O231" s="240"/>
      <c r="P231" s="240"/>
      <c r="Q231" s="240"/>
      <c r="R231" s="240"/>
      <c r="S231" s="240"/>
      <c r="T231" s="241"/>
      <c r="AT231" s="242" t="s">
        <v>176</v>
      </c>
      <c r="AU231" s="242" t="s">
        <v>76</v>
      </c>
      <c r="AV231" s="12" t="s">
        <v>76</v>
      </c>
      <c r="AW231" s="12" t="s">
        <v>30</v>
      </c>
      <c r="AX231" s="12" t="s">
        <v>74</v>
      </c>
      <c r="AY231" s="242" t="s">
        <v>163</v>
      </c>
    </row>
    <row r="232" s="1" customFormat="1" ht="16.5" customHeight="1">
      <c r="B232" s="38"/>
      <c r="C232" s="216" t="s">
        <v>395</v>
      </c>
      <c r="D232" s="216" t="s">
        <v>165</v>
      </c>
      <c r="E232" s="217" t="s">
        <v>268</v>
      </c>
      <c r="F232" s="218" t="s">
        <v>269</v>
      </c>
      <c r="G232" s="219" t="s">
        <v>197</v>
      </c>
      <c r="H232" s="220">
        <v>8.4369999999999994</v>
      </c>
      <c r="I232" s="221"/>
      <c r="J232" s="222">
        <f>ROUND(I232*H232,2)</f>
        <v>0</v>
      </c>
      <c r="K232" s="218" t="s">
        <v>169</v>
      </c>
      <c r="L232" s="43"/>
      <c r="M232" s="223" t="s">
        <v>1</v>
      </c>
      <c r="N232" s="224" t="s">
        <v>38</v>
      </c>
      <c r="O232" s="79"/>
      <c r="P232" s="225">
        <f>O232*H232</f>
        <v>0</v>
      </c>
      <c r="Q232" s="225">
        <v>0.041744200000000002</v>
      </c>
      <c r="R232" s="225">
        <f>Q232*H232</f>
        <v>0.3521958154</v>
      </c>
      <c r="S232" s="225">
        <v>0</v>
      </c>
      <c r="T232" s="226">
        <f>S232*H232</f>
        <v>0</v>
      </c>
      <c r="AR232" s="17" t="s">
        <v>170</v>
      </c>
      <c r="AT232" s="17" t="s">
        <v>165</v>
      </c>
      <c r="AU232" s="17" t="s">
        <v>76</v>
      </c>
      <c r="AY232" s="17" t="s">
        <v>163</v>
      </c>
      <c r="BE232" s="227">
        <f>IF(N232="základní",J232,0)</f>
        <v>0</v>
      </c>
      <c r="BF232" s="227">
        <f>IF(N232="snížená",J232,0)</f>
        <v>0</v>
      </c>
      <c r="BG232" s="227">
        <f>IF(N232="zákl. přenesená",J232,0)</f>
        <v>0</v>
      </c>
      <c r="BH232" s="227">
        <f>IF(N232="sníž. přenesená",J232,0)</f>
        <v>0</v>
      </c>
      <c r="BI232" s="227">
        <f>IF(N232="nulová",J232,0)</f>
        <v>0</v>
      </c>
      <c r="BJ232" s="17" t="s">
        <v>74</v>
      </c>
      <c r="BK232" s="227">
        <f>ROUND(I232*H232,2)</f>
        <v>0</v>
      </c>
      <c r="BL232" s="17" t="s">
        <v>170</v>
      </c>
      <c r="BM232" s="17" t="s">
        <v>1241</v>
      </c>
    </row>
    <row r="233" s="1" customFormat="1">
      <c r="B233" s="38"/>
      <c r="C233" s="39"/>
      <c r="D233" s="228" t="s">
        <v>172</v>
      </c>
      <c r="E233" s="39"/>
      <c r="F233" s="229" t="s">
        <v>271</v>
      </c>
      <c r="G233" s="39"/>
      <c r="H233" s="39"/>
      <c r="I233" s="143"/>
      <c r="J233" s="39"/>
      <c r="K233" s="39"/>
      <c r="L233" s="43"/>
      <c r="M233" s="230"/>
      <c r="N233" s="79"/>
      <c r="O233" s="79"/>
      <c r="P233" s="79"/>
      <c r="Q233" s="79"/>
      <c r="R233" s="79"/>
      <c r="S233" s="79"/>
      <c r="T233" s="80"/>
      <c r="AT233" s="17" t="s">
        <v>172</v>
      </c>
      <c r="AU233" s="17" t="s">
        <v>76</v>
      </c>
    </row>
    <row r="234" s="1" customFormat="1">
      <c r="B234" s="38"/>
      <c r="C234" s="39"/>
      <c r="D234" s="228" t="s">
        <v>174</v>
      </c>
      <c r="E234" s="39"/>
      <c r="F234" s="231" t="s">
        <v>272</v>
      </c>
      <c r="G234" s="39"/>
      <c r="H234" s="39"/>
      <c r="I234" s="143"/>
      <c r="J234" s="39"/>
      <c r="K234" s="39"/>
      <c r="L234" s="43"/>
      <c r="M234" s="230"/>
      <c r="N234" s="79"/>
      <c r="O234" s="79"/>
      <c r="P234" s="79"/>
      <c r="Q234" s="79"/>
      <c r="R234" s="79"/>
      <c r="S234" s="79"/>
      <c r="T234" s="80"/>
      <c r="AT234" s="17" t="s">
        <v>174</v>
      </c>
      <c r="AU234" s="17" t="s">
        <v>76</v>
      </c>
    </row>
    <row r="235" s="13" customFormat="1">
      <c r="B235" s="243"/>
      <c r="C235" s="244"/>
      <c r="D235" s="228" t="s">
        <v>176</v>
      </c>
      <c r="E235" s="245" t="s">
        <v>1</v>
      </c>
      <c r="F235" s="246" t="s">
        <v>745</v>
      </c>
      <c r="G235" s="244"/>
      <c r="H235" s="245" t="s">
        <v>1</v>
      </c>
      <c r="I235" s="247"/>
      <c r="J235" s="244"/>
      <c r="K235" s="244"/>
      <c r="L235" s="248"/>
      <c r="M235" s="249"/>
      <c r="N235" s="250"/>
      <c r="O235" s="250"/>
      <c r="P235" s="250"/>
      <c r="Q235" s="250"/>
      <c r="R235" s="250"/>
      <c r="S235" s="250"/>
      <c r="T235" s="251"/>
      <c r="AT235" s="252" t="s">
        <v>176</v>
      </c>
      <c r="AU235" s="252" t="s">
        <v>76</v>
      </c>
      <c r="AV235" s="13" t="s">
        <v>74</v>
      </c>
      <c r="AW235" s="13" t="s">
        <v>30</v>
      </c>
      <c r="AX235" s="13" t="s">
        <v>67</v>
      </c>
      <c r="AY235" s="252" t="s">
        <v>163</v>
      </c>
    </row>
    <row r="236" s="12" customFormat="1">
      <c r="B236" s="232"/>
      <c r="C236" s="233"/>
      <c r="D236" s="228" t="s">
        <v>176</v>
      </c>
      <c r="E236" s="234" t="s">
        <v>1</v>
      </c>
      <c r="F236" s="235" t="s">
        <v>1242</v>
      </c>
      <c r="G236" s="233"/>
      <c r="H236" s="236">
        <v>7.7169999999999996</v>
      </c>
      <c r="I236" s="237"/>
      <c r="J236" s="233"/>
      <c r="K236" s="233"/>
      <c r="L236" s="238"/>
      <c r="M236" s="239"/>
      <c r="N236" s="240"/>
      <c r="O236" s="240"/>
      <c r="P236" s="240"/>
      <c r="Q236" s="240"/>
      <c r="R236" s="240"/>
      <c r="S236" s="240"/>
      <c r="T236" s="241"/>
      <c r="AT236" s="242" t="s">
        <v>176</v>
      </c>
      <c r="AU236" s="242" t="s">
        <v>76</v>
      </c>
      <c r="AV236" s="12" t="s">
        <v>76</v>
      </c>
      <c r="AW236" s="12" t="s">
        <v>30</v>
      </c>
      <c r="AX236" s="12" t="s">
        <v>67</v>
      </c>
      <c r="AY236" s="242" t="s">
        <v>163</v>
      </c>
    </row>
    <row r="237" s="12" customFormat="1">
      <c r="B237" s="232"/>
      <c r="C237" s="233"/>
      <c r="D237" s="228" t="s">
        <v>176</v>
      </c>
      <c r="E237" s="234" t="s">
        <v>1</v>
      </c>
      <c r="F237" s="235" t="s">
        <v>1243</v>
      </c>
      <c r="G237" s="233"/>
      <c r="H237" s="236">
        <v>0.71999999999999997</v>
      </c>
      <c r="I237" s="237"/>
      <c r="J237" s="233"/>
      <c r="K237" s="233"/>
      <c r="L237" s="238"/>
      <c r="M237" s="239"/>
      <c r="N237" s="240"/>
      <c r="O237" s="240"/>
      <c r="P237" s="240"/>
      <c r="Q237" s="240"/>
      <c r="R237" s="240"/>
      <c r="S237" s="240"/>
      <c r="T237" s="241"/>
      <c r="AT237" s="242" t="s">
        <v>176</v>
      </c>
      <c r="AU237" s="242" t="s">
        <v>76</v>
      </c>
      <c r="AV237" s="12" t="s">
        <v>76</v>
      </c>
      <c r="AW237" s="12" t="s">
        <v>30</v>
      </c>
      <c r="AX237" s="12" t="s">
        <v>67</v>
      </c>
      <c r="AY237" s="242" t="s">
        <v>163</v>
      </c>
    </row>
    <row r="238" s="14" customFormat="1">
      <c r="B238" s="253"/>
      <c r="C238" s="254"/>
      <c r="D238" s="228" t="s">
        <v>176</v>
      </c>
      <c r="E238" s="255" t="s">
        <v>1</v>
      </c>
      <c r="F238" s="256" t="s">
        <v>188</v>
      </c>
      <c r="G238" s="254"/>
      <c r="H238" s="257">
        <v>8.4369999999999994</v>
      </c>
      <c r="I238" s="258"/>
      <c r="J238" s="254"/>
      <c r="K238" s="254"/>
      <c r="L238" s="259"/>
      <c r="M238" s="260"/>
      <c r="N238" s="261"/>
      <c r="O238" s="261"/>
      <c r="P238" s="261"/>
      <c r="Q238" s="261"/>
      <c r="R238" s="261"/>
      <c r="S238" s="261"/>
      <c r="T238" s="262"/>
      <c r="AT238" s="263" t="s">
        <v>176</v>
      </c>
      <c r="AU238" s="263" t="s">
        <v>76</v>
      </c>
      <c r="AV238" s="14" t="s">
        <v>170</v>
      </c>
      <c r="AW238" s="14" t="s">
        <v>30</v>
      </c>
      <c r="AX238" s="14" t="s">
        <v>74</v>
      </c>
      <c r="AY238" s="263" t="s">
        <v>163</v>
      </c>
    </row>
    <row r="239" s="1" customFormat="1" ht="16.5" customHeight="1">
      <c r="B239" s="38"/>
      <c r="C239" s="216" t="s">
        <v>402</v>
      </c>
      <c r="D239" s="216" t="s">
        <v>165</v>
      </c>
      <c r="E239" s="217" t="s">
        <v>281</v>
      </c>
      <c r="F239" s="218" t="s">
        <v>282</v>
      </c>
      <c r="G239" s="219" t="s">
        <v>197</v>
      </c>
      <c r="H239" s="220">
        <v>8.4369999999999994</v>
      </c>
      <c r="I239" s="221"/>
      <c r="J239" s="222">
        <f>ROUND(I239*H239,2)</f>
        <v>0</v>
      </c>
      <c r="K239" s="218" t="s">
        <v>169</v>
      </c>
      <c r="L239" s="43"/>
      <c r="M239" s="223" t="s">
        <v>1</v>
      </c>
      <c r="N239" s="224" t="s">
        <v>38</v>
      </c>
      <c r="O239" s="79"/>
      <c r="P239" s="225">
        <f>O239*H239</f>
        <v>0</v>
      </c>
      <c r="Q239" s="225">
        <v>1.5E-05</v>
      </c>
      <c r="R239" s="225">
        <f>Q239*H239</f>
        <v>0.00012655499999999998</v>
      </c>
      <c r="S239" s="225">
        <v>0</v>
      </c>
      <c r="T239" s="226">
        <f>S239*H239</f>
        <v>0</v>
      </c>
      <c r="AR239" s="17" t="s">
        <v>170</v>
      </c>
      <c r="AT239" s="17" t="s">
        <v>165</v>
      </c>
      <c r="AU239" s="17" t="s">
        <v>76</v>
      </c>
      <c r="AY239" s="17" t="s">
        <v>163</v>
      </c>
      <c r="BE239" s="227">
        <f>IF(N239="základní",J239,0)</f>
        <v>0</v>
      </c>
      <c r="BF239" s="227">
        <f>IF(N239="snížená",J239,0)</f>
        <v>0</v>
      </c>
      <c r="BG239" s="227">
        <f>IF(N239="zákl. přenesená",J239,0)</f>
        <v>0</v>
      </c>
      <c r="BH239" s="227">
        <f>IF(N239="sníž. přenesená",J239,0)</f>
        <v>0</v>
      </c>
      <c r="BI239" s="227">
        <f>IF(N239="nulová",J239,0)</f>
        <v>0</v>
      </c>
      <c r="BJ239" s="17" t="s">
        <v>74</v>
      </c>
      <c r="BK239" s="227">
        <f>ROUND(I239*H239,2)</f>
        <v>0</v>
      </c>
      <c r="BL239" s="17" t="s">
        <v>170</v>
      </c>
      <c r="BM239" s="17" t="s">
        <v>1244</v>
      </c>
    </row>
    <row r="240" s="1" customFormat="1">
      <c r="B240" s="38"/>
      <c r="C240" s="39"/>
      <c r="D240" s="228" t="s">
        <v>172</v>
      </c>
      <c r="E240" s="39"/>
      <c r="F240" s="229" t="s">
        <v>284</v>
      </c>
      <c r="G240" s="39"/>
      <c r="H240" s="39"/>
      <c r="I240" s="143"/>
      <c r="J240" s="39"/>
      <c r="K240" s="39"/>
      <c r="L240" s="43"/>
      <c r="M240" s="230"/>
      <c r="N240" s="79"/>
      <c r="O240" s="79"/>
      <c r="P240" s="79"/>
      <c r="Q240" s="79"/>
      <c r="R240" s="79"/>
      <c r="S240" s="79"/>
      <c r="T240" s="80"/>
      <c r="AT240" s="17" t="s">
        <v>172</v>
      </c>
      <c r="AU240" s="17" t="s">
        <v>76</v>
      </c>
    </row>
    <row r="241" s="1" customFormat="1">
      <c r="B241" s="38"/>
      <c r="C241" s="39"/>
      <c r="D241" s="228" t="s">
        <v>174</v>
      </c>
      <c r="E241" s="39"/>
      <c r="F241" s="231" t="s">
        <v>272</v>
      </c>
      <c r="G241" s="39"/>
      <c r="H241" s="39"/>
      <c r="I241" s="143"/>
      <c r="J241" s="39"/>
      <c r="K241" s="39"/>
      <c r="L241" s="43"/>
      <c r="M241" s="230"/>
      <c r="N241" s="79"/>
      <c r="O241" s="79"/>
      <c r="P241" s="79"/>
      <c r="Q241" s="79"/>
      <c r="R241" s="79"/>
      <c r="S241" s="79"/>
      <c r="T241" s="80"/>
      <c r="AT241" s="17" t="s">
        <v>174</v>
      </c>
      <c r="AU241" s="17" t="s">
        <v>76</v>
      </c>
    </row>
    <row r="242" s="1" customFormat="1" ht="16.5" customHeight="1">
      <c r="B242" s="38"/>
      <c r="C242" s="216" t="s">
        <v>410</v>
      </c>
      <c r="D242" s="216" t="s">
        <v>165</v>
      </c>
      <c r="E242" s="217" t="s">
        <v>285</v>
      </c>
      <c r="F242" s="218" t="s">
        <v>286</v>
      </c>
      <c r="G242" s="219" t="s">
        <v>241</v>
      </c>
      <c r="H242" s="220">
        <v>0.11</v>
      </c>
      <c r="I242" s="221"/>
      <c r="J242" s="222">
        <f>ROUND(I242*H242,2)</f>
        <v>0</v>
      </c>
      <c r="K242" s="218" t="s">
        <v>169</v>
      </c>
      <c r="L242" s="43"/>
      <c r="M242" s="223" t="s">
        <v>1</v>
      </c>
      <c r="N242" s="224" t="s">
        <v>38</v>
      </c>
      <c r="O242" s="79"/>
      <c r="P242" s="225">
        <f>O242*H242</f>
        <v>0</v>
      </c>
      <c r="Q242" s="225">
        <v>1.0487652000000001</v>
      </c>
      <c r="R242" s="225">
        <f>Q242*H242</f>
        <v>0.115364172</v>
      </c>
      <c r="S242" s="225">
        <v>0</v>
      </c>
      <c r="T242" s="226">
        <f>S242*H242</f>
        <v>0</v>
      </c>
      <c r="AR242" s="17" t="s">
        <v>170</v>
      </c>
      <c r="AT242" s="17" t="s">
        <v>165</v>
      </c>
      <c r="AU242" s="17" t="s">
        <v>76</v>
      </c>
      <c r="AY242" s="17" t="s">
        <v>163</v>
      </c>
      <c r="BE242" s="227">
        <f>IF(N242="základní",J242,0)</f>
        <v>0</v>
      </c>
      <c r="BF242" s="227">
        <f>IF(N242="snížená",J242,0)</f>
        <v>0</v>
      </c>
      <c r="BG242" s="227">
        <f>IF(N242="zákl. přenesená",J242,0)</f>
        <v>0</v>
      </c>
      <c r="BH242" s="227">
        <f>IF(N242="sníž. přenesená",J242,0)</f>
        <v>0</v>
      </c>
      <c r="BI242" s="227">
        <f>IF(N242="nulová",J242,0)</f>
        <v>0</v>
      </c>
      <c r="BJ242" s="17" t="s">
        <v>74</v>
      </c>
      <c r="BK242" s="227">
        <f>ROUND(I242*H242,2)</f>
        <v>0</v>
      </c>
      <c r="BL242" s="17" t="s">
        <v>170</v>
      </c>
      <c r="BM242" s="17" t="s">
        <v>1245</v>
      </c>
    </row>
    <row r="243" s="1" customFormat="1">
      <c r="B243" s="38"/>
      <c r="C243" s="39"/>
      <c r="D243" s="228" t="s">
        <v>172</v>
      </c>
      <c r="E243" s="39"/>
      <c r="F243" s="229" t="s">
        <v>288</v>
      </c>
      <c r="G243" s="39"/>
      <c r="H243" s="39"/>
      <c r="I243" s="143"/>
      <c r="J243" s="39"/>
      <c r="K243" s="39"/>
      <c r="L243" s="43"/>
      <c r="M243" s="230"/>
      <c r="N243" s="79"/>
      <c r="O243" s="79"/>
      <c r="P243" s="79"/>
      <c r="Q243" s="79"/>
      <c r="R243" s="79"/>
      <c r="S243" s="79"/>
      <c r="T243" s="80"/>
      <c r="AT243" s="17" t="s">
        <v>172</v>
      </c>
      <c r="AU243" s="17" t="s">
        <v>76</v>
      </c>
    </row>
    <row r="244" s="1" customFormat="1">
      <c r="B244" s="38"/>
      <c r="C244" s="39"/>
      <c r="D244" s="228" t="s">
        <v>174</v>
      </c>
      <c r="E244" s="39"/>
      <c r="F244" s="231" t="s">
        <v>289</v>
      </c>
      <c r="G244" s="39"/>
      <c r="H244" s="39"/>
      <c r="I244" s="143"/>
      <c r="J244" s="39"/>
      <c r="K244" s="39"/>
      <c r="L244" s="43"/>
      <c r="M244" s="230"/>
      <c r="N244" s="79"/>
      <c r="O244" s="79"/>
      <c r="P244" s="79"/>
      <c r="Q244" s="79"/>
      <c r="R244" s="79"/>
      <c r="S244" s="79"/>
      <c r="T244" s="80"/>
      <c r="AT244" s="17" t="s">
        <v>174</v>
      </c>
      <c r="AU244" s="17" t="s">
        <v>76</v>
      </c>
    </row>
    <row r="245" s="13" customFormat="1">
      <c r="B245" s="243"/>
      <c r="C245" s="244"/>
      <c r="D245" s="228" t="s">
        <v>176</v>
      </c>
      <c r="E245" s="245" t="s">
        <v>1</v>
      </c>
      <c r="F245" s="246" t="s">
        <v>1246</v>
      </c>
      <c r="G245" s="244"/>
      <c r="H245" s="245" t="s">
        <v>1</v>
      </c>
      <c r="I245" s="247"/>
      <c r="J245" s="244"/>
      <c r="K245" s="244"/>
      <c r="L245" s="248"/>
      <c r="M245" s="249"/>
      <c r="N245" s="250"/>
      <c r="O245" s="250"/>
      <c r="P245" s="250"/>
      <c r="Q245" s="250"/>
      <c r="R245" s="250"/>
      <c r="S245" s="250"/>
      <c r="T245" s="251"/>
      <c r="AT245" s="252" t="s">
        <v>176</v>
      </c>
      <c r="AU245" s="252" t="s">
        <v>76</v>
      </c>
      <c r="AV245" s="13" t="s">
        <v>74</v>
      </c>
      <c r="AW245" s="13" t="s">
        <v>30</v>
      </c>
      <c r="AX245" s="13" t="s">
        <v>67</v>
      </c>
      <c r="AY245" s="252" t="s">
        <v>163</v>
      </c>
    </row>
    <row r="246" s="12" customFormat="1">
      <c r="B246" s="232"/>
      <c r="C246" s="233"/>
      <c r="D246" s="228" t="s">
        <v>176</v>
      </c>
      <c r="E246" s="234" t="s">
        <v>1</v>
      </c>
      <c r="F246" s="235" t="s">
        <v>1247</v>
      </c>
      <c r="G246" s="233"/>
      <c r="H246" s="236">
        <v>0.11</v>
      </c>
      <c r="I246" s="237"/>
      <c r="J246" s="233"/>
      <c r="K246" s="233"/>
      <c r="L246" s="238"/>
      <c r="M246" s="239"/>
      <c r="N246" s="240"/>
      <c r="O246" s="240"/>
      <c r="P246" s="240"/>
      <c r="Q246" s="240"/>
      <c r="R246" s="240"/>
      <c r="S246" s="240"/>
      <c r="T246" s="241"/>
      <c r="AT246" s="242" t="s">
        <v>176</v>
      </c>
      <c r="AU246" s="242" t="s">
        <v>76</v>
      </c>
      <c r="AV246" s="12" t="s">
        <v>76</v>
      </c>
      <c r="AW246" s="12" t="s">
        <v>30</v>
      </c>
      <c r="AX246" s="12" t="s">
        <v>74</v>
      </c>
      <c r="AY246" s="242" t="s">
        <v>163</v>
      </c>
    </row>
    <row r="247" s="1" customFormat="1" ht="16.5" customHeight="1">
      <c r="B247" s="38"/>
      <c r="C247" s="216" t="s">
        <v>418</v>
      </c>
      <c r="D247" s="216" t="s">
        <v>165</v>
      </c>
      <c r="E247" s="217" t="s">
        <v>756</v>
      </c>
      <c r="F247" s="218" t="s">
        <v>757</v>
      </c>
      <c r="G247" s="219" t="s">
        <v>398</v>
      </c>
      <c r="H247" s="220">
        <v>3</v>
      </c>
      <c r="I247" s="221"/>
      <c r="J247" s="222">
        <f>ROUND(I247*H247,2)</f>
        <v>0</v>
      </c>
      <c r="K247" s="218" t="s">
        <v>169</v>
      </c>
      <c r="L247" s="43"/>
      <c r="M247" s="223" t="s">
        <v>1</v>
      </c>
      <c r="N247" s="224" t="s">
        <v>38</v>
      </c>
      <c r="O247" s="79"/>
      <c r="P247" s="225">
        <f>O247*H247</f>
        <v>0</v>
      </c>
      <c r="Q247" s="225">
        <v>0</v>
      </c>
      <c r="R247" s="225">
        <f>Q247*H247</f>
        <v>0</v>
      </c>
      <c r="S247" s="225">
        <v>0</v>
      </c>
      <c r="T247" s="226">
        <f>S247*H247</f>
        <v>0</v>
      </c>
      <c r="AR247" s="17" t="s">
        <v>170</v>
      </c>
      <c r="AT247" s="17" t="s">
        <v>165</v>
      </c>
      <c r="AU247" s="17" t="s">
        <v>76</v>
      </c>
      <c r="AY247" s="17" t="s">
        <v>163</v>
      </c>
      <c r="BE247" s="227">
        <f>IF(N247="základní",J247,0)</f>
        <v>0</v>
      </c>
      <c r="BF247" s="227">
        <f>IF(N247="snížená",J247,0)</f>
        <v>0</v>
      </c>
      <c r="BG247" s="227">
        <f>IF(N247="zákl. přenesená",J247,0)</f>
        <v>0</v>
      </c>
      <c r="BH247" s="227">
        <f>IF(N247="sníž. přenesená",J247,0)</f>
        <v>0</v>
      </c>
      <c r="BI247" s="227">
        <f>IF(N247="nulová",J247,0)</f>
        <v>0</v>
      </c>
      <c r="BJ247" s="17" t="s">
        <v>74</v>
      </c>
      <c r="BK247" s="227">
        <f>ROUND(I247*H247,2)</f>
        <v>0</v>
      </c>
      <c r="BL247" s="17" t="s">
        <v>170</v>
      </c>
      <c r="BM247" s="17" t="s">
        <v>1248</v>
      </c>
    </row>
    <row r="248" s="1" customFormat="1">
      <c r="B248" s="38"/>
      <c r="C248" s="39"/>
      <c r="D248" s="228" t="s">
        <v>172</v>
      </c>
      <c r="E248" s="39"/>
      <c r="F248" s="229" t="s">
        <v>759</v>
      </c>
      <c r="G248" s="39"/>
      <c r="H248" s="39"/>
      <c r="I248" s="143"/>
      <c r="J248" s="39"/>
      <c r="K248" s="39"/>
      <c r="L248" s="43"/>
      <c r="M248" s="230"/>
      <c r="N248" s="79"/>
      <c r="O248" s="79"/>
      <c r="P248" s="79"/>
      <c r="Q248" s="79"/>
      <c r="R248" s="79"/>
      <c r="S248" s="79"/>
      <c r="T248" s="80"/>
      <c r="AT248" s="17" t="s">
        <v>172</v>
      </c>
      <c r="AU248" s="17" t="s">
        <v>76</v>
      </c>
    </row>
    <row r="249" s="1" customFormat="1">
      <c r="B249" s="38"/>
      <c r="C249" s="39"/>
      <c r="D249" s="228" t="s">
        <v>174</v>
      </c>
      <c r="E249" s="39"/>
      <c r="F249" s="231" t="s">
        <v>760</v>
      </c>
      <c r="G249" s="39"/>
      <c r="H249" s="39"/>
      <c r="I249" s="143"/>
      <c r="J249" s="39"/>
      <c r="K249" s="39"/>
      <c r="L249" s="43"/>
      <c r="M249" s="230"/>
      <c r="N249" s="79"/>
      <c r="O249" s="79"/>
      <c r="P249" s="79"/>
      <c r="Q249" s="79"/>
      <c r="R249" s="79"/>
      <c r="S249" s="79"/>
      <c r="T249" s="80"/>
      <c r="AT249" s="17" t="s">
        <v>174</v>
      </c>
      <c r="AU249" s="17" t="s">
        <v>76</v>
      </c>
    </row>
    <row r="250" s="1" customFormat="1">
      <c r="B250" s="38"/>
      <c r="C250" s="39"/>
      <c r="D250" s="228" t="s">
        <v>221</v>
      </c>
      <c r="E250" s="39"/>
      <c r="F250" s="231" t="s">
        <v>1249</v>
      </c>
      <c r="G250" s="39"/>
      <c r="H250" s="39"/>
      <c r="I250" s="143"/>
      <c r="J250" s="39"/>
      <c r="K250" s="39"/>
      <c r="L250" s="43"/>
      <c r="M250" s="230"/>
      <c r="N250" s="79"/>
      <c r="O250" s="79"/>
      <c r="P250" s="79"/>
      <c r="Q250" s="79"/>
      <c r="R250" s="79"/>
      <c r="S250" s="79"/>
      <c r="T250" s="80"/>
      <c r="AT250" s="17" t="s">
        <v>221</v>
      </c>
      <c r="AU250" s="17" t="s">
        <v>76</v>
      </c>
    </row>
    <row r="251" s="13" customFormat="1">
      <c r="B251" s="243"/>
      <c r="C251" s="244"/>
      <c r="D251" s="228" t="s">
        <v>176</v>
      </c>
      <c r="E251" s="245" t="s">
        <v>1</v>
      </c>
      <c r="F251" s="246" t="s">
        <v>761</v>
      </c>
      <c r="G251" s="244"/>
      <c r="H251" s="245" t="s">
        <v>1</v>
      </c>
      <c r="I251" s="247"/>
      <c r="J251" s="244"/>
      <c r="K251" s="244"/>
      <c r="L251" s="248"/>
      <c r="M251" s="249"/>
      <c r="N251" s="250"/>
      <c r="O251" s="250"/>
      <c r="P251" s="250"/>
      <c r="Q251" s="250"/>
      <c r="R251" s="250"/>
      <c r="S251" s="250"/>
      <c r="T251" s="251"/>
      <c r="AT251" s="252" t="s">
        <v>176</v>
      </c>
      <c r="AU251" s="252" t="s">
        <v>76</v>
      </c>
      <c r="AV251" s="13" t="s">
        <v>74</v>
      </c>
      <c r="AW251" s="13" t="s">
        <v>30</v>
      </c>
      <c r="AX251" s="13" t="s">
        <v>67</v>
      </c>
      <c r="AY251" s="252" t="s">
        <v>163</v>
      </c>
    </row>
    <row r="252" s="12" customFormat="1">
      <c r="B252" s="232"/>
      <c r="C252" s="233"/>
      <c r="D252" s="228" t="s">
        <v>176</v>
      </c>
      <c r="E252" s="234" t="s">
        <v>1</v>
      </c>
      <c r="F252" s="235" t="s">
        <v>1250</v>
      </c>
      <c r="G252" s="233"/>
      <c r="H252" s="236">
        <v>3</v>
      </c>
      <c r="I252" s="237"/>
      <c r="J252" s="233"/>
      <c r="K252" s="233"/>
      <c r="L252" s="238"/>
      <c r="M252" s="239"/>
      <c r="N252" s="240"/>
      <c r="O252" s="240"/>
      <c r="P252" s="240"/>
      <c r="Q252" s="240"/>
      <c r="R252" s="240"/>
      <c r="S252" s="240"/>
      <c r="T252" s="241"/>
      <c r="AT252" s="242" t="s">
        <v>176</v>
      </c>
      <c r="AU252" s="242" t="s">
        <v>76</v>
      </c>
      <c r="AV252" s="12" t="s">
        <v>76</v>
      </c>
      <c r="AW252" s="12" t="s">
        <v>30</v>
      </c>
      <c r="AX252" s="12" t="s">
        <v>74</v>
      </c>
      <c r="AY252" s="242" t="s">
        <v>163</v>
      </c>
    </row>
    <row r="253" s="1" customFormat="1" ht="16.5" customHeight="1">
      <c r="B253" s="38"/>
      <c r="C253" s="264" t="s">
        <v>429</v>
      </c>
      <c r="D253" s="264" t="s">
        <v>347</v>
      </c>
      <c r="E253" s="265" t="s">
        <v>763</v>
      </c>
      <c r="F253" s="266" t="s">
        <v>764</v>
      </c>
      <c r="G253" s="267" t="s">
        <v>398</v>
      </c>
      <c r="H253" s="268">
        <v>3</v>
      </c>
      <c r="I253" s="269"/>
      <c r="J253" s="270">
        <f>ROUND(I253*H253,2)</f>
        <v>0</v>
      </c>
      <c r="K253" s="266" t="s">
        <v>1</v>
      </c>
      <c r="L253" s="271"/>
      <c r="M253" s="272" t="s">
        <v>1</v>
      </c>
      <c r="N253" s="273" t="s">
        <v>38</v>
      </c>
      <c r="O253" s="79"/>
      <c r="P253" s="225">
        <f>O253*H253</f>
        <v>0</v>
      </c>
      <c r="Q253" s="225">
        <v>3.1499999999999999</v>
      </c>
      <c r="R253" s="225">
        <f>Q253*H253</f>
        <v>9.4499999999999993</v>
      </c>
      <c r="S253" s="225">
        <v>0</v>
      </c>
      <c r="T253" s="226">
        <f>S253*H253</f>
        <v>0</v>
      </c>
      <c r="AR253" s="17" t="s">
        <v>224</v>
      </c>
      <c r="AT253" s="17" t="s">
        <v>347</v>
      </c>
      <c r="AU253" s="17" t="s">
        <v>76</v>
      </c>
      <c r="AY253" s="17" t="s">
        <v>163</v>
      </c>
      <c r="BE253" s="227">
        <f>IF(N253="základní",J253,0)</f>
        <v>0</v>
      </c>
      <c r="BF253" s="227">
        <f>IF(N253="snížená",J253,0)</f>
        <v>0</v>
      </c>
      <c r="BG253" s="227">
        <f>IF(N253="zákl. přenesená",J253,0)</f>
        <v>0</v>
      </c>
      <c r="BH253" s="227">
        <f>IF(N253="sníž. přenesená",J253,0)</f>
        <v>0</v>
      </c>
      <c r="BI253" s="227">
        <f>IF(N253="nulová",J253,0)</f>
        <v>0</v>
      </c>
      <c r="BJ253" s="17" t="s">
        <v>74</v>
      </c>
      <c r="BK253" s="227">
        <f>ROUND(I253*H253,2)</f>
        <v>0</v>
      </c>
      <c r="BL253" s="17" t="s">
        <v>170</v>
      </c>
      <c r="BM253" s="17" t="s">
        <v>1251</v>
      </c>
    </row>
    <row r="254" s="1" customFormat="1">
      <c r="B254" s="38"/>
      <c r="C254" s="39"/>
      <c r="D254" s="228" t="s">
        <v>172</v>
      </c>
      <c r="E254" s="39"/>
      <c r="F254" s="229" t="s">
        <v>766</v>
      </c>
      <c r="G254" s="39"/>
      <c r="H254" s="39"/>
      <c r="I254" s="143"/>
      <c r="J254" s="39"/>
      <c r="K254" s="39"/>
      <c r="L254" s="43"/>
      <c r="M254" s="230"/>
      <c r="N254" s="79"/>
      <c r="O254" s="79"/>
      <c r="P254" s="79"/>
      <c r="Q254" s="79"/>
      <c r="R254" s="79"/>
      <c r="S254" s="79"/>
      <c r="T254" s="80"/>
      <c r="AT254" s="17" t="s">
        <v>172</v>
      </c>
      <c r="AU254" s="17" t="s">
        <v>76</v>
      </c>
    </row>
    <row r="255" s="1" customFormat="1">
      <c r="B255" s="38"/>
      <c r="C255" s="39"/>
      <c r="D255" s="228" t="s">
        <v>221</v>
      </c>
      <c r="E255" s="39"/>
      <c r="F255" s="231" t="s">
        <v>767</v>
      </c>
      <c r="G255" s="39"/>
      <c r="H255" s="39"/>
      <c r="I255" s="143"/>
      <c r="J255" s="39"/>
      <c r="K255" s="39"/>
      <c r="L255" s="43"/>
      <c r="M255" s="230"/>
      <c r="N255" s="79"/>
      <c r="O255" s="79"/>
      <c r="P255" s="79"/>
      <c r="Q255" s="79"/>
      <c r="R255" s="79"/>
      <c r="S255" s="79"/>
      <c r="T255" s="80"/>
      <c r="AT255" s="17" t="s">
        <v>221</v>
      </c>
      <c r="AU255" s="17" t="s">
        <v>76</v>
      </c>
    </row>
    <row r="256" s="1" customFormat="1" ht="16.5" customHeight="1">
      <c r="B256" s="38"/>
      <c r="C256" s="216" t="s">
        <v>436</v>
      </c>
      <c r="D256" s="216" t="s">
        <v>165</v>
      </c>
      <c r="E256" s="217" t="s">
        <v>768</v>
      </c>
      <c r="F256" s="218" t="s">
        <v>769</v>
      </c>
      <c r="G256" s="219" t="s">
        <v>168</v>
      </c>
      <c r="H256" s="220">
        <v>56</v>
      </c>
      <c r="I256" s="221"/>
      <c r="J256" s="222">
        <f>ROUND(I256*H256,2)</f>
        <v>0</v>
      </c>
      <c r="K256" s="218" t="s">
        <v>169</v>
      </c>
      <c r="L256" s="43"/>
      <c r="M256" s="223" t="s">
        <v>1</v>
      </c>
      <c r="N256" s="224" t="s">
        <v>38</v>
      </c>
      <c r="O256" s="79"/>
      <c r="P256" s="225">
        <f>O256*H256</f>
        <v>0</v>
      </c>
      <c r="Q256" s="225">
        <v>0.00662</v>
      </c>
      <c r="R256" s="225">
        <f>Q256*H256</f>
        <v>0.37071999999999999</v>
      </c>
      <c r="S256" s="225">
        <v>0</v>
      </c>
      <c r="T256" s="226">
        <f>S256*H256</f>
        <v>0</v>
      </c>
      <c r="AR256" s="17" t="s">
        <v>170</v>
      </c>
      <c r="AT256" s="17" t="s">
        <v>165</v>
      </c>
      <c r="AU256" s="17" t="s">
        <v>76</v>
      </c>
      <c r="AY256" s="17" t="s">
        <v>163</v>
      </c>
      <c r="BE256" s="227">
        <f>IF(N256="základní",J256,0)</f>
        <v>0</v>
      </c>
      <c r="BF256" s="227">
        <f>IF(N256="snížená",J256,0)</f>
        <v>0</v>
      </c>
      <c r="BG256" s="227">
        <f>IF(N256="zákl. přenesená",J256,0)</f>
        <v>0</v>
      </c>
      <c r="BH256" s="227">
        <f>IF(N256="sníž. přenesená",J256,0)</f>
        <v>0</v>
      </c>
      <c r="BI256" s="227">
        <f>IF(N256="nulová",J256,0)</f>
        <v>0</v>
      </c>
      <c r="BJ256" s="17" t="s">
        <v>74</v>
      </c>
      <c r="BK256" s="227">
        <f>ROUND(I256*H256,2)</f>
        <v>0</v>
      </c>
      <c r="BL256" s="17" t="s">
        <v>170</v>
      </c>
      <c r="BM256" s="17" t="s">
        <v>1252</v>
      </c>
    </row>
    <row r="257" s="1" customFormat="1">
      <c r="B257" s="38"/>
      <c r="C257" s="39"/>
      <c r="D257" s="228" t="s">
        <v>172</v>
      </c>
      <c r="E257" s="39"/>
      <c r="F257" s="229" t="s">
        <v>771</v>
      </c>
      <c r="G257" s="39"/>
      <c r="H257" s="39"/>
      <c r="I257" s="143"/>
      <c r="J257" s="39"/>
      <c r="K257" s="39"/>
      <c r="L257" s="43"/>
      <c r="M257" s="230"/>
      <c r="N257" s="79"/>
      <c r="O257" s="79"/>
      <c r="P257" s="79"/>
      <c r="Q257" s="79"/>
      <c r="R257" s="79"/>
      <c r="S257" s="79"/>
      <c r="T257" s="80"/>
      <c r="AT257" s="17" t="s">
        <v>172</v>
      </c>
      <c r="AU257" s="17" t="s">
        <v>76</v>
      </c>
    </row>
    <row r="258" s="1" customFormat="1">
      <c r="B258" s="38"/>
      <c r="C258" s="39"/>
      <c r="D258" s="228" t="s">
        <v>174</v>
      </c>
      <c r="E258" s="39"/>
      <c r="F258" s="231" t="s">
        <v>772</v>
      </c>
      <c r="G258" s="39"/>
      <c r="H258" s="39"/>
      <c r="I258" s="143"/>
      <c r="J258" s="39"/>
      <c r="K258" s="39"/>
      <c r="L258" s="43"/>
      <c r="M258" s="230"/>
      <c r="N258" s="79"/>
      <c r="O258" s="79"/>
      <c r="P258" s="79"/>
      <c r="Q258" s="79"/>
      <c r="R258" s="79"/>
      <c r="S258" s="79"/>
      <c r="T258" s="80"/>
      <c r="AT258" s="17" t="s">
        <v>174</v>
      </c>
      <c r="AU258" s="17" t="s">
        <v>76</v>
      </c>
    </row>
    <row r="259" s="1" customFormat="1">
      <c r="B259" s="38"/>
      <c r="C259" s="39"/>
      <c r="D259" s="228" t="s">
        <v>221</v>
      </c>
      <c r="E259" s="39"/>
      <c r="F259" s="231" t="s">
        <v>773</v>
      </c>
      <c r="G259" s="39"/>
      <c r="H259" s="39"/>
      <c r="I259" s="143"/>
      <c r="J259" s="39"/>
      <c r="K259" s="39"/>
      <c r="L259" s="43"/>
      <c r="M259" s="230"/>
      <c r="N259" s="79"/>
      <c r="O259" s="79"/>
      <c r="P259" s="79"/>
      <c r="Q259" s="79"/>
      <c r="R259" s="79"/>
      <c r="S259" s="79"/>
      <c r="T259" s="80"/>
      <c r="AT259" s="17" t="s">
        <v>221</v>
      </c>
      <c r="AU259" s="17" t="s">
        <v>76</v>
      </c>
    </row>
    <row r="260" s="12" customFormat="1">
      <c r="B260" s="232"/>
      <c r="C260" s="233"/>
      <c r="D260" s="228" t="s">
        <v>176</v>
      </c>
      <c r="E260" s="234" t="s">
        <v>1</v>
      </c>
      <c r="F260" s="235" t="s">
        <v>1177</v>
      </c>
      <c r="G260" s="233"/>
      <c r="H260" s="236">
        <v>56</v>
      </c>
      <c r="I260" s="237"/>
      <c r="J260" s="233"/>
      <c r="K260" s="233"/>
      <c r="L260" s="238"/>
      <c r="M260" s="239"/>
      <c r="N260" s="240"/>
      <c r="O260" s="240"/>
      <c r="P260" s="240"/>
      <c r="Q260" s="240"/>
      <c r="R260" s="240"/>
      <c r="S260" s="240"/>
      <c r="T260" s="241"/>
      <c r="AT260" s="242" t="s">
        <v>176</v>
      </c>
      <c r="AU260" s="242" t="s">
        <v>76</v>
      </c>
      <c r="AV260" s="12" t="s">
        <v>76</v>
      </c>
      <c r="AW260" s="12" t="s">
        <v>30</v>
      </c>
      <c r="AX260" s="12" t="s">
        <v>74</v>
      </c>
      <c r="AY260" s="242" t="s">
        <v>163</v>
      </c>
    </row>
    <row r="261" s="11" customFormat="1" ht="22.8" customHeight="1">
      <c r="B261" s="200"/>
      <c r="C261" s="201"/>
      <c r="D261" s="202" t="s">
        <v>66</v>
      </c>
      <c r="E261" s="214" t="s">
        <v>170</v>
      </c>
      <c r="F261" s="214" t="s">
        <v>304</v>
      </c>
      <c r="G261" s="201"/>
      <c r="H261" s="201"/>
      <c r="I261" s="204"/>
      <c r="J261" s="215">
        <f>BK261</f>
        <v>0</v>
      </c>
      <c r="K261" s="201"/>
      <c r="L261" s="206"/>
      <c r="M261" s="207"/>
      <c r="N261" s="208"/>
      <c r="O261" s="208"/>
      <c r="P261" s="209">
        <f>SUM(P262:P280)</f>
        <v>0</v>
      </c>
      <c r="Q261" s="208"/>
      <c r="R261" s="209">
        <f>SUM(R262:R280)</f>
        <v>95.044141940000003</v>
      </c>
      <c r="S261" s="208"/>
      <c r="T261" s="210">
        <f>SUM(T262:T280)</f>
        <v>0</v>
      </c>
      <c r="AR261" s="211" t="s">
        <v>74</v>
      </c>
      <c r="AT261" s="212" t="s">
        <v>66</v>
      </c>
      <c r="AU261" s="212" t="s">
        <v>74</v>
      </c>
      <c r="AY261" s="211" t="s">
        <v>163</v>
      </c>
      <c r="BK261" s="213">
        <f>SUM(BK262:BK280)</f>
        <v>0</v>
      </c>
    </row>
    <row r="262" s="1" customFormat="1" ht="16.5" customHeight="1">
      <c r="B262" s="38"/>
      <c r="C262" s="216" t="s">
        <v>446</v>
      </c>
      <c r="D262" s="216" t="s">
        <v>165</v>
      </c>
      <c r="E262" s="217" t="s">
        <v>775</v>
      </c>
      <c r="F262" s="218" t="s">
        <v>776</v>
      </c>
      <c r="G262" s="219" t="s">
        <v>197</v>
      </c>
      <c r="H262" s="220">
        <v>0.432</v>
      </c>
      <c r="I262" s="221"/>
      <c r="J262" s="222">
        <f>ROUND(I262*H262,2)</f>
        <v>0</v>
      </c>
      <c r="K262" s="218" t="s">
        <v>169</v>
      </c>
      <c r="L262" s="43"/>
      <c r="M262" s="223" t="s">
        <v>1</v>
      </c>
      <c r="N262" s="224" t="s">
        <v>38</v>
      </c>
      <c r="O262" s="79"/>
      <c r="P262" s="225">
        <f>O262*H262</f>
        <v>0</v>
      </c>
      <c r="Q262" s="225">
        <v>0.02102</v>
      </c>
      <c r="R262" s="225">
        <f>Q262*H262</f>
        <v>0.0090806400000000009</v>
      </c>
      <c r="S262" s="225">
        <v>0</v>
      </c>
      <c r="T262" s="226">
        <f>S262*H262</f>
        <v>0</v>
      </c>
      <c r="AR262" s="17" t="s">
        <v>170</v>
      </c>
      <c r="AT262" s="17" t="s">
        <v>165</v>
      </c>
      <c r="AU262" s="17" t="s">
        <v>76</v>
      </c>
      <c r="AY262" s="17" t="s">
        <v>163</v>
      </c>
      <c r="BE262" s="227">
        <f>IF(N262="základní",J262,0)</f>
        <v>0</v>
      </c>
      <c r="BF262" s="227">
        <f>IF(N262="snížená",J262,0)</f>
        <v>0</v>
      </c>
      <c r="BG262" s="227">
        <f>IF(N262="zákl. přenesená",J262,0)</f>
        <v>0</v>
      </c>
      <c r="BH262" s="227">
        <f>IF(N262="sníž. přenesená",J262,0)</f>
        <v>0</v>
      </c>
      <c r="BI262" s="227">
        <f>IF(N262="nulová",J262,0)</f>
        <v>0</v>
      </c>
      <c r="BJ262" s="17" t="s">
        <v>74</v>
      </c>
      <c r="BK262" s="227">
        <f>ROUND(I262*H262,2)</f>
        <v>0</v>
      </c>
      <c r="BL262" s="17" t="s">
        <v>170</v>
      </c>
      <c r="BM262" s="17" t="s">
        <v>1253</v>
      </c>
    </row>
    <row r="263" s="1" customFormat="1">
      <c r="B263" s="38"/>
      <c r="C263" s="39"/>
      <c r="D263" s="228" t="s">
        <v>172</v>
      </c>
      <c r="E263" s="39"/>
      <c r="F263" s="229" t="s">
        <v>778</v>
      </c>
      <c r="G263" s="39"/>
      <c r="H263" s="39"/>
      <c r="I263" s="143"/>
      <c r="J263" s="39"/>
      <c r="K263" s="39"/>
      <c r="L263" s="43"/>
      <c r="M263" s="230"/>
      <c r="N263" s="79"/>
      <c r="O263" s="79"/>
      <c r="P263" s="79"/>
      <c r="Q263" s="79"/>
      <c r="R263" s="79"/>
      <c r="S263" s="79"/>
      <c r="T263" s="80"/>
      <c r="AT263" s="17" t="s">
        <v>172</v>
      </c>
      <c r="AU263" s="17" t="s">
        <v>76</v>
      </c>
    </row>
    <row r="264" s="1" customFormat="1">
      <c r="B264" s="38"/>
      <c r="C264" s="39"/>
      <c r="D264" s="228" t="s">
        <v>174</v>
      </c>
      <c r="E264" s="39"/>
      <c r="F264" s="231" t="s">
        <v>779</v>
      </c>
      <c r="G264" s="39"/>
      <c r="H264" s="39"/>
      <c r="I264" s="143"/>
      <c r="J264" s="39"/>
      <c r="K264" s="39"/>
      <c r="L264" s="43"/>
      <c r="M264" s="230"/>
      <c r="N264" s="79"/>
      <c r="O264" s="79"/>
      <c r="P264" s="79"/>
      <c r="Q264" s="79"/>
      <c r="R264" s="79"/>
      <c r="S264" s="79"/>
      <c r="T264" s="80"/>
      <c r="AT264" s="17" t="s">
        <v>174</v>
      </c>
      <c r="AU264" s="17" t="s">
        <v>76</v>
      </c>
    </row>
    <row r="265" s="13" customFormat="1">
      <c r="B265" s="243"/>
      <c r="C265" s="244"/>
      <c r="D265" s="228" t="s">
        <v>176</v>
      </c>
      <c r="E265" s="245" t="s">
        <v>1</v>
      </c>
      <c r="F265" s="246" t="s">
        <v>780</v>
      </c>
      <c r="G265" s="244"/>
      <c r="H265" s="245" t="s">
        <v>1</v>
      </c>
      <c r="I265" s="247"/>
      <c r="J265" s="244"/>
      <c r="K265" s="244"/>
      <c r="L265" s="248"/>
      <c r="M265" s="249"/>
      <c r="N265" s="250"/>
      <c r="O265" s="250"/>
      <c r="P265" s="250"/>
      <c r="Q265" s="250"/>
      <c r="R265" s="250"/>
      <c r="S265" s="250"/>
      <c r="T265" s="251"/>
      <c r="AT265" s="252" t="s">
        <v>176</v>
      </c>
      <c r="AU265" s="252" t="s">
        <v>76</v>
      </c>
      <c r="AV265" s="13" t="s">
        <v>74</v>
      </c>
      <c r="AW265" s="13" t="s">
        <v>30</v>
      </c>
      <c r="AX265" s="13" t="s">
        <v>67</v>
      </c>
      <c r="AY265" s="252" t="s">
        <v>163</v>
      </c>
    </row>
    <row r="266" s="12" customFormat="1">
      <c r="B266" s="232"/>
      <c r="C266" s="233"/>
      <c r="D266" s="228" t="s">
        <v>176</v>
      </c>
      <c r="E266" s="234" t="s">
        <v>1</v>
      </c>
      <c r="F266" s="235" t="s">
        <v>1254</v>
      </c>
      <c r="G266" s="233"/>
      <c r="H266" s="236">
        <v>0.432</v>
      </c>
      <c r="I266" s="237"/>
      <c r="J266" s="233"/>
      <c r="K266" s="233"/>
      <c r="L266" s="238"/>
      <c r="M266" s="239"/>
      <c r="N266" s="240"/>
      <c r="O266" s="240"/>
      <c r="P266" s="240"/>
      <c r="Q266" s="240"/>
      <c r="R266" s="240"/>
      <c r="S266" s="240"/>
      <c r="T266" s="241"/>
      <c r="AT266" s="242" t="s">
        <v>176</v>
      </c>
      <c r="AU266" s="242" t="s">
        <v>76</v>
      </c>
      <c r="AV266" s="12" t="s">
        <v>76</v>
      </c>
      <c r="AW266" s="12" t="s">
        <v>30</v>
      </c>
      <c r="AX266" s="12" t="s">
        <v>74</v>
      </c>
      <c r="AY266" s="242" t="s">
        <v>163</v>
      </c>
    </row>
    <row r="267" s="1" customFormat="1" ht="16.5" customHeight="1">
      <c r="B267" s="38"/>
      <c r="C267" s="216" t="s">
        <v>452</v>
      </c>
      <c r="D267" s="216" t="s">
        <v>165</v>
      </c>
      <c r="E267" s="217" t="s">
        <v>784</v>
      </c>
      <c r="F267" s="218" t="s">
        <v>785</v>
      </c>
      <c r="G267" s="219" t="s">
        <v>197</v>
      </c>
      <c r="H267" s="220">
        <v>0.432</v>
      </c>
      <c r="I267" s="221"/>
      <c r="J267" s="222">
        <f>ROUND(I267*H267,2)</f>
        <v>0</v>
      </c>
      <c r="K267" s="218" t="s">
        <v>169</v>
      </c>
      <c r="L267" s="43"/>
      <c r="M267" s="223" t="s">
        <v>1</v>
      </c>
      <c r="N267" s="224" t="s">
        <v>38</v>
      </c>
      <c r="O267" s="79"/>
      <c r="P267" s="225">
        <f>O267*H267</f>
        <v>0</v>
      </c>
      <c r="Q267" s="225">
        <v>0.02102</v>
      </c>
      <c r="R267" s="225">
        <f>Q267*H267</f>
        <v>0.0090806400000000009</v>
      </c>
      <c r="S267" s="225">
        <v>0</v>
      </c>
      <c r="T267" s="226">
        <f>S267*H267</f>
        <v>0</v>
      </c>
      <c r="AR267" s="17" t="s">
        <v>170</v>
      </c>
      <c r="AT267" s="17" t="s">
        <v>165</v>
      </c>
      <c r="AU267" s="17" t="s">
        <v>76</v>
      </c>
      <c r="AY267" s="17" t="s">
        <v>163</v>
      </c>
      <c r="BE267" s="227">
        <f>IF(N267="základní",J267,0)</f>
        <v>0</v>
      </c>
      <c r="BF267" s="227">
        <f>IF(N267="snížená",J267,0)</f>
        <v>0</v>
      </c>
      <c r="BG267" s="227">
        <f>IF(N267="zákl. přenesená",J267,0)</f>
        <v>0</v>
      </c>
      <c r="BH267" s="227">
        <f>IF(N267="sníž. přenesená",J267,0)</f>
        <v>0</v>
      </c>
      <c r="BI267" s="227">
        <f>IF(N267="nulová",J267,0)</f>
        <v>0</v>
      </c>
      <c r="BJ267" s="17" t="s">
        <v>74</v>
      </c>
      <c r="BK267" s="227">
        <f>ROUND(I267*H267,2)</f>
        <v>0</v>
      </c>
      <c r="BL267" s="17" t="s">
        <v>170</v>
      </c>
      <c r="BM267" s="17" t="s">
        <v>1255</v>
      </c>
    </row>
    <row r="268" s="1" customFormat="1">
      <c r="B268" s="38"/>
      <c r="C268" s="39"/>
      <c r="D268" s="228" t="s">
        <v>172</v>
      </c>
      <c r="E268" s="39"/>
      <c r="F268" s="229" t="s">
        <v>787</v>
      </c>
      <c r="G268" s="39"/>
      <c r="H268" s="39"/>
      <c r="I268" s="143"/>
      <c r="J268" s="39"/>
      <c r="K268" s="39"/>
      <c r="L268" s="43"/>
      <c r="M268" s="230"/>
      <c r="N268" s="79"/>
      <c r="O268" s="79"/>
      <c r="P268" s="79"/>
      <c r="Q268" s="79"/>
      <c r="R268" s="79"/>
      <c r="S268" s="79"/>
      <c r="T268" s="80"/>
      <c r="AT268" s="17" t="s">
        <v>172</v>
      </c>
      <c r="AU268" s="17" t="s">
        <v>76</v>
      </c>
    </row>
    <row r="269" s="1" customFormat="1">
      <c r="B269" s="38"/>
      <c r="C269" s="39"/>
      <c r="D269" s="228" t="s">
        <v>174</v>
      </c>
      <c r="E269" s="39"/>
      <c r="F269" s="231" t="s">
        <v>779</v>
      </c>
      <c r="G269" s="39"/>
      <c r="H269" s="39"/>
      <c r="I269" s="143"/>
      <c r="J269" s="39"/>
      <c r="K269" s="39"/>
      <c r="L269" s="43"/>
      <c r="M269" s="230"/>
      <c r="N269" s="79"/>
      <c r="O269" s="79"/>
      <c r="P269" s="79"/>
      <c r="Q269" s="79"/>
      <c r="R269" s="79"/>
      <c r="S269" s="79"/>
      <c r="T269" s="80"/>
      <c r="AT269" s="17" t="s">
        <v>174</v>
      </c>
      <c r="AU269" s="17" t="s">
        <v>76</v>
      </c>
    </row>
    <row r="270" s="13" customFormat="1">
      <c r="B270" s="243"/>
      <c r="C270" s="244"/>
      <c r="D270" s="228" t="s">
        <v>176</v>
      </c>
      <c r="E270" s="245" t="s">
        <v>1</v>
      </c>
      <c r="F270" s="246" t="s">
        <v>780</v>
      </c>
      <c r="G270" s="244"/>
      <c r="H270" s="245" t="s">
        <v>1</v>
      </c>
      <c r="I270" s="247"/>
      <c r="J270" s="244"/>
      <c r="K270" s="244"/>
      <c r="L270" s="248"/>
      <c r="M270" s="249"/>
      <c r="N270" s="250"/>
      <c r="O270" s="250"/>
      <c r="P270" s="250"/>
      <c r="Q270" s="250"/>
      <c r="R270" s="250"/>
      <c r="S270" s="250"/>
      <c r="T270" s="251"/>
      <c r="AT270" s="252" t="s">
        <v>176</v>
      </c>
      <c r="AU270" s="252" t="s">
        <v>76</v>
      </c>
      <c r="AV270" s="13" t="s">
        <v>74</v>
      </c>
      <c r="AW270" s="13" t="s">
        <v>30</v>
      </c>
      <c r="AX270" s="13" t="s">
        <v>67</v>
      </c>
      <c r="AY270" s="252" t="s">
        <v>163</v>
      </c>
    </row>
    <row r="271" s="12" customFormat="1">
      <c r="B271" s="232"/>
      <c r="C271" s="233"/>
      <c r="D271" s="228" t="s">
        <v>176</v>
      </c>
      <c r="E271" s="234" t="s">
        <v>1</v>
      </c>
      <c r="F271" s="235" t="s">
        <v>1254</v>
      </c>
      <c r="G271" s="233"/>
      <c r="H271" s="236">
        <v>0.432</v>
      </c>
      <c r="I271" s="237"/>
      <c r="J271" s="233"/>
      <c r="K271" s="233"/>
      <c r="L271" s="238"/>
      <c r="M271" s="239"/>
      <c r="N271" s="240"/>
      <c r="O271" s="240"/>
      <c r="P271" s="240"/>
      <c r="Q271" s="240"/>
      <c r="R271" s="240"/>
      <c r="S271" s="240"/>
      <c r="T271" s="241"/>
      <c r="AT271" s="242" t="s">
        <v>176</v>
      </c>
      <c r="AU271" s="242" t="s">
        <v>76</v>
      </c>
      <c r="AV271" s="12" t="s">
        <v>76</v>
      </c>
      <c r="AW271" s="12" t="s">
        <v>30</v>
      </c>
      <c r="AX271" s="12" t="s">
        <v>74</v>
      </c>
      <c r="AY271" s="242" t="s">
        <v>163</v>
      </c>
    </row>
    <row r="272" s="1" customFormat="1" ht="16.5" customHeight="1">
      <c r="B272" s="38"/>
      <c r="C272" s="216" t="s">
        <v>462</v>
      </c>
      <c r="D272" s="216" t="s">
        <v>165</v>
      </c>
      <c r="E272" s="217" t="s">
        <v>306</v>
      </c>
      <c r="F272" s="218" t="s">
        <v>307</v>
      </c>
      <c r="G272" s="219" t="s">
        <v>241</v>
      </c>
      <c r="H272" s="220">
        <v>1.24</v>
      </c>
      <c r="I272" s="221"/>
      <c r="J272" s="222">
        <f>ROUND(I272*H272,2)</f>
        <v>0</v>
      </c>
      <c r="K272" s="218" t="s">
        <v>169</v>
      </c>
      <c r="L272" s="43"/>
      <c r="M272" s="223" t="s">
        <v>1</v>
      </c>
      <c r="N272" s="224" t="s">
        <v>38</v>
      </c>
      <c r="O272" s="79"/>
      <c r="P272" s="225">
        <f>O272*H272</f>
        <v>0</v>
      </c>
      <c r="Q272" s="225">
        <v>1.0597380000000001</v>
      </c>
      <c r="R272" s="225">
        <f>Q272*H272</f>
        <v>1.31407512</v>
      </c>
      <c r="S272" s="225">
        <v>0</v>
      </c>
      <c r="T272" s="226">
        <f>S272*H272</f>
        <v>0</v>
      </c>
      <c r="AR272" s="17" t="s">
        <v>170</v>
      </c>
      <c r="AT272" s="17" t="s">
        <v>165</v>
      </c>
      <c r="AU272" s="17" t="s">
        <v>76</v>
      </c>
      <c r="AY272" s="17" t="s">
        <v>163</v>
      </c>
      <c r="BE272" s="227">
        <f>IF(N272="základní",J272,0)</f>
        <v>0</v>
      </c>
      <c r="BF272" s="227">
        <f>IF(N272="snížená",J272,0)</f>
        <v>0</v>
      </c>
      <c r="BG272" s="227">
        <f>IF(N272="zákl. přenesená",J272,0)</f>
        <v>0</v>
      </c>
      <c r="BH272" s="227">
        <f>IF(N272="sníž. přenesená",J272,0)</f>
        <v>0</v>
      </c>
      <c r="BI272" s="227">
        <f>IF(N272="nulová",J272,0)</f>
        <v>0</v>
      </c>
      <c r="BJ272" s="17" t="s">
        <v>74</v>
      </c>
      <c r="BK272" s="227">
        <f>ROUND(I272*H272,2)</f>
        <v>0</v>
      </c>
      <c r="BL272" s="17" t="s">
        <v>170</v>
      </c>
      <c r="BM272" s="17" t="s">
        <v>1256</v>
      </c>
    </row>
    <row r="273" s="1" customFormat="1">
      <c r="B273" s="38"/>
      <c r="C273" s="39"/>
      <c r="D273" s="228" t="s">
        <v>172</v>
      </c>
      <c r="E273" s="39"/>
      <c r="F273" s="229" t="s">
        <v>309</v>
      </c>
      <c r="G273" s="39"/>
      <c r="H273" s="39"/>
      <c r="I273" s="143"/>
      <c r="J273" s="39"/>
      <c r="K273" s="39"/>
      <c r="L273" s="43"/>
      <c r="M273" s="230"/>
      <c r="N273" s="79"/>
      <c r="O273" s="79"/>
      <c r="P273" s="79"/>
      <c r="Q273" s="79"/>
      <c r="R273" s="79"/>
      <c r="S273" s="79"/>
      <c r="T273" s="80"/>
      <c r="AT273" s="17" t="s">
        <v>172</v>
      </c>
      <c r="AU273" s="17" t="s">
        <v>76</v>
      </c>
    </row>
    <row r="274" s="1" customFormat="1">
      <c r="B274" s="38"/>
      <c r="C274" s="39"/>
      <c r="D274" s="228" t="s">
        <v>174</v>
      </c>
      <c r="E274" s="39"/>
      <c r="F274" s="231" t="s">
        <v>310</v>
      </c>
      <c r="G274" s="39"/>
      <c r="H274" s="39"/>
      <c r="I274" s="143"/>
      <c r="J274" s="39"/>
      <c r="K274" s="39"/>
      <c r="L274" s="43"/>
      <c r="M274" s="230"/>
      <c r="N274" s="79"/>
      <c r="O274" s="79"/>
      <c r="P274" s="79"/>
      <c r="Q274" s="79"/>
      <c r="R274" s="79"/>
      <c r="S274" s="79"/>
      <c r="T274" s="80"/>
      <c r="AT274" s="17" t="s">
        <v>174</v>
      </c>
      <c r="AU274" s="17" t="s">
        <v>76</v>
      </c>
    </row>
    <row r="275" s="12" customFormat="1">
      <c r="B275" s="232"/>
      <c r="C275" s="233"/>
      <c r="D275" s="228" t="s">
        <v>176</v>
      </c>
      <c r="E275" s="234" t="s">
        <v>1</v>
      </c>
      <c r="F275" s="235" t="s">
        <v>1257</v>
      </c>
      <c r="G275" s="233"/>
      <c r="H275" s="236">
        <v>1.24</v>
      </c>
      <c r="I275" s="237"/>
      <c r="J275" s="233"/>
      <c r="K275" s="233"/>
      <c r="L275" s="238"/>
      <c r="M275" s="239"/>
      <c r="N275" s="240"/>
      <c r="O275" s="240"/>
      <c r="P275" s="240"/>
      <c r="Q275" s="240"/>
      <c r="R275" s="240"/>
      <c r="S275" s="240"/>
      <c r="T275" s="241"/>
      <c r="AT275" s="242" t="s">
        <v>176</v>
      </c>
      <c r="AU275" s="242" t="s">
        <v>76</v>
      </c>
      <c r="AV275" s="12" t="s">
        <v>76</v>
      </c>
      <c r="AW275" s="12" t="s">
        <v>30</v>
      </c>
      <c r="AX275" s="12" t="s">
        <v>74</v>
      </c>
      <c r="AY275" s="242" t="s">
        <v>163</v>
      </c>
    </row>
    <row r="276" s="1" customFormat="1" ht="16.5" customHeight="1">
      <c r="B276" s="38"/>
      <c r="C276" s="216" t="s">
        <v>468</v>
      </c>
      <c r="D276" s="216" t="s">
        <v>165</v>
      </c>
      <c r="E276" s="217" t="s">
        <v>790</v>
      </c>
      <c r="F276" s="218" t="s">
        <v>791</v>
      </c>
      <c r="G276" s="219" t="s">
        <v>180</v>
      </c>
      <c r="H276" s="220">
        <v>37.762999999999998</v>
      </c>
      <c r="I276" s="221"/>
      <c r="J276" s="222">
        <f>ROUND(I276*H276,2)</f>
        <v>0</v>
      </c>
      <c r="K276" s="218" t="s">
        <v>169</v>
      </c>
      <c r="L276" s="43"/>
      <c r="M276" s="223" t="s">
        <v>1</v>
      </c>
      <c r="N276" s="224" t="s">
        <v>38</v>
      </c>
      <c r="O276" s="79"/>
      <c r="P276" s="225">
        <f>O276*H276</f>
        <v>0</v>
      </c>
      <c r="Q276" s="225">
        <v>2.4815800000000001</v>
      </c>
      <c r="R276" s="225">
        <f>Q276*H276</f>
        <v>93.711905540000004</v>
      </c>
      <c r="S276" s="225">
        <v>0</v>
      </c>
      <c r="T276" s="226">
        <f>S276*H276</f>
        <v>0</v>
      </c>
      <c r="AR276" s="17" t="s">
        <v>170</v>
      </c>
      <c r="AT276" s="17" t="s">
        <v>165</v>
      </c>
      <c r="AU276" s="17" t="s">
        <v>76</v>
      </c>
      <c r="AY276" s="17" t="s">
        <v>163</v>
      </c>
      <c r="BE276" s="227">
        <f>IF(N276="základní",J276,0)</f>
        <v>0</v>
      </c>
      <c r="BF276" s="227">
        <f>IF(N276="snížená",J276,0)</f>
        <v>0</v>
      </c>
      <c r="BG276" s="227">
        <f>IF(N276="zákl. přenesená",J276,0)</f>
        <v>0</v>
      </c>
      <c r="BH276" s="227">
        <f>IF(N276="sníž. přenesená",J276,0)</f>
        <v>0</v>
      </c>
      <c r="BI276" s="227">
        <f>IF(N276="nulová",J276,0)</f>
        <v>0</v>
      </c>
      <c r="BJ276" s="17" t="s">
        <v>74</v>
      </c>
      <c r="BK276" s="227">
        <f>ROUND(I276*H276,2)</f>
        <v>0</v>
      </c>
      <c r="BL276" s="17" t="s">
        <v>170</v>
      </c>
      <c r="BM276" s="17" t="s">
        <v>1258</v>
      </c>
    </row>
    <row r="277" s="1" customFormat="1">
      <c r="B277" s="38"/>
      <c r="C277" s="39"/>
      <c r="D277" s="228" t="s">
        <v>172</v>
      </c>
      <c r="E277" s="39"/>
      <c r="F277" s="229" t="s">
        <v>793</v>
      </c>
      <c r="G277" s="39"/>
      <c r="H277" s="39"/>
      <c r="I277" s="143"/>
      <c r="J277" s="39"/>
      <c r="K277" s="39"/>
      <c r="L277" s="43"/>
      <c r="M277" s="230"/>
      <c r="N277" s="79"/>
      <c r="O277" s="79"/>
      <c r="P277" s="79"/>
      <c r="Q277" s="79"/>
      <c r="R277" s="79"/>
      <c r="S277" s="79"/>
      <c r="T277" s="80"/>
      <c r="AT277" s="17" t="s">
        <v>172</v>
      </c>
      <c r="AU277" s="17" t="s">
        <v>76</v>
      </c>
    </row>
    <row r="278" s="1" customFormat="1">
      <c r="B278" s="38"/>
      <c r="C278" s="39"/>
      <c r="D278" s="228" t="s">
        <v>174</v>
      </c>
      <c r="E278" s="39"/>
      <c r="F278" s="231" t="s">
        <v>794</v>
      </c>
      <c r="G278" s="39"/>
      <c r="H278" s="39"/>
      <c r="I278" s="143"/>
      <c r="J278" s="39"/>
      <c r="K278" s="39"/>
      <c r="L278" s="43"/>
      <c r="M278" s="230"/>
      <c r="N278" s="79"/>
      <c r="O278" s="79"/>
      <c r="P278" s="79"/>
      <c r="Q278" s="79"/>
      <c r="R278" s="79"/>
      <c r="S278" s="79"/>
      <c r="T278" s="80"/>
      <c r="AT278" s="17" t="s">
        <v>174</v>
      </c>
      <c r="AU278" s="17" t="s">
        <v>76</v>
      </c>
    </row>
    <row r="279" s="13" customFormat="1">
      <c r="B279" s="243"/>
      <c r="C279" s="244"/>
      <c r="D279" s="228" t="s">
        <v>176</v>
      </c>
      <c r="E279" s="245" t="s">
        <v>1</v>
      </c>
      <c r="F279" s="246" t="s">
        <v>795</v>
      </c>
      <c r="G279" s="244"/>
      <c r="H279" s="245" t="s">
        <v>1</v>
      </c>
      <c r="I279" s="247"/>
      <c r="J279" s="244"/>
      <c r="K279" s="244"/>
      <c r="L279" s="248"/>
      <c r="M279" s="249"/>
      <c r="N279" s="250"/>
      <c r="O279" s="250"/>
      <c r="P279" s="250"/>
      <c r="Q279" s="250"/>
      <c r="R279" s="250"/>
      <c r="S279" s="250"/>
      <c r="T279" s="251"/>
      <c r="AT279" s="252" t="s">
        <v>176</v>
      </c>
      <c r="AU279" s="252" t="s">
        <v>76</v>
      </c>
      <c r="AV279" s="13" t="s">
        <v>74</v>
      </c>
      <c r="AW279" s="13" t="s">
        <v>30</v>
      </c>
      <c r="AX279" s="13" t="s">
        <v>67</v>
      </c>
      <c r="AY279" s="252" t="s">
        <v>163</v>
      </c>
    </row>
    <row r="280" s="12" customFormat="1">
      <c r="B280" s="232"/>
      <c r="C280" s="233"/>
      <c r="D280" s="228" t="s">
        <v>176</v>
      </c>
      <c r="E280" s="234" t="s">
        <v>1</v>
      </c>
      <c r="F280" s="235" t="s">
        <v>1259</v>
      </c>
      <c r="G280" s="233"/>
      <c r="H280" s="236">
        <v>37.762999999999998</v>
      </c>
      <c r="I280" s="237"/>
      <c r="J280" s="233"/>
      <c r="K280" s="233"/>
      <c r="L280" s="238"/>
      <c r="M280" s="239"/>
      <c r="N280" s="240"/>
      <c r="O280" s="240"/>
      <c r="P280" s="240"/>
      <c r="Q280" s="240"/>
      <c r="R280" s="240"/>
      <c r="S280" s="240"/>
      <c r="T280" s="241"/>
      <c r="AT280" s="242" t="s">
        <v>176</v>
      </c>
      <c r="AU280" s="242" t="s">
        <v>76</v>
      </c>
      <c r="AV280" s="12" t="s">
        <v>76</v>
      </c>
      <c r="AW280" s="12" t="s">
        <v>30</v>
      </c>
      <c r="AX280" s="12" t="s">
        <v>74</v>
      </c>
      <c r="AY280" s="242" t="s">
        <v>163</v>
      </c>
    </row>
    <row r="281" s="11" customFormat="1" ht="22.8" customHeight="1">
      <c r="B281" s="200"/>
      <c r="C281" s="201"/>
      <c r="D281" s="202" t="s">
        <v>66</v>
      </c>
      <c r="E281" s="214" t="s">
        <v>205</v>
      </c>
      <c r="F281" s="214" t="s">
        <v>797</v>
      </c>
      <c r="G281" s="201"/>
      <c r="H281" s="201"/>
      <c r="I281" s="204"/>
      <c r="J281" s="215">
        <f>BK281</f>
        <v>0</v>
      </c>
      <c r="K281" s="201"/>
      <c r="L281" s="206"/>
      <c r="M281" s="207"/>
      <c r="N281" s="208"/>
      <c r="O281" s="208"/>
      <c r="P281" s="209">
        <f>SUM(P282:P285)</f>
        <v>0</v>
      </c>
      <c r="Q281" s="208"/>
      <c r="R281" s="209">
        <f>SUM(R282:R285)</f>
        <v>2.7324000000000002</v>
      </c>
      <c r="S281" s="208"/>
      <c r="T281" s="210">
        <f>SUM(T282:T285)</f>
        <v>0</v>
      </c>
      <c r="AR281" s="211" t="s">
        <v>74</v>
      </c>
      <c r="AT281" s="212" t="s">
        <v>66</v>
      </c>
      <c r="AU281" s="212" t="s">
        <v>74</v>
      </c>
      <c r="AY281" s="211" t="s">
        <v>163</v>
      </c>
      <c r="BK281" s="213">
        <f>SUM(BK282:BK285)</f>
        <v>0</v>
      </c>
    </row>
    <row r="282" s="1" customFormat="1" ht="16.5" customHeight="1">
      <c r="B282" s="38"/>
      <c r="C282" s="216" t="s">
        <v>473</v>
      </c>
      <c r="D282" s="216" t="s">
        <v>165</v>
      </c>
      <c r="E282" s="217" t="s">
        <v>798</v>
      </c>
      <c r="F282" s="218" t="s">
        <v>799</v>
      </c>
      <c r="G282" s="219" t="s">
        <v>197</v>
      </c>
      <c r="H282" s="220">
        <v>13.5</v>
      </c>
      <c r="I282" s="221"/>
      <c r="J282" s="222">
        <f>ROUND(I282*H282,2)</f>
        <v>0</v>
      </c>
      <c r="K282" s="218" t="s">
        <v>169</v>
      </c>
      <c r="L282" s="43"/>
      <c r="M282" s="223" t="s">
        <v>1</v>
      </c>
      <c r="N282" s="224" t="s">
        <v>38</v>
      </c>
      <c r="O282" s="79"/>
      <c r="P282" s="225">
        <f>O282*H282</f>
        <v>0</v>
      </c>
      <c r="Q282" s="225">
        <v>0.2024</v>
      </c>
      <c r="R282" s="225">
        <f>Q282*H282</f>
        <v>2.7324000000000002</v>
      </c>
      <c r="S282" s="225">
        <v>0</v>
      </c>
      <c r="T282" s="226">
        <f>S282*H282</f>
        <v>0</v>
      </c>
      <c r="AR282" s="17" t="s">
        <v>170</v>
      </c>
      <c r="AT282" s="17" t="s">
        <v>165</v>
      </c>
      <c r="AU282" s="17" t="s">
        <v>76</v>
      </c>
      <c r="AY282" s="17" t="s">
        <v>163</v>
      </c>
      <c r="BE282" s="227">
        <f>IF(N282="základní",J282,0)</f>
        <v>0</v>
      </c>
      <c r="BF282" s="227">
        <f>IF(N282="snížená",J282,0)</f>
        <v>0</v>
      </c>
      <c r="BG282" s="227">
        <f>IF(N282="zákl. přenesená",J282,0)</f>
        <v>0</v>
      </c>
      <c r="BH282" s="227">
        <f>IF(N282="sníž. přenesená",J282,0)</f>
        <v>0</v>
      </c>
      <c r="BI282" s="227">
        <f>IF(N282="nulová",J282,0)</f>
        <v>0</v>
      </c>
      <c r="BJ282" s="17" t="s">
        <v>74</v>
      </c>
      <c r="BK282" s="227">
        <f>ROUND(I282*H282,2)</f>
        <v>0</v>
      </c>
      <c r="BL282" s="17" t="s">
        <v>170</v>
      </c>
      <c r="BM282" s="17" t="s">
        <v>1260</v>
      </c>
    </row>
    <row r="283" s="1" customFormat="1">
      <c r="B283" s="38"/>
      <c r="C283" s="39"/>
      <c r="D283" s="228" t="s">
        <v>172</v>
      </c>
      <c r="E283" s="39"/>
      <c r="F283" s="229" t="s">
        <v>801</v>
      </c>
      <c r="G283" s="39"/>
      <c r="H283" s="39"/>
      <c r="I283" s="143"/>
      <c r="J283" s="39"/>
      <c r="K283" s="39"/>
      <c r="L283" s="43"/>
      <c r="M283" s="230"/>
      <c r="N283" s="79"/>
      <c r="O283" s="79"/>
      <c r="P283" s="79"/>
      <c r="Q283" s="79"/>
      <c r="R283" s="79"/>
      <c r="S283" s="79"/>
      <c r="T283" s="80"/>
      <c r="AT283" s="17" t="s">
        <v>172</v>
      </c>
      <c r="AU283" s="17" t="s">
        <v>76</v>
      </c>
    </row>
    <row r="284" s="13" customFormat="1">
      <c r="B284" s="243"/>
      <c r="C284" s="244"/>
      <c r="D284" s="228" t="s">
        <v>176</v>
      </c>
      <c r="E284" s="245" t="s">
        <v>1</v>
      </c>
      <c r="F284" s="246" t="s">
        <v>802</v>
      </c>
      <c r="G284" s="244"/>
      <c r="H284" s="245" t="s">
        <v>1</v>
      </c>
      <c r="I284" s="247"/>
      <c r="J284" s="244"/>
      <c r="K284" s="244"/>
      <c r="L284" s="248"/>
      <c r="M284" s="249"/>
      <c r="N284" s="250"/>
      <c r="O284" s="250"/>
      <c r="P284" s="250"/>
      <c r="Q284" s="250"/>
      <c r="R284" s="250"/>
      <c r="S284" s="250"/>
      <c r="T284" s="251"/>
      <c r="AT284" s="252" t="s">
        <v>176</v>
      </c>
      <c r="AU284" s="252" t="s">
        <v>76</v>
      </c>
      <c r="AV284" s="13" t="s">
        <v>74</v>
      </c>
      <c r="AW284" s="13" t="s">
        <v>30</v>
      </c>
      <c r="AX284" s="13" t="s">
        <v>67</v>
      </c>
      <c r="AY284" s="252" t="s">
        <v>163</v>
      </c>
    </row>
    <row r="285" s="12" customFormat="1">
      <c r="B285" s="232"/>
      <c r="C285" s="233"/>
      <c r="D285" s="228" t="s">
        <v>176</v>
      </c>
      <c r="E285" s="234" t="s">
        <v>1</v>
      </c>
      <c r="F285" s="235" t="s">
        <v>1261</v>
      </c>
      <c r="G285" s="233"/>
      <c r="H285" s="236">
        <v>13.5</v>
      </c>
      <c r="I285" s="237"/>
      <c r="J285" s="233"/>
      <c r="K285" s="233"/>
      <c r="L285" s="238"/>
      <c r="M285" s="239"/>
      <c r="N285" s="240"/>
      <c r="O285" s="240"/>
      <c r="P285" s="240"/>
      <c r="Q285" s="240"/>
      <c r="R285" s="240"/>
      <c r="S285" s="240"/>
      <c r="T285" s="241"/>
      <c r="AT285" s="242" t="s">
        <v>176</v>
      </c>
      <c r="AU285" s="242" t="s">
        <v>76</v>
      </c>
      <c r="AV285" s="12" t="s">
        <v>76</v>
      </c>
      <c r="AW285" s="12" t="s">
        <v>30</v>
      </c>
      <c r="AX285" s="12" t="s">
        <v>74</v>
      </c>
      <c r="AY285" s="242" t="s">
        <v>163</v>
      </c>
    </row>
    <row r="286" s="11" customFormat="1" ht="22.8" customHeight="1">
      <c r="B286" s="200"/>
      <c r="C286" s="201"/>
      <c r="D286" s="202" t="s">
        <v>66</v>
      </c>
      <c r="E286" s="214" t="s">
        <v>210</v>
      </c>
      <c r="F286" s="214" t="s">
        <v>336</v>
      </c>
      <c r="G286" s="201"/>
      <c r="H286" s="201"/>
      <c r="I286" s="204"/>
      <c r="J286" s="215">
        <f>BK286</f>
        <v>0</v>
      </c>
      <c r="K286" s="201"/>
      <c r="L286" s="206"/>
      <c r="M286" s="207"/>
      <c r="N286" s="208"/>
      <c r="O286" s="208"/>
      <c r="P286" s="209">
        <f>SUM(P287:P308)</f>
        <v>0</v>
      </c>
      <c r="Q286" s="208"/>
      <c r="R286" s="209">
        <f>SUM(R287:R308)</f>
        <v>1.124475716404</v>
      </c>
      <c r="S286" s="208"/>
      <c r="T286" s="210">
        <f>SUM(T287:T308)</f>
        <v>1.2051000000000001</v>
      </c>
      <c r="AR286" s="211" t="s">
        <v>74</v>
      </c>
      <c r="AT286" s="212" t="s">
        <v>66</v>
      </c>
      <c r="AU286" s="212" t="s">
        <v>74</v>
      </c>
      <c r="AY286" s="211" t="s">
        <v>163</v>
      </c>
      <c r="BK286" s="213">
        <f>SUM(BK287:BK308)</f>
        <v>0</v>
      </c>
    </row>
    <row r="287" s="1" customFormat="1" ht="16.5" customHeight="1">
      <c r="B287" s="38"/>
      <c r="C287" s="216" t="s">
        <v>481</v>
      </c>
      <c r="D287" s="216" t="s">
        <v>165</v>
      </c>
      <c r="E287" s="217" t="s">
        <v>337</v>
      </c>
      <c r="F287" s="218" t="s">
        <v>338</v>
      </c>
      <c r="G287" s="219" t="s">
        <v>197</v>
      </c>
      <c r="H287" s="220">
        <v>16.068000000000001</v>
      </c>
      <c r="I287" s="221"/>
      <c r="J287" s="222">
        <f>ROUND(I287*H287,2)</f>
        <v>0</v>
      </c>
      <c r="K287" s="218" t="s">
        <v>169</v>
      </c>
      <c r="L287" s="43"/>
      <c r="M287" s="223" t="s">
        <v>1</v>
      </c>
      <c r="N287" s="224" t="s">
        <v>38</v>
      </c>
      <c r="O287" s="79"/>
      <c r="P287" s="225">
        <f>O287*H287</f>
        <v>0</v>
      </c>
      <c r="Q287" s="225">
        <v>0.066961699999999999</v>
      </c>
      <c r="R287" s="225">
        <f>Q287*H287</f>
        <v>1.0759405956000001</v>
      </c>
      <c r="S287" s="225">
        <v>0.074999999999999997</v>
      </c>
      <c r="T287" s="226">
        <f>S287*H287</f>
        <v>1.2051000000000001</v>
      </c>
      <c r="AR287" s="17" t="s">
        <v>170</v>
      </c>
      <c r="AT287" s="17" t="s">
        <v>165</v>
      </c>
      <c r="AU287" s="17" t="s">
        <v>76</v>
      </c>
      <c r="AY287" s="17" t="s">
        <v>163</v>
      </c>
      <c r="BE287" s="227">
        <f>IF(N287="základní",J287,0)</f>
        <v>0</v>
      </c>
      <c r="BF287" s="227">
        <f>IF(N287="snížená",J287,0)</f>
        <v>0</v>
      </c>
      <c r="BG287" s="227">
        <f>IF(N287="zákl. přenesená",J287,0)</f>
        <v>0</v>
      </c>
      <c r="BH287" s="227">
        <f>IF(N287="sníž. přenesená",J287,0)</f>
        <v>0</v>
      </c>
      <c r="BI287" s="227">
        <f>IF(N287="nulová",J287,0)</f>
        <v>0</v>
      </c>
      <c r="BJ287" s="17" t="s">
        <v>74</v>
      </c>
      <c r="BK287" s="227">
        <f>ROUND(I287*H287,2)</f>
        <v>0</v>
      </c>
      <c r="BL287" s="17" t="s">
        <v>170</v>
      </c>
      <c r="BM287" s="17" t="s">
        <v>1262</v>
      </c>
    </row>
    <row r="288" s="1" customFormat="1">
      <c r="B288" s="38"/>
      <c r="C288" s="39"/>
      <c r="D288" s="228" t="s">
        <v>172</v>
      </c>
      <c r="E288" s="39"/>
      <c r="F288" s="229" t="s">
        <v>340</v>
      </c>
      <c r="G288" s="39"/>
      <c r="H288" s="39"/>
      <c r="I288" s="143"/>
      <c r="J288" s="39"/>
      <c r="K288" s="39"/>
      <c r="L288" s="43"/>
      <c r="M288" s="230"/>
      <c r="N288" s="79"/>
      <c r="O288" s="79"/>
      <c r="P288" s="79"/>
      <c r="Q288" s="79"/>
      <c r="R288" s="79"/>
      <c r="S288" s="79"/>
      <c r="T288" s="80"/>
      <c r="AT288" s="17" t="s">
        <v>172</v>
      </c>
      <c r="AU288" s="17" t="s">
        <v>76</v>
      </c>
    </row>
    <row r="289" s="1" customFormat="1">
      <c r="B289" s="38"/>
      <c r="C289" s="39"/>
      <c r="D289" s="228" t="s">
        <v>174</v>
      </c>
      <c r="E289" s="39"/>
      <c r="F289" s="231" t="s">
        <v>341</v>
      </c>
      <c r="G289" s="39"/>
      <c r="H289" s="39"/>
      <c r="I289" s="143"/>
      <c r="J289" s="39"/>
      <c r="K289" s="39"/>
      <c r="L289" s="43"/>
      <c r="M289" s="230"/>
      <c r="N289" s="79"/>
      <c r="O289" s="79"/>
      <c r="P289" s="79"/>
      <c r="Q289" s="79"/>
      <c r="R289" s="79"/>
      <c r="S289" s="79"/>
      <c r="T289" s="80"/>
      <c r="AT289" s="17" t="s">
        <v>174</v>
      </c>
      <c r="AU289" s="17" t="s">
        <v>76</v>
      </c>
    </row>
    <row r="290" s="1" customFormat="1">
      <c r="B290" s="38"/>
      <c r="C290" s="39"/>
      <c r="D290" s="228" t="s">
        <v>221</v>
      </c>
      <c r="E290" s="39"/>
      <c r="F290" s="231" t="s">
        <v>342</v>
      </c>
      <c r="G290" s="39"/>
      <c r="H290" s="39"/>
      <c r="I290" s="143"/>
      <c r="J290" s="39"/>
      <c r="K290" s="39"/>
      <c r="L290" s="43"/>
      <c r="M290" s="230"/>
      <c r="N290" s="79"/>
      <c r="O290" s="79"/>
      <c r="P290" s="79"/>
      <c r="Q290" s="79"/>
      <c r="R290" s="79"/>
      <c r="S290" s="79"/>
      <c r="T290" s="80"/>
      <c r="AT290" s="17" t="s">
        <v>221</v>
      </c>
      <c r="AU290" s="17" t="s">
        <v>76</v>
      </c>
    </row>
    <row r="291" s="13" customFormat="1">
      <c r="B291" s="243"/>
      <c r="C291" s="244"/>
      <c r="D291" s="228" t="s">
        <v>176</v>
      </c>
      <c r="E291" s="245" t="s">
        <v>1</v>
      </c>
      <c r="F291" s="246" t="s">
        <v>814</v>
      </c>
      <c r="G291" s="244"/>
      <c r="H291" s="245" t="s">
        <v>1</v>
      </c>
      <c r="I291" s="247"/>
      <c r="J291" s="244"/>
      <c r="K291" s="244"/>
      <c r="L291" s="248"/>
      <c r="M291" s="249"/>
      <c r="N291" s="250"/>
      <c r="O291" s="250"/>
      <c r="P291" s="250"/>
      <c r="Q291" s="250"/>
      <c r="R291" s="250"/>
      <c r="S291" s="250"/>
      <c r="T291" s="251"/>
      <c r="AT291" s="252" t="s">
        <v>176</v>
      </c>
      <c r="AU291" s="252" t="s">
        <v>76</v>
      </c>
      <c r="AV291" s="13" t="s">
        <v>74</v>
      </c>
      <c r="AW291" s="13" t="s">
        <v>30</v>
      </c>
      <c r="AX291" s="13" t="s">
        <v>67</v>
      </c>
      <c r="AY291" s="252" t="s">
        <v>163</v>
      </c>
    </row>
    <row r="292" s="12" customFormat="1">
      <c r="B292" s="232"/>
      <c r="C292" s="233"/>
      <c r="D292" s="228" t="s">
        <v>176</v>
      </c>
      <c r="E292" s="234" t="s">
        <v>1</v>
      </c>
      <c r="F292" s="235" t="s">
        <v>815</v>
      </c>
      <c r="G292" s="233"/>
      <c r="H292" s="236">
        <v>10.08</v>
      </c>
      <c r="I292" s="237"/>
      <c r="J292" s="233"/>
      <c r="K292" s="233"/>
      <c r="L292" s="238"/>
      <c r="M292" s="239"/>
      <c r="N292" s="240"/>
      <c r="O292" s="240"/>
      <c r="P292" s="240"/>
      <c r="Q292" s="240"/>
      <c r="R292" s="240"/>
      <c r="S292" s="240"/>
      <c r="T292" s="241"/>
      <c r="AT292" s="242" t="s">
        <v>176</v>
      </c>
      <c r="AU292" s="242" t="s">
        <v>76</v>
      </c>
      <c r="AV292" s="12" t="s">
        <v>76</v>
      </c>
      <c r="AW292" s="12" t="s">
        <v>30</v>
      </c>
      <c r="AX292" s="12" t="s">
        <v>67</v>
      </c>
      <c r="AY292" s="242" t="s">
        <v>163</v>
      </c>
    </row>
    <row r="293" s="12" customFormat="1">
      <c r="B293" s="232"/>
      <c r="C293" s="233"/>
      <c r="D293" s="228" t="s">
        <v>176</v>
      </c>
      <c r="E293" s="234" t="s">
        <v>1</v>
      </c>
      <c r="F293" s="235" t="s">
        <v>1263</v>
      </c>
      <c r="G293" s="233"/>
      <c r="H293" s="236">
        <v>3.3660000000000001</v>
      </c>
      <c r="I293" s="237"/>
      <c r="J293" s="233"/>
      <c r="K293" s="233"/>
      <c r="L293" s="238"/>
      <c r="M293" s="239"/>
      <c r="N293" s="240"/>
      <c r="O293" s="240"/>
      <c r="P293" s="240"/>
      <c r="Q293" s="240"/>
      <c r="R293" s="240"/>
      <c r="S293" s="240"/>
      <c r="T293" s="241"/>
      <c r="AT293" s="242" t="s">
        <v>176</v>
      </c>
      <c r="AU293" s="242" t="s">
        <v>76</v>
      </c>
      <c r="AV293" s="12" t="s">
        <v>76</v>
      </c>
      <c r="AW293" s="12" t="s">
        <v>30</v>
      </c>
      <c r="AX293" s="12" t="s">
        <v>67</v>
      </c>
      <c r="AY293" s="242" t="s">
        <v>163</v>
      </c>
    </row>
    <row r="294" s="12" customFormat="1">
      <c r="B294" s="232"/>
      <c r="C294" s="233"/>
      <c r="D294" s="228" t="s">
        <v>176</v>
      </c>
      <c r="E294" s="234" t="s">
        <v>1</v>
      </c>
      <c r="F294" s="235" t="s">
        <v>1264</v>
      </c>
      <c r="G294" s="233"/>
      <c r="H294" s="236">
        <v>1.6319999999999999</v>
      </c>
      <c r="I294" s="237"/>
      <c r="J294" s="233"/>
      <c r="K294" s="233"/>
      <c r="L294" s="238"/>
      <c r="M294" s="239"/>
      <c r="N294" s="240"/>
      <c r="O294" s="240"/>
      <c r="P294" s="240"/>
      <c r="Q294" s="240"/>
      <c r="R294" s="240"/>
      <c r="S294" s="240"/>
      <c r="T294" s="241"/>
      <c r="AT294" s="242" t="s">
        <v>176</v>
      </c>
      <c r="AU294" s="242" t="s">
        <v>76</v>
      </c>
      <c r="AV294" s="12" t="s">
        <v>76</v>
      </c>
      <c r="AW294" s="12" t="s">
        <v>30</v>
      </c>
      <c r="AX294" s="12" t="s">
        <v>67</v>
      </c>
      <c r="AY294" s="242" t="s">
        <v>163</v>
      </c>
    </row>
    <row r="295" s="12" customFormat="1">
      <c r="B295" s="232"/>
      <c r="C295" s="233"/>
      <c r="D295" s="228" t="s">
        <v>176</v>
      </c>
      <c r="E295" s="234" t="s">
        <v>1</v>
      </c>
      <c r="F295" s="235" t="s">
        <v>1265</v>
      </c>
      <c r="G295" s="233"/>
      <c r="H295" s="236">
        <v>0.98999999999999999</v>
      </c>
      <c r="I295" s="237"/>
      <c r="J295" s="233"/>
      <c r="K295" s="233"/>
      <c r="L295" s="238"/>
      <c r="M295" s="239"/>
      <c r="N295" s="240"/>
      <c r="O295" s="240"/>
      <c r="P295" s="240"/>
      <c r="Q295" s="240"/>
      <c r="R295" s="240"/>
      <c r="S295" s="240"/>
      <c r="T295" s="241"/>
      <c r="AT295" s="242" t="s">
        <v>176</v>
      </c>
      <c r="AU295" s="242" t="s">
        <v>76</v>
      </c>
      <c r="AV295" s="12" t="s">
        <v>76</v>
      </c>
      <c r="AW295" s="12" t="s">
        <v>30</v>
      </c>
      <c r="AX295" s="12" t="s">
        <v>67</v>
      </c>
      <c r="AY295" s="242" t="s">
        <v>163</v>
      </c>
    </row>
    <row r="296" s="14" customFormat="1">
      <c r="B296" s="253"/>
      <c r="C296" s="254"/>
      <c r="D296" s="228" t="s">
        <v>176</v>
      </c>
      <c r="E296" s="255" t="s">
        <v>1</v>
      </c>
      <c r="F296" s="256" t="s">
        <v>188</v>
      </c>
      <c r="G296" s="254"/>
      <c r="H296" s="257">
        <v>16.068000000000001</v>
      </c>
      <c r="I296" s="258"/>
      <c r="J296" s="254"/>
      <c r="K296" s="254"/>
      <c r="L296" s="259"/>
      <c r="M296" s="260"/>
      <c r="N296" s="261"/>
      <c r="O296" s="261"/>
      <c r="P296" s="261"/>
      <c r="Q296" s="261"/>
      <c r="R296" s="261"/>
      <c r="S296" s="261"/>
      <c r="T296" s="262"/>
      <c r="AT296" s="263" t="s">
        <v>176</v>
      </c>
      <c r="AU296" s="263" t="s">
        <v>76</v>
      </c>
      <c r="AV296" s="14" t="s">
        <v>170</v>
      </c>
      <c r="AW296" s="14" t="s">
        <v>30</v>
      </c>
      <c r="AX296" s="14" t="s">
        <v>74</v>
      </c>
      <c r="AY296" s="263" t="s">
        <v>163</v>
      </c>
    </row>
    <row r="297" s="1" customFormat="1" ht="16.5" customHeight="1">
      <c r="B297" s="38"/>
      <c r="C297" s="264" t="s">
        <v>492</v>
      </c>
      <c r="D297" s="264" t="s">
        <v>347</v>
      </c>
      <c r="E297" s="265" t="s">
        <v>348</v>
      </c>
      <c r="F297" s="266" t="s">
        <v>349</v>
      </c>
      <c r="G297" s="267" t="s">
        <v>350</v>
      </c>
      <c r="H297" s="268">
        <v>24.375</v>
      </c>
      <c r="I297" s="269"/>
      <c r="J297" s="270">
        <f>ROUND(I297*H297,2)</f>
        <v>0</v>
      </c>
      <c r="K297" s="266" t="s">
        <v>1</v>
      </c>
      <c r="L297" s="271"/>
      <c r="M297" s="272" t="s">
        <v>1</v>
      </c>
      <c r="N297" s="273" t="s">
        <v>38</v>
      </c>
      <c r="O297" s="79"/>
      <c r="P297" s="225">
        <f>O297*H297</f>
        <v>0</v>
      </c>
      <c r="Q297" s="225">
        <v>0</v>
      </c>
      <c r="R297" s="225">
        <f>Q297*H297</f>
        <v>0</v>
      </c>
      <c r="S297" s="225">
        <v>0</v>
      </c>
      <c r="T297" s="226">
        <f>S297*H297</f>
        <v>0</v>
      </c>
      <c r="AR297" s="17" t="s">
        <v>224</v>
      </c>
      <c r="AT297" s="17" t="s">
        <v>347</v>
      </c>
      <c r="AU297" s="17" t="s">
        <v>76</v>
      </c>
      <c r="AY297" s="17" t="s">
        <v>163</v>
      </c>
      <c r="BE297" s="227">
        <f>IF(N297="základní",J297,0)</f>
        <v>0</v>
      </c>
      <c r="BF297" s="227">
        <f>IF(N297="snížená",J297,0)</f>
        <v>0</v>
      </c>
      <c r="BG297" s="227">
        <f>IF(N297="zákl. přenesená",J297,0)</f>
        <v>0</v>
      </c>
      <c r="BH297" s="227">
        <f>IF(N297="sníž. přenesená",J297,0)</f>
        <v>0</v>
      </c>
      <c r="BI297" s="227">
        <f>IF(N297="nulová",J297,0)</f>
        <v>0</v>
      </c>
      <c r="BJ297" s="17" t="s">
        <v>74</v>
      </c>
      <c r="BK297" s="227">
        <f>ROUND(I297*H297,2)</f>
        <v>0</v>
      </c>
      <c r="BL297" s="17" t="s">
        <v>170</v>
      </c>
      <c r="BM297" s="17" t="s">
        <v>1266</v>
      </c>
    </row>
    <row r="298" s="1" customFormat="1">
      <c r="B298" s="38"/>
      <c r="C298" s="39"/>
      <c r="D298" s="228" t="s">
        <v>172</v>
      </c>
      <c r="E298" s="39"/>
      <c r="F298" s="229" t="s">
        <v>349</v>
      </c>
      <c r="G298" s="39"/>
      <c r="H298" s="39"/>
      <c r="I298" s="143"/>
      <c r="J298" s="39"/>
      <c r="K298" s="39"/>
      <c r="L298" s="43"/>
      <c r="M298" s="230"/>
      <c r="N298" s="79"/>
      <c r="O298" s="79"/>
      <c r="P298" s="79"/>
      <c r="Q298" s="79"/>
      <c r="R298" s="79"/>
      <c r="S298" s="79"/>
      <c r="T298" s="80"/>
      <c r="AT298" s="17" t="s">
        <v>172</v>
      </c>
      <c r="AU298" s="17" t="s">
        <v>76</v>
      </c>
    </row>
    <row r="299" s="1" customFormat="1">
      <c r="B299" s="38"/>
      <c r="C299" s="39"/>
      <c r="D299" s="228" t="s">
        <v>221</v>
      </c>
      <c r="E299" s="39"/>
      <c r="F299" s="231" t="s">
        <v>352</v>
      </c>
      <c r="G299" s="39"/>
      <c r="H299" s="39"/>
      <c r="I299" s="143"/>
      <c r="J299" s="39"/>
      <c r="K299" s="39"/>
      <c r="L299" s="43"/>
      <c r="M299" s="230"/>
      <c r="N299" s="79"/>
      <c r="O299" s="79"/>
      <c r="P299" s="79"/>
      <c r="Q299" s="79"/>
      <c r="R299" s="79"/>
      <c r="S299" s="79"/>
      <c r="T299" s="80"/>
      <c r="AT299" s="17" t="s">
        <v>221</v>
      </c>
      <c r="AU299" s="17" t="s">
        <v>76</v>
      </c>
    </row>
    <row r="300" s="12" customFormat="1">
      <c r="B300" s="232"/>
      <c r="C300" s="233"/>
      <c r="D300" s="228" t="s">
        <v>176</v>
      </c>
      <c r="E300" s="234" t="s">
        <v>1</v>
      </c>
      <c r="F300" s="235" t="s">
        <v>1267</v>
      </c>
      <c r="G300" s="233"/>
      <c r="H300" s="236">
        <v>24.375</v>
      </c>
      <c r="I300" s="237"/>
      <c r="J300" s="233"/>
      <c r="K300" s="233"/>
      <c r="L300" s="238"/>
      <c r="M300" s="239"/>
      <c r="N300" s="240"/>
      <c r="O300" s="240"/>
      <c r="P300" s="240"/>
      <c r="Q300" s="240"/>
      <c r="R300" s="240"/>
      <c r="S300" s="240"/>
      <c r="T300" s="241"/>
      <c r="AT300" s="242" t="s">
        <v>176</v>
      </c>
      <c r="AU300" s="242" t="s">
        <v>76</v>
      </c>
      <c r="AV300" s="12" t="s">
        <v>76</v>
      </c>
      <c r="AW300" s="12" t="s">
        <v>30</v>
      </c>
      <c r="AX300" s="12" t="s">
        <v>74</v>
      </c>
      <c r="AY300" s="242" t="s">
        <v>163</v>
      </c>
    </row>
    <row r="301" s="1" customFormat="1" ht="16.5" customHeight="1">
      <c r="B301" s="38"/>
      <c r="C301" s="216" t="s">
        <v>503</v>
      </c>
      <c r="D301" s="216" t="s">
        <v>165</v>
      </c>
      <c r="E301" s="217" t="s">
        <v>1268</v>
      </c>
      <c r="F301" s="218" t="s">
        <v>1269</v>
      </c>
      <c r="G301" s="219" t="s">
        <v>197</v>
      </c>
      <c r="H301" s="220">
        <v>43.710999999999999</v>
      </c>
      <c r="I301" s="221"/>
      <c r="J301" s="222">
        <f>ROUND(I301*H301,2)</f>
        <v>0</v>
      </c>
      <c r="K301" s="218" t="s">
        <v>169</v>
      </c>
      <c r="L301" s="43"/>
      <c r="M301" s="223" t="s">
        <v>1</v>
      </c>
      <c r="N301" s="224" t="s">
        <v>38</v>
      </c>
      <c r="O301" s="79"/>
      <c r="P301" s="225">
        <f>O301*H301</f>
        <v>0</v>
      </c>
      <c r="Q301" s="225">
        <v>0.001110364</v>
      </c>
      <c r="R301" s="225">
        <f>Q301*H301</f>
        <v>0.048535120804</v>
      </c>
      <c r="S301" s="225">
        <v>0</v>
      </c>
      <c r="T301" s="226">
        <f>S301*H301</f>
        <v>0</v>
      </c>
      <c r="AR301" s="17" t="s">
        <v>170</v>
      </c>
      <c r="AT301" s="17" t="s">
        <v>165</v>
      </c>
      <c r="AU301" s="17" t="s">
        <v>76</v>
      </c>
      <c r="AY301" s="17" t="s">
        <v>163</v>
      </c>
      <c r="BE301" s="227">
        <f>IF(N301="základní",J301,0)</f>
        <v>0</v>
      </c>
      <c r="BF301" s="227">
        <f>IF(N301="snížená",J301,0)</f>
        <v>0</v>
      </c>
      <c r="BG301" s="227">
        <f>IF(N301="zákl. přenesená",J301,0)</f>
        <v>0</v>
      </c>
      <c r="BH301" s="227">
        <f>IF(N301="sníž. přenesená",J301,0)</f>
        <v>0</v>
      </c>
      <c r="BI301" s="227">
        <f>IF(N301="nulová",J301,0)</f>
        <v>0</v>
      </c>
      <c r="BJ301" s="17" t="s">
        <v>74</v>
      </c>
      <c r="BK301" s="227">
        <f>ROUND(I301*H301,2)</f>
        <v>0</v>
      </c>
      <c r="BL301" s="17" t="s">
        <v>170</v>
      </c>
      <c r="BM301" s="17" t="s">
        <v>1270</v>
      </c>
    </row>
    <row r="302" s="1" customFormat="1">
      <c r="B302" s="38"/>
      <c r="C302" s="39"/>
      <c r="D302" s="228" t="s">
        <v>172</v>
      </c>
      <c r="E302" s="39"/>
      <c r="F302" s="229" t="s">
        <v>1271</v>
      </c>
      <c r="G302" s="39"/>
      <c r="H302" s="39"/>
      <c r="I302" s="143"/>
      <c r="J302" s="39"/>
      <c r="K302" s="39"/>
      <c r="L302" s="43"/>
      <c r="M302" s="230"/>
      <c r="N302" s="79"/>
      <c r="O302" s="79"/>
      <c r="P302" s="79"/>
      <c r="Q302" s="79"/>
      <c r="R302" s="79"/>
      <c r="S302" s="79"/>
      <c r="T302" s="80"/>
      <c r="AT302" s="17" t="s">
        <v>172</v>
      </c>
      <c r="AU302" s="17" t="s">
        <v>76</v>
      </c>
    </row>
    <row r="303" s="1" customFormat="1">
      <c r="B303" s="38"/>
      <c r="C303" s="39"/>
      <c r="D303" s="228" t="s">
        <v>221</v>
      </c>
      <c r="E303" s="39"/>
      <c r="F303" s="231" t="s">
        <v>1272</v>
      </c>
      <c r="G303" s="39"/>
      <c r="H303" s="39"/>
      <c r="I303" s="143"/>
      <c r="J303" s="39"/>
      <c r="K303" s="39"/>
      <c r="L303" s="43"/>
      <c r="M303" s="230"/>
      <c r="N303" s="79"/>
      <c r="O303" s="79"/>
      <c r="P303" s="79"/>
      <c r="Q303" s="79"/>
      <c r="R303" s="79"/>
      <c r="S303" s="79"/>
      <c r="T303" s="80"/>
      <c r="AT303" s="17" t="s">
        <v>221</v>
      </c>
      <c r="AU303" s="17" t="s">
        <v>76</v>
      </c>
    </row>
    <row r="304" s="13" customFormat="1">
      <c r="B304" s="243"/>
      <c r="C304" s="244"/>
      <c r="D304" s="228" t="s">
        <v>176</v>
      </c>
      <c r="E304" s="245" t="s">
        <v>1</v>
      </c>
      <c r="F304" s="246" t="s">
        <v>809</v>
      </c>
      <c r="G304" s="244"/>
      <c r="H304" s="245" t="s">
        <v>1</v>
      </c>
      <c r="I304" s="247"/>
      <c r="J304" s="244"/>
      <c r="K304" s="244"/>
      <c r="L304" s="248"/>
      <c r="M304" s="249"/>
      <c r="N304" s="250"/>
      <c r="O304" s="250"/>
      <c r="P304" s="250"/>
      <c r="Q304" s="250"/>
      <c r="R304" s="250"/>
      <c r="S304" s="250"/>
      <c r="T304" s="251"/>
      <c r="AT304" s="252" t="s">
        <v>176</v>
      </c>
      <c r="AU304" s="252" t="s">
        <v>76</v>
      </c>
      <c r="AV304" s="13" t="s">
        <v>74</v>
      </c>
      <c r="AW304" s="13" t="s">
        <v>30</v>
      </c>
      <c r="AX304" s="13" t="s">
        <v>67</v>
      </c>
      <c r="AY304" s="252" t="s">
        <v>163</v>
      </c>
    </row>
    <row r="305" s="12" customFormat="1">
      <c r="B305" s="232"/>
      <c r="C305" s="233"/>
      <c r="D305" s="228" t="s">
        <v>176</v>
      </c>
      <c r="E305" s="234" t="s">
        <v>1</v>
      </c>
      <c r="F305" s="235" t="s">
        <v>1273</v>
      </c>
      <c r="G305" s="233"/>
      <c r="H305" s="236">
        <v>33.918999999999997</v>
      </c>
      <c r="I305" s="237"/>
      <c r="J305" s="233"/>
      <c r="K305" s="233"/>
      <c r="L305" s="238"/>
      <c r="M305" s="239"/>
      <c r="N305" s="240"/>
      <c r="O305" s="240"/>
      <c r="P305" s="240"/>
      <c r="Q305" s="240"/>
      <c r="R305" s="240"/>
      <c r="S305" s="240"/>
      <c r="T305" s="241"/>
      <c r="AT305" s="242" t="s">
        <v>176</v>
      </c>
      <c r="AU305" s="242" t="s">
        <v>76</v>
      </c>
      <c r="AV305" s="12" t="s">
        <v>76</v>
      </c>
      <c r="AW305" s="12" t="s">
        <v>30</v>
      </c>
      <c r="AX305" s="12" t="s">
        <v>67</v>
      </c>
      <c r="AY305" s="242" t="s">
        <v>163</v>
      </c>
    </row>
    <row r="306" s="12" customFormat="1">
      <c r="B306" s="232"/>
      <c r="C306" s="233"/>
      <c r="D306" s="228" t="s">
        <v>176</v>
      </c>
      <c r="E306" s="234" t="s">
        <v>1</v>
      </c>
      <c r="F306" s="235" t="s">
        <v>1274</v>
      </c>
      <c r="G306" s="233"/>
      <c r="H306" s="236">
        <v>7.3920000000000003</v>
      </c>
      <c r="I306" s="237"/>
      <c r="J306" s="233"/>
      <c r="K306" s="233"/>
      <c r="L306" s="238"/>
      <c r="M306" s="239"/>
      <c r="N306" s="240"/>
      <c r="O306" s="240"/>
      <c r="P306" s="240"/>
      <c r="Q306" s="240"/>
      <c r="R306" s="240"/>
      <c r="S306" s="240"/>
      <c r="T306" s="241"/>
      <c r="AT306" s="242" t="s">
        <v>176</v>
      </c>
      <c r="AU306" s="242" t="s">
        <v>76</v>
      </c>
      <c r="AV306" s="12" t="s">
        <v>76</v>
      </c>
      <c r="AW306" s="12" t="s">
        <v>30</v>
      </c>
      <c r="AX306" s="12" t="s">
        <v>67</v>
      </c>
      <c r="AY306" s="242" t="s">
        <v>163</v>
      </c>
    </row>
    <row r="307" s="12" customFormat="1">
      <c r="B307" s="232"/>
      <c r="C307" s="233"/>
      <c r="D307" s="228" t="s">
        <v>176</v>
      </c>
      <c r="E307" s="234" t="s">
        <v>1</v>
      </c>
      <c r="F307" s="235" t="s">
        <v>1275</v>
      </c>
      <c r="G307" s="233"/>
      <c r="H307" s="236">
        <v>2.3999999999999999</v>
      </c>
      <c r="I307" s="237"/>
      <c r="J307" s="233"/>
      <c r="K307" s="233"/>
      <c r="L307" s="238"/>
      <c r="M307" s="239"/>
      <c r="N307" s="240"/>
      <c r="O307" s="240"/>
      <c r="P307" s="240"/>
      <c r="Q307" s="240"/>
      <c r="R307" s="240"/>
      <c r="S307" s="240"/>
      <c r="T307" s="241"/>
      <c r="AT307" s="242" t="s">
        <v>176</v>
      </c>
      <c r="AU307" s="242" t="s">
        <v>76</v>
      </c>
      <c r="AV307" s="12" t="s">
        <v>76</v>
      </c>
      <c r="AW307" s="12" t="s">
        <v>30</v>
      </c>
      <c r="AX307" s="12" t="s">
        <v>67</v>
      </c>
      <c r="AY307" s="242" t="s">
        <v>163</v>
      </c>
    </row>
    <row r="308" s="14" customFormat="1">
      <c r="B308" s="253"/>
      <c r="C308" s="254"/>
      <c r="D308" s="228" t="s">
        <v>176</v>
      </c>
      <c r="E308" s="255" t="s">
        <v>1</v>
      </c>
      <c r="F308" s="256" t="s">
        <v>188</v>
      </c>
      <c r="G308" s="254"/>
      <c r="H308" s="257">
        <v>43.710999999999999</v>
      </c>
      <c r="I308" s="258"/>
      <c r="J308" s="254"/>
      <c r="K308" s="254"/>
      <c r="L308" s="259"/>
      <c r="M308" s="260"/>
      <c r="N308" s="261"/>
      <c r="O308" s="261"/>
      <c r="P308" s="261"/>
      <c r="Q308" s="261"/>
      <c r="R308" s="261"/>
      <c r="S308" s="261"/>
      <c r="T308" s="262"/>
      <c r="AT308" s="263" t="s">
        <v>176</v>
      </c>
      <c r="AU308" s="263" t="s">
        <v>76</v>
      </c>
      <c r="AV308" s="14" t="s">
        <v>170</v>
      </c>
      <c r="AW308" s="14" t="s">
        <v>30</v>
      </c>
      <c r="AX308" s="14" t="s">
        <v>74</v>
      </c>
      <c r="AY308" s="263" t="s">
        <v>163</v>
      </c>
    </row>
    <row r="309" s="11" customFormat="1" ht="22.8" customHeight="1">
      <c r="B309" s="200"/>
      <c r="C309" s="201"/>
      <c r="D309" s="202" t="s">
        <v>66</v>
      </c>
      <c r="E309" s="214" t="s">
        <v>231</v>
      </c>
      <c r="F309" s="214" t="s">
        <v>354</v>
      </c>
      <c r="G309" s="201"/>
      <c r="H309" s="201"/>
      <c r="I309" s="204"/>
      <c r="J309" s="215">
        <f>BK309</f>
        <v>0</v>
      </c>
      <c r="K309" s="201"/>
      <c r="L309" s="206"/>
      <c r="M309" s="207"/>
      <c r="N309" s="208"/>
      <c r="O309" s="208"/>
      <c r="P309" s="209">
        <f>SUM(P310:P401)</f>
        <v>0</v>
      </c>
      <c r="Q309" s="208"/>
      <c r="R309" s="209">
        <f>SUM(R310:R401)</f>
        <v>6.4542461999999992</v>
      </c>
      <c r="S309" s="208"/>
      <c r="T309" s="210">
        <f>SUM(T310:T401)</f>
        <v>41.305500000000002</v>
      </c>
      <c r="AR309" s="211" t="s">
        <v>74</v>
      </c>
      <c r="AT309" s="212" t="s">
        <v>66</v>
      </c>
      <c r="AU309" s="212" t="s">
        <v>74</v>
      </c>
      <c r="AY309" s="211" t="s">
        <v>163</v>
      </c>
      <c r="BK309" s="213">
        <f>SUM(BK310:BK401)</f>
        <v>0</v>
      </c>
    </row>
    <row r="310" s="1" customFormat="1" ht="16.5" customHeight="1">
      <c r="B310" s="38"/>
      <c r="C310" s="216" t="s">
        <v>509</v>
      </c>
      <c r="D310" s="216" t="s">
        <v>165</v>
      </c>
      <c r="E310" s="217" t="s">
        <v>356</v>
      </c>
      <c r="F310" s="218" t="s">
        <v>357</v>
      </c>
      <c r="G310" s="219" t="s">
        <v>168</v>
      </c>
      <c r="H310" s="220">
        <v>12</v>
      </c>
      <c r="I310" s="221"/>
      <c r="J310" s="222">
        <f>ROUND(I310*H310,2)</f>
        <v>0</v>
      </c>
      <c r="K310" s="218" t="s">
        <v>169</v>
      </c>
      <c r="L310" s="43"/>
      <c r="M310" s="223" t="s">
        <v>1</v>
      </c>
      <c r="N310" s="224" t="s">
        <v>38</v>
      </c>
      <c r="O310" s="79"/>
      <c r="P310" s="225">
        <f>O310*H310</f>
        <v>0</v>
      </c>
      <c r="Q310" s="225">
        <v>0.00117</v>
      </c>
      <c r="R310" s="225">
        <f>Q310*H310</f>
        <v>0.01404</v>
      </c>
      <c r="S310" s="225">
        <v>0</v>
      </c>
      <c r="T310" s="226">
        <f>S310*H310</f>
        <v>0</v>
      </c>
      <c r="AR310" s="17" t="s">
        <v>170</v>
      </c>
      <c r="AT310" s="17" t="s">
        <v>165</v>
      </c>
      <c r="AU310" s="17" t="s">
        <v>76</v>
      </c>
      <c r="AY310" s="17" t="s">
        <v>163</v>
      </c>
      <c r="BE310" s="227">
        <f>IF(N310="základní",J310,0)</f>
        <v>0</v>
      </c>
      <c r="BF310" s="227">
        <f>IF(N310="snížená",J310,0)</f>
        <v>0</v>
      </c>
      <c r="BG310" s="227">
        <f>IF(N310="zákl. přenesená",J310,0)</f>
        <v>0</v>
      </c>
      <c r="BH310" s="227">
        <f>IF(N310="sníž. přenesená",J310,0)</f>
        <v>0</v>
      </c>
      <c r="BI310" s="227">
        <f>IF(N310="nulová",J310,0)</f>
        <v>0</v>
      </c>
      <c r="BJ310" s="17" t="s">
        <v>74</v>
      </c>
      <c r="BK310" s="227">
        <f>ROUND(I310*H310,2)</f>
        <v>0</v>
      </c>
      <c r="BL310" s="17" t="s">
        <v>170</v>
      </c>
      <c r="BM310" s="17" t="s">
        <v>1276</v>
      </c>
    </row>
    <row r="311" s="1" customFormat="1">
      <c r="B311" s="38"/>
      <c r="C311" s="39"/>
      <c r="D311" s="228" t="s">
        <v>172</v>
      </c>
      <c r="E311" s="39"/>
      <c r="F311" s="229" t="s">
        <v>359</v>
      </c>
      <c r="G311" s="39"/>
      <c r="H311" s="39"/>
      <c r="I311" s="143"/>
      <c r="J311" s="39"/>
      <c r="K311" s="39"/>
      <c r="L311" s="43"/>
      <c r="M311" s="230"/>
      <c r="N311" s="79"/>
      <c r="O311" s="79"/>
      <c r="P311" s="79"/>
      <c r="Q311" s="79"/>
      <c r="R311" s="79"/>
      <c r="S311" s="79"/>
      <c r="T311" s="80"/>
      <c r="AT311" s="17" t="s">
        <v>172</v>
      </c>
      <c r="AU311" s="17" t="s">
        <v>76</v>
      </c>
    </row>
    <row r="312" s="1" customFormat="1">
      <c r="B312" s="38"/>
      <c r="C312" s="39"/>
      <c r="D312" s="228" t="s">
        <v>174</v>
      </c>
      <c r="E312" s="39"/>
      <c r="F312" s="231" t="s">
        <v>360</v>
      </c>
      <c r="G312" s="39"/>
      <c r="H312" s="39"/>
      <c r="I312" s="143"/>
      <c r="J312" s="39"/>
      <c r="K312" s="39"/>
      <c r="L312" s="43"/>
      <c r="M312" s="230"/>
      <c r="N312" s="79"/>
      <c r="O312" s="79"/>
      <c r="P312" s="79"/>
      <c r="Q312" s="79"/>
      <c r="R312" s="79"/>
      <c r="S312" s="79"/>
      <c r="T312" s="80"/>
      <c r="AT312" s="17" t="s">
        <v>174</v>
      </c>
      <c r="AU312" s="17" t="s">
        <v>76</v>
      </c>
    </row>
    <row r="313" s="13" customFormat="1">
      <c r="B313" s="243"/>
      <c r="C313" s="244"/>
      <c r="D313" s="228" t="s">
        <v>176</v>
      </c>
      <c r="E313" s="245" t="s">
        <v>1</v>
      </c>
      <c r="F313" s="246" t="s">
        <v>828</v>
      </c>
      <c r="G313" s="244"/>
      <c r="H313" s="245" t="s">
        <v>1</v>
      </c>
      <c r="I313" s="247"/>
      <c r="J313" s="244"/>
      <c r="K313" s="244"/>
      <c r="L313" s="248"/>
      <c r="M313" s="249"/>
      <c r="N313" s="250"/>
      <c r="O313" s="250"/>
      <c r="P313" s="250"/>
      <c r="Q313" s="250"/>
      <c r="R313" s="250"/>
      <c r="S313" s="250"/>
      <c r="T313" s="251"/>
      <c r="AT313" s="252" t="s">
        <v>176</v>
      </c>
      <c r="AU313" s="252" t="s">
        <v>76</v>
      </c>
      <c r="AV313" s="13" t="s">
        <v>74</v>
      </c>
      <c r="AW313" s="13" t="s">
        <v>30</v>
      </c>
      <c r="AX313" s="13" t="s">
        <v>67</v>
      </c>
      <c r="AY313" s="252" t="s">
        <v>163</v>
      </c>
    </row>
    <row r="314" s="12" customFormat="1">
      <c r="B314" s="232"/>
      <c r="C314" s="233"/>
      <c r="D314" s="228" t="s">
        <v>176</v>
      </c>
      <c r="E314" s="234" t="s">
        <v>1</v>
      </c>
      <c r="F314" s="235" t="s">
        <v>829</v>
      </c>
      <c r="G314" s="233"/>
      <c r="H314" s="236">
        <v>12</v>
      </c>
      <c r="I314" s="237"/>
      <c r="J314" s="233"/>
      <c r="K314" s="233"/>
      <c r="L314" s="238"/>
      <c r="M314" s="239"/>
      <c r="N314" s="240"/>
      <c r="O314" s="240"/>
      <c r="P314" s="240"/>
      <c r="Q314" s="240"/>
      <c r="R314" s="240"/>
      <c r="S314" s="240"/>
      <c r="T314" s="241"/>
      <c r="AT314" s="242" t="s">
        <v>176</v>
      </c>
      <c r="AU314" s="242" t="s">
        <v>76</v>
      </c>
      <c r="AV314" s="12" t="s">
        <v>76</v>
      </c>
      <c r="AW314" s="12" t="s">
        <v>30</v>
      </c>
      <c r="AX314" s="12" t="s">
        <v>74</v>
      </c>
      <c r="AY314" s="242" t="s">
        <v>163</v>
      </c>
    </row>
    <row r="315" s="1" customFormat="1" ht="16.5" customHeight="1">
      <c r="B315" s="38"/>
      <c r="C315" s="216" t="s">
        <v>516</v>
      </c>
      <c r="D315" s="216" t="s">
        <v>165</v>
      </c>
      <c r="E315" s="217" t="s">
        <v>368</v>
      </c>
      <c r="F315" s="218" t="s">
        <v>369</v>
      </c>
      <c r="G315" s="219" t="s">
        <v>168</v>
      </c>
      <c r="H315" s="220">
        <v>12</v>
      </c>
      <c r="I315" s="221"/>
      <c r="J315" s="222">
        <f>ROUND(I315*H315,2)</f>
        <v>0</v>
      </c>
      <c r="K315" s="218" t="s">
        <v>169</v>
      </c>
      <c r="L315" s="43"/>
      <c r="M315" s="223" t="s">
        <v>1</v>
      </c>
      <c r="N315" s="224" t="s">
        <v>38</v>
      </c>
      <c r="O315" s="79"/>
      <c r="P315" s="225">
        <f>O315*H315</f>
        <v>0</v>
      </c>
      <c r="Q315" s="225">
        <v>0.00066399999999999999</v>
      </c>
      <c r="R315" s="225">
        <f>Q315*H315</f>
        <v>0.0079679999999999994</v>
      </c>
      <c r="S315" s="225">
        <v>0</v>
      </c>
      <c r="T315" s="226">
        <f>S315*H315</f>
        <v>0</v>
      </c>
      <c r="AR315" s="17" t="s">
        <v>170</v>
      </c>
      <c r="AT315" s="17" t="s">
        <v>165</v>
      </c>
      <c r="AU315" s="17" t="s">
        <v>76</v>
      </c>
      <c r="AY315" s="17" t="s">
        <v>163</v>
      </c>
      <c r="BE315" s="227">
        <f>IF(N315="základní",J315,0)</f>
        <v>0</v>
      </c>
      <c r="BF315" s="227">
        <f>IF(N315="snížená",J315,0)</f>
        <v>0</v>
      </c>
      <c r="BG315" s="227">
        <f>IF(N315="zákl. přenesená",J315,0)</f>
        <v>0</v>
      </c>
      <c r="BH315" s="227">
        <f>IF(N315="sníž. přenesená",J315,0)</f>
        <v>0</v>
      </c>
      <c r="BI315" s="227">
        <f>IF(N315="nulová",J315,0)</f>
        <v>0</v>
      </c>
      <c r="BJ315" s="17" t="s">
        <v>74</v>
      </c>
      <c r="BK315" s="227">
        <f>ROUND(I315*H315,2)</f>
        <v>0</v>
      </c>
      <c r="BL315" s="17" t="s">
        <v>170</v>
      </c>
      <c r="BM315" s="17" t="s">
        <v>1277</v>
      </c>
    </row>
    <row r="316" s="1" customFormat="1">
      <c r="B316" s="38"/>
      <c r="C316" s="39"/>
      <c r="D316" s="228" t="s">
        <v>172</v>
      </c>
      <c r="E316" s="39"/>
      <c r="F316" s="229" t="s">
        <v>371</v>
      </c>
      <c r="G316" s="39"/>
      <c r="H316" s="39"/>
      <c r="I316" s="143"/>
      <c r="J316" s="39"/>
      <c r="K316" s="39"/>
      <c r="L316" s="43"/>
      <c r="M316" s="230"/>
      <c r="N316" s="79"/>
      <c r="O316" s="79"/>
      <c r="P316" s="79"/>
      <c r="Q316" s="79"/>
      <c r="R316" s="79"/>
      <c r="S316" s="79"/>
      <c r="T316" s="80"/>
      <c r="AT316" s="17" t="s">
        <v>172</v>
      </c>
      <c r="AU316" s="17" t="s">
        <v>76</v>
      </c>
    </row>
    <row r="317" s="1" customFormat="1">
      <c r="B317" s="38"/>
      <c r="C317" s="39"/>
      <c r="D317" s="228" t="s">
        <v>174</v>
      </c>
      <c r="E317" s="39"/>
      <c r="F317" s="231" t="s">
        <v>360</v>
      </c>
      <c r="G317" s="39"/>
      <c r="H317" s="39"/>
      <c r="I317" s="143"/>
      <c r="J317" s="39"/>
      <c r="K317" s="39"/>
      <c r="L317" s="43"/>
      <c r="M317" s="230"/>
      <c r="N317" s="79"/>
      <c r="O317" s="79"/>
      <c r="P317" s="79"/>
      <c r="Q317" s="79"/>
      <c r="R317" s="79"/>
      <c r="S317" s="79"/>
      <c r="T317" s="80"/>
      <c r="AT317" s="17" t="s">
        <v>174</v>
      </c>
      <c r="AU317" s="17" t="s">
        <v>76</v>
      </c>
    </row>
    <row r="318" s="13" customFormat="1">
      <c r="B318" s="243"/>
      <c r="C318" s="244"/>
      <c r="D318" s="228" t="s">
        <v>176</v>
      </c>
      <c r="E318" s="245" t="s">
        <v>1</v>
      </c>
      <c r="F318" s="246" t="s">
        <v>831</v>
      </c>
      <c r="G318" s="244"/>
      <c r="H318" s="245" t="s">
        <v>1</v>
      </c>
      <c r="I318" s="247"/>
      <c r="J318" s="244"/>
      <c r="K318" s="244"/>
      <c r="L318" s="248"/>
      <c r="M318" s="249"/>
      <c r="N318" s="250"/>
      <c r="O318" s="250"/>
      <c r="P318" s="250"/>
      <c r="Q318" s="250"/>
      <c r="R318" s="250"/>
      <c r="S318" s="250"/>
      <c r="T318" s="251"/>
      <c r="AT318" s="252" t="s">
        <v>176</v>
      </c>
      <c r="AU318" s="252" t="s">
        <v>76</v>
      </c>
      <c r="AV318" s="13" t="s">
        <v>74</v>
      </c>
      <c r="AW318" s="13" t="s">
        <v>30</v>
      </c>
      <c r="AX318" s="13" t="s">
        <v>67</v>
      </c>
      <c r="AY318" s="252" t="s">
        <v>163</v>
      </c>
    </row>
    <row r="319" s="12" customFormat="1">
      <c r="B319" s="232"/>
      <c r="C319" s="233"/>
      <c r="D319" s="228" t="s">
        <v>176</v>
      </c>
      <c r="E319" s="234" t="s">
        <v>1</v>
      </c>
      <c r="F319" s="235" t="s">
        <v>829</v>
      </c>
      <c r="G319" s="233"/>
      <c r="H319" s="236">
        <v>12</v>
      </c>
      <c r="I319" s="237"/>
      <c r="J319" s="233"/>
      <c r="K319" s="233"/>
      <c r="L319" s="238"/>
      <c r="M319" s="239"/>
      <c r="N319" s="240"/>
      <c r="O319" s="240"/>
      <c r="P319" s="240"/>
      <c r="Q319" s="240"/>
      <c r="R319" s="240"/>
      <c r="S319" s="240"/>
      <c r="T319" s="241"/>
      <c r="AT319" s="242" t="s">
        <v>176</v>
      </c>
      <c r="AU319" s="242" t="s">
        <v>76</v>
      </c>
      <c r="AV319" s="12" t="s">
        <v>76</v>
      </c>
      <c r="AW319" s="12" t="s">
        <v>30</v>
      </c>
      <c r="AX319" s="12" t="s">
        <v>74</v>
      </c>
      <c r="AY319" s="242" t="s">
        <v>163</v>
      </c>
    </row>
    <row r="320" s="1" customFormat="1" ht="16.5" customHeight="1">
      <c r="B320" s="38"/>
      <c r="C320" s="264" t="s">
        <v>522</v>
      </c>
      <c r="D320" s="264" t="s">
        <v>347</v>
      </c>
      <c r="E320" s="265" t="s">
        <v>373</v>
      </c>
      <c r="F320" s="266" t="s">
        <v>374</v>
      </c>
      <c r="G320" s="267" t="s">
        <v>241</v>
      </c>
      <c r="H320" s="268">
        <v>0.23000000000000001</v>
      </c>
      <c r="I320" s="269"/>
      <c r="J320" s="270">
        <f>ROUND(I320*H320,2)</f>
        <v>0</v>
      </c>
      <c r="K320" s="266" t="s">
        <v>169</v>
      </c>
      <c r="L320" s="271"/>
      <c r="M320" s="272" t="s">
        <v>1</v>
      </c>
      <c r="N320" s="273" t="s">
        <v>38</v>
      </c>
      <c r="O320" s="79"/>
      <c r="P320" s="225">
        <f>O320*H320</f>
        <v>0</v>
      </c>
      <c r="Q320" s="225">
        <v>1</v>
      </c>
      <c r="R320" s="225">
        <f>Q320*H320</f>
        <v>0.23000000000000001</v>
      </c>
      <c r="S320" s="225">
        <v>0</v>
      </c>
      <c r="T320" s="226">
        <f>S320*H320</f>
        <v>0</v>
      </c>
      <c r="AR320" s="17" t="s">
        <v>224</v>
      </c>
      <c r="AT320" s="17" t="s">
        <v>347</v>
      </c>
      <c r="AU320" s="17" t="s">
        <v>76</v>
      </c>
      <c r="AY320" s="17" t="s">
        <v>163</v>
      </c>
      <c r="BE320" s="227">
        <f>IF(N320="základní",J320,0)</f>
        <v>0</v>
      </c>
      <c r="BF320" s="227">
        <f>IF(N320="snížená",J320,0)</f>
        <v>0</v>
      </c>
      <c r="BG320" s="227">
        <f>IF(N320="zákl. přenesená",J320,0)</f>
        <v>0</v>
      </c>
      <c r="BH320" s="227">
        <f>IF(N320="sníž. přenesená",J320,0)</f>
        <v>0</v>
      </c>
      <c r="BI320" s="227">
        <f>IF(N320="nulová",J320,0)</f>
        <v>0</v>
      </c>
      <c r="BJ320" s="17" t="s">
        <v>74</v>
      </c>
      <c r="BK320" s="227">
        <f>ROUND(I320*H320,2)</f>
        <v>0</v>
      </c>
      <c r="BL320" s="17" t="s">
        <v>170</v>
      </c>
      <c r="BM320" s="17" t="s">
        <v>1278</v>
      </c>
    </row>
    <row r="321" s="1" customFormat="1">
      <c r="B321" s="38"/>
      <c r="C321" s="39"/>
      <c r="D321" s="228" t="s">
        <v>172</v>
      </c>
      <c r="E321" s="39"/>
      <c r="F321" s="229" t="s">
        <v>374</v>
      </c>
      <c r="G321" s="39"/>
      <c r="H321" s="39"/>
      <c r="I321" s="143"/>
      <c r="J321" s="39"/>
      <c r="K321" s="39"/>
      <c r="L321" s="43"/>
      <c r="M321" s="230"/>
      <c r="N321" s="79"/>
      <c r="O321" s="79"/>
      <c r="P321" s="79"/>
      <c r="Q321" s="79"/>
      <c r="R321" s="79"/>
      <c r="S321" s="79"/>
      <c r="T321" s="80"/>
      <c r="AT321" s="17" t="s">
        <v>172</v>
      </c>
      <c r="AU321" s="17" t="s">
        <v>76</v>
      </c>
    </row>
    <row r="322" s="1" customFormat="1">
      <c r="B322" s="38"/>
      <c r="C322" s="39"/>
      <c r="D322" s="228" t="s">
        <v>221</v>
      </c>
      <c r="E322" s="39"/>
      <c r="F322" s="231" t="s">
        <v>376</v>
      </c>
      <c r="G322" s="39"/>
      <c r="H322" s="39"/>
      <c r="I322" s="143"/>
      <c r="J322" s="39"/>
      <c r="K322" s="39"/>
      <c r="L322" s="43"/>
      <c r="M322" s="230"/>
      <c r="N322" s="79"/>
      <c r="O322" s="79"/>
      <c r="P322" s="79"/>
      <c r="Q322" s="79"/>
      <c r="R322" s="79"/>
      <c r="S322" s="79"/>
      <c r="T322" s="80"/>
      <c r="AT322" s="17" t="s">
        <v>221</v>
      </c>
      <c r="AU322" s="17" t="s">
        <v>76</v>
      </c>
    </row>
    <row r="323" s="12" customFormat="1">
      <c r="B323" s="232"/>
      <c r="C323" s="233"/>
      <c r="D323" s="228" t="s">
        <v>176</v>
      </c>
      <c r="E323" s="234" t="s">
        <v>1</v>
      </c>
      <c r="F323" s="235" t="s">
        <v>834</v>
      </c>
      <c r="G323" s="233"/>
      <c r="H323" s="236">
        <v>0.23000000000000001</v>
      </c>
      <c r="I323" s="237"/>
      <c r="J323" s="233"/>
      <c r="K323" s="233"/>
      <c r="L323" s="238"/>
      <c r="M323" s="239"/>
      <c r="N323" s="240"/>
      <c r="O323" s="240"/>
      <c r="P323" s="240"/>
      <c r="Q323" s="240"/>
      <c r="R323" s="240"/>
      <c r="S323" s="240"/>
      <c r="T323" s="241"/>
      <c r="AT323" s="242" t="s">
        <v>176</v>
      </c>
      <c r="AU323" s="242" t="s">
        <v>76</v>
      </c>
      <c r="AV323" s="12" t="s">
        <v>76</v>
      </c>
      <c r="AW323" s="12" t="s">
        <v>30</v>
      </c>
      <c r="AX323" s="12" t="s">
        <v>74</v>
      </c>
      <c r="AY323" s="242" t="s">
        <v>163</v>
      </c>
    </row>
    <row r="324" s="1" customFormat="1" ht="16.5" customHeight="1">
      <c r="B324" s="38"/>
      <c r="C324" s="264" t="s">
        <v>840</v>
      </c>
      <c r="D324" s="264" t="s">
        <v>347</v>
      </c>
      <c r="E324" s="265" t="s">
        <v>382</v>
      </c>
      <c r="F324" s="266" t="s">
        <v>383</v>
      </c>
      <c r="G324" s="267" t="s">
        <v>241</v>
      </c>
      <c r="H324" s="268">
        <v>0.17399999999999999</v>
      </c>
      <c r="I324" s="269"/>
      <c r="J324" s="270">
        <f>ROUND(I324*H324,2)</f>
        <v>0</v>
      </c>
      <c r="K324" s="266" t="s">
        <v>169</v>
      </c>
      <c r="L324" s="271"/>
      <c r="M324" s="272" t="s">
        <v>1</v>
      </c>
      <c r="N324" s="273" t="s">
        <v>38</v>
      </c>
      <c r="O324" s="79"/>
      <c r="P324" s="225">
        <f>O324*H324</f>
        <v>0</v>
      </c>
      <c r="Q324" s="225">
        <v>1</v>
      </c>
      <c r="R324" s="225">
        <f>Q324*H324</f>
        <v>0.17399999999999999</v>
      </c>
      <c r="S324" s="225">
        <v>0</v>
      </c>
      <c r="T324" s="226">
        <f>S324*H324</f>
        <v>0</v>
      </c>
      <c r="AR324" s="17" t="s">
        <v>224</v>
      </c>
      <c r="AT324" s="17" t="s">
        <v>347</v>
      </c>
      <c r="AU324" s="17" t="s">
        <v>76</v>
      </c>
      <c r="AY324" s="17" t="s">
        <v>163</v>
      </c>
      <c r="BE324" s="227">
        <f>IF(N324="základní",J324,0)</f>
        <v>0</v>
      </c>
      <c r="BF324" s="227">
        <f>IF(N324="snížená",J324,0)</f>
        <v>0</v>
      </c>
      <c r="BG324" s="227">
        <f>IF(N324="zákl. přenesená",J324,0)</f>
        <v>0</v>
      </c>
      <c r="BH324" s="227">
        <f>IF(N324="sníž. přenesená",J324,0)</f>
        <v>0</v>
      </c>
      <c r="BI324" s="227">
        <f>IF(N324="nulová",J324,0)</f>
        <v>0</v>
      </c>
      <c r="BJ324" s="17" t="s">
        <v>74</v>
      </c>
      <c r="BK324" s="227">
        <f>ROUND(I324*H324,2)</f>
        <v>0</v>
      </c>
      <c r="BL324" s="17" t="s">
        <v>170</v>
      </c>
      <c r="BM324" s="17" t="s">
        <v>1279</v>
      </c>
    </row>
    <row r="325" s="1" customFormat="1">
      <c r="B325" s="38"/>
      <c r="C325" s="39"/>
      <c r="D325" s="228" t="s">
        <v>172</v>
      </c>
      <c r="E325" s="39"/>
      <c r="F325" s="229" t="s">
        <v>383</v>
      </c>
      <c r="G325" s="39"/>
      <c r="H325" s="39"/>
      <c r="I325" s="143"/>
      <c r="J325" s="39"/>
      <c r="K325" s="39"/>
      <c r="L325" s="43"/>
      <c r="M325" s="230"/>
      <c r="N325" s="79"/>
      <c r="O325" s="79"/>
      <c r="P325" s="79"/>
      <c r="Q325" s="79"/>
      <c r="R325" s="79"/>
      <c r="S325" s="79"/>
      <c r="T325" s="80"/>
      <c r="AT325" s="17" t="s">
        <v>172</v>
      </c>
      <c r="AU325" s="17" t="s">
        <v>76</v>
      </c>
    </row>
    <row r="326" s="12" customFormat="1">
      <c r="B326" s="232"/>
      <c r="C326" s="233"/>
      <c r="D326" s="228" t="s">
        <v>176</v>
      </c>
      <c r="E326" s="234" t="s">
        <v>1</v>
      </c>
      <c r="F326" s="235" t="s">
        <v>1280</v>
      </c>
      <c r="G326" s="233"/>
      <c r="H326" s="236">
        <v>0.11700000000000001</v>
      </c>
      <c r="I326" s="237"/>
      <c r="J326" s="233"/>
      <c r="K326" s="233"/>
      <c r="L326" s="238"/>
      <c r="M326" s="239"/>
      <c r="N326" s="240"/>
      <c r="O326" s="240"/>
      <c r="P326" s="240"/>
      <c r="Q326" s="240"/>
      <c r="R326" s="240"/>
      <c r="S326" s="240"/>
      <c r="T326" s="241"/>
      <c r="AT326" s="242" t="s">
        <v>176</v>
      </c>
      <c r="AU326" s="242" t="s">
        <v>76</v>
      </c>
      <c r="AV326" s="12" t="s">
        <v>76</v>
      </c>
      <c r="AW326" s="12" t="s">
        <v>30</v>
      </c>
      <c r="AX326" s="12" t="s">
        <v>67</v>
      </c>
      <c r="AY326" s="242" t="s">
        <v>163</v>
      </c>
    </row>
    <row r="327" s="12" customFormat="1">
      <c r="B327" s="232"/>
      <c r="C327" s="233"/>
      <c r="D327" s="228" t="s">
        <v>176</v>
      </c>
      <c r="E327" s="234" t="s">
        <v>1</v>
      </c>
      <c r="F327" s="235" t="s">
        <v>1281</v>
      </c>
      <c r="G327" s="233"/>
      <c r="H327" s="236">
        <v>0.057000000000000002</v>
      </c>
      <c r="I327" s="237"/>
      <c r="J327" s="233"/>
      <c r="K327" s="233"/>
      <c r="L327" s="238"/>
      <c r="M327" s="239"/>
      <c r="N327" s="240"/>
      <c r="O327" s="240"/>
      <c r="P327" s="240"/>
      <c r="Q327" s="240"/>
      <c r="R327" s="240"/>
      <c r="S327" s="240"/>
      <c r="T327" s="241"/>
      <c r="AT327" s="242" t="s">
        <v>176</v>
      </c>
      <c r="AU327" s="242" t="s">
        <v>76</v>
      </c>
      <c r="AV327" s="12" t="s">
        <v>76</v>
      </c>
      <c r="AW327" s="12" t="s">
        <v>30</v>
      </c>
      <c r="AX327" s="12" t="s">
        <v>67</v>
      </c>
      <c r="AY327" s="242" t="s">
        <v>163</v>
      </c>
    </row>
    <row r="328" s="14" customFormat="1">
      <c r="B328" s="253"/>
      <c r="C328" s="254"/>
      <c r="D328" s="228" t="s">
        <v>176</v>
      </c>
      <c r="E328" s="255" t="s">
        <v>1</v>
      </c>
      <c r="F328" s="256" t="s">
        <v>188</v>
      </c>
      <c r="G328" s="254"/>
      <c r="H328" s="257">
        <v>0.17399999999999999</v>
      </c>
      <c r="I328" s="258"/>
      <c r="J328" s="254"/>
      <c r="K328" s="254"/>
      <c r="L328" s="259"/>
      <c r="M328" s="260"/>
      <c r="N328" s="261"/>
      <c r="O328" s="261"/>
      <c r="P328" s="261"/>
      <c r="Q328" s="261"/>
      <c r="R328" s="261"/>
      <c r="S328" s="261"/>
      <c r="T328" s="262"/>
      <c r="AT328" s="263" t="s">
        <v>176</v>
      </c>
      <c r="AU328" s="263" t="s">
        <v>76</v>
      </c>
      <c r="AV328" s="14" t="s">
        <v>170</v>
      </c>
      <c r="AW328" s="14" t="s">
        <v>30</v>
      </c>
      <c r="AX328" s="14" t="s">
        <v>74</v>
      </c>
      <c r="AY328" s="263" t="s">
        <v>163</v>
      </c>
    </row>
    <row r="329" s="1" customFormat="1" ht="16.5" customHeight="1">
      <c r="B329" s="38"/>
      <c r="C329" s="264" t="s">
        <v>847</v>
      </c>
      <c r="D329" s="264" t="s">
        <v>347</v>
      </c>
      <c r="E329" s="265" t="s">
        <v>388</v>
      </c>
      <c r="F329" s="266" t="s">
        <v>389</v>
      </c>
      <c r="G329" s="267" t="s">
        <v>241</v>
      </c>
      <c r="H329" s="268">
        <v>0.053999999999999999</v>
      </c>
      <c r="I329" s="269"/>
      <c r="J329" s="270">
        <f>ROUND(I329*H329,2)</f>
        <v>0</v>
      </c>
      <c r="K329" s="266" t="s">
        <v>1</v>
      </c>
      <c r="L329" s="271"/>
      <c r="M329" s="272" t="s">
        <v>1</v>
      </c>
      <c r="N329" s="273" t="s">
        <v>38</v>
      </c>
      <c r="O329" s="79"/>
      <c r="P329" s="225">
        <f>O329*H329</f>
        <v>0</v>
      </c>
      <c r="Q329" s="225">
        <v>1</v>
      </c>
      <c r="R329" s="225">
        <f>Q329*H329</f>
        <v>0.053999999999999999</v>
      </c>
      <c r="S329" s="225">
        <v>0</v>
      </c>
      <c r="T329" s="226">
        <f>S329*H329</f>
        <v>0</v>
      </c>
      <c r="AR329" s="17" t="s">
        <v>224</v>
      </c>
      <c r="AT329" s="17" t="s">
        <v>347</v>
      </c>
      <c r="AU329" s="17" t="s">
        <v>76</v>
      </c>
      <c r="AY329" s="17" t="s">
        <v>163</v>
      </c>
      <c r="BE329" s="227">
        <f>IF(N329="základní",J329,0)</f>
        <v>0</v>
      </c>
      <c r="BF329" s="227">
        <f>IF(N329="snížená",J329,0)</f>
        <v>0</v>
      </c>
      <c r="BG329" s="227">
        <f>IF(N329="zákl. přenesená",J329,0)</f>
        <v>0</v>
      </c>
      <c r="BH329" s="227">
        <f>IF(N329="sníž. přenesená",J329,0)</f>
        <v>0</v>
      </c>
      <c r="BI329" s="227">
        <f>IF(N329="nulová",J329,0)</f>
        <v>0</v>
      </c>
      <c r="BJ329" s="17" t="s">
        <v>74</v>
      </c>
      <c r="BK329" s="227">
        <f>ROUND(I329*H329,2)</f>
        <v>0</v>
      </c>
      <c r="BL329" s="17" t="s">
        <v>170</v>
      </c>
      <c r="BM329" s="17" t="s">
        <v>1282</v>
      </c>
    </row>
    <row r="330" s="1" customFormat="1">
      <c r="B330" s="38"/>
      <c r="C330" s="39"/>
      <c r="D330" s="228" t="s">
        <v>172</v>
      </c>
      <c r="E330" s="39"/>
      <c r="F330" s="229" t="s">
        <v>391</v>
      </c>
      <c r="G330" s="39"/>
      <c r="H330" s="39"/>
      <c r="I330" s="143"/>
      <c r="J330" s="39"/>
      <c r="K330" s="39"/>
      <c r="L330" s="43"/>
      <c r="M330" s="230"/>
      <c r="N330" s="79"/>
      <c r="O330" s="79"/>
      <c r="P330" s="79"/>
      <c r="Q330" s="79"/>
      <c r="R330" s="79"/>
      <c r="S330" s="79"/>
      <c r="T330" s="80"/>
      <c r="AT330" s="17" t="s">
        <v>172</v>
      </c>
      <c r="AU330" s="17" t="s">
        <v>76</v>
      </c>
    </row>
    <row r="331" s="1" customFormat="1">
      <c r="B331" s="38"/>
      <c r="C331" s="39"/>
      <c r="D331" s="228" t="s">
        <v>221</v>
      </c>
      <c r="E331" s="39"/>
      <c r="F331" s="231" t="s">
        <v>392</v>
      </c>
      <c r="G331" s="39"/>
      <c r="H331" s="39"/>
      <c r="I331" s="143"/>
      <c r="J331" s="39"/>
      <c r="K331" s="39"/>
      <c r="L331" s="43"/>
      <c r="M331" s="230"/>
      <c r="N331" s="79"/>
      <c r="O331" s="79"/>
      <c r="P331" s="79"/>
      <c r="Q331" s="79"/>
      <c r="R331" s="79"/>
      <c r="S331" s="79"/>
      <c r="T331" s="80"/>
      <c r="AT331" s="17" t="s">
        <v>221</v>
      </c>
      <c r="AU331" s="17" t="s">
        <v>76</v>
      </c>
    </row>
    <row r="332" s="13" customFormat="1">
      <c r="B332" s="243"/>
      <c r="C332" s="244"/>
      <c r="D332" s="228" t="s">
        <v>176</v>
      </c>
      <c r="E332" s="245" t="s">
        <v>1</v>
      </c>
      <c r="F332" s="246" t="s">
        <v>393</v>
      </c>
      <c r="G332" s="244"/>
      <c r="H332" s="245" t="s">
        <v>1</v>
      </c>
      <c r="I332" s="247"/>
      <c r="J332" s="244"/>
      <c r="K332" s="244"/>
      <c r="L332" s="248"/>
      <c r="M332" s="249"/>
      <c r="N332" s="250"/>
      <c r="O332" s="250"/>
      <c r="P332" s="250"/>
      <c r="Q332" s="250"/>
      <c r="R332" s="250"/>
      <c r="S332" s="250"/>
      <c r="T332" s="251"/>
      <c r="AT332" s="252" t="s">
        <v>176</v>
      </c>
      <c r="AU332" s="252" t="s">
        <v>76</v>
      </c>
      <c r="AV332" s="13" t="s">
        <v>74</v>
      </c>
      <c r="AW332" s="13" t="s">
        <v>30</v>
      </c>
      <c r="AX332" s="13" t="s">
        <v>67</v>
      </c>
      <c r="AY332" s="252" t="s">
        <v>163</v>
      </c>
    </row>
    <row r="333" s="12" customFormat="1">
      <c r="B333" s="232"/>
      <c r="C333" s="233"/>
      <c r="D333" s="228" t="s">
        <v>176</v>
      </c>
      <c r="E333" s="234" t="s">
        <v>1</v>
      </c>
      <c r="F333" s="235" t="s">
        <v>1283</v>
      </c>
      <c r="G333" s="233"/>
      <c r="H333" s="236">
        <v>0.053999999999999999</v>
      </c>
      <c r="I333" s="237"/>
      <c r="J333" s="233"/>
      <c r="K333" s="233"/>
      <c r="L333" s="238"/>
      <c r="M333" s="239"/>
      <c r="N333" s="240"/>
      <c r="O333" s="240"/>
      <c r="P333" s="240"/>
      <c r="Q333" s="240"/>
      <c r="R333" s="240"/>
      <c r="S333" s="240"/>
      <c r="T333" s="241"/>
      <c r="AT333" s="242" t="s">
        <v>176</v>
      </c>
      <c r="AU333" s="242" t="s">
        <v>76</v>
      </c>
      <c r="AV333" s="12" t="s">
        <v>76</v>
      </c>
      <c r="AW333" s="12" t="s">
        <v>30</v>
      </c>
      <c r="AX333" s="12" t="s">
        <v>74</v>
      </c>
      <c r="AY333" s="242" t="s">
        <v>163</v>
      </c>
    </row>
    <row r="334" s="1" customFormat="1" ht="16.5" customHeight="1">
      <c r="B334" s="38"/>
      <c r="C334" s="216" t="s">
        <v>852</v>
      </c>
      <c r="D334" s="216" t="s">
        <v>165</v>
      </c>
      <c r="E334" s="217" t="s">
        <v>396</v>
      </c>
      <c r="F334" s="218" t="s">
        <v>397</v>
      </c>
      <c r="G334" s="219" t="s">
        <v>398</v>
      </c>
      <c r="H334" s="220">
        <v>1</v>
      </c>
      <c r="I334" s="221"/>
      <c r="J334" s="222">
        <f>ROUND(I334*H334,2)</f>
        <v>0</v>
      </c>
      <c r="K334" s="218" t="s">
        <v>169</v>
      </c>
      <c r="L334" s="43"/>
      <c r="M334" s="223" t="s">
        <v>1</v>
      </c>
      <c r="N334" s="224" t="s">
        <v>38</v>
      </c>
      <c r="O334" s="79"/>
      <c r="P334" s="225">
        <f>O334*H334</f>
        <v>0</v>
      </c>
      <c r="Q334" s="225">
        <v>0.0064850000000000003</v>
      </c>
      <c r="R334" s="225">
        <f>Q334*H334</f>
        <v>0.0064850000000000003</v>
      </c>
      <c r="S334" s="225">
        <v>0</v>
      </c>
      <c r="T334" s="226">
        <f>S334*H334</f>
        <v>0</v>
      </c>
      <c r="AR334" s="17" t="s">
        <v>170</v>
      </c>
      <c r="AT334" s="17" t="s">
        <v>165</v>
      </c>
      <c r="AU334" s="17" t="s">
        <v>76</v>
      </c>
      <c r="AY334" s="17" t="s">
        <v>163</v>
      </c>
      <c r="BE334" s="227">
        <f>IF(N334="základní",J334,0)</f>
        <v>0</v>
      </c>
      <c r="BF334" s="227">
        <f>IF(N334="snížená",J334,0)</f>
        <v>0</v>
      </c>
      <c r="BG334" s="227">
        <f>IF(N334="zákl. přenesená",J334,0)</f>
        <v>0</v>
      </c>
      <c r="BH334" s="227">
        <f>IF(N334="sníž. přenesená",J334,0)</f>
        <v>0</v>
      </c>
      <c r="BI334" s="227">
        <f>IF(N334="nulová",J334,0)</f>
        <v>0</v>
      </c>
      <c r="BJ334" s="17" t="s">
        <v>74</v>
      </c>
      <c r="BK334" s="227">
        <f>ROUND(I334*H334,2)</f>
        <v>0</v>
      </c>
      <c r="BL334" s="17" t="s">
        <v>170</v>
      </c>
      <c r="BM334" s="17" t="s">
        <v>1284</v>
      </c>
    </row>
    <row r="335" s="1" customFormat="1">
      <c r="B335" s="38"/>
      <c r="C335" s="39"/>
      <c r="D335" s="228" t="s">
        <v>172</v>
      </c>
      <c r="E335" s="39"/>
      <c r="F335" s="229" t="s">
        <v>400</v>
      </c>
      <c r="G335" s="39"/>
      <c r="H335" s="39"/>
      <c r="I335" s="143"/>
      <c r="J335" s="39"/>
      <c r="K335" s="39"/>
      <c r="L335" s="43"/>
      <c r="M335" s="230"/>
      <c r="N335" s="79"/>
      <c r="O335" s="79"/>
      <c r="P335" s="79"/>
      <c r="Q335" s="79"/>
      <c r="R335" s="79"/>
      <c r="S335" s="79"/>
      <c r="T335" s="80"/>
      <c r="AT335" s="17" t="s">
        <v>172</v>
      </c>
      <c r="AU335" s="17" t="s">
        <v>76</v>
      </c>
    </row>
    <row r="336" s="1" customFormat="1" ht="16.5" customHeight="1">
      <c r="B336" s="38"/>
      <c r="C336" s="216" t="s">
        <v>859</v>
      </c>
      <c r="D336" s="216" t="s">
        <v>165</v>
      </c>
      <c r="E336" s="217" t="s">
        <v>848</v>
      </c>
      <c r="F336" s="218" t="s">
        <v>849</v>
      </c>
      <c r="G336" s="219" t="s">
        <v>180</v>
      </c>
      <c r="H336" s="220">
        <v>21</v>
      </c>
      <c r="I336" s="221"/>
      <c r="J336" s="222">
        <f>ROUND(I336*H336,2)</f>
        <v>0</v>
      </c>
      <c r="K336" s="218" t="s">
        <v>169</v>
      </c>
      <c r="L336" s="43"/>
      <c r="M336" s="223" t="s">
        <v>1</v>
      </c>
      <c r="N336" s="224" t="s">
        <v>38</v>
      </c>
      <c r="O336" s="79"/>
      <c r="P336" s="225">
        <f>O336*H336</f>
        <v>0</v>
      </c>
      <c r="Q336" s="225">
        <v>0</v>
      </c>
      <c r="R336" s="225">
        <f>Q336*H336</f>
        <v>0</v>
      </c>
      <c r="S336" s="225">
        <v>1.8</v>
      </c>
      <c r="T336" s="226">
        <f>S336*H336</f>
        <v>37.800000000000004</v>
      </c>
      <c r="AR336" s="17" t="s">
        <v>170</v>
      </c>
      <c r="AT336" s="17" t="s">
        <v>165</v>
      </c>
      <c r="AU336" s="17" t="s">
        <v>76</v>
      </c>
      <c r="AY336" s="17" t="s">
        <v>163</v>
      </c>
      <c r="BE336" s="227">
        <f>IF(N336="základní",J336,0)</f>
        <v>0</v>
      </c>
      <c r="BF336" s="227">
        <f>IF(N336="snížená",J336,0)</f>
        <v>0</v>
      </c>
      <c r="BG336" s="227">
        <f>IF(N336="zákl. přenesená",J336,0)</f>
        <v>0</v>
      </c>
      <c r="BH336" s="227">
        <f>IF(N336="sníž. přenesená",J336,0)</f>
        <v>0</v>
      </c>
      <c r="BI336" s="227">
        <f>IF(N336="nulová",J336,0)</f>
        <v>0</v>
      </c>
      <c r="BJ336" s="17" t="s">
        <v>74</v>
      </c>
      <c r="BK336" s="227">
        <f>ROUND(I336*H336,2)</f>
        <v>0</v>
      </c>
      <c r="BL336" s="17" t="s">
        <v>170</v>
      </c>
      <c r="BM336" s="17" t="s">
        <v>1285</v>
      </c>
    </row>
    <row r="337" s="1" customFormat="1">
      <c r="B337" s="38"/>
      <c r="C337" s="39"/>
      <c r="D337" s="228" t="s">
        <v>172</v>
      </c>
      <c r="E337" s="39"/>
      <c r="F337" s="229" t="s">
        <v>849</v>
      </c>
      <c r="G337" s="39"/>
      <c r="H337" s="39"/>
      <c r="I337" s="143"/>
      <c r="J337" s="39"/>
      <c r="K337" s="39"/>
      <c r="L337" s="43"/>
      <c r="M337" s="230"/>
      <c r="N337" s="79"/>
      <c r="O337" s="79"/>
      <c r="P337" s="79"/>
      <c r="Q337" s="79"/>
      <c r="R337" s="79"/>
      <c r="S337" s="79"/>
      <c r="T337" s="80"/>
      <c r="AT337" s="17" t="s">
        <v>172</v>
      </c>
      <c r="AU337" s="17" t="s">
        <v>76</v>
      </c>
    </row>
    <row r="338" s="12" customFormat="1">
      <c r="B338" s="232"/>
      <c r="C338" s="233"/>
      <c r="D338" s="228" t="s">
        <v>176</v>
      </c>
      <c r="E338" s="234" t="s">
        <v>1</v>
      </c>
      <c r="F338" s="235" t="s">
        <v>851</v>
      </c>
      <c r="G338" s="233"/>
      <c r="H338" s="236">
        <v>6</v>
      </c>
      <c r="I338" s="237"/>
      <c r="J338" s="233"/>
      <c r="K338" s="233"/>
      <c r="L338" s="238"/>
      <c r="M338" s="239"/>
      <c r="N338" s="240"/>
      <c r="O338" s="240"/>
      <c r="P338" s="240"/>
      <c r="Q338" s="240"/>
      <c r="R338" s="240"/>
      <c r="S338" s="240"/>
      <c r="T338" s="241"/>
      <c r="AT338" s="242" t="s">
        <v>176</v>
      </c>
      <c r="AU338" s="242" t="s">
        <v>76</v>
      </c>
      <c r="AV338" s="12" t="s">
        <v>76</v>
      </c>
      <c r="AW338" s="12" t="s">
        <v>30</v>
      </c>
      <c r="AX338" s="12" t="s">
        <v>67</v>
      </c>
      <c r="AY338" s="242" t="s">
        <v>163</v>
      </c>
    </row>
    <row r="339" s="12" customFormat="1">
      <c r="B339" s="232"/>
      <c r="C339" s="233"/>
      <c r="D339" s="228" t="s">
        <v>176</v>
      </c>
      <c r="E339" s="234" t="s">
        <v>1</v>
      </c>
      <c r="F339" s="235" t="s">
        <v>1286</v>
      </c>
      <c r="G339" s="233"/>
      <c r="H339" s="236">
        <v>15</v>
      </c>
      <c r="I339" s="237"/>
      <c r="J339" s="233"/>
      <c r="K339" s="233"/>
      <c r="L339" s="238"/>
      <c r="M339" s="239"/>
      <c r="N339" s="240"/>
      <c r="O339" s="240"/>
      <c r="P339" s="240"/>
      <c r="Q339" s="240"/>
      <c r="R339" s="240"/>
      <c r="S339" s="240"/>
      <c r="T339" s="241"/>
      <c r="AT339" s="242" t="s">
        <v>176</v>
      </c>
      <c r="AU339" s="242" t="s">
        <v>76</v>
      </c>
      <c r="AV339" s="12" t="s">
        <v>76</v>
      </c>
      <c r="AW339" s="12" t="s">
        <v>30</v>
      </c>
      <c r="AX339" s="12" t="s">
        <v>67</v>
      </c>
      <c r="AY339" s="242" t="s">
        <v>163</v>
      </c>
    </row>
    <row r="340" s="14" customFormat="1">
      <c r="B340" s="253"/>
      <c r="C340" s="254"/>
      <c r="D340" s="228" t="s">
        <v>176</v>
      </c>
      <c r="E340" s="255" t="s">
        <v>1</v>
      </c>
      <c r="F340" s="256" t="s">
        <v>188</v>
      </c>
      <c r="G340" s="254"/>
      <c r="H340" s="257">
        <v>21</v>
      </c>
      <c r="I340" s="258"/>
      <c r="J340" s="254"/>
      <c r="K340" s="254"/>
      <c r="L340" s="259"/>
      <c r="M340" s="260"/>
      <c r="N340" s="261"/>
      <c r="O340" s="261"/>
      <c r="P340" s="261"/>
      <c r="Q340" s="261"/>
      <c r="R340" s="261"/>
      <c r="S340" s="261"/>
      <c r="T340" s="262"/>
      <c r="AT340" s="263" t="s">
        <v>176</v>
      </c>
      <c r="AU340" s="263" t="s">
        <v>76</v>
      </c>
      <c r="AV340" s="14" t="s">
        <v>170</v>
      </c>
      <c r="AW340" s="14" t="s">
        <v>30</v>
      </c>
      <c r="AX340" s="14" t="s">
        <v>74</v>
      </c>
      <c r="AY340" s="263" t="s">
        <v>163</v>
      </c>
    </row>
    <row r="341" s="1" customFormat="1" ht="16.5" customHeight="1">
      <c r="B341" s="38"/>
      <c r="C341" s="216" t="s">
        <v>865</v>
      </c>
      <c r="D341" s="216" t="s">
        <v>165</v>
      </c>
      <c r="E341" s="217" t="s">
        <v>403</v>
      </c>
      <c r="F341" s="218" t="s">
        <v>404</v>
      </c>
      <c r="G341" s="219" t="s">
        <v>398</v>
      </c>
      <c r="H341" s="220">
        <v>36</v>
      </c>
      <c r="I341" s="221"/>
      <c r="J341" s="222">
        <f>ROUND(I341*H341,2)</f>
        <v>0</v>
      </c>
      <c r="K341" s="218" t="s">
        <v>169</v>
      </c>
      <c r="L341" s="43"/>
      <c r="M341" s="223" t="s">
        <v>1</v>
      </c>
      <c r="N341" s="224" t="s">
        <v>38</v>
      </c>
      <c r="O341" s="79"/>
      <c r="P341" s="225">
        <f>O341*H341</f>
        <v>0</v>
      </c>
      <c r="Q341" s="225">
        <v>0.00029</v>
      </c>
      <c r="R341" s="225">
        <f>Q341*H341</f>
        <v>0.01044</v>
      </c>
      <c r="S341" s="225">
        <v>0</v>
      </c>
      <c r="T341" s="226">
        <f>S341*H341</f>
        <v>0</v>
      </c>
      <c r="AR341" s="17" t="s">
        <v>170</v>
      </c>
      <c r="AT341" s="17" t="s">
        <v>165</v>
      </c>
      <c r="AU341" s="17" t="s">
        <v>76</v>
      </c>
      <c r="AY341" s="17" t="s">
        <v>163</v>
      </c>
      <c r="BE341" s="227">
        <f>IF(N341="základní",J341,0)</f>
        <v>0</v>
      </c>
      <c r="BF341" s="227">
        <f>IF(N341="snížená",J341,0)</f>
        <v>0</v>
      </c>
      <c r="BG341" s="227">
        <f>IF(N341="zákl. přenesená",J341,0)</f>
        <v>0</v>
      </c>
      <c r="BH341" s="227">
        <f>IF(N341="sníž. přenesená",J341,0)</f>
        <v>0</v>
      </c>
      <c r="BI341" s="227">
        <f>IF(N341="nulová",J341,0)</f>
        <v>0</v>
      </c>
      <c r="BJ341" s="17" t="s">
        <v>74</v>
      </c>
      <c r="BK341" s="227">
        <f>ROUND(I341*H341,2)</f>
        <v>0</v>
      </c>
      <c r="BL341" s="17" t="s">
        <v>170</v>
      </c>
      <c r="BM341" s="17" t="s">
        <v>1287</v>
      </c>
    </row>
    <row r="342" s="1" customFormat="1">
      <c r="B342" s="38"/>
      <c r="C342" s="39"/>
      <c r="D342" s="228" t="s">
        <v>172</v>
      </c>
      <c r="E342" s="39"/>
      <c r="F342" s="229" t="s">
        <v>406</v>
      </c>
      <c r="G342" s="39"/>
      <c r="H342" s="39"/>
      <c r="I342" s="143"/>
      <c r="J342" s="39"/>
      <c r="K342" s="39"/>
      <c r="L342" s="43"/>
      <c r="M342" s="230"/>
      <c r="N342" s="79"/>
      <c r="O342" s="79"/>
      <c r="P342" s="79"/>
      <c r="Q342" s="79"/>
      <c r="R342" s="79"/>
      <c r="S342" s="79"/>
      <c r="T342" s="80"/>
      <c r="AT342" s="17" t="s">
        <v>172</v>
      </c>
      <c r="AU342" s="17" t="s">
        <v>76</v>
      </c>
    </row>
    <row r="343" s="1" customFormat="1">
      <c r="B343" s="38"/>
      <c r="C343" s="39"/>
      <c r="D343" s="228" t="s">
        <v>174</v>
      </c>
      <c r="E343" s="39"/>
      <c r="F343" s="231" t="s">
        <v>407</v>
      </c>
      <c r="G343" s="39"/>
      <c r="H343" s="39"/>
      <c r="I343" s="143"/>
      <c r="J343" s="39"/>
      <c r="K343" s="39"/>
      <c r="L343" s="43"/>
      <c r="M343" s="230"/>
      <c r="N343" s="79"/>
      <c r="O343" s="79"/>
      <c r="P343" s="79"/>
      <c r="Q343" s="79"/>
      <c r="R343" s="79"/>
      <c r="S343" s="79"/>
      <c r="T343" s="80"/>
      <c r="AT343" s="17" t="s">
        <v>174</v>
      </c>
      <c r="AU343" s="17" t="s">
        <v>76</v>
      </c>
    </row>
    <row r="344" s="12" customFormat="1">
      <c r="B344" s="232"/>
      <c r="C344" s="233"/>
      <c r="D344" s="228" t="s">
        <v>176</v>
      </c>
      <c r="E344" s="234" t="s">
        <v>1</v>
      </c>
      <c r="F344" s="235" t="s">
        <v>1288</v>
      </c>
      <c r="G344" s="233"/>
      <c r="H344" s="236">
        <v>36</v>
      </c>
      <c r="I344" s="237"/>
      <c r="J344" s="233"/>
      <c r="K344" s="233"/>
      <c r="L344" s="238"/>
      <c r="M344" s="239"/>
      <c r="N344" s="240"/>
      <c r="O344" s="240"/>
      <c r="P344" s="240"/>
      <c r="Q344" s="240"/>
      <c r="R344" s="240"/>
      <c r="S344" s="240"/>
      <c r="T344" s="241"/>
      <c r="AT344" s="242" t="s">
        <v>176</v>
      </c>
      <c r="AU344" s="242" t="s">
        <v>76</v>
      </c>
      <c r="AV344" s="12" t="s">
        <v>76</v>
      </c>
      <c r="AW344" s="12" t="s">
        <v>30</v>
      </c>
      <c r="AX344" s="12" t="s">
        <v>74</v>
      </c>
      <c r="AY344" s="242" t="s">
        <v>163</v>
      </c>
    </row>
    <row r="345" s="1" customFormat="1" ht="16.5" customHeight="1">
      <c r="B345" s="38"/>
      <c r="C345" s="216" t="s">
        <v>871</v>
      </c>
      <c r="D345" s="216" t="s">
        <v>165</v>
      </c>
      <c r="E345" s="217" t="s">
        <v>928</v>
      </c>
      <c r="F345" s="218" t="s">
        <v>929</v>
      </c>
      <c r="G345" s="219" t="s">
        <v>197</v>
      </c>
      <c r="H345" s="220">
        <v>290.27999999999997</v>
      </c>
      <c r="I345" s="221"/>
      <c r="J345" s="222">
        <f>ROUND(I345*H345,2)</f>
        <v>0</v>
      </c>
      <c r="K345" s="218" t="s">
        <v>169</v>
      </c>
      <c r="L345" s="43"/>
      <c r="M345" s="223" t="s">
        <v>1</v>
      </c>
      <c r="N345" s="224" t="s">
        <v>38</v>
      </c>
      <c r="O345" s="79"/>
      <c r="P345" s="225">
        <f>O345*H345</f>
        <v>0</v>
      </c>
      <c r="Q345" s="225">
        <v>0</v>
      </c>
      <c r="R345" s="225">
        <f>Q345*H345</f>
        <v>0</v>
      </c>
      <c r="S345" s="225">
        <v>0</v>
      </c>
      <c r="T345" s="226">
        <f>S345*H345</f>
        <v>0</v>
      </c>
      <c r="AR345" s="17" t="s">
        <v>170</v>
      </c>
      <c r="AT345" s="17" t="s">
        <v>165</v>
      </c>
      <c r="AU345" s="17" t="s">
        <v>76</v>
      </c>
      <c r="AY345" s="17" t="s">
        <v>163</v>
      </c>
      <c r="BE345" s="227">
        <f>IF(N345="základní",J345,0)</f>
        <v>0</v>
      </c>
      <c r="BF345" s="227">
        <f>IF(N345="snížená",J345,0)</f>
        <v>0</v>
      </c>
      <c r="BG345" s="227">
        <f>IF(N345="zákl. přenesená",J345,0)</f>
        <v>0</v>
      </c>
      <c r="BH345" s="227">
        <f>IF(N345="sníž. přenesená",J345,0)</f>
        <v>0</v>
      </c>
      <c r="BI345" s="227">
        <f>IF(N345="nulová",J345,0)</f>
        <v>0</v>
      </c>
      <c r="BJ345" s="17" t="s">
        <v>74</v>
      </c>
      <c r="BK345" s="227">
        <f>ROUND(I345*H345,2)</f>
        <v>0</v>
      </c>
      <c r="BL345" s="17" t="s">
        <v>170</v>
      </c>
      <c r="BM345" s="17" t="s">
        <v>1289</v>
      </c>
    </row>
    <row r="346" s="1" customFormat="1">
      <c r="B346" s="38"/>
      <c r="C346" s="39"/>
      <c r="D346" s="228" t="s">
        <v>172</v>
      </c>
      <c r="E346" s="39"/>
      <c r="F346" s="229" t="s">
        <v>929</v>
      </c>
      <c r="G346" s="39"/>
      <c r="H346" s="39"/>
      <c r="I346" s="143"/>
      <c r="J346" s="39"/>
      <c r="K346" s="39"/>
      <c r="L346" s="43"/>
      <c r="M346" s="230"/>
      <c r="N346" s="79"/>
      <c r="O346" s="79"/>
      <c r="P346" s="79"/>
      <c r="Q346" s="79"/>
      <c r="R346" s="79"/>
      <c r="S346" s="79"/>
      <c r="T346" s="80"/>
      <c r="AT346" s="17" t="s">
        <v>172</v>
      </c>
      <c r="AU346" s="17" t="s">
        <v>76</v>
      </c>
    </row>
    <row r="347" s="1" customFormat="1">
      <c r="B347" s="38"/>
      <c r="C347" s="39"/>
      <c r="D347" s="228" t="s">
        <v>174</v>
      </c>
      <c r="E347" s="39"/>
      <c r="F347" s="231" t="s">
        <v>931</v>
      </c>
      <c r="G347" s="39"/>
      <c r="H347" s="39"/>
      <c r="I347" s="143"/>
      <c r="J347" s="39"/>
      <c r="K347" s="39"/>
      <c r="L347" s="43"/>
      <c r="M347" s="230"/>
      <c r="N347" s="79"/>
      <c r="O347" s="79"/>
      <c r="P347" s="79"/>
      <c r="Q347" s="79"/>
      <c r="R347" s="79"/>
      <c r="S347" s="79"/>
      <c r="T347" s="80"/>
      <c r="AT347" s="17" t="s">
        <v>174</v>
      </c>
      <c r="AU347" s="17" t="s">
        <v>76</v>
      </c>
    </row>
    <row r="348" s="13" customFormat="1">
      <c r="B348" s="243"/>
      <c r="C348" s="244"/>
      <c r="D348" s="228" t="s">
        <v>176</v>
      </c>
      <c r="E348" s="245" t="s">
        <v>1</v>
      </c>
      <c r="F348" s="246" t="s">
        <v>1290</v>
      </c>
      <c r="G348" s="244"/>
      <c r="H348" s="245" t="s">
        <v>1</v>
      </c>
      <c r="I348" s="247"/>
      <c r="J348" s="244"/>
      <c r="K348" s="244"/>
      <c r="L348" s="248"/>
      <c r="M348" s="249"/>
      <c r="N348" s="250"/>
      <c r="O348" s="250"/>
      <c r="P348" s="250"/>
      <c r="Q348" s="250"/>
      <c r="R348" s="250"/>
      <c r="S348" s="250"/>
      <c r="T348" s="251"/>
      <c r="AT348" s="252" t="s">
        <v>176</v>
      </c>
      <c r="AU348" s="252" t="s">
        <v>76</v>
      </c>
      <c r="AV348" s="13" t="s">
        <v>74</v>
      </c>
      <c r="AW348" s="13" t="s">
        <v>30</v>
      </c>
      <c r="AX348" s="13" t="s">
        <v>67</v>
      </c>
      <c r="AY348" s="252" t="s">
        <v>163</v>
      </c>
    </row>
    <row r="349" s="12" customFormat="1">
      <c r="B349" s="232"/>
      <c r="C349" s="233"/>
      <c r="D349" s="228" t="s">
        <v>176</v>
      </c>
      <c r="E349" s="234" t="s">
        <v>1</v>
      </c>
      <c r="F349" s="235" t="s">
        <v>1291</v>
      </c>
      <c r="G349" s="233"/>
      <c r="H349" s="236">
        <v>72.719999999999999</v>
      </c>
      <c r="I349" s="237"/>
      <c r="J349" s="233"/>
      <c r="K349" s="233"/>
      <c r="L349" s="238"/>
      <c r="M349" s="239"/>
      <c r="N349" s="240"/>
      <c r="O349" s="240"/>
      <c r="P349" s="240"/>
      <c r="Q349" s="240"/>
      <c r="R349" s="240"/>
      <c r="S349" s="240"/>
      <c r="T349" s="241"/>
      <c r="AT349" s="242" t="s">
        <v>176</v>
      </c>
      <c r="AU349" s="242" t="s">
        <v>76</v>
      </c>
      <c r="AV349" s="12" t="s">
        <v>76</v>
      </c>
      <c r="AW349" s="12" t="s">
        <v>30</v>
      </c>
      <c r="AX349" s="12" t="s">
        <v>67</v>
      </c>
      <c r="AY349" s="242" t="s">
        <v>163</v>
      </c>
    </row>
    <row r="350" s="13" customFormat="1">
      <c r="B350" s="243"/>
      <c r="C350" s="244"/>
      <c r="D350" s="228" t="s">
        <v>176</v>
      </c>
      <c r="E350" s="245" t="s">
        <v>1</v>
      </c>
      <c r="F350" s="246" t="s">
        <v>1292</v>
      </c>
      <c r="G350" s="244"/>
      <c r="H350" s="245" t="s">
        <v>1</v>
      </c>
      <c r="I350" s="247"/>
      <c r="J350" s="244"/>
      <c r="K350" s="244"/>
      <c r="L350" s="248"/>
      <c r="M350" s="249"/>
      <c r="N350" s="250"/>
      <c r="O350" s="250"/>
      <c r="P350" s="250"/>
      <c r="Q350" s="250"/>
      <c r="R350" s="250"/>
      <c r="S350" s="250"/>
      <c r="T350" s="251"/>
      <c r="AT350" s="252" t="s">
        <v>176</v>
      </c>
      <c r="AU350" s="252" t="s">
        <v>76</v>
      </c>
      <c r="AV350" s="13" t="s">
        <v>74</v>
      </c>
      <c r="AW350" s="13" t="s">
        <v>30</v>
      </c>
      <c r="AX350" s="13" t="s">
        <v>67</v>
      </c>
      <c r="AY350" s="252" t="s">
        <v>163</v>
      </c>
    </row>
    <row r="351" s="12" customFormat="1">
      <c r="B351" s="232"/>
      <c r="C351" s="233"/>
      <c r="D351" s="228" t="s">
        <v>176</v>
      </c>
      <c r="E351" s="234" t="s">
        <v>1</v>
      </c>
      <c r="F351" s="235" t="s">
        <v>1293</v>
      </c>
      <c r="G351" s="233"/>
      <c r="H351" s="236">
        <v>85.560000000000002</v>
      </c>
      <c r="I351" s="237"/>
      <c r="J351" s="233"/>
      <c r="K351" s="233"/>
      <c r="L351" s="238"/>
      <c r="M351" s="239"/>
      <c r="N351" s="240"/>
      <c r="O351" s="240"/>
      <c r="P351" s="240"/>
      <c r="Q351" s="240"/>
      <c r="R351" s="240"/>
      <c r="S351" s="240"/>
      <c r="T351" s="241"/>
      <c r="AT351" s="242" t="s">
        <v>176</v>
      </c>
      <c r="AU351" s="242" t="s">
        <v>76</v>
      </c>
      <c r="AV351" s="12" t="s">
        <v>76</v>
      </c>
      <c r="AW351" s="12" t="s">
        <v>30</v>
      </c>
      <c r="AX351" s="12" t="s">
        <v>67</v>
      </c>
      <c r="AY351" s="242" t="s">
        <v>163</v>
      </c>
    </row>
    <row r="352" s="13" customFormat="1">
      <c r="B352" s="243"/>
      <c r="C352" s="244"/>
      <c r="D352" s="228" t="s">
        <v>176</v>
      </c>
      <c r="E352" s="245" t="s">
        <v>1</v>
      </c>
      <c r="F352" s="246" t="s">
        <v>1294</v>
      </c>
      <c r="G352" s="244"/>
      <c r="H352" s="245" t="s">
        <v>1</v>
      </c>
      <c r="I352" s="247"/>
      <c r="J352" s="244"/>
      <c r="K352" s="244"/>
      <c r="L352" s="248"/>
      <c r="M352" s="249"/>
      <c r="N352" s="250"/>
      <c r="O352" s="250"/>
      <c r="P352" s="250"/>
      <c r="Q352" s="250"/>
      <c r="R352" s="250"/>
      <c r="S352" s="250"/>
      <c r="T352" s="251"/>
      <c r="AT352" s="252" t="s">
        <v>176</v>
      </c>
      <c r="AU352" s="252" t="s">
        <v>76</v>
      </c>
      <c r="AV352" s="13" t="s">
        <v>74</v>
      </c>
      <c r="AW352" s="13" t="s">
        <v>30</v>
      </c>
      <c r="AX352" s="13" t="s">
        <v>67</v>
      </c>
      <c r="AY352" s="252" t="s">
        <v>163</v>
      </c>
    </row>
    <row r="353" s="12" customFormat="1">
      <c r="B353" s="232"/>
      <c r="C353" s="233"/>
      <c r="D353" s="228" t="s">
        <v>176</v>
      </c>
      <c r="E353" s="234" t="s">
        <v>1</v>
      </c>
      <c r="F353" s="235" t="s">
        <v>1295</v>
      </c>
      <c r="G353" s="233"/>
      <c r="H353" s="236">
        <v>132</v>
      </c>
      <c r="I353" s="237"/>
      <c r="J353" s="233"/>
      <c r="K353" s="233"/>
      <c r="L353" s="238"/>
      <c r="M353" s="239"/>
      <c r="N353" s="240"/>
      <c r="O353" s="240"/>
      <c r="P353" s="240"/>
      <c r="Q353" s="240"/>
      <c r="R353" s="240"/>
      <c r="S353" s="240"/>
      <c r="T353" s="241"/>
      <c r="AT353" s="242" t="s">
        <v>176</v>
      </c>
      <c r="AU353" s="242" t="s">
        <v>76</v>
      </c>
      <c r="AV353" s="12" t="s">
        <v>76</v>
      </c>
      <c r="AW353" s="12" t="s">
        <v>30</v>
      </c>
      <c r="AX353" s="12" t="s">
        <v>67</v>
      </c>
      <c r="AY353" s="242" t="s">
        <v>163</v>
      </c>
    </row>
    <row r="354" s="14" customFormat="1">
      <c r="B354" s="253"/>
      <c r="C354" s="254"/>
      <c r="D354" s="228" t="s">
        <v>176</v>
      </c>
      <c r="E354" s="255" t="s">
        <v>1</v>
      </c>
      <c r="F354" s="256" t="s">
        <v>188</v>
      </c>
      <c r="G354" s="254"/>
      <c r="H354" s="257">
        <v>290.27999999999997</v>
      </c>
      <c r="I354" s="258"/>
      <c r="J354" s="254"/>
      <c r="K354" s="254"/>
      <c r="L354" s="259"/>
      <c r="M354" s="260"/>
      <c r="N354" s="261"/>
      <c r="O354" s="261"/>
      <c r="P354" s="261"/>
      <c r="Q354" s="261"/>
      <c r="R354" s="261"/>
      <c r="S354" s="261"/>
      <c r="T354" s="262"/>
      <c r="AT354" s="263" t="s">
        <v>176</v>
      </c>
      <c r="AU354" s="263" t="s">
        <v>76</v>
      </c>
      <c r="AV354" s="14" t="s">
        <v>170</v>
      </c>
      <c r="AW354" s="14" t="s">
        <v>30</v>
      </c>
      <c r="AX354" s="14" t="s">
        <v>74</v>
      </c>
      <c r="AY354" s="263" t="s">
        <v>163</v>
      </c>
    </row>
    <row r="355" s="1" customFormat="1" ht="16.5" customHeight="1">
      <c r="B355" s="38"/>
      <c r="C355" s="216" t="s">
        <v>878</v>
      </c>
      <c r="D355" s="216" t="s">
        <v>165</v>
      </c>
      <c r="E355" s="217" t="s">
        <v>937</v>
      </c>
      <c r="F355" s="218" t="s">
        <v>938</v>
      </c>
      <c r="G355" s="219" t="s">
        <v>197</v>
      </c>
      <c r="H355" s="220">
        <v>45</v>
      </c>
      <c r="I355" s="221"/>
      <c r="J355" s="222">
        <f>ROUND(I355*H355,2)</f>
        <v>0</v>
      </c>
      <c r="K355" s="218" t="s">
        <v>169</v>
      </c>
      <c r="L355" s="43"/>
      <c r="M355" s="223" t="s">
        <v>1</v>
      </c>
      <c r="N355" s="224" t="s">
        <v>38</v>
      </c>
      <c r="O355" s="79"/>
      <c r="P355" s="225">
        <f>O355*H355</f>
        <v>0</v>
      </c>
      <c r="Q355" s="225">
        <v>0</v>
      </c>
      <c r="R355" s="225">
        <f>Q355*H355</f>
        <v>0</v>
      </c>
      <c r="S355" s="225">
        <v>0.077899999999999997</v>
      </c>
      <c r="T355" s="226">
        <f>S355*H355</f>
        <v>3.5055000000000001</v>
      </c>
      <c r="AR355" s="17" t="s">
        <v>170</v>
      </c>
      <c r="AT355" s="17" t="s">
        <v>165</v>
      </c>
      <c r="AU355" s="17" t="s">
        <v>76</v>
      </c>
      <c r="AY355" s="17" t="s">
        <v>163</v>
      </c>
      <c r="BE355" s="227">
        <f>IF(N355="základní",J355,0)</f>
        <v>0</v>
      </c>
      <c r="BF355" s="227">
        <f>IF(N355="snížená",J355,0)</f>
        <v>0</v>
      </c>
      <c r="BG355" s="227">
        <f>IF(N355="zákl. přenesená",J355,0)</f>
        <v>0</v>
      </c>
      <c r="BH355" s="227">
        <f>IF(N355="sníž. přenesená",J355,0)</f>
        <v>0</v>
      </c>
      <c r="BI355" s="227">
        <f>IF(N355="nulová",J355,0)</f>
        <v>0</v>
      </c>
      <c r="BJ355" s="17" t="s">
        <v>74</v>
      </c>
      <c r="BK355" s="227">
        <f>ROUND(I355*H355,2)</f>
        <v>0</v>
      </c>
      <c r="BL355" s="17" t="s">
        <v>170</v>
      </c>
      <c r="BM355" s="17" t="s">
        <v>1296</v>
      </c>
    </row>
    <row r="356" s="1" customFormat="1">
      <c r="B356" s="38"/>
      <c r="C356" s="39"/>
      <c r="D356" s="228" t="s">
        <v>172</v>
      </c>
      <c r="E356" s="39"/>
      <c r="F356" s="229" t="s">
        <v>940</v>
      </c>
      <c r="G356" s="39"/>
      <c r="H356" s="39"/>
      <c r="I356" s="143"/>
      <c r="J356" s="39"/>
      <c r="K356" s="39"/>
      <c r="L356" s="43"/>
      <c r="M356" s="230"/>
      <c r="N356" s="79"/>
      <c r="O356" s="79"/>
      <c r="P356" s="79"/>
      <c r="Q356" s="79"/>
      <c r="R356" s="79"/>
      <c r="S356" s="79"/>
      <c r="T356" s="80"/>
      <c r="AT356" s="17" t="s">
        <v>172</v>
      </c>
      <c r="AU356" s="17" t="s">
        <v>76</v>
      </c>
    </row>
    <row r="357" s="1" customFormat="1">
      <c r="B357" s="38"/>
      <c r="C357" s="39"/>
      <c r="D357" s="228" t="s">
        <v>174</v>
      </c>
      <c r="E357" s="39"/>
      <c r="F357" s="231" t="s">
        <v>941</v>
      </c>
      <c r="G357" s="39"/>
      <c r="H357" s="39"/>
      <c r="I357" s="143"/>
      <c r="J357" s="39"/>
      <c r="K357" s="39"/>
      <c r="L357" s="43"/>
      <c r="M357" s="230"/>
      <c r="N357" s="79"/>
      <c r="O357" s="79"/>
      <c r="P357" s="79"/>
      <c r="Q357" s="79"/>
      <c r="R357" s="79"/>
      <c r="S357" s="79"/>
      <c r="T357" s="80"/>
      <c r="AT357" s="17" t="s">
        <v>174</v>
      </c>
      <c r="AU357" s="17" t="s">
        <v>76</v>
      </c>
    </row>
    <row r="358" s="13" customFormat="1">
      <c r="B358" s="243"/>
      <c r="C358" s="244"/>
      <c r="D358" s="228" t="s">
        <v>176</v>
      </c>
      <c r="E358" s="245" t="s">
        <v>1</v>
      </c>
      <c r="F358" s="246" t="s">
        <v>1297</v>
      </c>
      <c r="G358" s="244"/>
      <c r="H358" s="245" t="s">
        <v>1</v>
      </c>
      <c r="I358" s="247"/>
      <c r="J358" s="244"/>
      <c r="K358" s="244"/>
      <c r="L358" s="248"/>
      <c r="M358" s="249"/>
      <c r="N358" s="250"/>
      <c r="O358" s="250"/>
      <c r="P358" s="250"/>
      <c r="Q358" s="250"/>
      <c r="R358" s="250"/>
      <c r="S358" s="250"/>
      <c r="T358" s="251"/>
      <c r="AT358" s="252" t="s">
        <v>176</v>
      </c>
      <c r="AU358" s="252" t="s">
        <v>76</v>
      </c>
      <c r="AV358" s="13" t="s">
        <v>74</v>
      </c>
      <c r="AW358" s="13" t="s">
        <v>30</v>
      </c>
      <c r="AX358" s="13" t="s">
        <v>67</v>
      </c>
      <c r="AY358" s="252" t="s">
        <v>163</v>
      </c>
    </row>
    <row r="359" s="12" customFormat="1">
      <c r="B359" s="232"/>
      <c r="C359" s="233"/>
      <c r="D359" s="228" t="s">
        <v>176</v>
      </c>
      <c r="E359" s="234" t="s">
        <v>1</v>
      </c>
      <c r="F359" s="235" t="s">
        <v>1298</v>
      </c>
      <c r="G359" s="233"/>
      <c r="H359" s="236">
        <v>45</v>
      </c>
      <c r="I359" s="237"/>
      <c r="J359" s="233"/>
      <c r="K359" s="233"/>
      <c r="L359" s="238"/>
      <c r="M359" s="239"/>
      <c r="N359" s="240"/>
      <c r="O359" s="240"/>
      <c r="P359" s="240"/>
      <c r="Q359" s="240"/>
      <c r="R359" s="240"/>
      <c r="S359" s="240"/>
      <c r="T359" s="241"/>
      <c r="AT359" s="242" t="s">
        <v>176</v>
      </c>
      <c r="AU359" s="242" t="s">
        <v>76</v>
      </c>
      <c r="AV359" s="12" t="s">
        <v>76</v>
      </c>
      <c r="AW359" s="12" t="s">
        <v>30</v>
      </c>
      <c r="AX359" s="12" t="s">
        <v>74</v>
      </c>
      <c r="AY359" s="242" t="s">
        <v>163</v>
      </c>
    </row>
    <row r="360" s="1" customFormat="1" ht="16.5" customHeight="1">
      <c r="B360" s="38"/>
      <c r="C360" s="216" t="s">
        <v>884</v>
      </c>
      <c r="D360" s="216" t="s">
        <v>165</v>
      </c>
      <c r="E360" s="217" t="s">
        <v>968</v>
      </c>
      <c r="F360" s="218" t="s">
        <v>969</v>
      </c>
      <c r="G360" s="219" t="s">
        <v>197</v>
      </c>
      <c r="H360" s="220">
        <v>45</v>
      </c>
      <c r="I360" s="221"/>
      <c r="J360" s="222">
        <f>ROUND(I360*H360,2)</f>
        <v>0</v>
      </c>
      <c r="K360" s="218" t="s">
        <v>169</v>
      </c>
      <c r="L360" s="43"/>
      <c r="M360" s="223" t="s">
        <v>1</v>
      </c>
      <c r="N360" s="224" t="s">
        <v>38</v>
      </c>
      <c r="O360" s="79"/>
      <c r="P360" s="225">
        <f>O360*H360</f>
        <v>0</v>
      </c>
      <c r="Q360" s="225">
        <v>0.078163999999999997</v>
      </c>
      <c r="R360" s="225">
        <f>Q360*H360</f>
        <v>3.5173799999999997</v>
      </c>
      <c r="S360" s="225">
        <v>0</v>
      </c>
      <c r="T360" s="226">
        <f>S360*H360</f>
        <v>0</v>
      </c>
      <c r="AR360" s="17" t="s">
        <v>170</v>
      </c>
      <c r="AT360" s="17" t="s">
        <v>165</v>
      </c>
      <c r="AU360" s="17" t="s">
        <v>76</v>
      </c>
      <c r="AY360" s="17" t="s">
        <v>163</v>
      </c>
      <c r="BE360" s="227">
        <f>IF(N360="základní",J360,0)</f>
        <v>0</v>
      </c>
      <c r="BF360" s="227">
        <f>IF(N360="snížená",J360,0)</f>
        <v>0</v>
      </c>
      <c r="BG360" s="227">
        <f>IF(N360="zákl. přenesená",J360,0)</f>
        <v>0</v>
      </c>
      <c r="BH360" s="227">
        <f>IF(N360="sníž. přenesená",J360,0)</f>
        <v>0</v>
      </c>
      <c r="BI360" s="227">
        <f>IF(N360="nulová",J360,0)</f>
        <v>0</v>
      </c>
      <c r="BJ360" s="17" t="s">
        <v>74</v>
      </c>
      <c r="BK360" s="227">
        <f>ROUND(I360*H360,2)</f>
        <v>0</v>
      </c>
      <c r="BL360" s="17" t="s">
        <v>170</v>
      </c>
      <c r="BM360" s="17" t="s">
        <v>1299</v>
      </c>
    </row>
    <row r="361" s="1" customFormat="1">
      <c r="B361" s="38"/>
      <c r="C361" s="39"/>
      <c r="D361" s="228" t="s">
        <v>172</v>
      </c>
      <c r="E361" s="39"/>
      <c r="F361" s="229" t="s">
        <v>971</v>
      </c>
      <c r="G361" s="39"/>
      <c r="H361" s="39"/>
      <c r="I361" s="143"/>
      <c r="J361" s="39"/>
      <c r="K361" s="39"/>
      <c r="L361" s="43"/>
      <c r="M361" s="230"/>
      <c r="N361" s="79"/>
      <c r="O361" s="79"/>
      <c r="P361" s="79"/>
      <c r="Q361" s="79"/>
      <c r="R361" s="79"/>
      <c r="S361" s="79"/>
      <c r="T361" s="80"/>
      <c r="AT361" s="17" t="s">
        <v>172</v>
      </c>
      <c r="AU361" s="17" t="s">
        <v>76</v>
      </c>
    </row>
    <row r="362" s="1" customFormat="1">
      <c r="B362" s="38"/>
      <c r="C362" s="39"/>
      <c r="D362" s="228" t="s">
        <v>174</v>
      </c>
      <c r="E362" s="39"/>
      <c r="F362" s="231" t="s">
        <v>972</v>
      </c>
      <c r="G362" s="39"/>
      <c r="H362" s="39"/>
      <c r="I362" s="143"/>
      <c r="J362" s="39"/>
      <c r="K362" s="39"/>
      <c r="L362" s="43"/>
      <c r="M362" s="230"/>
      <c r="N362" s="79"/>
      <c r="O362" s="79"/>
      <c r="P362" s="79"/>
      <c r="Q362" s="79"/>
      <c r="R362" s="79"/>
      <c r="S362" s="79"/>
      <c r="T362" s="80"/>
      <c r="AT362" s="17" t="s">
        <v>174</v>
      </c>
      <c r="AU362" s="17" t="s">
        <v>76</v>
      </c>
    </row>
    <row r="363" s="13" customFormat="1">
      <c r="B363" s="243"/>
      <c r="C363" s="244"/>
      <c r="D363" s="228" t="s">
        <v>176</v>
      </c>
      <c r="E363" s="245" t="s">
        <v>1</v>
      </c>
      <c r="F363" s="246" t="s">
        <v>1297</v>
      </c>
      <c r="G363" s="244"/>
      <c r="H363" s="245" t="s">
        <v>1</v>
      </c>
      <c r="I363" s="247"/>
      <c r="J363" s="244"/>
      <c r="K363" s="244"/>
      <c r="L363" s="248"/>
      <c r="M363" s="249"/>
      <c r="N363" s="250"/>
      <c r="O363" s="250"/>
      <c r="P363" s="250"/>
      <c r="Q363" s="250"/>
      <c r="R363" s="250"/>
      <c r="S363" s="250"/>
      <c r="T363" s="251"/>
      <c r="AT363" s="252" t="s">
        <v>176</v>
      </c>
      <c r="AU363" s="252" t="s">
        <v>76</v>
      </c>
      <c r="AV363" s="13" t="s">
        <v>74</v>
      </c>
      <c r="AW363" s="13" t="s">
        <v>30</v>
      </c>
      <c r="AX363" s="13" t="s">
        <v>67</v>
      </c>
      <c r="AY363" s="252" t="s">
        <v>163</v>
      </c>
    </row>
    <row r="364" s="12" customFormat="1">
      <c r="B364" s="232"/>
      <c r="C364" s="233"/>
      <c r="D364" s="228" t="s">
        <v>176</v>
      </c>
      <c r="E364" s="234" t="s">
        <v>1</v>
      </c>
      <c r="F364" s="235" t="s">
        <v>1298</v>
      </c>
      <c r="G364" s="233"/>
      <c r="H364" s="236">
        <v>45</v>
      </c>
      <c r="I364" s="237"/>
      <c r="J364" s="233"/>
      <c r="K364" s="233"/>
      <c r="L364" s="238"/>
      <c r="M364" s="239"/>
      <c r="N364" s="240"/>
      <c r="O364" s="240"/>
      <c r="P364" s="240"/>
      <c r="Q364" s="240"/>
      <c r="R364" s="240"/>
      <c r="S364" s="240"/>
      <c r="T364" s="241"/>
      <c r="AT364" s="242" t="s">
        <v>176</v>
      </c>
      <c r="AU364" s="242" t="s">
        <v>76</v>
      </c>
      <c r="AV364" s="12" t="s">
        <v>76</v>
      </c>
      <c r="AW364" s="12" t="s">
        <v>30</v>
      </c>
      <c r="AX364" s="12" t="s">
        <v>74</v>
      </c>
      <c r="AY364" s="242" t="s">
        <v>163</v>
      </c>
    </row>
    <row r="365" s="1" customFormat="1" ht="16.5" customHeight="1">
      <c r="B365" s="38"/>
      <c r="C365" s="216" t="s">
        <v>890</v>
      </c>
      <c r="D365" s="216" t="s">
        <v>165</v>
      </c>
      <c r="E365" s="217" t="s">
        <v>974</v>
      </c>
      <c r="F365" s="218" t="s">
        <v>975</v>
      </c>
      <c r="G365" s="219" t="s">
        <v>197</v>
      </c>
      <c r="H365" s="220">
        <v>45</v>
      </c>
      <c r="I365" s="221"/>
      <c r="J365" s="222">
        <f>ROUND(I365*H365,2)</f>
        <v>0</v>
      </c>
      <c r="K365" s="218" t="s">
        <v>169</v>
      </c>
      <c r="L365" s="43"/>
      <c r="M365" s="223" t="s">
        <v>1</v>
      </c>
      <c r="N365" s="224" t="s">
        <v>38</v>
      </c>
      <c r="O365" s="79"/>
      <c r="P365" s="225">
        <f>O365*H365</f>
        <v>0</v>
      </c>
      <c r="Q365" s="225">
        <v>0</v>
      </c>
      <c r="R365" s="225">
        <f>Q365*H365</f>
        <v>0</v>
      </c>
      <c r="S365" s="225">
        <v>0</v>
      </c>
      <c r="T365" s="226">
        <f>S365*H365</f>
        <v>0</v>
      </c>
      <c r="AR365" s="17" t="s">
        <v>170</v>
      </c>
      <c r="AT365" s="17" t="s">
        <v>165</v>
      </c>
      <c r="AU365" s="17" t="s">
        <v>76</v>
      </c>
      <c r="AY365" s="17" t="s">
        <v>163</v>
      </c>
      <c r="BE365" s="227">
        <f>IF(N365="základní",J365,0)</f>
        <v>0</v>
      </c>
      <c r="BF365" s="227">
        <f>IF(N365="snížená",J365,0)</f>
        <v>0</v>
      </c>
      <c r="BG365" s="227">
        <f>IF(N365="zákl. přenesená",J365,0)</f>
        <v>0</v>
      </c>
      <c r="BH365" s="227">
        <f>IF(N365="sníž. přenesená",J365,0)</f>
        <v>0</v>
      </c>
      <c r="BI365" s="227">
        <f>IF(N365="nulová",J365,0)</f>
        <v>0</v>
      </c>
      <c r="BJ365" s="17" t="s">
        <v>74</v>
      </c>
      <c r="BK365" s="227">
        <f>ROUND(I365*H365,2)</f>
        <v>0</v>
      </c>
      <c r="BL365" s="17" t="s">
        <v>170</v>
      </c>
      <c r="BM365" s="17" t="s">
        <v>1300</v>
      </c>
    </row>
    <row r="366" s="1" customFormat="1">
      <c r="B366" s="38"/>
      <c r="C366" s="39"/>
      <c r="D366" s="228" t="s">
        <v>172</v>
      </c>
      <c r="E366" s="39"/>
      <c r="F366" s="229" t="s">
        <v>977</v>
      </c>
      <c r="G366" s="39"/>
      <c r="H366" s="39"/>
      <c r="I366" s="143"/>
      <c r="J366" s="39"/>
      <c r="K366" s="39"/>
      <c r="L366" s="43"/>
      <c r="M366" s="230"/>
      <c r="N366" s="79"/>
      <c r="O366" s="79"/>
      <c r="P366" s="79"/>
      <c r="Q366" s="79"/>
      <c r="R366" s="79"/>
      <c r="S366" s="79"/>
      <c r="T366" s="80"/>
      <c r="AT366" s="17" t="s">
        <v>172</v>
      </c>
      <c r="AU366" s="17" t="s">
        <v>76</v>
      </c>
    </row>
    <row r="367" s="1" customFormat="1">
      <c r="B367" s="38"/>
      <c r="C367" s="39"/>
      <c r="D367" s="228" t="s">
        <v>174</v>
      </c>
      <c r="E367" s="39"/>
      <c r="F367" s="231" t="s">
        <v>978</v>
      </c>
      <c r="G367" s="39"/>
      <c r="H367" s="39"/>
      <c r="I367" s="143"/>
      <c r="J367" s="39"/>
      <c r="K367" s="39"/>
      <c r="L367" s="43"/>
      <c r="M367" s="230"/>
      <c r="N367" s="79"/>
      <c r="O367" s="79"/>
      <c r="P367" s="79"/>
      <c r="Q367" s="79"/>
      <c r="R367" s="79"/>
      <c r="S367" s="79"/>
      <c r="T367" s="80"/>
      <c r="AT367" s="17" t="s">
        <v>174</v>
      </c>
      <c r="AU367" s="17" t="s">
        <v>76</v>
      </c>
    </row>
    <row r="368" s="13" customFormat="1">
      <c r="B368" s="243"/>
      <c r="C368" s="244"/>
      <c r="D368" s="228" t="s">
        <v>176</v>
      </c>
      <c r="E368" s="245" t="s">
        <v>1</v>
      </c>
      <c r="F368" s="246" t="s">
        <v>1297</v>
      </c>
      <c r="G368" s="244"/>
      <c r="H368" s="245" t="s">
        <v>1</v>
      </c>
      <c r="I368" s="247"/>
      <c r="J368" s="244"/>
      <c r="K368" s="244"/>
      <c r="L368" s="248"/>
      <c r="M368" s="249"/>
      <c r="N368" s="250"/>
      <c r="O368" s="250"/>
      <c r="P368" s="250"/>
      <c r="Q368" s="250"/>
      <c r="R368" s="250"/>
      <c r="S368" s="250"/>
      <c r="T368" s="251"/>
      <c r="AT368" s="252" t="s">
        <v>176</v>
      </c>
      <c r="AU368" s="252" t="s">
        <v>76</v>
      </c>
      <c r="AV368" s="13" t="s">
        <v>74</v>
      </c>
      <c r="AW368" s="13" t="s">
        <v>30</v>
      </c>
      <c r="AX368" s="13" t="s">
        <v>67</v>
      </c>
      <c r="AY368" s="252" t="s">
        <v>163</v>
      </c>
    </row>
    <row r="369" s="12" customFormat="1">
      <c r="B369" s="232"/>
      <c r="C369" s="233"/>
      <c r="D369" s="228" t="s">
        <v>176</v>
      </c>
      <c r="E369" s="234" t="s">
        <v>1</v>
      </c>
      <c r="F369" s="235" t="s">
        <v>1298</v>
      </c>
      <c r="G369" s="233"/>
      <c r="H369" s="236">
        <v>45</v>
      </c>
      <c r="I369" s="237"/>
      <c r="J369" s="233"/>
      <c r="K369" s="233"/>
      <c r="L369" s="238"/>
      <c r="M369" s="239"/>
      <c r="N369" s="240"/>
      <c r="O369" s="240"/>
      <c r="P369" s="240"/>
      <c r="Q369" s="240"/>
      <c r="R369" s="240"/>
      <c r="S369" s="240"/>
      <c r="T369" s="241"/>
      <c r="AT369" s="242" t="s">
        <v>176</v>
      </c>
      <c r="AU369" s="242" t="s">
        <v>76</v>
      </c>
      <c r="AV369" s="12" t="s">
        <v>76</v>
      </c>
      <c r="AW369" s="12" t="s">
        <v>30</v>
      </c>
      <c r="AX369" s="12" t="s">
        <v>74</v>
      </c>
      <c r="AY369" s="242" t="s">
        <v>163</v>
      </c>
    </row>
    <row r="370" s="1" customFormat="1" ht="16.5" customHeight="1">
      <c r="B370" s="38"/>
      <c r="C370" s="216" t="s">
        <v>894</v>
      </c>
      <c r="D370" s="216" t="s">
        <v>165</v>
      </c>
      <c r="E370" s="217" t="s">
        <v>981</v>
      </c>
      <c r="F370" s="218" t="s">
        <v>982</v>
      </c>
      <c r="G370" s="219" t="s">
        <v>197</v>
      </c>
      <c r="H370" s="220">
        <v>5.6559999999999997</v>
      </c>
      <c r="I370" s="221"/>
      <c r="J370" s="222">
        <f>ROUND(I370*H370,2)</f>
        <v>0</v>
      </c>
      <c r="K370" s="218" t="s">
        <v>169</v>
      </c>
      <c r="L370" s="43"/>
      <c r="M370" s="223" t="s">
        <v>1</v>
      </c>
      <c r="N370" s="224" t="s">
        <v>38</v>
      </c>
      <c r="O370" s="79"/>
      <c r="P370" s="225">
        <f>O370*H370</f>
        <v>0</v>
      </c>
      <c r="Q370" s="225">
        <v>0.019429999999999999</v>
      </c>
      <c r="R370" s="225">
        <f>Q370*H370</f>
        <v>0.10989607999999999</v>
      </c>
      <c r="S370" s="225">
        <v>0</v>
      </c>
      <c r="T370" s="226">
        <f>S370*H370</f>
        <v>0</v>
      </c>
      <c r="AR370" s="17" t="s">
        <v>170</v>
      </c>
      <c r="AT370" s="17" t="s">
        <v>165</v>
      </c>
      <c r="AU370" s="17" t="s">
        <v>76</v>
      </c>
      <c r="AY370" s="17" t="s">
        <v>163</v>
      </c>
      <c r="BE370" s="227">
        <f>IF(N370="základní",J370,0)</f>
        <v>0</v>
      </c>
      <c r="BF370" s="227">
        <f>IF(N370="snížená",J370,0)</f>
        <v>0</v>
      </c>
      <c r="BG370" s="227">
        <f>IF(N370="zákl. přenesená",J370,0)</f>
        <v>0</v>
      </c>
      <c r="BH370" s="227">
        <f>IF(N370="sníž. přenesená",J370,0)</f>
        <v>0</v>
      </c>
      <c r="BI370" s="227">
        <f>IF(N370="nulová",J370,0)</f>
        <v>0</v>
      </c>
      <c r="BJ370" s="17" t="s">
        <v>74</v>
      </c>
      <c r="BK370" s="227">
        <f>ROUND(I370*H370,2)</f>
        <v>0</v>
      </c>
      <c r="BL370" s="17" t="s">
        <v>170</v>
      </c>
      <c r="BM370" s="17" t="s">
        <v>1301</v>
      </c>
    </row>
    <row r="371" s="1" customFormat="1">
      <c r="B371" s="38"/>
      <c r="C371" s="39"/>
      <c r="D371" s="228" t="s">
        <v>172</v>
      </c>
      <c r="E371" s="39"/>
      <c r="F371" s="229" t="s">
        <v>984</v>
      </c>
      <c r="G371" s="39"/>
      <c r="H371" s="39"/>
      <c r="I371" s="143"/>
      <c r="J371" s="39"/>
      <c r="K371" s="39"/>
      <c r="L371" s="43"/>
      <c r="M371" s="230"/>
      <c r="N371" s="79"/>
      <c r="O371" s="79"/>
      <c r="P371" s="79"/>
      <c r="Q371" s="79"/>
      <c r="R371" s="79"/>
      <c r="S371" s="79"/>
      <c r="T371" s="80"/>
      <c r="AT371" s="17" t="s">
        <v>172</v>
      </c>
      <c r="AU371" s="17" t="s">
        <v>76</v>
      </c>
    </row>
    <row r="372" s="1" customFormat="1">
      <c r="B372" s="38"/>
      <c r="C372" s="39"/>
      <c r="D372" s="228" t="s">
        <v>174</v>
      </c>
      <c r="E372" s="39"/>
      <c r="F372" s="231" t="s">
        <v>985</v>
      </c>
      <c r="G372" s="39"/>
      <c r="H372" s="39"/>
      <c r="I372" s="143"/>
      <c r="J372" s="39"/>
      <c r="K372" s="39"/>
      <c r="L372" s="43"/>
      <c r="M372" s="230"/>
      <c r="N372" s="79"/>
      <c r="O372" s="79"/>
      <c r="P372" s="79"/>
      <c r="Q372" s="79"/>
      <c r="R372" s="79"/>
      <c r="S372" s="79"/>
      <c r="T372" s="80"/>
      <c r="AT372" s="17" t="s">
        <v>174</v>
      </c>
      <c r="AU372" s="17" t="s">
        <v>76</v>
      </c>
    </row>
    <row r="373" s="13" customFormat="1">
      <c r="B373" s="243"/>
      <c r="C373" s="244"/>
      <c r="D373" s="228" t="s">
        <v>176</v>
      </c>
      <c r="E373" s="245" t="s">
        <v>1</v>
      </c>
      <c r="F373" s="246" t="s">
        <v>1302</v>
      </c>
      <c r="G373" s="244"/>
      <c r="H373" s="245" t="s">
        <v>1</v>
      </c>
      <c r="I373" s="247"/>
      <c r="J373" s="244"/>
      <c r="K373" s="244"/>
      <c r="L373" s="248"/>
      <c r="M373" s="249"/>
      <c r="N373" s="250"/>
      <c r="O373" s="250"/>
      <c r="P373" s="250"/>
      <c r="Q373" s="250"/>
      <c r="R373" s="250"/>
      <c r="S373" s="250"/>
      <c r="T373" s="251"/>
      <c r="AT373" s="252" t="s">
        <v>176</v>
      </c>
      <c r="AU373" s="252" t="s">
        <v>76</v>
      </c>
      <c r="AV373" s="13" t="s">
        <v>74</v>
      </c>
      <c r="AW373" s="13" t="s">
        <v>30</v>
      </c>
      <c r="AX373" s="13" t="s">
        <v>67</v>
      </c>
      <c r="AY373" s="252" t="s">
        <v>163</v>
      </c>
    </row>
    <row r="374" s="12" customFormat="1">
      <c r="B374" s="232"/>
      <c r="C374" s="233"/>
      <c r="D374" s="228" t="s">
        <v>176</v>
      </c>
      <c r="E374" s="234" t="s">
        <v>1</v>
      </c>
      <c r="F374" s="235" t="s">
        <v>1303</v>
      </c>
      <c r="G374" s="233"/>
      <c r="H374" s="236">
        <v>5.6559999999999997</v>
      </c>
      <c r="I374" s="237"/>
      <c r="J374" s="233"/>
      <c r="K374" s="233"/>
      <c r="L374" s="238"/>
      <c r="M374" s="239"/>
      <c r="N374" s="240"/>
      <c r="O374" s="240"/>
      <c r="P374" s="240"/>
      <c r="Q374" s="240"/>
      <c r="R374" s="240"/>
      <c r="S374" s="240"/>
      <c r="T374" s="241"/>
      <c r="AT374" s="242" t="s">
        <v>176</v>
      </c>
      <c r="AU374" s="242" t="s">
        <v>76</v>
      </c>
      <c r="AV374" s="12" t="s">
        <v>76</v>
      </c>
      <c r="AW374" s="12" t="s">
        <v>30</v>
      </c>
      <c r="AX374" s="12" t="s">
        <v>74</v>
      </c>
      <c r="AY374" s="242" t="s">
        <v>163</v>
      </c>
    </row>
    <row r="375" s="1" customFormat="1" ht="16.5" customHeight="1">
      <c r="B375" s="38"/>
      <c r="C375" s="216" t="s">
        <v>902</v>
      </c>
      <c r="D375" s="216" t="s">
        <v>165</v>
      </c>
      <c r="E375" s="217" t="s">
        <v>990</v>
      </c>
      <c r="F375" s="218" t="s">
        <v>991</v>
      </c>
      <c r="G375" s="219" t="s">
        <v>197</v>
      </c>
      <c r="H375" s="220">
        <v>2.4239999999999999</v>
      </c>
      <c r="I375" s="221"/>
      <c r="J375" s="222">
        <f>ROUND(I375*H375,2)</f>
        <v>0</v>
      </c>
      <c r="K375" s="218" t="s">
        <v>169</v>
      </c>
      <c r="L375" s="43"/>
      <c r="M375" s="223" t="s">
        <v>1</v>
      </c>
      <c r="N375" s="224" t="s">
        <v>38</v>
      </c>
      <c r="O375" s="79"/>
      <c r="P375" s="225">
        <f>O375*H375</f>
        <v>0</v>
      </c>
      <c r="Q375" s="225">
        <v>0.058279999999999998</v>
      </c>
      <c r="R375" s="225">
        <f>Q375*H375</f>
        <v>0.14127071999999999</v>
      </c>
      <c r="S375" s="225">
        <v>0</v>
      </c>
      <c r="T375" s="226">
        <f>S375*H375</f>
        <v>0</v>
      </c>
      <c r="AR375" s="17" t="s">
        <v>170</v>
      </c>
      <c r="AT375" s="17" t="s">
        <v>165</v>
      </c>
      <c r="AU375" s="17" t="s">
        <v>76</v>
      </c>
      <c r="AY375" s="17" t="s">
        <v>163</v>
      </c>
      <c r="BE375" s="227">
        <f>IF(N375="základní",J375,0)</f>
        <v>0</v>
      </c>
      <c r="BF375" s="227">
        <f>IF(N375="snížená",J375,0)</f>
        <v>0</v>
      </c>
      <c r="BG375" s="227">
        <f>IF(N375="zákl. přenesená",J375,0)</f>
        <v>0</v>
      </c>
      <c r="BH375" s="227">
        <f>IF(N375="sníž. přenesená",J375,0)</f>
        <v>0</v>
      </c>
      <c r="BI375" s="227">
        <f>IF(N375="nulová",J375,0)</f>
        <v>0</v>
      </c>
      <c r="BJ375" s="17" t="s">
        <v>74</v>
      </c>
      <c r="BK375" s="227">
        <f>ROUND(I375*H375,2)</f>
        <v>0</v>
      </c>
      <c r="BL375" s="17" t="s">
        <v>170</v>
      </c>
      <c r="BM375" s="17" t="s">
        <v>1304</v>
      </c>
    </row>
    <row r="376" s="1" customFormat="1">
      <c r="B376" s="38"/>
      <c r="C376" s="39"/>
      <c r="D376" s="228" t="s">
        <v>172</v>
      </c>
      <c r="E376" s="39"/>
      <c r="F376" s="229" t="s">
        <v>993</v>
      </c>
      <c r="G376" s="39"/>
      <c r="H376" s="39"/>
      <c r="I376" s="143"/>
      <c r="J376" s="39"/>
      <c r="K376" s="39"/>
      <c r="L376" s="43"/>
      <c r="M376" s="230"/>
      <c r="N376" s="79"/>
      <c r="O376" s="79"/>
      <c r="P376" s="79"/>
      <c r="Q376" s="79"/>
      <c r="R376" s="79"/>
      <c r="S376" s="79"/>
      <c r="T376" s="80"/>
      <c r="AT376" s="17" t="s">
        <v>172</v>
      </c>
      <c r="AU376" s="17" t="s">
        <v>76</v>
      </c>
    </row>
    <row r="377" s="1" customFormat="1">
      <c r="B377" s="38"/>
      <c r="C377" s="39"/>
      <c r="D377" s="228" t="s">
        <v>174</v>
      </c>
      <c r="E377" s="39"/>
      <c r="F377" s="231" t="s">
        <v>985</v>
      </c>
      <c r="G377" s="39"/>
      <c r="H377" s="39"/>
      <c r="I377" s="143"/>
      <c r="J377" s="39"/>
      <c r="K377" s="39"/>
      <c r="L377" s="43"/>
      <c r="M377" s="230"/>
      <c r="N377" s="79"/>
      <c r="O377" s="79"/>
      <c r="P377" s="79"/>
      <c r="Q377" s="79"/>
      <c r="R377" s="79"/>
      <c r="S377" s="79"/>
      <c r="T377" s="80"/>
      <c r="AT377" s="17" t="s">
        <v>174</v>
      </c>
      <c r="AU377" s="17" t="s">
        <v>76</v>
      </c>
    </row>
    <row r="378" s="13" customFormat="1">
      <c r="B378" s="243"/>
      <c r="C378" s="244"/>
      <c r="D378" s="228" t="s">
        <v>176</v>
      </c>
      <c r="E378" s="245" t="s">
        <v>1</v>
      </c>
      <c r="F378" s="246" t="s">
        <v>1305</v>
      </c>
      <c r="G378" s="244"/>
      <c r="H378" s="245" t="s">
        <v>1</v>
      </c>
      <c r="I378" s="247"/>
      <c r="J378" s="244"/>
      <c r="K378" s="244"/>
      <c r="L378" s="248"/>
      <c r="M378" s="249"/>
      <c r="N378" s="250"/>
      <c r="O378" s="250"/>
      <c r="P378" s="250"/>
      <c r="Q378" s="250"/>
      <c r="R378" s="250"/>
      <c r="S378" s="250"/>
      <c r="T378" s="251"/>
      <c r="AT378" s="252" t="s">
        <v>176</v>
      </c>
      <c r="AU378" s="252" t="s">
        <v>76</v>
      </c>
      <c r="AV378" s="13" t="s">
        <v>74</v>
      </c>
      <c r="AW378" s="13" t="s">
        <v>30</v>
      </c>
      <c r="AX378" s="13" t="s">
        <v>67</v>
      </c>
      <c r="AY378" s="252" t="s">
        <v>163</v>
      </c>
    </row>
    <row r="379" s="12" customFormat="1">
      <c r="B379" s="232"/>
      <c r="C379" s="233"/>
      <c r="D379" s="228" t="s">
        <v>176</v>
      </c>
      <c r="E379" s="234" t="s">
        <v>1</v>
      </c>
      <c r="F379" s="235" t="s">
        <v>1306</v>
      </c>
      <c r="G379" s="233"/>
      <c r="H379" s="236">
        <v>2.4239999999999999</v>
      </c>
      <c r="I379" s="237"/>
      <c r="J379" s="233"/>
      <c r="K379" s="233"/>
      <c r="L379" s="238"/>
      <c r="M379" s="239"/>
      <c r="N379" s="240"/>
      <c r="O379" s="240"/>
      <c r="P379" s="240"/>
      <c r="Q379" s="240"/>
      <c r="R379" s="240"/>
      <c r="S379" s="240"/>
      <c r="T379" s="241"/>
      <c r="AT379" s="242" t="s">
        <v>176</v>
      </c>
      <c r="AU379" s="242" t="s">
        <v>76</v>
      </c>
      <c r="AV379" s="12" t="s">
        <v>76</v>
      </c>
      <c r="AW379" s="12" t="s">
        <v>30</v>
      </c>
      <c r="AX379" s="12" t="s">
        <v>74</v>
      </c>
      <c r="AY379" s="242" t="s">
        <v>163</v>
      </c>
    </row>
    <row r="380" s="1" customFormat="1" ht="16.5" customHeight="1">
      <c r="B380" s="38"/>
      <c r="C380" s="216" t="s">
        <v>917</v>
      </c>
      <c r="D380" s="216" t="s">
        <v>165</v>
      </c>
      <c r="E380" s="217" t="s">
        <v>1307</v>
      </c>
      <c r="F380" s="218" t="s">
        <v>1308</v>
      </c>
      <c r="G380" s="219" t="s">
        <v>197</v>
      </c>
      <c r="H380" s="220">
        <v>45.247999999999998</v>
      </c>
      <c r="I380" s="221"/>
      <c r="J380" s="222">
        <f>ROUND(I380*H380,2)</f>
        <v>0</v>
      </c>
      <c r="K380" s="218" t="s">
        <v>169</v>
      </c>
      <c r="L380" s="43"/>
      <c r="M380" s="223" t="s">
        <v>1</v>
      </c>
      <c r="N380" s="224" t="s">
        <v>38</v>
      </c>
      <c r="O380" s="79"/>
      <c r="P380" s="225">
        <f>O380*H380</f>
        <v>0</v>
      </c>
      <c r="Q380" s="225">
        <v>0.019949999999999999</v>
      </c>
      <c r="R380" s="225">
        <f>Q380*H380</f>
        <v>0.90269759999999988</v>
      </c>
      <c r="S380" s="225">
        <v>0</v>
      </c>
      <c r="T380" s="226">
        <f>S380*H380</f>
        <v>0</v>
      </c>
      <c r="AR380" s="17" t="s">
        <v>170</v>
      </c>
      <c r="AT380" s="17" t="s">
        <v>165</v>
      </c>
      <c r="AU380" s="17" t="s">
        <v>76</v>
      </c>
      <c r="AY380" s="17" t="s">
        <v>163</v>
      </c>
      <c r="BE380" s="227">
        <f>IF(N380="základní",J380,0)</f>
        <v>0</v>
      </c>
      <c r="BF380" s="227">
        <f>IF(N380="snížená",J380,0)</f>
        <v>0</v>
      </c>
      <c r="BG380" s="227">
        <f>IF(N380="zákl. přenesená",J380,0)</f>
        <v>0</v>
      </c>
      <c r="BH380" s="227">
        <f>IF(N380="sníž. přenesená",J380,0)</f>
        <v>0</v>
      </c>
      <c r="BI380" s="227">
        <f>IF(N380="nulová",J380,0)</f>
        <v>0</v>
      </c>
      <c r="BJ380" s="17" t="s">
        <v>74</v>
      </c>
      <c r="BK380" s="227">
        <f>ROUND(I380*H380,2)</f>
        <v>0</v>
      </c>
      <c r="BL380" s="17" t="s">
        <v>170</v>
      </c>
      <c r="BM380" s="17" t="s">
        <v>1309</v>
      </c>
    </row>
    <row r="381" s="1" customFormat="1">
      <c r="B381" s="38"/>
      <c r="C381" s="39"/>
      <c r="D381" s="228" t="s">
        <v>172</v>
      </c>
      <c r="E381" s="39"/>
      <c r="F381" s="229" t="s">
        <v>1310</v>
      </c>
      <c r="G381" s="39"/>
      <c r="H381" s="39"/>
      <c r="I381" s="143"/>
      <c r="J381" s="39"/>
      <c r="K381" s="39"/>
      <c r="L381" s="43"/>
      <c r="M381" s="230"/>
      <c r="N381" s="79"/>
      <c r="O381" s="79"/>
      <c r="P381" s="79"/>
      <c r="Q381" s="79"/>
      <c r="R381" s="79"/>
      <c r="S381" s="79"/>
      <c r="T381" s="80"/>
      <c r="AT381" s="17" t="s">
        <v>172</v>
      </c>
      <c r="AU381" s="17" t="s">
        <v>76</v>
      </c>
    </row>
    <row r="382" s="1" customFormat="1">
      <c r="B382" s="38"/>
      <c r="C382" s="39"/>
      <c r="D382" s="228" t="s">
        <v>174</v>
      </c>
      <c r="E382" s="39"/>
      <c r="F382" s="231" t="s">
        <v>985</v>
      </c>
      <c r="G382" s="39"/>
      <c r="H382" s="39"/>
      <c r="I382" s="143"/>
      <c r="J382" s="39"/>
      <c r="K382" s="39"/>
      <c r="L382" s="43"/>
      <c r="M382" s="230"/>
      <c r="N382" s="79"/>
      <c r="O382" s="79"/>
      <c r="P382" s="79"/>
      <c r="Q382" s="79"/>
      <c r="R382" s="79"/>
      <c r="S382" s="79"/>
      <c r="T382" s="80"/>
      <c r="AT382" s="17" t="s">
        <v>174</v>
      </c>
      <c r="AU382" s="17" t="s">
        <v>76</v>
      </c>
    </row>
    <row r="383" s="13" customFormat="1">
      <c r="B383" s="243"/>
      <c r="C383" s="244"/>
      <c r="D383" s="228" t="s">
        <v>176</v>
      </c>
      <c r="E383" s="245" t="s">
        <v>1</v>
      </c>
      <c r="F383" s="246" t="s">
        <v>1302</v>
      </c>
      <c r="G383" s="244"/>
      <c r="H383" s="245" t="s">
        <v>1</v>
      </c>
      <c r="I383" s="247"/>
      <c r="J383" s="244"/>
      <c r="K383" s="244"/>
      <c r="L383" s="248"/>
      <c r="M383" s="249"/>
      <c r="N383" s="250"/>
      <c r="O383" s="250"/>
      <c r="P383" s="250"/>
      <c r="Q383" s="250"/>
      <c r="R383" s="250"/>
      <c r="S383" s="250"/>
      <c r="T383" s="251"/>
      <c r="AT383" s="252" t="s">
        <v>176</v>
      </c>
      <c r="AU383" s="252" t="s">
        <v>76</v>
      </c>
      <c r="AV383" s="13" t="s">
        <v>74</v>
      </c>
      <c r="AW383" s="13" t="s">
        <v>30</v>
      </c>
      <c r="AX383" s="13" t="s">
        <v>67</v>
      </c>
      <c r="AY383" s="252" t="s">
        <v>163</v>
      </c>
    </row>
    <row r="384" s="12" customFormat="1">
      <c r="B384" s="232"/>
      <c r="C384" s="233"/>
      <c r="D384" s="228" t="s">
        <v>176</v>
      </c>
      <c r="E384" s="234" t="s">
        <v>1</v>
      </c>
      <c r="F384" s="235" t="s">
        <v>1311</v>
      </c>
      <c r="G384" s="233"/>
      <c r="H384" s="236">
        <v>45.247999999999998</v>
      </c>
      <c r="I384" s="237"/>
      <c r="J384" s="233"/>
      <c r="K384" s="233"/>
      <c r="L384" s="238"/>
      <c r="M384" s="239"/>
      <c r="N384" s="240"/>
      <c r="O384" s="240"/>
      <c r="P384" s="240"/>
      <c r="Q384" s="240"/>
      <c r="R384" s="240"/>
      <c r="S384" s="240"/>
      <c r="T384" s="241"/>
      <c r="AT384" s="242" t="s">
        <v>176</v>
      </c>
      <c r="AU384" s="242" t="s">
        <v>76</v>
      </c>
      <c r="AV384" s="12" t="s">
        <v>76</v>
      </c>
      <c r="AW384" s="12" t="s">
        <v>30</v>
      </c>
      <c r="AX384" s="12" t="s">
        <v>74</v>
      </c>
      <c r="AY384" s="242" t="s">
        <v>163</v>
      </c>
    </row>
    <row r="385" s="1" customFormat="1" ht="16.5" customHeight="1">
      <c r="B385" s="38"/>
      <c r="C385" s="216" t="s">
        <v>927</v>
      </c>
      <c r="D385" s="216" t="s">
        <v>165</v>
      </c>
      <c r="E385" s="217" t="s">
        <v>1312</v>
      </c>
      <c r="F385" s="218" t="s">
        <v>1313</v>
      </c>
      <c r="G385" s="219" t="s">
        <v>197</v>
      </c>
      <c r="H385" s="220">
        <v>19.391999999999999</v>
      </c>
      <c r="I385" s="221"/>
      <c r="J385" s="222">
        <f>ROUND(I385*H385,2)</f>
        <v>0</v>
      </c>
      <c r="K385" s="218" t="s">
        <v>169</v>
      </c>
      <c r="L385" s="43"/>
      <c r="M385" s="223" t="s">
        <v>1</v>
      </c>
      <c r="N385" s="224" t="s">
        <v>38</v>
      </c>
      <c r="O385" s="79"/>
      <c r="P385" s="225">
        <f>O385*H385</f>
        <v>0</v>
      </c>
      <c r="Q385" s="225">
        <v>0.05985</v>
      </c>
      <c r="R385" s="225">
        <f>Q385*H385</f>
        <v>1.1606112</v>
      </c>
      <c r="S385" s="225">
        <v>0</v>
      </c>
      <c r="T385" s="226">
        <f>S385*H385</f>
        <v>0</v>
      </c>
      <c r="AR385" s="17" t="s">
        <v>170</v>
      </c>
      <c r="AT385" s="17" t="s">
        <v>165</v>
      </c>
      <c r="AU385" s="17" t="s">
        <v>76</v>
      </c>
      <c r="AY385" s="17" t="s">
        <v>163</v>
      </c>
      <c r="BE385" s="227">
        <f>IF(N385="základní",J385,0)</f>
        <v>0</v>
      </c>
      <c r="BF385" s="227">
        <f>IF(N385="snížená",J385,0)</f>
        <v>0</v>
      </c>
      <c r="BG385" s="227">
        <f>IF(N385="zákl. přenesená",J385,0)</f>
        <v>0</v>
      </c>
      <c r="BH385" s="227">
        <f>IF(N385="sníž. přenesená",J385,0)</f>
        <v>0</v>
      </c>
      <c r="BI385" s="227">
        <f>IF(N385="nulová",J385,0)</f>
        <v>0</v>
      </c>
      <c r="BJ385" s="17" t="s">
        <v>74</v>
      </c>
      <c r="BK385" s="227">
        <f>ROUND(I385*H385,2)</f>
        <v>0</v>
      </c>
      <c r="BL385" s="17" t="s">
        <v>170</v>
      </c>
      <c r="BM385" s="17" t="s">
        <v>1314</v>
      </c>
    </row>
    <row r="386" s="1" customFormat="1">
      <c r="B386" s="38"/>
      <c r="C386" s="39"/>
      <c r="D386" s="228" t="s">
        <v>172</v>
      </c>
      <c r="E386" s="39"/>
      <c r="F386" s="229" t="s">
        <v>1315</v>
      </c>
      <c r="G386" s="39"/>
      <c r="H386" s="39"/>
      <c r="I386" s="143"/>
      <c r="J386" s="39"/>
      <c r="K386" s="39"/>
      <c r="L386" s="43"/>
      <c r="M386" s="230"/>
      <c r="N386" s="79"/>
      <c r="O386" s="79"/>
      <c r="P386" s="79"/>
      <c r="Q386" s="79"/>
      <c r="R386" s="79"/>
      <c r="S386" s="79"/>
      <c r="T386" s="80"/>
      <c r="AT386" s="17" t="s">
        <v>172</v>
      </c>
      <c r="AU386" s="17" t="s">
        <v>76</v>
      </c>
    </row>
    <row r="387" s="1" customFormat="1">
      <c r="B387" s="38"/>
      <c r="C387" s="39"/>
      <c r="D387" s="228" t="s">
        <v>174</v>
      </c>
      <c r="E387" s="39"/>
      <c r="F387" s="231" t="s">
        <v>985</v>
      </c>
      <c r="G387" s="39"/>
      <c r="H387" s="39"/>
      <c r="I387" s="143"/>
      <c r="J387" s="39"/>
      <c r="K387" s="39"/>
      <c r="L387" s="43"/>
      <c r="M387" s="230"/>
      <c r="N387" s="79"/>
      <c r="O387" s="79"/>
      <c r="P387" s="79"/>
      <c r="Q387" s="79"/>
      <c r="R387" s="79"/>
      <c r="S387" s="79"/>
      <c r="T387" s="80"/>
      <c r="AT387" s="17" t="s">
        <v>174</v>
      </c>
      <c r="AU387" s="17" t="s">
        <v>76</v>
      </c>
    </row>
    <row r="388" s="13" customFormat="1">
      <c r="B388" s="243"/>
      <c r="C388" s="244"/>
      <c r="D388" s="228" t="s">
        <v>176</v>
      </c>
      <c r="E388" s="245" t="s">
        <v>1</v>
      </c>
      <c r="F388" s="246" t="s">
        <v>1305</v>
      </c>
      <c r="G388" s="244"/>
      <c r="H388" s="245" t="s">
        <v>1</v>
      </c>
      <c r="I388" s="247"/>
      <c r="J388" s="244"/>
      <c r="K388" s="244"/>
      <c r="L388" s="248"/>
      <c r="M388" s="249"/>
      <c r="N388" s="250"/>
      <c r="O388" s="250"/>
      <c r="P388" s="250"/>
      <c r="Q388" s="250"/>
      <c r="R388" s="250"/>
      <c r="S388" s="250"/>
      <c r="T388" s="251"/>
      <c r="AT388" s="252" t="s">
        <v>176</v>
      </c>
      <c r="AU388" s="252" t="s">
        <v>76</v>
      </c>
      <c r="AV388" s="13" t="s">
        <v>74</v>
      </c>
      <c r="AW388" s="13" t="s">
        <v>30</v>
      </c>
      <c r="AX388" s="13" t="s">
        <v>67</v>
      </c>
      <c r="AY388" s="252" t="s">
        <v>163</v>
      </c>
    </row>
    <row r="389" s="12" customFormat="1">
      <c r="B389" s="232"/>
      <c r="C389" s="233"/>
      <c r="D389" s="228" t="s">
        <v>176</v>
      </c>
      <c r="E389" s="234" t="s">
        <v>1</v>
      </c>
      <c r="F389" s="235" t="s">
        <v>1316</v>
      </c>
      <c r="G389" s="233"/>
      <c r="H389" s="236">
        <v>19.391999999999999</v>
      </c>
      <c r="I389" s="237"/>
      <c r="J389" s="233"/>
      <c r="K389" s="233"/>
      <c r="L389" s="238"/>
      <c r="M389" s="239"/>
      <c r="N389" s="240"/>
      <c r="O389" s="240"/>
      <c r="P389" s="240"/>
      <c r="Q389" s="240"/>
      <c r="R389" s="240"/>
      <c r="S389" s="240"/>
      <c r="T389" s="241"/>
      <c r="AT389" s="242" t="s">
        <v>176</v>
      </c>
      <c r="AU389" s="242" t="s">
        <v>76</v>
      </c>
      <c r="AV389" s="12" t="s">
        <v>76</v>
      </c>
      <c r="AW389" s="12" t="s">
        <v>30</v>
      </c>
      <c r="AX389" s="12" t="s">
        <v>74</v>
      </c>
      <c r="AY389" s="242" t="s">
        <v>163</v>
      </c>
    </row>
    <row r="390" s="1" customFormat="1" ht="16.5" customHeight="1">
      <c r="B390" s="38"/>
      <c r="C390" s="216" t="s">
        <v>932</v>
      </c>
      <c r="D390" s="216" t="s">
        <v>165</v>
      </c>
      <c r="E390" s="217" t="s">
        <v>1018</v>
      </c>
      <c r="F390" s="218" t="s">
        <v>1019</v>
      </c>
      <c r="G390" s="219" t="s">
        <v>197</v>
      </c>
      <c r="H390" s="220">
        <v>2</v>
      </c>
      <c r="I390" s="221"/>
      <c r="J390" s="222">
        <f>ROUND(I390*H390,2)</f>
        <v>0</v>
      </c>
      <c r="K390" s="218" t="s">
        <v>169</v>
      </c>
      <c r="L390" s="43"/>
      <c r="M390" s="223" t="s">
        <v>1</v>
      </c>
      <c r="N390" s="224" t="s">
        <v>38</v>
      </c>
      <c r="O390" s="79"/>
      <c r="P390" s="225">
        <f>O390*H390</f>
        <v>0</v>
      </c>
      <c r="Q390" s="225">
        <v>0.00098999999999999999</v>
      </c>
      <c r="R390" s="225">
        <f>Q390*H390</f>
        <v>0.00198</v>
      </c>
      <c r="S390" s="225">
        <v>0</v>
      </c>
      <c r="T390" s="226">
        <f>S390*H390</f>
        <v>0</v>
      </c>
      <c r="AR390" s="17" t="s">
        <v>170</v>
      </c>
      <c r="AT390" s="17" t="s">
        <v>165</v>
      </c>
      <c r="AU390" s="17" t="s">
        <v>76</v>
      </c>
      <c r="AY390" s="17" t="s">
        <v>163</v>
      </c>
      <c r="BE390" s="227">
        <f>IF(N390="základní",J390,0)</f>
        <v>0</v>
      </c>
      <c r="BF390" s="227">
        <f>IF(N390="snížená",J390,0)</f>
        <v>0</v>
      </c>
      <c r="BG390" s="227">
        <f>IF(N390="zákl. přenesená",J390,0)</f>
        <v>0</v>
      </c>
      <c r="BH390" s="227">
        <f>IF(N390="sníž. přenesená",J390,0)</f>
        <v>0</v>
      </c>
      <c r="BI390" s="227">
        <f>IF(N390="nulová",J390,0)</f>
        <v>0</v>
      </c>
      <c r="BJ390" s="17" t="s">
        <v>74</v>
      </c>
      <c r="BK390" s="227">
        <f>ROUND(I390*H390,2)</f>
        <v>0</v>
      </c>
      <c r="BL390" s="17" t="s">
        <v>170</v>
      </c>
      <c r="BM390" s="17" t="s">
        <v>1317</v>
      </c>
    </row>
    <row r="391" s="1" customFormat="1">
      <c r="B391" s="38"/>
      <c r="C391" s="39"/>
      <c r="D391" s="228" t="s">
        <v>172</v>
      </c>
      <c r="E391" s="39"/>
      <c r="F391" s="229" t="s">
        <v>1021</v>
      </c>
      <c r="G391" s="39"/>
      <c r="H391" s="39"/>
      <c r="I391" s="143"/>
      <c r="J391" s="39"/>
      <c r="K391" s="39"/>
      <c r="L391" s="43"/>
      <c r="M391" s="230"/>
      <c r="N391" s="79"/>
      <c r="O391" s="79"/>
      <c r="P391" s="79"/>
      <c r="Q391" s="79"/>
      <c r="R391" s="79"/>
      <c r="S391" s="79"/>
      <c r="T391" s="80"/>
      <c r="AT391" s="17" t="s">
        <v>172</v>
      </c>
      <c r="AU391" s="17" t="s">
        <v>76</v>
      </c>
    </row>
    <row r="392" s="1" customFormat="1">
      <c r="B392" s="38"/>
      <c r="C392" s="39"/>
      <c r="D392" s="228" t="s">
        <v>174</v>
      </c>
      <c r="E392" s="39"/>
      <c r="F392" s="231" t="s">
        <v>1022</v>
      </c>
      <c r="G392" s="39"/>
      <c r="H392" s="39"/>
      <c r="I392" s="143"/>
      <c r="J392" s="39"/>
      <c r="K392" s="39"/>
      <c r="L392" s="43"/>
      <c r="M392" s="230"/>
      <c r="N392" s="79"/>
      <c r="O392" s="79"/>
      <c r="P392" s="79"/>
      <c r="Q392" s="79"/>
      <c r="R392" s="79"/>
      <c r="S392" s="79"/>
      <c r="T392" s="80"/>
      <c r="AT392" s="17" t="s">
        <v>174</v>
      </c>
      <c r="AU392" s="17" t="s">
        <v>76</v>
      </c>
    </row>
    <row r="393" s="1" customFormat="1" ht="16.5" customHeight="1">
      <c r="B393" s="38"/>
      <c r="C393" s="216" t="s">
        <v>936</v>
      </c>
      <c r="D393" s="216" t="s">
        <v>165</v>
      </c>
      <c r="E393" s="217" t="s">
        <v>1031</v>
      </c>
      <c r="F393" s="218" t="s">
        <v>1032</v>
      </c>
      <c r="G393" s="219" t="s">
        <v>197</v>
      </c>
      <c r="H393" s="220">
        <v>72.719999999999999</v>
      </c>
      <c r="I393" s="221"/>
      <c r="J393" s="222">
        <f>ROUND(I393*H393,2)</f>
        <v>0</v>
      </c>
      <c r="K393" s="218" t="s">
        <v>169</v>
      </c>
      <c r="L393" s="43"/>
      <c r="M393" s="223" t="s">
        <v>1</v>
      </c>
      <c r="N393" s="224" t="s">
        <v>38</v>
      </c>
      <c r="O393" s="79"/>
      <c r="P393" s="225">
        <f>O393*H393</f>
        <v>0</v>
      </c>
      <c r="Q393" s="225">
        <v>0.00158</v>
      </c>
      <c r="R393" s="225">
        <f>Q393*H393</f>
        <v>0.1148976</v>
      </c>
      <c r="S393" s="225">
        <v>0</v>
      </c>
      <c r="T393" s="226">
        <f>S393*H393</f>
        <v>0</v>
      </c>
      <c r="AR393" s="17" t="s">
        <v>170</v>
      </c>
      <c r="AT393" s="17" t="s">
        <v>165</v>
      </c>
      <c r="AU393" s="17" t="s">
        <v>76</v>
      </c>
      <c r="AY393" s="17" t="s">
        <v>163</v>
      </c>
      <c r="BE393" s="227">
        <f>IF(N393="základní",J393,0)</f>
        <v>0</v>
      </c>
      <c r="BF393" s="227">
        <f>IF(N393="snížená",J393,0)</f>
        <v>0</v>
      </c>
      <c r="BG393" s="227">
        <f>IF(N393="zákl. přenesená",J393,0)</f>
        <v>0</v>
      </c>
      <c r="BH393" s="227">
        <f>IF(N393="sníž. přenesená",J393,0)</f>
        <v>0</v>
      </c>
      <c r="BI393" s="227">
        <f>IF(N393="nulová",J393,0)</f>
        <v>0</v>
      </c>
      <c r="BJ393" s="17" t="s">
        <v>74</v>
      </c>
      <c r="BK393" s="227">
        <f>ROUND(I393*H393,2)</f>
        <v>0</v>
      </c>
      <c r="BL393" s="17" t="s">
        <v>170</v>
      </c>
      <c r="BM393" s="17" t="s">
        <v>1318</v>
      </c>
    </row>
    <row r="394" s="1" customFormat="1">
      <c r="B394" s="38"/>
      <c r="C394" s="39"/>
      <c r="D394" s="228" t="s">
        <v>172</v>
      </c>
      <c r="E394" s="39"/>
      <c r="F394" s="229" t="s">
        <v>1034</v>
      </c>
      <c r="G394" s="39"/>
      <c r="H394" s="39"/>
      <c r="I394" s="143"/>
      <c r="J394" s="39"/>
      <c r="K394" s="39"/>
      <c r="L394" s="43"/>
      <c r="M394" s="230"/>
      <c r="N394" s="79"/>
      <c r="O394" s="79"/>
      <c r="P394" s="79"/>
      <c r="Q394" s="79"/>
      <c r="R394" s="79"/>
      <c r="S394" s="79"/>
      <c r="T394" s="80"/>
      <c r="AT394" s="17" t="s">
        <v>172</v>
      </c>
      <c r="AU394" s="17" t="s">
        <v>76</v>
      </c>
    </row>
    <row r="395" s="13" customFormat="1">
      <c r="B395" s="243"/>
      <c r="C395" s="244"/>
      <c r="D395" s="228" t="s">
        <v>176</v>
      </c>
      <c r="E395" s="245" t="s">
        <v>1</v>
      </c>
      <c r="F395" s="246" t="s">
        <v>1290</v>
      </c>
      <c r="G395" s="244"/>
      <c r="H395" s="245" t="s">
        <v>1</v>
      </c>
      <c r="I395" s="247"/>
      <c r="J395" s="244"/>
      <c r="K395" s="244"/>
      <c r="L395" s="248"/>
      <c r="M395" s="249"/>
      <c r="N395" s="250"/>
      <c r="O395" s="250"/>
      <c r="P395" s="250"/>
      <c r="Q395" s="250"/>
      <c r="R395" s="250"/>
      <c r="S395" s="250"/>
      <c r="T395" s="251"/>
      <c r="AT395" s="252" t="s">
        <v>176</v>
      </c>
      <c r="AU395" s="252" t="s">
        <v>76</v>
      </c>
      <c r="AV395" s="13" t="s">
        <v>74</v>
      </c>
      <c r="AW395" s="13" t="s">
        <v>30</v>
      </c>
      <c r="AX395" s="13" t="s">
        <v>67</v>
      </c>
      <c r="AY395" s="252" t="s">
        <v>163</v>
      </c>
    </row>
    <row r="396" s="12" customFormat="1">
      <c r="B396" s="232"/>
      <c r="C396" s="233"/>
      <c r="D396" s="228" t="s">
        <v>176</v>
      </c>
      <c r="E396" s="234" t="s">
        <v>1</v>
      </c>
      <c r="F396" s="235" t="s">
        <v>1319</v>
      </c>
      <c r="G396" s="233"/>
      <c r="H396" s="236">
        <v>64.640000000000001</v>
      </c>
      <c r="I396" s="237"/>
      <c r="J396" s="233"/>
      <c r="K396" s="233"/>
      <c r="L396" s="238"/>
      <c r="M396" s="239"/>
      <c r="N396" s="240"/>
      <c r="O396" s="240"/>
      <c r="P396" s="240"/>
      <c r="Q396" s="240"/>
      <c r="R396" s="240"/>
      <c r="S396" s="240"/>
      <c r="T396" s="241"/>
      <c r="AT396" s="242" t="s">
        <v>176</v>
      </c>
      <c r="AU396" s="242" t="s">
        <v>76</v>
      </c>
      <c r="AV396" s="12" t="s">
        <v>76</v>
      </c>
      <c r="AW396" s="12" t="s">
        <v>30</v>
      </c>
      <c r="AX396" s="12" t="s">
        <v>67</v>
      </c>
      <c r="AY396" s="242" t="s">
        <v>163</v>
      </c>
    </row>
    <row r="397" s="12" customFormat="1">
      <c r="B397" s="232"/>
      <c r="C397" s="233"/>
      <c r="D397" s="228" t="s">
        <v>176</v>
      </c>
      <c r="E397" s="234" t="s">
        <v>1</v>
      </c>
      <c r="F397" s="235" t="s">
        <v>1320</v>
      </c>
      <c r="G397" s="233"/>
      <c r="H397" s="236">
        <v>8.0800000000000001</v>
      </c>
      <c r="I397" s="237"/>
      <c r="J397" s="233"/>
      <c r="K397" s="233"/>
      <c r="L397" s="238"/>
      <c r="M397" s="239"/>
      <c r="N397" s="240"/>
      <c r="O397" s="240"/>
      <c r="P397" s="240"/>
      <c r="Q397" s="240"/>
      <c r="R397" s="240"/>
      <c r="S397" s="240"/>
      <c r="T397" s="241"/>
      <c r="AT397" s="242" t="s">
        <v>176</v>
      </c>
      <c r="AU397" s="242" t="s">
        <v>76</v>
      </c>
      <c r="AV397" s="12" t="s">
        <v>76</v>
      </c>
      <c r="AW397" s="12" t="s">
        <v>30</v>
      </c>
      <c r="AX397" s="12" t="s">
        <v>67</v>
      </c>
      <c r="AY397" s="242" t="s">
        <v>163</v>
      </c>
    </row>
    <row r="398" s="14" customFormat="1">
      <c r="B398" s="253"/>
      <c r="C398" s="254"/>
      <c r="D398" s="228" t="s">
        <v>176</v>
      </c>
      <c r="E398" s="255" t="s">
        <v>1</v>
      </c>
      <c r="F398" s="256" t="s">
        <v>188</v>
      </c>
      <c r="G398" s="254"/>
      <c r="H398" s="257">
        <v>72.719999999999999</v>
      </c>
      <c r="I398" s="258"/>
      <c r="J398" s="254"/>
      <c r="K398" s="254"/>
      <c r="L398" s="259"/>
      <c r="M398" s="260"/>
      <c r="N398" s="261"/>
      <c r="O398" s="261"/>
      <c r="P398" s="261"/>
      <c r="Q398" s="261"/>
      <c r="R398" s="261"/>
      <c r="S398" s="261"/>
      <c r="T398" s="262"/>
      <c r="AT398" s="263" t="s">
        <v>176</v>
      </c>
      <c r="AU398" s="263" t="s">
        <v>76</v>
      </c>
      <c r="AV398" s="14" t="s">
        <v>170</v>
      </c>
      <c r="AW398" s="14" t="s">
        <v>30</v>
      </c>
      <c r="AX398" s="14" t="s">
        <v>74</v>
      </c>
      <c r="AY398" s="263" t="s">
        <v>163</v>
      </c>
    </row>
    <row r="399" s="1" customFormat="1" ht="16.5" customHeight="1">
      <c r="B399" s="38"/>
      <c r="C399" s="216" t="s">
        <v>946</v>
      </c>
      <c r="D399" s="216" t="s">
        <v>165</v>
      </c>
      <c r="E399" s="217" t="s">
        <v>1321</v>
      </c>
      <c r="F399" s="218" t="s">
        <v>1322</v>
      </c>
      <c r="G399" s="219" t="s">
        <v>168</v>
      </c>
      <c r="H399" s="220">
        <v>6</v>
      </c>
      <c r="I399" s="221"/>
      <c r="J399" s="222">
        <f>ROUND(I399*H399,2)</f>
        <v>0</v>
      </c>
      <c r="K399" s="218" t="s">
        <v>169</v>
      </c>
      <c r="L399" s="43"/>
      <c r="M399" s="223" t="s">
        <v>1</v>
      </c>
      <c r="N399" s="224" t="s">
        <v>38</v>
      </c>
      <c r="O399" s="79"/>
      <c r="P399" s="225">
        <f>O399*H399</f>
        <v>0</v>
      </c>
      <c r="Q399" s="225">
        <v>0.0014300000000000001</v>
      </c>
      <c r="R399" s="225">
        <f>Q399*H399</f>
        <v>0.0085800000000000008</v>
      </c>
      <c r="S399" s="225">
        <v>0</v>
      </c>
      <c r="T399" s="226">
        <f>S399*H399</f>
        <v>0</v>
      </c>
      <c r="AR399" s="17" t="s">
        <v>170</v>
      </c>
      <c r="AT399" s="17" t="s">
        <v>165</v>
      </c>
      <c r="AU399" s="17" t="s">
        <v>76</v>
      </c>
      <c r="AY399" s="17" t="s">
        <v>163</v>
      </c>
      <c r="BE399" s="227">
        <f>IF(N399="základní",J399,0)</f>
        <v>0</v>
      </c>
      <c r="BF399" s="227">
        <f>IF(N399="snížená",J399,0)</f>
        <v>0</v>
      </c>
      <c r="BG399" s="227">
        <f>IF(N399="zákl. přenesená",J399,0)</f>
        <v>0</v>
      </c>
      <c r="BH399" s="227">
        <f>IF(N399="sníž. přenesená",J399,0)</f>
        <v>0</v>
      </c>
      <c r="BI399" s="227">
        <f>IF(N399="nulová",J399,0)</f>
        <v>0</v>
      </c>
      <c r="BJ399" s="17" t="s">
        <v>74</v>
      </c>
      <c r="BK399" s="227">
        <f>ROUND(I399*H399,2)</f>
        <v>0</v>
      </c>
      <c r="BL399" s="17" t="s">
        <v>170</v>
      </c>
      <c r="BM399" s="17" t="s">
        <v>1323</v>
      </c>
    </row>
    <row r="400" s="1" customFormat="1">
      <c r="B400" s="38"/>
      <c r="C400" s="39"/>
      <c r="D400" s="228" t="s">
        <v>172</v>
      </c>
      <c r="E400" s="39"/>
      <c r="F400" s="229" t="s">
        <v>1324</v>
      </c>
      <c r="G400" s="39"/>
      <c r="H400" s="39"/>
      <c r="I400" s="143"/>
      <c r="J400" s="39"/>
      <c r="K400" s="39"/>
      <c r="L400" s="43"/>
      <c r="M400" s="230"/>
      <c r="N400" s="79"/>
      <c r="O400" s="79"/>
      <c r="P400" s="79"/>
      <c r="Q400" s="79"/>
      <c r="R400" s="79"/>
      <c r="S400" s="79"/>
      <c r="T400" s="80"/>
      <c r="AT400" s="17" t="s">
        <v>172</v>
      </c>
      <c r="AU400" s="17" t="s">
        <v>76</v>
      </c>
    </row>
    <row r="401" s="1" customFormat="1">
      <c r="B401" s="38"/>
      <c r="C401" s="39"/>
      <c r="D401" s="228" t="s">
        <v>174</v>
      </c>
      <c r="E401" s="39"/>
      <c r="F401" s="231" t="s">
        <v>1325</v>
      </c>
      <c r="G401" s="39"/>
      <c r="H401" s="39"/>
      <c r="I401" s="143"/>
      <c r="J401" s="39"/>
      <c r="K401" s="39"/>
      <c r="L401" s="43"/>
      <c r="M401" s="230"/>
      <c r="N401" s="79"/>
      <c r="O401" s="79"/>
      <c r="P401" s="79"/>
      <c r="Q401" s="79"/>
      <c r="R401" s="79"/>
      <c r="S401" s="79"/>
      <c r="T401" s="80"/>
      <c r="AT401" s="17" t="s">
        <v>174</v>
      </c>
      <c r="AU401" s="17" t="s">
        <v>76</v>
      </c>
    </row>
    <row r="402" s="11" customFormat="1" ht="22.8" customHeight="1">
      <c r="B402" s="200"/>
      <c r="C402" s="201"/>
      <c r="D402" s="202" t="s">
        <v>66</v>
      </c>
      <c r="E402" s="214" t="s">
        <v>444</v>
      </c>
      <c r="F402" s="214" t="s">
        <v>445</v>
      </c>
      <c r="G402" s="201"/>
      <c r="H402" s="201"/>
      <c r="I402" s="204"/>
      <c r="J402" s="215">
        <f>BK402</f>
        <v>0</v>
      </c>
      <c r="K402" s="201"/>
      <c r="L402" s="206"/>
      <c r="M402" s="207"/>
      <c r="N402" s="208"/>
      <c r="O402" s="208"/>
      <c r="P402" s="209">
        <f>SUM(P403:P425)</f>
        <v>0</v>
      </c>
      <c r="Q402" s="208"/>
      <c r="R402" s="209">
        <f>SUM(R403:R425)</f>
        <v>0</v>
      </c>
      <c r="S402" s="208"/>
      <c r="T402" s="210">
        <f>SUM(T403:T425)</f>
        <v>0</v>
      </c>
      <c r="AR402" s="211" t="s">
        <v>74</v>
      </c>
      <c r="AT402" s="212" t="s">
        <v>66</v>
      </c>
      <c r="AU402" s="212" t="s">
        <v>74</v>
      </c>
      <c r="AY402" s="211" t="s">
        <v>163</v>
      </c>
      <c r="BK402" s="213">
        <f>SUM(BK403:BK425)</f>
        <v>0</v>
      </c>
    </row>
    <row r="403" s="1" customFormat="1" ht="16.5" customHeight="1">
      <c r="B403" s="38"/>
      <c r="C403" s="216" t="s">
        <v>954</v>
      </c>
      <c r="D403" s="216" t="s">
        <v>165</v>
      </c>
      <c r="E403" s="217" t="s">
        <v>447</v>
      </c>
      <c r="F403" s="218" t="s">
        <v>448</v>
      </c>
      <c r="G403" s="219" t="s">
        <v>241</v>
      </c>
      <c r="H403" s="220">
        <v>3.5059999999999998</v>
      </c>
      <c r="I403" s="221"/>
      <c r="J403" s="222">
        <f>ROUND(I403*H403,2)</f>
        <v>0</v>
      </c>
      <c r="K403" s="218" t="s">
        <v>169</v>
      </c>
      <c r="L403" s="43"/>
      <c r="M403" s="223" t="s">
        <v>1</v>
      </c>
      <c r="N403" s="224" t="s">
        <v>38</v>
      </c>
      <c r="O403" s="79"/>
      <c r="P403" s="225">
        <f>O403*H403</f>
        <v>0</v>
      </c>
      <c r="Q403" s="225">
        <v>0</v>
      </c>
      <c r="R403" s="225">
        <f>Q403*H403</f>
        <v>0</v>
      </c>
      <c r="S403" s="225">
        <v>0</v>
      </c>
      <c r="T403" s="226">
        <f>S403*H403</f>
        <v>0</v>
      </c>
      <c r="AR403" s="17" t="s">
        <v>170</v>
      </c>
      <c r="AT403" s="17" t="s">
        <v>165</v>
      </c>
      <c r="AU403" s="17" t="s">
        <v>76</v>
      </c>
      <c r="AY403" s="17" t="s">
        <v>163</v>
      </c>
      <c r="BE403" s="227">
        <f>IF(N403="základní",J403,0)</f>
        <v>0</v>
      </c>
      <c r="BF403" s="227">
        <f>IF(N403="snížená",J403,0)</f>
        <v>0</v>
      </c>
      <c r="BG403" s="227">
        <f>IF(N403="zákl. přenesená",J403,0)</f>
        <v>0</v>
      </c>
      <c r="BH403" s="227">
        <f>IF(N403="sníž. přenesená",J403,0)</f>
        <v>0</v>
      </c>
      <c r="BI403" s="227">
        <f>IF(N403="nulová",J403,0)</f>
        <v>0</v>
      </c>
      <c r="BJ403" s="17" t="s">
        <v>74</v>
      </c>
      <c r="BK403" s="227">
        <f>ROUND(I403*H403,2)</f>
        <v>0</v>
      </c>
      <c r="BL403" s="17" t="s">
        <v>170</v>
      </c>
      <c r="BM403" s="17" t="s">
        <v>1326</v>
      </c>
    </row>
    <row r="404" s="1" customFormat="1">
      <c r="B404" s="38"/>
      <c r="C404" s="39"/>
      <c r="D404" s="228" t="s">
        <v>172</v>
      </c>
      <c r="E404" s="39"/>
      <c r="F404" s="229" t="s">
        <v>450</v>
      </c>
      <c r="G404" s="39"/>
      <c r="H404" s="39"/>
      <c r="I404" s="143"/>
      <c r="J404" s="39"/>
      <c r="K404" s="39"/>
      <c r="L404" s="43"/>
      <c r="M404" s="230"/>
      <c r="N404" s="79"/>
      <c r="O404" s="79"/>
      <c r="P404" s="79"/>
      <c r="Q404" s="79"/>
      <c r="R404" s="79"/>
      <c r="S404" s="79"/>
      <c r="T404" s="80"/>
      <c r="AT404" s="17" t="s">
        <v>172</v>
      </c>
      <c r="AU404" s="17" t="s">
        <v>76</v>
      </c>
    </row>
    <row r="405" s="1" customFormat="1">
      <c r="B405" s="38"/>
      <c r="C405" s="39"/>
      <c r="D405" s="228" t="s">
        <v>174</v>
      </c>
      <c r="E405" s="39"/>
      <c r="F405" s="231" t="s">
        <v>451</v>
      </c>
      <c r="G405" s="39"/>
      <c r="H405" s="39"/>
      <c r="I405" s="143"/>
      <c r="J405" s="39"/>
      <c r="K405" s="39"/>
      <c r="L405" s="43"/>
      <c r="M405" s="230"/>
      <c r="N405" s="79"/>
      <c r="O405" s="79"/>
      <c r="P405" s="79"/>
      <c r="Q405" s="79"/>
      <c r="R405" s="79"/>
      <c r="S405" s="79"/>
      <c r="T405" s="80"/>
      <c r="AT405" s="17" t="s">
        <v>174</v>
      </c>
      <c r="AU405" s="17" t="s">
        <v>76</v>
      </c>
    </row>
    <row r="406" s="13" customFormat="1">
      <c r="B406" s="243"/>
      <c r="C406" s="244"/>
      <c r="D406" s="228" t="s">
        <v>176</v>
      </c>
      <c r="E406" s="245" t="s">
        <v>1</v>
      </c>
      <c r="F406" s="246" t="s">
        <v>1327</v>
      </c>
      <c r="G406" s="244"/>
      <c r="H406" s="245" t="s">
        <v>1</v>
      </c>
      <c r="I406" s="247"/>
      <c r="J406" s="244"/>
      <c r="K406" s="244"/>
      <c r="L406" s="248"/>
      <c r="M406" s="249"/>
      <c r="N406" s="250"/>
      <c r="O406" s="250"/>
      <c r="P406" s="250"/>
      <c r="Q406" s="250"/>
      <c r="R406" s="250"/>
      <c r="S406" s="250"/>
      <c r="T406" s="251"/>
      <c r="AT406" s="252" t="s">
        <v>176</v>
      </c>
      <c r="AU406" s="252" t="s">
        <v>76</v>
      </c>
      <c r="AV406" s="13" t="s">
        <v>74</v>
      </c>
      <c r="AW406" s="13" t="s">
        <v>30</v>
      </c>
      <c r="AX406" s="13" t="s">
        <v>67</v>
      </c>
      <c r="AY406" s="252" t="s">
        <v>163</v>
      </c>
    </row>
    <row r="407" s="12" customFormat="1">
      <c r="B407" s="232"/>
      <c r="C407" s="233"/>
      <c r="D407" s="228" t="s">
        <v>176</v>
      </c>
      <c r="E407" s="234" t="s">
        <v>1</v>
      </c>
      <c r="F407" s="235" t="s">
        <v>1328</v>
      </c>
      <c r="G407" s="233"/>
      <c r="H407" s="236">
        <v>3.5059999999999998</v>
      </c>
      <c r="I407" s="237"/>
      <c r="J407" s="233"/>
      <c r="K407" s="233"/>
      <c r="L407" s="238"/>
      <c r="M407" s="239"/>
      <c r="N407" s="240"/>
      <c r="O407" s="240"/>
      <c r="P407" s="240"/>
      <c r="Q407" s="240"/>
      <c r="R407" s="240"/>
      <c r="S407" s="240"/>
      <c r="T407" s="241"/>
      <c r="AT407" s="242" t="s">
        <v>176</v>
      </c>
      <c r="AU407" s="242" t="s">
        <v>76</v>
      </c>
      <c r="AV407" s="12" t="s">
        <v>76</v>
      </c>
      <c r="AW407" s="12" t="s">
        <v>30</v>
      </c>
      <c r="AX407" s="12" t="s">
        <v>74</v>
      </c>
      <c r="AY407" s="242" t="s">
        <v>163</v>
      </c>
    </row>
    <row r="408" s="1" customFormat="1" ht="16.5" customHeight="1">
      <c r="B408" s="38"/>
      <c r="C408" s="216" t="s">
        <v>959</v>
      </c>
      <c r="D408" s="216" t="s">
        <v>165</v>
      </c>
      <c r="E408" s="217" t="s">
        <v>453</v>
      </c>
      <c r="F408" s="218" t="s">
        <v>454</v>
      </c>
      <c r="G408" s="219" t="s">
        <v>241</v>
      </c>
      <c r="H408" s="220">
        <v>41.305999999999997</v>
      </c>
      <c r="I408" s="221"/>
      <c r="J408" s="222">
        <f>ROUND(I408*H408,2)</f>
        <v>0</v>
      </c>
      <c r="K408" s="218" t="s">
        <v>169</v>
      </c>
      <c r="L408" s="43"/>
      <c r="M408" s="223" t="s">
        <v>1</v>
      </c>
      <c r="N408" s="224" t="s">
        <v>38</v>
      </c>
      <c r="O408" s="79"/>
      <c r="P408" s="225">
        <f>O408*H408</f>
        <v>0</v>
      </c>
      <c r="Q408" s="225">
        <v>0</v>
      </c>
      <c r="R408" s="225">
        <f>Q408*H408</f>
        <v>0</v>
      </c>
      <c r="S408" s="225">
        <v>0</v>
      </c>
      <c r="T408" s="226">
        <f>S408*H408</f>
        <v>0</v>
      </c>
      <c r="AR408" s="17" t="s">
        <v>170</v>
      </c>
      <c r="AT408" s="17" t="s">
        <v>165</v>
      </c>
      <c r="AU408" s="17" t="s">
        <v>76</v>
      </c>
      <c r="AY408" s="17" t="s">
        <v>163</v>
      </c>
      <c r="BE408" s="227">
        <f>IF(N408="základní",J408,0)</f>
        <v>0</v>
      </c>
      <c r="BF408" s="227">
        <f>IF(N408="snížená",J408,0)</f>
        <v>0</v>
      </c>
      <c r="BG408" s="227">
        <f>IF(N408="zákl. přenesená",J408,0)</f>
        <v>0</v>
      </c>
      <c r="BH408" s="227">
        <f>IF(N408="sníž. přenesená",J408,0)</f>
        <v>0</v>
      </c>
      <c r="BI408" s="227">
        <f>IF(N408="nulová",J408,0)</f>
        <v>0</v>
      </c>
      <c r="BJ408" s="17" t="s">
        <v>74</v>
      </c>
      <c r="BK408" s="227">
        <f>ROUND(I408*H408,2)</f>
        <v>0</v>
      </c>
      <c r="BL408" s="17" t="s">
        <v>170</v>
      </c>
      <c r="BM408" s="17" t="s">
        <v>1329</v>
      </c>
    </row>
    <row r="409" s="1" customFormat="1">
      <c r="B409" s="38"/>
      <c r="C409" s="39"/>
      <c r="D409" s="228" t="s">
        <v>172</v>
      </c>
      <c r="E409" s="39"/>
      <c r="F409" s="229" t="s">
        <v>456</v>
      </c>
      <c r="G409" s="39"/>
      <c r="H409" s="39"/>
      <c r="I409" s="143"/>
      <c r="J409" s="39"/>
      <c r="K409" s="39"/>
      <c r="L409" s="43"/>
      <c r="M409" s="230"/>
      <c r="N409" s="79"/>
      <c r="O409" s="79"/>
      <c r="P409" s="79"/>
      <c r="Q409" s="79"/>
      <c r="R409" s="79"/>
      <c r="S409" s="79"/>
      <c r="T409" s="80"/>
      <c r="AT409" s="17" t="s">
        <v>172</v>
      </c>
      <c r="AU409" s="17" t="s">
        <v>76</v>
      </c>
    </row>
    <row r="410" s="1" customFormat="1">
      <c r="B410" s="38"/>
      <c r="C410" s="39"/>
      <c r="D410" s="228" t="s">
        <v>174</v>
      </c>
      <c r="E410" s="39"/>
      <c r="F410" s="231" t="s">
        <v>457</v>
      </c>
      <c r="G410" s="39"/>
      <c r="H410" s="39"/>
      <c r="I410" s="143"/>
      <c r="J410" s="39"/>
      <c r="K410" s="39"/>
      <c r="L410" s="43"/>
      <c r="M410" s="230"/>
      <c r="N410" s="79"/>
      <c r="O410" s="79"/>
      <c r="P410" s="79"/>
      <c r="Q410" s="79"/>
      <c r="R410" s="79"/>
      <c r="S410" s="79"/>
      <c r="T410" s="80"/>
      <c r="AT410" s="17" t="s">
        <v>174</v>
      </c>
      <c r="AU410" s="17" t="s">
        <v>76</v>
      </c>
    </row>
    <row r="411" s="12" customFormat="1">
      <c r="B411" s="232"/>
      <c r="C411" s="233"/>
      <c r="D411" s="228" t="s">
        <v>176</v>
      </c>
      <c r="E411" s="234" t="s">
        <v>1</v>
      </c>
      <c r="F411" s="235" t="s">
        <v>1330</v>
      </c>
      <c r="G411" s="233"/>
      <c r="H411" s="236">
        <v>41.305999999999997</v>
      </c>
      <c r="I411" s="237"/>
      <c r="J411" s="233"/>
      <c r="K411" s="233"/>
      <c r="L411" s="238"/>
      <c r="M411" s="239"/>
      <c r="N411" s="240"/>
      <c r="O411" s="240"/>
      <c r="P411" s="240"/>
      <c r="Q411" s="240"/>
      <c r="R411" s="240"/>
      <c r="S411" s="240"/>
      <c r="T411" s="241"/>
      <c r="AT411" s="242" t="s">
        <v>176</v>
      </c>
      <c r="AU411" s="242" t="s">
        <v>76</v>
      </c>
      <c r="AV411" s="12" t="s">
        <v>76</v>
      </c>
      <c r="AW411" s="12" t="s">
        <v>30</v>
      </c>
      <c r="AX411" s="12" t="s">
        <v>74</v>
      </c>
      <c r="AY411" s="242" t="s">
        <v>163</v>
      </c>
    </row>
    <row r="412" s="1" customFormat="1" ht="16.5" customHeight="1">
      <c r="B412" s="38"/>
      <c r="C412" s="216" t="s">
        <v>967</v>
      </c>
      <c r="D412" s="216" t="s">
        <v>165</v>
      </c>
      <c r="E412" s="217" t="s">
        <v>463</v>
      </c>
      <c r="F412" s="218" t="s">
        <v>464</v>
      </c>
      <c r="G412" s="219" t="s">
        <v>241</v>
      </c>
      <c r="H412" s="220">
        <v>454.36599999999999</v>
      </c>
      <c r="I412" s="221"/>
      <c r="J412" s="222">
        <f>ROUND(I412*H412,2)</f>
        <v>0</v>
      </c>
      <c r="K412" s="218" t="s">
        <v>169</v>
      </c>
      <c r="L412" s="43"/>
      <c r="M412" s="223" t="s">
        <v>1</v>
      </c>
      <c r="N412" s="224" t="s">
        <v>38</v>
      </c>
      <c r="O412" s="79"/>
      <c r="P412" s="225">
        <f>O412*H412</f>
        <v>0</v>
      </c>
      <c r="Q412" s="225">
        <v>0</v>
      </c>
      <c r="R412" s="225">
        <f>Q412*H412</f>
        <v>0</v>
      </c>
      <c r="S412" s="225">
        <v>0</v>
      </c>
      <c r="T412" s="226">
        <f>S412*H412</f>
        <v>0</v>
      </c>
      <c r="AR412" s="17" t="s">
        <v>170</v>
      </c>
      <c r="AT412" s="17" t="s">
        <v>165</v>
      </c>
      <c r="AU412" s="17" t="s">
        <v>76</v>
      </c>
      <c r="AY412" s="17" t="s">
        <v>163</v>
      </c>
      <c r="BE412" s="227">
        <f>IF(N412="základní",J412,0)</f>
        <v>0</v>
      </c>
      <c r="BF412" s="227">
        <f>IF(N412="snížená",J412,0)</f>
        <v>0</v>
      </c>
      <c r="BG412" s="227">
        <f>IF(N412="zákl. přenesená",J412,0)</f>
        <v>0</v>
      </c>
      <c r="BH412" s="227">
        <f>IF(N412="sníž. přenesená",J412,0)</f>
        <v>0</v>
      </c>
      <c r="BI412" s="227">
        <f>IF(N412="nulová",J412,0)</f>
        <v>0</v>
      </c>
      <c r="BJ412" s="17" t="s">
        <v>74</v>
      </c>
      <c r="BK412" s="227">
        <f>ROUND(I412*H412,2)</f>
        <v>0</v>
      </c>
      <c r="BL412" s="17" t="s">
        <v>170</v>
      </c>
      <c r="BM412" s="17" t="s">
        <v>1331</v>
      </c>
    </row>
    <row r="413" s="1" customFormat="1">
      <c r="B413" s="38"/>
      <c r="C413" s="39"/>
      <c r="D413" s="228" t="s">
        <v>172</v>
      </c>
      <c r="E413" s="39"/>
      <c r="F413" s="229" t="s">
        <v>466</v>
      </c>
      <c r="G413" s="39"/>
      <c r="H413" s="39"/>
      <c r="I413" s="143"/>
      <c r="J413" s="39"/>
      <c r="K413" s="39"/>
      <c r="L413" s="43"/>
      <c r="M413" s="230"/>
      <c r="N413" s="79"/>
      <c r="O413" s="79"/>
      <c r="P413" s="79"/>
      <c r="Q413" s="79"/>
      <c r="R413" s="79"/>
      <c r="S413" s="79"/>
      <c r="T413" s="80"/>
      <c r="AT413" s="17" t="s">
        <v>172</v>
      </c>
      <c r="AU413" s="17" t="s">
        <v>76</v>
      </c>
    </row>
    <row r="414" s="1" customFormat="1">
      <c r="B414" s="38"/>
      <c r="C414" s="39"/>
      <c r="D414" s="228" t="s">
        <v>174</v>
      </c>
      <c r="E414" s="39"/>
      <c r="F414" s="231" t="s">
        <v>457</v>
      </c>
      <c r="G414" s="39"/>
      <c r="H414" s="39"/>
      <c r="I414" s="143"/>
      <c r="J414" s="39"/>
      <c r="K414" s="39"/>
      <c r="L414" s="43"/>
      <c r="M414" s="230"/>
      <c r="N414" s="79"/>
      <c r="O414" s="79"/>
      <c r="P414" s="79"/>
      <c r="Q414" s="79"/>
      <c r="R414" s="79"/>
      <c r="S414" s="79"/>
      <c r="T414" s="80"/>
      <c r="AT414" s="17" t="s">
        <v>174</v>
      </c>
      <c r="AU414" s="17" t="s">
        <v>76</v>
      </c>
    </row>
    <row r="415" s="1" customFormat="1">
      <c r="B415" s="38"/>
      <c r="C415" s="39"/>
      <c r="D415" s="228" t="s">
        <v>221</v>
      </c>
      <c r="E415" s="39"/>
      <c r="F415" s="231" t="s">
        <v>691</v>
      </c>
      <c r="G415" s="39"/>
      <c r="H415" s="39"/>
      <c r="I415" s="143"/>
      <c r="J415" s="39"/>
      <c r="K415" s="39"/>
      <c r="L415" s="43"/>
      <c r="M415" s="230"/>
      <c r="N415" s="79"/>
      <c r="O415" s="79"/>
      <c r="P415" s="79"/>
      <c r="Q415" s="79"/>
      <c r="R415" s="79"/>
      <c r="S415" s="79"/>
      <c r="T415" s="80"/>
      <c r="AT415" s="17" t="s">
        <v>221</v>
      </c>
      <c r="AU415" s="17" t="s">
        <v>76</v>
      </c>
    </row>
    <row r="416" s="12" customFormat="1">
      <c r="B416" s="232"/>
      <c r="C416" s="233"/>
      <c r="D416" s="228" t="s">
        <v>176</v>
      </c>
      <c r="E416" s="234" t="s">
        <v>1</v>
      </c>
      <c r="F416" s="235" t="s">
        <v>1332</v>
      </c>
      <c r="G416" s="233"/>
      <c r="H416" s="236">
        <v>454.36599999999999</v>
      </c>
      <c r="I416" s="237"/>
      <c r="J416" s="233"/>
      <c r="K416" s="233"/>
      <c r="L416" s="238"/>
      <c r="M416" s="239"/>
      <c r="N416" s="240"/>
      <c r="O416" s="240"/>
      <c r="P416" s="240"/>
      <c r="Q416" s="240"/>
      <c r="R416" s="240"/>
      <c r="S416" s="240"/>
      <c r="T416" s="241"/>
      <c r="AT416" s="242" t="s">
        <v>176</v>
      </c>
      <c r="AU416" s="242" t="s">
        <v>76</v>
      </c>
      <c r="AV416" s="12" t="s">
        <v>76</v>
      </c>
      <c r="AW416" s="12" t="s">
        <v>30</v>
      </c>
      <c r="AX416" s="12" t="s">
        <v>74</v>
      </c>
      <c r="AY416" s="242" t="s">
        <v>163</v>
      </c>
    </row>
    <row r="417" s="1" customFormat="1" ht="16.5" customHeight="1">
      <c r="B417" s="38"/>
      <c r="C417" s="216" t="s">
        <v>973</v>
      </c>
      <c r="D417" s="216" t="s">
        <v>165</v>
      </c>
      <c r="E417" s="217" t="s">
        <v>469</v>
      </c>
      <c r="F417" s="218" t="s">
        <v>470</v>
      </c>
      <c r="G417" s="219" t="s">
        <v>241</v>
      </c>
      <c r="H417" s="220">
        <v>82.611999999999995</v>
      </c>
      <c r="I417" s="221"/>
      <c r="J417" s="222">
        <f>ROUND(I417*H417,2)</f>
        <v>0</v>
      </c>
      <c r="K417" s="218" t="s">
        <v>169</v>
      </c>
      <c r="L417" s="43"/>
      <c r="M417" s="223" t="s">
        <v>1</v>
      </c>
      <c r="N417" s="224" t="s">
        <v>38</v>
      </c>
      <c r="O417" s="79"/>
      <c r="P417" s="225">
        <f>O417*H417</f>
        <v>0</v>
      </c>
      <c r="Q417" s="225">
        <v>0</v>
      </c>
      <c r="R417" s="225">
        <f>Q417*H417</f>
        <v>0</v>
      </c>
      <c r="S417" s="225">
        <v>0</v>
      </c>
      <c r="T417" s="226">
        <f>S417*H417</f>
        <v>0</v>
      </c>
      <c r="AR417" s="17" t="s">
        <v>170</v>
      </c>
      <c r="AT417" s="17" t="s">
        <v>165</v>
      </c>
      <c r="AU417" s="17" t="s">
        <v>76</v>
      </c>
      <c r="AY417" s="17" t="s">
        <v>163</v>
      </c>
      <c r="BE417" s="227">
        <f>IF(N417="základní",J417,0)</f>
        <v>0</v>
      </c>
      <c r="BF417" s="227">
        <f>IF(N417="snížená",J417,0)</f>
        <v>0</v>
      </c>
      <c r="BG417" s="227">
        <f>IF(N417="zákl. přenesená",J417,0)</f>
        <v>0</v>
      </c>
      <c r="BH417" s="227">
        <f>IF(N417="sníž. přenesená",J417,0)</f>
        <v>0</v>
      </c>
      <c r="BI417" s="227">
        <f>IF(N417="nulová",J417,0)</f>
        <v>0</v>
      </c>
      <c r="BJ417" s="17" t="s">
        <v>74</v>
      </c>
      <c r="BK417" s="227">
        <f>ROUND(I417*H417,2)</f>
        <v>0</v>
      </c>
      <c r="BL417" s="17" t="s">
        <v>170</v>
      </c>
      <c r="BM417" s="17" t="s">
        <v>1333</v>
      </c>
    </row>
    <row r="418" s="1" customFormat="1">
      <c r="B418" s="38"/>
      <c r="C418" s="39"/>
      <c r="D418" s="228" t="s">
        <v>172</v>
      </c>
      <c r="E418" s="39"/>
      <c r="F418" s="229" t="s">
        <v>472</v>
      </c>
      <c r="G418" s="39"/>
      <c r="H418" s="39"/>
      <c r="I418" s="143"/>
      <c r="J418" s="39"/>
      <c r="K418" s="39"/>
      <c r="L418" s="43"/>
      <c r="M418" s="230"/>
      <c r="N418" s="79"/>
      <c r="O418" s="79"/>
      <c r="P418" s="79"/>
      <c r="Q418" s="79"/>
      <c r="R418" s="79"/>
      <c r="S418" s="79"/>
      <c r="T418" s="80"/>
      <c r="AT418" s="17" t="s">
        <v>172</v>
      </c>
      <c r="AU418" s="17" t="s">
        <v>76</v>
      </c>
    </row>
    <row r="419" s="13" customFormat="1">
      <c r="B419" s="243"/>
      <c r="C419" s="244"/>
      <c r="D419" s="228" t="s">
        <v>176</v>
      </c>
      <c r="E419" s="245" t="s">
        <v>1</v>
      </c>
      <c r="F419" s="246" t="s">
        <v>1334</v>
      </c>
      <c r="G419" s="244"/>
      <c r="H419" s="245" t="s">
        <v>1</v>
      </c>
      <c r="I419" s="247"/>
      <c r="J419" s="244"/>
      <c r="K419" s="244"/>
      <c r="L419" s="248"/>
      <c r="M419" s="249"/>
      <c r="N419" s="250"/>
      <c r="O419" s="250"/>
      <c r="P419" s="250"/>
      <c r="Q419" s="250"/>
      <c r="R419" s="250"/>
      <c r="S419" s="250"/>
      <c r="T419" s="251"/>
      <c r="AT419" s="252" t="s">
        <v>176</v>
      </c>
      <c r="AU419" s="252" t="s">
        <v>76</v>
      </c>
      <c r="AV419" s="13" t="s">
        <v>74</v>
      </c>
      <c r="AW419" s="13" t="s">
        <v>30</v>
      </c>
      <c r="AX419" s="13" t="s">
        <v>67</v>
      </c>
      <c r="AY419" s="252" t="s">
        <v>163</v>
      </c>
    </row>
    <row r="420" s="12" customFormat="1">
      <c r="B420" s="232"/>
      <c r="C420" s="233"/>
      <c r="D420" s="228" t="s">
        <v>176</v>
      </c>
      <c r="E420" s="234" t="s">
        <v>1</v>
      </c>
      <c r="F420" s="235" t="s">
        <v>1335</v>
      </c>
      <c r="G420" s="233"/>
      <c r="H420" s="236">
        <v>82.611999999999995</v>
      </c>
      <c r="I420" s="237"/>
      <c r="J420" s="233"/>
      <c r="K420" s="233"/>
      <c r="L420" s="238"/>
      <c r="M420" s="239"/>
      <c r="N420" s="240"/>
      <c r="O420" s="240"/>
      <c r="P420" s="240"/>
      <c r="Q420" s="240"/>
      <c r="R420" s="240"/>
      <c r="S420" s="240"/>
      <c r="T420" s="241"/>
      <c r="AT420" s="242" t="s">
        <v>176</v>
      </c>
      <c r="AU420" s="242" t="s">
        <v>76</v>
      </c>
      <c r="AV420" s="12" t="s">
        <v>76</v>
      </c>
      <c r="AW420" s="12" t="s">
        <v>30</v>
      </c>
      <c r="AX420" s="12" t="s">
        <v>74</v>
      </c>
      <c r="AY420" s="242" t="s">
        <v>163</v>
      </c>
    </row>
    <row r="421" s="1" customFormat="1" ht="16.5" customHeight="1">
      <c r="B421" s="38"/>
      <c r="C421" s="216" t="s">
        <v>980</v>
      </c>
      <c r="D421" s="216" t="s">
        <v>165</v>
      </c>
      <c r="E421" s="217" t="s">
        <v>474</v>
      </c>
      <c r="F421" s="218" t="s">
        <v>475</v>
      </c>
      <c r="G421" s="219" t="s">
        <v>241</v>
      </c>
      <c r="H421" s="220">
        <v>37.799999999999997</v>
      </c>
      <c r="I421" s="221"/>
      <c r="J421" s="222">
        <f>ROUND(I421*H421,2)</f>
        <v>0</v>
      </c>
      <c r="K421" s="218" t="s">
        <v>169</v>
      </c>
      <c r="L421" s="43"/>
      <c r="M421" s="223" t="s">
        <v>1</v>
      </c>
      <c r="N421" s="224" t="s">
        <v>38</v>
      </c>
      <c r="O421" s="79"/>
      <c r="P421" s="225">
        <f>O421*H421</f>
        <v>0</v>
      </c>
      <c r="Q421" s="225">
        <v>0</v>
      </c>
      <c r="R421" s="225">
        <f>Q421*H421</f>
        <v>0</v>
      </c>
      <c r="S421" s="225">
        <v>0</v>
      </c>
      <c r="T421" s="226">
        <f>S421*H421</f>
        <v>0</v>
      </c>
      <c r="AR421" s="17" t="s">
        <v>170</v>
      </c>
      <c r="AT421" s="17" t="s">
        <v>165</v>
      </c>
      <c r="AU421" s="17" t="s">
        <v>76</v>
      </c>
      <c r="AY421" s="17" t="s">
        <v>163</v>
      </c>
      <c r="BE421" s="227">
        <f>IF(N421="základní",J421,0)</f>
        <v>0</v>
      </c>
      <c r="BF421" s="227">
        <f>IF(N421="snížená",J421,0)</f>
        <v>0</v>
      </c>
      <c r="BG421" s="227">
        <f>IF(N421="zákl. přenesená",J421,0)</f>
        <v>0</v>
      </c>
      <c r="BH421" s="227">
        <f>IF(N421="sníž. přenesená",J421,0)</f>
        <v>0</v>
      </c>
      <c r="BI421" s="227">
        <f>IF(N421="nulová",J421,0)</f>
        <v>0</v>
      </c>
      <c r="BJ421" s="17" t="s">
        <v>74</v>
      </c>
      <c r="BK421" s="227">
        <f>ROUND(I421*H421,2)</f>
        <v>0</v>
      </c>
      <c r="BL421" s="17" t="s">
        <v>170</v>
      </c>
      <c r="BM421" s="17" t="s">
        <v>1336</v>
      </c>
    </row>
    <row r="422" s="1" customFormat="1">
      <c r="B422" s="38"/>
      <c r="C422" s="39"/>
      <c r="D422" s="228" t="s">
        <v>172</v>
      </c>
      <c r="E422" s="39"/>
      <c r="F422" s="229" t="s">
        <v>243</v>
      </c>
      <c r="G422" s="39"/>
      <c r="H422" s="39"/>
      <c r="I422" s="143"/>
      <c r="J422" s="39"/>
      <c r="K422" s="39"/>
      <c r="L422" s="43"/>
      <c r="M422" s="230"/>
      <c r="N422" s="79"/>
      <c r="O422" s="79"/>
      <c r="P422" s="79"/>
      <c r="Q422" s="79"/>
      <c r="R422" s="79"/>
      <c r="S422" s="79"/>
      <c r="T422" s="80"/>
      <c r="AT422" s="17" t="s">
        <v>172</v>
      </c>
      <c r="AU422" s="17" t="s">
        <v>76</v>
      </c>
    </row>
    <row r="423" s="1" customFormat="1">
      <c r="B423" s="38"/>
      <c r="C423" s="39"/>
      <c r="D423" s="228" t="s">
        <v>174</v>
      </c>
      <c r="E423" s="39"/>
      <c r="F423" s="231" t="s">
        <v>451</v>
      </c>
      <c r="G423" s="39"/>
      <c r="H423" s="39"/>
      <c r="I423" s="143"/>
      <c r="J423" s="39"/>
      <c r="K423" s="39"/>
      <c r="L423" s="43"/>
      <c r="M423" s="230"/>
      <c r="N423" s="79"/>
      <c r="O423" s="79"/>
      <c r="P423" s="79"/>
      <c r="Q423" s="79"/>
      <c r="R423" s="79"/>
      <c r="S423" s="79"/>
      <c r="T423" s="80"/>
      <c r="AT423" s="17" t="s">
        <v>174</v>
      </c>
      <c r="AU423" s="17" t="s">
        <v>76</v>
      </c>
    </row>
    <row r="424" s="13" customFormat="1">
      <c r="B424" s="243"/>
      <c r="C424" s="244"/>
      <c r="D424" s="228" t="s">
        <v>176</v>
      </c>
      <c r="E424" s="245" t="s">
        <v>1</v>
      </c>
      <c r="F424" s="246" t="s">
        <v>1059</v>
      </c>
      <c r="G424" s="244"/>
      <c r="H424" s="245" t="s">
        <v>1</v>
      </c>
      <c r="I424" s="247"/>
      <c r="J424" s="244"/>
      <c r="K424" s="244"/>
      <c r="L424" s="248"/>
      <c r="M424" s="249"/>
      <c r="N424" s="250"/>
      <c r="O424" s="250"/>
      <c r="P424" s="250"/>
      <c r="Q424" s="250"/>
      <c r="R424" s="250"/>
      <c r="S424" s="250"/>
      <c r="T424" s="251"/>
      <c r="AT424" s="252" t="s">
        <v>176</v>
      </c>
      <c r="AU424" s="252" t="s">
        <v>76</v>
      </c>
      <c r="AV424" s="13" t="s">
        <v>74</v>
      </c>
      <c r="AW424" s="13" t="s">
        <v>30</v>
      </c>
      <c r="AX424" s="13" t="s">
        <v>67</v>
      </c>
      <c r="AY424" s="252" t="s">
        <v>163</v>
      </c>
    </row>
    <row r="425" s="12" customFormat="1">
      <c r="B425" s="232"/>
      <c r="C425" s="233"/>
      <c r="D425" s="228" t="s">
        <v>176</v>
      </c>
      <c r="E425" s="234" t="s">
        <v>1</v>
      </c>
      <c r="F425" s="235" t="s">
        <v>1337</v>
      </c>
      <c r="G425" s="233"/>
      <c r="H425" s="236">
        <v>37.799999999999997</v>
      </c>
      <c r="I425" s="237"/>
      <c r="J425" s="233"/>
      <c r="K425" s="233"/>
      <c r="L425" s="238"/>
      <c r="M425" s="239"/>
      <c r="N425" s="240"/>
      <c r="O425" s="240"/>
      <c r="P425" s="240"/>
      <c r="Q425" s="240"/>
      <c r="R425" s="240"/>
      <c r="S425" s="240"/>
      <c r="T425" s="241"/>
      <c r="AT425" s="242" t="s">
        <v>176</v>
      </c>
      <c r="AU425" s="242" t="s">
        <v>76</v>
      </c>
      <c r="AV425" s="12" t="s">
        <v>76</v>
      </c>
      <c r="AW425" s="12" t="s">
        <v>30</v>
      </c>
      <c r="AX425" s="12" t="s">
        <v>74</v>
      </c>
      <c r="AY425" s="242" t="s">
        <v>163</v>
      </c>
    </row>
    <row r="426" s="11" customFormat="1" ht="22.8" customHeight="1">
      <c r="B426" s="200"/>
      <c r="C426" s="201"/>
      <c r="D426" s="202" t="s">
        <v>66</v>
      </c>
      <c r="E426" s="214" t="s">
        <v>479</v>
      </c>
      <c r="F426" s="214" t="s">
        <v>480</v>
      </c>
      <c r="G426" s="201"/>
      <c r="H426" s="201"/>
      <c r="I426" s="204"/>
      <c r="J426" s="215">
        <f>BK426</f>
        <v>0</v>
      </c>
      <c r="K426" s="201"/>
      <c r="L426" s="206"/>
      <c r="M426" s="207"/>
      <c r="N426" s="208"/>
      <c r="O426" s="208"/>
      <c r="P426" s="209">
        <f>SUM(P427:P433)</f>
        <v>0</v>
      </c>
      <c r="Q426" s="208"/>
      <c r="R426" s="209">
        <f>SUM(R427:R433)</f>
        <v>0</v>
      </c>
      <c r="S426" s="208"/>
      <c r="T426" s="210">
        <f>SUM(T427:T433)</f>
        <v>0</v>
      </c>
      <c r="AR426" s="211" t="s">
        <v>74</v>
      </c>
      <c r="AT426" s="212" t="s">
        <v>66</v>
      </c>
      <c r="AU426" s="212" t="s">
        <v>74</v>
      </c>
      <c r="AY426" s="211" t="s">
        <v>163</v>
      </c>
      <c r="BK426" s="213">
        <f>SUM(BK427:BK433)</f>
        <v>0</v>
      </c>
    </row>
    <row r="427" s="1" customFormat="1" ht="16.5" customHeight="1">
      <c r="B427" s="38"/>
      <c r="C427" s="216" t="s">
        <v>989</v>
      </c>
      <c r="D427" s="216" t="s">
        <v>165</v>
      </c>
      <c r="E427" s="217" t="s">
        <v>482</v>
      </c>
      <c r="F427" s="218" t="s">
        <v>483</v>
      </c>
      <c r="G427" s="219" t="s">
        <v>241</v>
      </c>
      <c r="H427" s="220">
        <v>243.62100000000001</v>
      </c>
      <c r="I427" s="221"/>
      <c r="J427" s="222">
        <f>ROUND(I427*H427,2)</f>
        <v>0</v>
      </c>
      <c r="K427" s="218" t="s">
        <v>169</v>
      </c>
      <c r="L427" s="43"/>
      <c r="M427" s="223" t="s">
        <v>1</v>
      </c>
      <c r="N427" s="224" t="s">
        <v>38</v>
      </c>
      <c r="O427" s="79"/>
      <c r="P427" s="225">
        <f>O427*H427</f>
        <v>0</v>
      </c>
      <c r="Q427" s="225">
        <v>0</v>
      </c>
      <c r="R427" s="225">
        <f>Q427*H427</f>
        <v>0</v>
      </c>
      <c r="S427" s="225">
        <v>0</v>
      </c>
      <c r="T427" s="226">
        <f>S427*H427</f>
        <v>0</v>
      </c>
      <c r="AR427" s="17" t="s">
        <v>170</v>
      </c>
      <c r="AT427" s="17" t="s">
        <v>165</v>
      </c>
      <c r="AU427" s="17" t="s">
        <v>76</v>
      </c>
      <c r="AY427" s="17" t="s">
        <v>163</v>
      </c>
      <c r="BE427" s="227">
        <f>IF(N427="základní",J427,0)</f>
        <v>0</v>
      </c>
      <c r="BF427" s="227">
        <f>IF(N427="snížená",J427,0)</f>
        <v>0</v>
      </c>
      <c r="BG427" s="227">
        <f>IF(N427="zákl. přenesená",J427,0)</f>
        <v>0</v>
      </c>
      <c r="BH427" s="227">
        <f>IF(N427="sníž. přenesená",J427,0)</f>
        <v>0</v>
      </c>
      <c r="BI427" s="227">
        <f>IF(N427="nulová",J427,0)</f>
        <v>0</v>
      </c>
      <c r="BJ427" s="17" t="s">
        <v>74</v>
      </c>
      <c r="BK427" s="227">
        <f>ROUND(I427*H427,2)</f>
        <v>0</v>
      </c>
      <c r="BL427" s="17" t="s">
        <v>170</v>
      </c>
      <c r="BM427" s="17" t="s">
        <v>1338</v>
      </c>
    </row>
    <row r="428" s="1" customFormat="1">
      <c r="B428" s="38"/>
      <c r="C428" s="39"/>
      <c r="D428" s="228" t="s">
        <v>172</v>
      </c>
      <c r="E428" s="39"/>
      <c r="F428" s="229" t="s">
        <v>485</v>
      </c>
      <c r="G428" s="39"/>
      <c r="H428" s="39"/>
      <c r="I428" s="143"/>
      <c r="J428" s="39"/>
      <c r="K428" s="39"/>
      <c r="L428" s="43"/>
      <c r="M428" s="230"/>
      <c r="N428" s="79"/>
      <c r="O428" s="79"/>
      <c r="P428" s="79"/>
      <c r="Q428" s="79"/>
      <c r="R428" s="79"/>
      <c r="S428" s="79"/>
      <c r="T428" s="80"/>
      <c r="AT428" s="17" t="s">
        <v>172</v>
      </c>
      <c r="AU428" s="17" t="s">
        <v>76</v>
      </c>
    </row>
    <row r="429" s="1" customFormat="1">
      <c r="B429" s="38"/>
      <c r="C429" s="39"/>
      <c r="D429" s="228" t="s">
        <v>174</v>
      </c>
      <c r="E429" s="39"/>
      <c r="F429" s="231" t="s">
        <v>486</v>
      </c>
      <c r="G429" s="39"/>
      <c r="H429" s="39"/>
      <c r="I429" s="143"/>
      <c r="J429" s="39"/>
      <c r="K429" s="39"/>
      <c r="L429" s="43"/>
      <c r="M429" s="230"/>
      <c r="N429" s="79"/>
      <c r="O429" s="79"/>
      <c r="P429" s="79"/>
      <c r="Q429" s="79"/>
      <c r="R429" s="79"/>
      <c r="S429" s="79"/>
      <c r="T429" s="80"/>
      <c r="AT429" s="17" t="s">
        <v>174</v>
      </c>
      <c r="AU429" s="17" t="s">
        <v>76</v>
      </c>
    </row>
    <row r="430" s="1" customFormat="1" ht="16.5" customHeight="1">
      <c r="B430" s="38"/>
      <c r="C430" s="216" t="s">
        <v>997</v>
      </c>
      <c r="D430" s="216" t="s">
        <v>165</v>
      </c>
      <c r="E430" s="217" t="s">
        <v>1339</v>
      </c>
      <c r="F430" s="218" t="s">
        <v>1340</v>
      </c>
      <c r="G430" s="219" t="s">
        <v>241</v>
      </c>
      <c r="H430" s="220">
        <v>243.608</v>
      </c>
      <c r="I430" s="221"/>
      <c r="J430" s="222">
        <f>ROUND(I430*H430,2)</f>
        <v>0</v>
      </c>
      <c r="K430" s="218" t="s">
        <v>169</v>
      </c>
      <c r="L430" s="43"/>
      <c r="M430" s="223" t="s">
        <v>1</v>
      </c>
      <c r="N430" s="224" t="s">
        <v>38</v>
      </c>
      <c r="O430" s="79"/>
      <c r="P430" s="225">
        <f>O430*H430</f>
        <v>0</v>
      </c>
      <c r="Q430" s="225">
        <v>0</v>
      </c>
      <c r="R430" s="225">
        <f>Q430*H430</f>
        <v>0</v>
      </c>
      <c r="S430" s="225">
        <v>0</v>
      </c>
      <c r="T430" s="226">
        <f>S430*H430</f>
        <v>0</v>
      </c>
      <c r="AR430" s="17" t="s">
        <v>170</v>
      </c>
      <c r="AT430" s="17" t="s">
        <v>165</v>
      </c>
      <c r="AU430" s="17" t="s">
        <v>76</v>
      </c>
      <c r="AY430" s="17" t="s">
        <v>163</v>
      </c>
      <c r="BE430" s="227">
        <f>IF(N430="základní",J430,0)</f>
        <v>0</v>
      </c>
      <c r="BF430" s="227">
        <f>IF(N430="snížená",J430,0)</f>
        <v>0</v>
      </c>
      <c r="BG430" s="227">
        <f>IF(N430="zákl. přenesená",J430,0)</f>
        <v>0</v>
      </c>
      <c r="BH430" s="227">
        <f>IF(N430="sníž. přenesená",J430,0)</f>
        <v>0</v>
      </c>
      <c r="BI430" s="227">
        <f>IF(N430="nulová",J430,0)</f>
        <v>0</v>
      </c>
      <c r="BJ430" s="17" t="s">
        <v>74</v>
      </c>
      <c r="BK430" s="227">
        <f>ROUND(I430*H430,2)</f>
        <v>0</v>
      </c>
      <c r="BL430" s="17" t="s">
        <v>170</v>
      </c>
      <c r="BM430" s="17" t="s">
        <v>1341</v>
      </c>
    </row>
    <row r="431" s="1" customFormat="1">
      <c r="B431" s="38"/>
      <c r="C431" s="39"/>
      <c r="D431" s="228" t="s">
        <v>172</v>
      </c>
      <c r="E431" s="39"/>
      <c r="F431" s="229" t="s">
        <v>1342</v>
      </c>
      <c r="G431" s="39"/>
      <c r="H431" s="39"/>
      <c r="I431" s="143"/>
      <c r="J431" s="39"/>
      <c r="K431" s="39"/>
      <c r="L431" s="43"/>
      <c r="M431" s="230"/>
      <c r="N431" s="79"/>
      <c r="O431" s="79"/>
      <c r="P431" s="79"/>
      <c r="Q431" s="79"/>
      <c r="R431" s="79"/>
      <c r="S431" s="79"/>
      <c r="T431" s="80"/>
      <c r="AT431" s="17" t="s">
        <v>172</v>
      </c>
      <c r="AU431" s="17" t="s">
        <v>76</v>
      </c>
    </row>
    <row r="432" s="1" customFormat="1">
      <c r="B432" s="38"/>
      <c r="C432" s="39"/>
      <c r="D432" s="228" t="s">
        <v>174</v>
      </c>
      <c r="E432" s="39"/>
      <c r="F432" s="231" t="s">
        <v>486</v>
      </c>
      <c r="G432" s="39"/>
      <c r="H432" s="39"/>
      <c r="I432" s="143"/>
      <c r="J432" s="39"/>
      <c r="K432" s="39"/>
      <c r="L432" s="43"/>
      <c r="M432" s="230"/>
      <c r="N432" s="79"/>
      <c r="O432" s="79"/>
      <c r="P432" s="79"/>
      <c r="Q432" s="79"/>
      <c r="R432" s="79"/>
      <c r="S432" s="79"/>
      <c r="T432" s="80"/>
      <c r="AT432" s="17" t="s">
        <v>174</v>
      </c>
      <c r="AU432" s="17" t="s">
        <v>76</v>
      </c>
    </row>
    <row r="433" s="1" customFormat="1">
      <c r="B433" s="38"/>
      <c r="C433" s="39"/>
      <c r="D433" s="228" t="s">
        <v>221</v>
      </c>
      <c r="E433" s="39"/>
      <c r="F433" s="231" t="s">
        <v>1209</v>
      </c>
      <c r="G433" s="39"/>
      <c r="H433" s="39"/>
      <c r="I433" s="143"/>
      <c r="J433" s="39"/>
      <c r="K433" s="39"/>
      <c r="L433" s="43"/>
      <c r="M433" s="230"/>
      <c r="N433" s="79"/>
      <c r="O433" s="79"/>
      <c r="P433" s="79"/>
      <c r="Q433" s="79"/>
      <c r="R433" s="79"/>
      <c r="S433" s="79"/>
      <c r="T433" s="80"/>
      <c r="AT433" s="17" t="s">
        <v>221</v>
      </c>
      <c r="AU433" s="17" t="s">
        <v>76</v>
      </c>
    </row>
    <row r="434" s="11" customFormat="1" ht="25.92" customHeight="1">
      <c r="B434" s="200"/>
      <c r="C434" s="201"/>
      <c r="D434" s="202" t="s">
        <v>66</v>
      </c>
      <c r="E434" s="203" t="s">
        <v>488</v>
      </c>
      <c r="F434" s="203" t="s">
        <v>489</v>
      </c>
      <c r="G434" s="201"/>
      <c r="H434" s="201"/>
      <c r="I434" s="204"/>
      <c r="J434" s="205">
        <f>BK434</f>
        <v>0</v>
      </c>
      <c r="K434" s="201"/>
      <c r="L434" s="206"/>
      <c r="M434" s="207"/>
      <c r="N434" s="208"/>
      <c r="O434" s="208"/>
      <c r="P434" s="209">
        <f>P435+P468</f>
        <v>0</v>
      </c>
      <c r="Q434" s="208"/>
      <c r="R434" s="209">
        <f>R435+R468</f>
        <v>0.013000000000000001</v>
      </c>
      <c r="S434" s="208"/>
      <c r="T434" s="210">
        <f>T435+T468</f>
        <v>0</v>
      </c>
      <c r="AR434" s="211" t="s">
        <v>74</v>
      </c>
      <c r="AT434" s="212" t="s">
        <v>66</v>
      </c>
      <c r="AU434" s="212" t="s">
        <v>67</v>
      </c>
      <c r="AY434" s="211" t="s">
        <v>163</v>
      </c>
      <c r="BK434" s="213">
        <f>BK435+BK468</f>
        <v>0</v>
      </c>
    </row>
    <row r="435" s="11" customFormat="1" ht="22.8" customHeight="1">
      <c r="B435" s="200"/>
      <c r="C435" s="201"/>
      <c r="D435" s="202" t="s">
        <v>66</v>
      </c>
      <c r="E435" s="214" t="s">
        <v>490</v>
      </c>
      <c r="F435" s="214" t="s">
        <v>491</v>
      </c>
      <c r="G435" s="201"/>
      <c r="H435" s="201"/>
      <c r="I435" s="204"/>
      <c r="J435" s="215">
        <f>BK435</f>
        <v>0</v>
      </c>
      <c r="K435" s="201"/>
      <c r="L435" s="206"/>
      <c r="M435" s="207"/>
      <c r="N435" s="208"/>
      <c r="O435" s="208"/>
      <c r="P435" s="209">
        <f>SUM(P436:P467)</f>
        <v>0</v>
      </c>
      <c r="Q435" s="208"/>
      <c r="R435" s="209">
        <f>SUM(R436:R467)</f>
        <v>0.013000000000000001</v>
      </c>
      <c r="S435" s="208"/>
      <c r="T435" s="210">
        <f>SUM(T436:T467)</f>
        <v>0</v>
      </c>
      <c r="AR435" s="211" t="s">
        <v>74</v>
      </c>
      <c r="AT435" s="212" t="s">
        <v>66</v>
      </c>
      <c r="AU435" s="212" t="s">
        <v>74</v>
      </c>
      <c r="AY435" s="211" t="s">
        <v>163</v>
      </c>
      <c r="BK435" s="213">
        <f>SUM(BK436:BK467)</f>
        <v>0</v>
      </c>
    </row>
    <row r="436" s="1" customFormat="1" ht="16.5" customHeight="1">
      <c r="B436" s="38"/>
      <c r="C436" s="216" t="s">
        <v>1007</v>
      </c>
      <c r="D436" s="216" t="s">
        <v>165</v>
      </c>
      <c r="E436" s="217" t="s">
        <v>493</v>
      </c>
      <c r="F436" s="218" t="s">
        <v>494</v>
      </c>
      <c r="G436" s="219" t="s">
        <v>197</v>
      </c>
      <c r="H436" s="220">
        <v>16.739999999999998</v>
      </c>
      <c r="I436" s="221"/>
      <c r="J436" s="222">
        <f>ROUND(I436*H436,2)</f>
        <v>0</v>
      </c>
      <c r="K436" s="218" t="s">
        <v>169</v>
      </c>
      <c r="L436" s="43"/>
      <c r="M436" s="223" t="s">
        <v>1</v>
      </c>
      <c r="N436" s="224" t="s">
        <v>38</v>
      </c>
      <c r="O436" s="79"/>
      <c r="P436" s="225">
        <f>O436*H436</f>
        <v>0</v>
      </c>
      <c r="Q436" s="225">
        <v>0</v>
      </c>
      <c r="R436" s="225">
        <f>Q436*H436</f>
        <v>0</v>
      </c>
      <c r="S436" s="225">
        <v>0</v>
      </c>
      <c r="T436" s="226">
        <f>S436*H436</f>
        <v>0</v>
      </c>
      <c r="AR436" s="17" t="s">
        <v>294</v>
      </c>
      <c r="AT436" s="17" t="s">
        <v>165</v>
      </c>
      <c r="AU436" s="17" t="s">
        <v>76</v>
      </c>
      <c r="AY436" s="17" t="s">
        <v>163</v>
      </c>
      <c r="BE436" s="227">
        <f>IF(N436="základní",J436,0)</f>
        <v>0</v>
      </c>
      <c r="BF436" s="227">
        <f>IF(N436="snížená",J436,0)</f>
        <v>0</v>
      </c>
      <c r="BG436" s="227">
        <f>IF(N436="zákl. přenesená",J436,0)</f>
        <v>0</v>
      </c>
      <c r="BH436" s="227">
        <f>IF(N436="sníž. přenesená",J436,0)</f>
        <v>0</v>
      </c>
      <c r="BI436" s="227">
        <f>IF(N436="nulová",J436,0)</f>
        <v>0</v>
      </c>
      <c r="BJ436" s="17" t="s">
        <v>74</v>
      </c>
      <c r="BK436" s="227">
        <f>ROUND(I436*H436,2)</f>
        <v>0</v>
      </c>
      <c r="BL436" s="17" t="s">
        <v>294</v>
      </c>
      <c r="BM436" s="17" t="s">
        <v>1343</v>
      </c>
    </row>
    <row r="437" s="1" customFormat="1">
      <c r="B437" s="38"/>
      <c r="C437" s="39"/>
      <c r="D437" s="228" t="s">
        <v>172</v>
      </c>
      <c r="E437" s="39"/>
      <c r="F437" s="229" t="s">
        <v>496</v>
      </c>
      <c r="G437" s="39"/>
      <c r="H437" s="39"/>
      <c r="I437" s="143"/>
      <c r="J437" s="39"/>
      <c r="K437" s="39"/>
      <c r="L437" s="43"/>
      <c r="M437" s="230"/>
      <c r="N437" s="79"/>
      <c r="O437" s="79"/>
      <c r="P437" s="79"/>
      <c r="Q437" s="79"/>
      <c r="R437" s="79"/>
      <c r="S437" s="79"/>
      <c r="T437" s="80"/>
      <c r="AT437" s="17" t="s">
        <v>172</v>
      </c>
      <c r="AU437" s="17" t="s">
        <v>76</v>
      </c>
    </row>
    <row r="438" s="1" customFormat="1">
      <c r="B438" s="38"/>
      <c r="C438" s="39"/>
      <c r="D438" s="228" t="s">
        <v>174</v>
      </c>
      <c r="E438" s="39"/>
      <c r="F438" s="231" t="s">
        <v>497</v>
      </c>
      <c r="G438" s="39"/>
      <c r="H438" s="39"/>
      <c r="I438" s="143"/>
      <c r="J438" s="39"/>
      <c r="K438" s="39"/>
      <c r="L438" s="43"/>
      <c r="M438" s="230"/>
      <c r="N438" s="79"/>
      <c r="O438" s="79"/>
      <c r="P438" s="79"/>
      <c r="Q438" s="79"/>
      <c r="R438" s="79"/>
      <c r="S438" s="79"/>
      <c r="T438" s="80"/>
      <c r="AT438" s="17" t="s">
        <v>174</v>
      </c>
      <c r="AU438" s="17" t="s">
        <v>76</v>
      </c>
    </row>
    <row r="439" s="1" customFormat="1">
      <c r="B439" s="38"/>
      <c r="C439" s="39"/>
      <c r="D439" s="228" t="s">
        <v>221</v>
      </c>
      <c r="E439" s="39"/>
      <c r="F439" s="231" t="s">
        <v>498</v>
      </c>
      <c r="G439" s="39"/>
      <c r="H439" s="39"/>
      <c r="I439" s="143"/>
      <c r="J439" s="39"/>
      <c r="K439" s="39"/>
      <c r="L439" s="43"/>
      <c r="M439" s="230"/>
      <c r="N439" s="79"/>
      <c r="O439" s="79"/>
      <c r="P439" s="79"/>
      <c r="Q439" s="79"/>
      <c r="R439" s="79"/>
      <c r="S439" s="79"/>
      <c r="T439" s="80"/>
      <c r="AT439" s="17" t="s">
        <v>221</v>
      </c>
      <c r="AU439" s="17" t="s">
        <v>76</v>
      </c>
    </row>
    <row r="440" s="13" customFormat="1">
      <c r="B440" s="243"/>
      <c r="C440" s="244"/>
      <c r="D440" s="228" t="s">
        <v>176</v>
      </c>
      <c r="E440" s="245" t="s">
        <v>1</v>
      </c>
      <c r="F440" s="246" t="s">
        <v>1067</v>
      </c>
      <c r="G440" s="244"/>
      <c r="H440" s="245" t="s">
        <v>1</v>
      </c>
      <c r="I440" s="247"/>
      <c r="J440" s="244"/>
      <c r="K440" s="244"/>
      <c r="L440" s="248"/>
      <c r="M440" s="249"/>
      <c r="N440" s="250"/>
      <c r="O440" s="250"/>
      <c r="P440" s="250"/>
      <c r="Q440" s="250"/>
      <c r="R440" s="250"/>
      <c r="S440" s="250"/>
      <c r="T440" s="251"/>
      <c r="AT440" s="252" t="s">
        <v>176</v>
      </c>
      <c r="AU440" s="252" t="s">
        <v>76</v>
      </c>
      <c r="AV440" s="13" t="s">
        <v>74</v>
      </c>
      <c r="AW440" s="13" t="s">
        <v>30</v>
      </c>
      <c r="AX440" s="13" t="s">
        <v>67</v>
      </c>
      <c r="AY440" s="252" t="s">
        <v>163</v>
      </c>
    </row>
    <row r="441" s="12" customFormat="1">
      <c r="B441" s="232"/>
      <c r="C441" s="233"/>
      <c r="D441" s="228" t="s">
        <v>176</v>
      </c>
      <c r="E441" s="234" t="s">
        <v>1</v>
      </c>
      <c r="F441" s="235" t="s">
        <v>1344</v>
      </c>
      <c r="G441" s="233"/>
      <c r="H441" s="236">
        <v>16.739999999999998</v>
      </c>
      <c r="I441" s="237"/>
      <c r="J441" s="233"/>
      <c r="K441" s="233"/>
      <c r="L441" s="238"/>
      <c r="M441" s="239"/>
      <c r="N441" s="240"/>
      <c r="O441" s="240"/>
      <c r="P441" s="240"/>
      <c r="Q441" s="240"/>
      <c r="R441" s="240"/>
      <c r="S441" s="240"/>
      <c r="T441" s="241"/>
      <c r="AT441" s="242" t="s">
        <v>176</v>
      </c>
      <c r="AU441" s="242" t="s">
        <v>76</v>
      </c>
      <c r="AV441" s="12" t="s">
        <v>76</v>
      </c>
      <c r="AW441" s="12" t="s">
        <v>30</v>
      </c>
      <c r="AX441" s="12" t="s">
        <v>67</v>
      </c>
      <c r="AY441" s="242" t="s">
        <v>163</v>
      </c>
    </row>
    <row r="442" s="14" customFormat="1">
      <c r="B442" s="253"/>
      <c r="C442" s="254"/>
      <c r="D442" s="228" t="s">
        <v>176</v>
      </c>
      <c r="E442" s="255" t="s">
        <v>1</v>
      </c>
      <c r="F442" s="256" t="s">
        <v>188</v>
      </c>
      <c r="G442" s="254"/>
      <c r="H442" s="257">
        <v>16.739999999999998</v>
      </c>
      <c r="I442" s="258"/>
      <c r="J442" s="254"/>
      <c r="K442" s="254"/>
      <c r="L442" s="259"/>
      <c r="M442" s="260"/>
      <c r="N442" s="261"/>
      <c r="O442" s="261"/>
      <c r="P442" s="261"/>
      <c r="Q442" s="261"/>
      <c r="R442" s="261"/>
      <c r="S442" s="261"/>
      <c r="T442" s="262"/>
      <c r="AT442" s="263" t="s">
        <v>176</v>
      </c>
      <c r="AU442" s="263" t="s">
        <v>76</v>
      </c>
      <c r="AV442" s="14" t="s">
        <v>170</v>
      </c>
      <c r="AW442" s="14" t="s">
        <v>30</v>
      </c>
      <c r="AX442" s="14" t="s">
        <v>74</v>
      </c>
      <c r="AY442" s="263" t="s">
        <v>163</v>
      </c>
    </row>
    <row r="443" s="1" customFormat="1" ht="16.5" customHeight="1">
      <c r="B443" s="38"/>
      <c r="C443" s="264" t="s">
        <v>1017</v>
      </c>
      <c r="D443" s="264" t="s">
        <v>347</v>
      </c>
      <c r="E443" s="265" t="s">
        <v>504</v>
      </c>
      <c r="F443" s="266" t="s">
        <v>505</v>
      </c>
      <c r="G443" s="267" t="s">
        <v>241</v>
      </c>
      <c r="H443" s="268">
        <v>0.0060000000000000001</v>
      </c>
      <c r="I443" s="269"/>
      <c r="J443" s="270">
        <f>ROUND(I443*H443,2)</f>
        <v>0</v>
      </c>
      <c r="K443" s="266" t="s">
        <v>169</v>
      </c>
      <c r="L443" s="271"/>
      <c r="M443" s="272" t="s">
        <v>1</v>
      </c>
      <c r="N443" s="273" t="s">
        <v>38</v>
      </c>
      <c r="O443" s="79"/>
      <c r="P443" s="225">
        <f>O443*H443</f>
        <v>0</v>
      </c>
      <c r="Q443" s="225">
        <v>1</v>
      </c>
      <c r="R443" s="225">
        <f>Q443*H443</f>
        <v>0.0060000000000000001</v>
      </c>
      <c r="S443" s="225">
        <v>0</v>
      </c>
      <c r="T443" s="226">
        <f>S443*H443</f>
        <v>0</v>
      </c>
      <c r="AR443" s="17" t="s">
        <v>429</v>
      </c>
      <c r="AT443" s="17" t="s">
        <v>347</v>
      </c>
      <c r="AU443" s="17" t="s">
        <v>76</v>
      </c>
      <c r="AY443" s="17" t="s">
        <v>163</v>
      </c>
      <c r="BE443" s="227">
        <f>IF(N443="základní",J443,0)</f>
        <v>0</v>
      </c>
      <c r="BF443" s="227">
        <f>IF(N443="snížená",J443,0)</f>
        <v>0</v>
      </c>
      <c r="BG443" s="227">
        <f>IF(N443="zákl. přenesená",J443,0)</f>
        <v>0</v>
      </c>
      <c r="BH443" s="227">
        <f>IF(N443="sníž. přenesená",J443,0)</f>
        <v>0</v>
      </c>
      <c r="BI443" s="227">
        <f>IF(N443="nulová",J443,0)</f>
        <v>0</v>
      </c>
      <c r="BJ443" s="17" t="s">
        <v>74</v>
      </c>
      <c r="BK443" s="227">
        <f>ROUND(I443*H443,2)</f>
        <v>0</v>
      </c>
      <c r="BL443" s="17" t="s">
        <v>294</v>
      </c>
      <c r="BM443" s="17" t="s">
        <v>1345</v>
      </c>
    </row>
    <row r="444" s="1" customFormat="1">
      <c r="B444" s="38"/>
      <c r="C444" s="39"/>
      <c r="D444" s="228" t="s">
        <v>172</v>
      </c>
      <c r="E444" s="39"/>
      <c r="F444" s="229" t="s">
        <v>505</v>
      </c>
      <c r="G444" s="39"/>
      <c r="H444" s="39"/>
      <c r="I444" s="143"/>
      <c r="J444" s="39"/>
      <c r="K444" s="39"/>
      <c r="L444" s="43"/>
      <c r="M444" s="230"/>
      <c r="N444" s="79"/>
      <c r="O444" s="79"/>
      <c r="P444" s="79"/>
      <c r="Q444" s="79"/>
      <c r="R444" s="79"/>
      <c r="S444" s="79"/>
      <c r="T444" s="80"/>
      <c r="AT444" s="17" t="s">
        <v>172</v>
      </c>
      <c r="AU444" s="17" t="s">
        <v>76</v>
      </c>
    </row>
    <row r="445" s="1" customFormat="1">
      <c r="B445" s="38"/>
      <c r="C445" s="39"/>
      <c r="D445" s="228" t="s">
        <v>221</v>
      </c>
      <c r="E445" s="39"/>
      <c r="F445" s="231" t="s">
        <v>507</v>
      </c>
      <c r="G445" s="39"/>
      <c r="H445" s="39"/>
      <c r="I445" s="143"/>
      <c r="J445" s="39"/>
      <c r="K445" s="39"/>
      <c r="L445" s="43"/>
      <c r="M445" s="230"/>
      <c r="N445" s="79"/>
      <c r="O445" s="79"/>
      <c r="P445" s="79"/>
      <c r="Q445" s="79"/>
      <c r="R445" s="79"/>
      <c r="S445" s="79"/>
      <c r="T445" s="80"/>
      <c r="AT445" s="17" t="s">
        <v>221</v>
      </c>
      <c r="AU445" s="17" t="s">
        <v>76</v>
      </c>
    </row>
    <row r="446" s="12" customFormat="1">
      <c r="B446" s="232"/>
      <c r="C446" s="233"/>
      <c r="D446" s="228" t="s">
        <v>176</v>
      </c>
      <c r="E446" s="234" t="s">
        <v>1</v>
      </c>
      <c r="F446" s="235" t="s">
        <v>1346</v>
      </c>
      <c r="G446" s="233"/>
      <c r="H446" s="236">
        <v>0.0060000000000000001</v>
      </c>
      <c r="I446" s="237"/>
      <c r="J446" s="233"/>
      <c r="K446" s="233"/>
      <c r="L446" s="238"/>
      <c r="M446" s="239"/>
      <c r="N446" s="240"/>
      <c r="O446" s="240"/>
      <c r="P446" s="240"/>
      <c r="Q446" s="240"/>
      <c r="R446" s="240"/>
      <c r="S446" s="240"/>
      <c r="T446" s="241"/>
      <c r="AT446" s="242" t="s">
        <v>176</v>
      </c>
      <c r="AU446" s="242" t="s">
        <v>76</v>
      </c>
      <c r="AV446" s="12" t="s">
        <v>76</v>
      </c>
      <c r="AW446" s="12" t="s">
        <v>30</v>
      </c>
      <c r="AX446" s="12" t="s">
        <v>67</v>
      </c>
      <c r="AY446" s="242" t="s">
        <v>163</v>
      </c>
    </row>
    <row r="447" s="14" customFormat="1">
      <c r="B447" s="253"/>
      <c r="C447" s="254"/>
      <c r="D447" s="228" t="s">
        <v>176</v>
      </c>
      <c r="E447" s="255" t="s">
        <v>1</v>
      </c>
      <c r="F447" s="256" t="s">
        <v>188</v>
      </c>
      <c r="G447" s="254"/>
      <c r="H447" s="257">
        <v>0.0060000000000000001</v>
      </c>
      <c r="I447" s="258"/>
      <c r="J447" s="254"/>
      <c r="K447" s="254"/>
      <c r="L447" s="259"/>
      <c r="M447" s="260"/>
      <c r="N447" s="261"/>
      <c r="O447" s="261"/>
      <c r="P447" s="261"/>
      <c r="Q447" s="261"/>
      <c r="R447" s="261"/>
      <c r="S447" s="261"/>
      <c r="T447" s="262"/>
      <c r="AT447" s="263" t="s">
        <v>176</v>
      </c>
      <c r="AU447" s="263" t="s">
        <v>76</v>
      </c>
      <c r="AV447" s="14" t="s">
        <v>170</v>
      </c>
      <c r="AW447" s="14" t="s">
        <v>30</v>
      </c>
      <c r="AX447" s="14" t="s">
        <v>74</v>
      </c>
      <c r="AY447" s="263" t="s">
        <v>163</v>
      </c>
    </row>
    <row r="448" s="1" customFormat="1" ht="16.5" customHeight="1">
      <c r="B448" s="38"/>
      <c r="C448" s="216" t="s">
        <v>1030</v>
      </c>
      <c r="D448" s="216" t="s">
        <v>165</v>
      </c>
      <c r="E448" s="217" t="s">
        <v>510</v>
      </c>
      <c r="F448" s="218" t="s">
        <v>511</v>
      </c>
      <c r="G448" s="219" t="s">
        <v>197</v>
      </c>
      <c r="H448" s="220">
        <v>33.479999999999997</v>
      </c>
      <c r="I448" s="221"/>
      <c r="J448" s="222">
        <f>ROUND(I448*H448,2)</f>
        <v>0</v>
      </c>
      <c r="K448" s="218" t="s">
        <v>169</v>
      </c>
      <c r="L448" s="43"/>
      <c r="M448" s="223" t="s">
        <v>1</v>
      </c>
      <c r="N448" s="224" t="s">
        <v>38</v>
      </c>
      <c r="O448" s="79"/>
      <c r="P448" s="225">
        <f>O448*H448</f>
        <v>0</v>
      </c>
      <c r="Q448" s="225">
        <v>0</v>
      </c>
      <c r="R448" s="225">
        <f>Q448*H448</f>
        <v>0</v>
      </c>
      <c r="S448" s="225">
        <v>0</v>
      </c>
      <c r="T448" s="226">
        <f>S448*H448</f>
        <v>0</v>
      </c>
      <c r="AR448" s="17" t="s">
        <v>294</v>
      </c>
      <c r="AT448" s="17" t="s">
        <v>165</v>
      </c>
      <c r="AU448" s="17" t="s">
        <v>76</v>
      </c>
      <c r="AY448" s="17" t="s">
        <v>163</v>
      </c>
      <c r="BE448" s="227">
        <f>IF(N448="základní",J448,0)</f>
        <v>0</v>
      </c>
      <c r="BF448" s="227">
        <f>IF(N448="snížená",J448,0)</f>
        <v>0</v>
      </c>
      <c r="BG448" s="227">
        <f>IF(N448="zákl. přenesená",J448,0)</f>
        <v>0</v>
      </c>
      <c r="BH448" s="227">
        <f>IF(N448="sníž. přenesená",J448,0)</f>
        <v>0</v>
      </c>
      <c r="BI448" s="227">
        <f>IF(N448="nulová",J448,0)</f>
        <v>0</v>
      </c>
      <c r="BJ448" s="17" t="s">
        <v>74</v>
      </c>
      <c r="BK448" s="227">
        <f>ROUND(I448*H448,2)</f>
        <v>0</v>
      </c>
      <c r="BL448" s="17" t="s">
        <v>294</v>
      </c>
      <c r="BM448" s="17" t="s">
        <v>1347</v>
      </c>
    </row>
    <row r="449" s="1" customFormat="1">
      <c r="B449" s="38"/>
      <c r="C449" s="39"/>
      <c r="D449" s="228" t="s">
        <v>172</v>
      </c>
      <c r="E449" s="39"/>
      <c r="F449" s="229" t="s">
        <v>513</v>
      </c>
      <c r="G449" s="39"/>
      <c r="H449" s="39"/>
      <c r="I449" s="143"/>
      <c r="J449" s="39"/>
      <c r="K449" s="39"/>
      <c r="L449" s="43"/>
      <c r="M449" s="230"/>
      <c r="N449" s="79"/>
      <c r="O449" s="79"/>
      <c r="P449" s="79"/>
      <c r="Q449" s="79"/>
      <c r="R449" s="79"/>
      <c r="S449" s="79"/>
      <c r="T449" s="80"/>
      <c r="AT449" s="17" t="s">
        <v>172</v>
      </c>
      <c r="AU449" s="17" t="s">
        <v>76</v>
      </c>
    </row>
    <row r="450" s="1" customFormat="1">
      <c r="B450" s="38"/>
      <c r="C450" s="39"/>
      <c r="D450" s="228" t="s">
        <v>174</v>
      </c>
      <c r="E450" s="39"/>
      <c r="F450" s="231" t="s">
        <v>497</v>
      </c>
      <c r="G450" s="39"/>
      <c r="H450" s="39"/>
      <c r="I450" s="143"/>
      <c r="J450" s="39"/>
      <c r="K450" s="39"/>
      <c r="L450" s="43"/>
      <c r="M450" s="230"/>
      <c r="N450" s="79"/>
      <c r="O450" s="79"/>
      <c r="P450" s="79"/>
      <c r="Q450" s="79"/>
      <c r="R450" s="79"/>
      <c r="S450" s="79"/>
      <c r="T450" s="80"/>
      <c r="AT450" s="17" t="s">
        <v>174</v>
      </c>
      <c r="AU450" s="17" t="s">
        <v>76</v>
      </c>
    </row>
    <row r="451" s="1" customFormat="1">
      <c r="B451" s="38"/>
      <c r="C451" s="39"/>
      <c r="D451" s="228" t="s">
        <v>221</v>
      </c>
      <c r="E451" s="39"/>
      <c r="F451" s="231" t="s">
        <v>514</v>
      </c>
      <c r="G451" s="39"/>
      <c r="H451" s="39"/>
      <c r="I451" s="143"/>
      <c r="J451" s="39"/>
      <c r="K451" s="39"/>
      <c r="L451" s="43"/>
      <c r="M451" s="230"/>
      <c r="N451" s="79"/>
      <c r="O451" s="79"/>
      <c r="P451" s="79"/>
      <c r="Q451" s="79"/>
      <c r="R451" s="79"/>
      <c r="S451" s="79"/>
      <c r="T451" s="80"/>
      <c r="AT451" s="17" t="s">
        <v>221</v>
      </c>
      <c r="AU451" s="17" t="s">
        <v>76</v>
      </c>
    </row>
    <row r="452" s="12" customFormat="1">
      <c r="B452" s="232"/>
      <c r="C452" s="233"/>
      <c r="D452" s="228" t="s">
        <v>176</v>
      </c>
      <c r="E452" s="234" t="s">
        <v>1</v>
      </c>
      <c r="F452" s="235" t="s">
        <v>1348</v>
      </c>
      <c r="G452" s="233"/>
      <c r="H452" s="236">
        <v>33.479999999999997</v>
      </c>
      <c r="I452" s="237"/>
      <c r="J452" s="233"/>
      <c r="K452" s="233"/>
      <c r="L452" s="238"/>
      <c r="M452" s="239"/>
      <c r="N452" s="240"/>
      <c r="O452" s="240"/>
      <c r="P452" s="240"/>
      <c r="Q452" s="240"/>
      <c r="R452" s="240"/>
      <c r="S452" s="240"/>
      <c r="T452" s="241"/>
      <c r="AT452" s="242" t="s">
        <v>176</v>
      </c>
      <c r="AU452" s="242" t="s">
        <v>76</v>
      </c>
      <c r="AV452" s="12" t="s">
        <v>76</v>
      </c>
      <c r="AW452" s="12" t="s">
        <v>30</v>
      </c>
      <c r="AX452" s="12" t="s">
        <v>67</v>
      </c>
      <c r="AY452" s="242" t="s">
        <v>163</v>
      </c>
    </row>
    <row r="453" s="14" customFormat="1">
      <c r="B453" s="253"/>
      <c r="C453" s="254"/>
      <c r="D453" s="228" t="s">
        <v>176</v>
      </c>
      <c r="E453" s="255" t="s">
        <v>1</v>
      </c>
      <c r="F453" s="256" t="s">
        <v>188</v>
      </c>
      <c r="G453" s="254"/>
      <c r="H453" s="257">
        <v>33.479999999999997</v>
      </c>
      <c r="I453" s="258"/>
      <c r="J453" s="254"/>
      <c r="K453" s="254"/>
      <c r="L453" s="259"/>
      <c r="M453" s="260"/>
      <c r="N453" s="261"/>
      <c r="O453" s="261"/>
      <c r="P453" s="261"/>
      <c r="Q453" s="261"/>
      <c r="R453" s="261"/>
      <c r="S453" s="261"/>
      <c r="T453" s="262"/>
      <c r="AT453" s="263" t="s">
        <v>176</v>
      </c>
      <c r="AU453" s="263" t="s">
        <v>76</v>
      </c>
      <c r="AV453" s="14" t="s">
        <v>170</v>
      </c>
      <c r="AW453" s="14" t="s">
        <v>30</v>
      </c>
      <c r="AX453" s="14" t="s">
        <v>74</v>
      </c>
      <c r="AY453" s="263" t="s">
        <v>163</v>
      </c>
    </row>
    <row r="454" s="1" customFormat="1" ht="16.5" customHeight="1">
      <c r="B454" s="38"/>
      <c r="C454" s="264" t="s">
        <v>1035</v>
      </c>
      <c r="D454" s="264" t="s">
        <v>347</v>
      </c>
      <c r="E454" s="265" t="s">
        <v>517</v>
      </c>
      <c r="F454" s="266" t="s">
        <v>518</v>
      </c>
      <c r="G454" s="267" t="s">
        <v>241</v>
      </c>
      <c r="H454" s="268">
        <v>0.0070000000000000001</v>
      </c>
      <c r="I454" s="269"/>
      <c r="J454" s="270">
        <f>ROUND(I454*H454,2)</f>
        <v>0</v>
      </c>
      <c r="K454" s="266" t="s">
        <v>169</v>
      </c>
      <c r="L454" s="271"/>
      <c r="M454" s="272" t="s">
        <v>1</v>
      </c>
      <c r="N454" s="273" t="s">
        <v>38</v>
      </c>
      <c r="O454" s="79"/>
      <c r="P454" s="225">
        <f>O454*H454</f>
        <v>0</v>
      </c>
      <c r="Q454" s="225">
        <v>1</v>
      </c>
      <c r="R454" s="225">
        <f>Q454*H454</f>
        <v>0.0070000000000000001</v>
      </c>
      <c r="S454" s="225">
        <v>0</v>
      </c>
      <c r="T454" s="226">
        <f>S454*H454</f>
        <v>0</v>
      </c>
      <c r="AR454" s="17" t="s">
        <v>429</v>
      </c>
      <c r="AT454" s="17" t="s">
        <v>347</v>
      </c>
      <c r="AU454" s="17" t="s">
        <v>76</v>
      </c>
      <c r="AY454" s="17" t="s">
        <v>163</v>
      </c>
      <c r="BE454" s="227">
        <f>IF(N454="základní",J454,0)</f>
        <v>0</v>
      </c>
      <c r="BF454" s="227">
        <f>IF(N454="snížená",J454,0)</f>
        <v>0</v>
      </c>
      <c r="BG454" s="227">
        <f>IF(N454="zákl. přenesená",J454,0)</f>
        <v>0</v>
      </c>
      <c r="BH454" s="227">
        <f>IF(N454="sníž. přenesená",J454,0)</f>
        <v>0</v>
      </c>
      <c r="BI454" s="227">
        <f>IF(N454="nulová",J454,0)</f>
        <v>0</v>
      </c>
      <c r="BJ454" s="17" t="s">
        <v>74</v>
      </c>
      <c r="BK454" s="227">
        <f>ROUND(I454*H454,2)</f>
        <v>0</v>
      </c>
      <c r="BL454" s="17" t="s">
        <v>294</v>
      </c>
      <c r="BM454" s="17" t="s">
        <v>1349</v>
      </c>
    </row>
    <row r="455" s="1" customFormat="1">
      <c r="B455" s="38"/>
      <c r="C455" s="39"/>
      <c r="D455" s="228" t="s">
        <v>172</v>
      </c>
      <c r="E455" s="39"/>
      <c r="F455" s="229" t="s">
        <v>518</v>
      </c>
      <c r="G455" s="39"/>
      <c r="H455" s="39"/>
      <c r="I455" s="143"/>
      <c r="J455" s="39"/>
      <c r="K455" s="39"/>
      <c r="L455" s="43"/>
      <c r="M455" s="230"/>
      <c r="N455" s="79"/>
      <c r="O455" s="79"/>
      <c r="P455" s="79"/>
      <c r="Q455" s="79"/>
      <c r="R455" s="79"/>
      <c r="S455" s="79"/>
      <c r="T455" s="80"/>
      <c r="AT455" s="17" t="s">
        <v>172</v>
      </c>
      <c r="AU455" s="17" t="s">
        <v>76</v>
      </c>
    </row>
    <row r="456" s="1" customFormat="1">
      <c r="B456" s="38"/>
      <c r="C456" s="39"/>
      <c r="D456" s="228" t="s">
        <v>221</v>
      </c>
      <c r="E456" s="39"/>
      <c r="F456" s="231" t="s">
        <v>520</v>
      </c>
      <c r="G456" s="39"/>
      <c r="H456" s="39"/>
      <c r="I456" s="143"/>
      <c r="J456" s="39"/>
      <c r="K456" s="39"/>
      <c r="L456" s="43"/>
      <c r="M456" s="230"/>
      <c r="N456" s="79"/>
      <c r="O456" s="79"/>
      <c r="P456" s="79"/>
      <c r="Q456" s="79"/>
      <c r="R456" s="79"/>
      <c r="S456" s="79"/>
      <c r="T456" s="80"/>
      <c r="AT456" s="17" t="s">
        <v>221</v>
      </c>
      <c r="AU456" s="17" t="s">
        <v>76</v>
      </c>
    </row>
    <row r="457" s="12" customFormat="1">
      <c r="B457" s="232"/>
      <c r="C457" s="233"/>
      <c r="D457" s="228" t="s">
        <v>176</v>
      </c>
      <c r="E457" s="234" t="s">
        <v>1</v>
      </c>
      <c r="F457" s="235" t="s">
        <v>1350</v>
      </c>
      <c r="G457" s="233"/>
      <c r="H457" s="236">
        <v>0.0070000000000000001</v>
      </c>
      <c r="I457" s="237"/>
      <c r="J457" s="233"/>
      <c r="K457" s="233"/>
      <c r="L457" s="238"/>
      <c r="M457" s="239"/>
      <c r="N457" s="240"/>
      <c r="O457" s="240"/>
      <c r="P457" s="240"/>
      <c r="Q457" s="240"/>
      <c r="R457" s="240"/>
      <c r="S457" s="240"/>
      <c r="T457" s="241"/>
      <c r="AT457" s="242" t="s">
        <v>176</v>
      </c>
      <c r="AU457" s="242" t="s">
        <v>76</v>
      </c>
      <c r="AV457" s="12" t="s">
        <v>76</v>
      </c>
      <c r="AW457" s="12" t="s">
        <v>30</v>
      </c>
      <c r="AX457" s="12" t="s">
        <v>67</v>
      </c>
      <c r="AY457" s="242" t="s">
        <v>163</v>
      </c>
    </row>
    <row r="458" s="14" customFormat="1">
      <c r="B458" s="253"/>
      <c r="C458" s="254"/>
      <c r="D458" s="228" t="s">
        <v>176</v>
      </c>
      <c r="E458" s="255" t="s">
        <v>1</v>
      </c>
      <c r="F458" s="256" t="s">
        <v>188</v>
      </c>
      <c r="G458" s="254"/>
      <c r="H458" s="257">
        <v>0.0070000000000000001</v>
      </c>
      <c r="I458" s="258"/>
      <c r="J458" s="254"/>
      <c r="K458" s="254"/>
      <c r="L458" s="259"/>
      <c r="M458" s="260"/>
      <c r="N458" s="261"/>
      <c r="O458" s="261"/>
      <c r="P458" s="261"/>
      <c r="Q458" s="261"/>
      <c r="R458" s="261"/>
      <c r="S458" s="261"/>
      <c r="T458" s="262"/>
      <c r="AT458" s="263" t="s">
        <v>176</v>
      </c>
      <c r="AU458" s="263" t="s">
        <v>76</v>
      </c>
      <c r="AV458" s="14" t="s">
        <v>170</v>
      </c>
      <c r="AW458" s="14" t="s">
        <v>30</v>
      </c>
      <c r="AX458" s="14" t="s">
        <v>74</v>
      </c>
      <c r="AY458" s="263" t="s">
        <v>163</v>
      </c>
    </row>
    <row r="459" s="1" customFormat="1" ht="16.5" customHeight="1">
      <c r="B459" s="38"/>
      <c r="C459" s="216" t="s">
        <v>1038</v>
      </c>
      <c r="D459" s="216" t="s">
        <v>165</v>
      </c>
      <c r="E459" s="217" t="s">
        <v>1079</v>
      </c>
      <c r="F459" s="218" t="s">
        <v>1080</v>
      </c>
      <c r="G459" s="219" t="s">
        <v>197</v>
      </c>
      <c r="H459" s="220">
        <v>286.19999999999999</v>
      </c>
      <c r="I459" s="221"/>
      <c r="J459" s="222">
        <f>ROUND(I459*H459,2)</f>
        <v>0</v>
      </c>
      <c r="K459" s="218" t="s">
        <v>1</v>
      </c>
      <c r="L459" s="43"/>
      <c r="M459" s="223" t="s">
        <v>1</v>
      </c>
      <c r="N459" s="224" t="s">
        <v>38</v>
      </c>
      <c r="O459" s="79"/>
      <c r="P459" s="225">
        <f>O459*H459</f>
        <v>0</v>
      </c>
      <c r="Q459" s="225">
        <v>0</v>
      </c>
      <c r="R459" s="225">
        <f>Q459*H459</f>
        <v>0</v>
      </c>
      <c r="S459" s="225">
        <v>0</v>
      </c>
      <c r="T459" s="226">
        <f>S459*H459</f>
        <v>0</v>
      </c>
      <c r="AR459" s="17" t="s">
        <v>170</v>
      </c>
      <c r="AT459" s="17" t="s">
        <v>165</v>
      </c>
      <c r="AU459" s="17" t="s">
        <v>76</v>
      </c>
      <c r="AY459" s="17" t="s">
        <v>163</v>
      </c>
      <c r="BE459" s="227">
        <f>IF(N459="základní",J459,0)</f>
        <v>0</v>
      </c>
      <c r="BF459" s="227">
        <f>IF(N459="snížená",J459,0)</f>
        <v>0</v>
      </c>
      <c r="BG459" s="227">
        <f>IF(N459="zákl. přenesená",J459,0)</f>
        <v>0</v>
      </c>
      <c r="BH459" s="227">
        <f>IF(N459="sníž. přenesená",J459,0)</f>
        <v>0</v>
      </c>
      <c r="BI459" s="227">
        <f>IF(N459="nulová",J459,0)</f>
        <v>0</v>
      </c>
      <c r="BJ459" s="17" t="s">
        <v>74</v>
      </c>
      <c r="BK459" s="227">
        <f>ROUND(I459*H459,2)</f>
        <v>0</v>
      </c>
      <c r="BL459" s="17" t="s">
        <v>170</v>
      </c>
      <c r="BM459" s="17" t="s">
        <v>1351</v>
      </c>
    </row>
    <row r="460" s="1" customFormat="1">
      <c r="B460" s="38"/>
      <c r="C460" s="39"/>
      <c r="D460" s="228" t="s">
        <v>172</v>
      </c>
      <c r="E460" s="39"/>
      <c r="F460" s="229" t="s">
        <v>1080</v>
      </c>
      <c r="G460" s="39"/>
      <c r="H460" s="39"/>
      <c r="I460" s="143"/>
      <c r="J460" s="39"/>
      <c r="K460" s="39"/>
      <c r="L460" s="43"/>
      <c r="M460" s="230"/>
      <c r="N460" s="79"/>
      <c r="O460" s="79"/>
      <c r="P460" s="79"/>
      <c r="Q460" s="79"/>
      <c r="R460" s="79"/>
      <c r="S460" s="79"/>
      <c r="T460" s="80"/>
      <c r="AT460" s="17" t="s">
        <v>172</v>
      </c>
      <c r="AU460" s="17" t="s">
        <v>76</v>
      </c>
    </row>
    <row r="461" s="12" customFormat="1">
      <c r="B461" s="232"/>
      <c r="C461" s="233"/>
      <c r="D461" s="228" t="s">
        <v>176</v>
      </c>
      <c r="E461" s="234" t="s">
        <v>1</v>
      </c>
      <c r="F461" s="235" t="s">
        <v>1352</v>
      </c>
      <c r="G461" s="233"/>
      <c r="H461" s="236">
        <v>286.19999999999999</v>
      </c>
      <c r="I461" s="237"/>
      <c r="J461" s="233"/>
      <c r="K461" s="233"/>
      <c r="L461" s="238"/>
      <c r="M461" s="239"/>
      <c r="N461" s="240"/>
      <c r="O461" s="240"/>
      <c r="P461" s="240"/>
      <c r="Q461" s="240"/>
      <c r="R461" s="240"/>
      <c r="S461" s="240"/>
      <c r="T461" s="241"/>
      <c r="AT461" s="242" t="s">
        <v>176</v>
      </c>
      <c r="AU461" s="242" t="s">
        <v>76</v>
      </c>
      <c r="AV461" s="12" t="s">
        <v>76</v>
      </c>
      <c r="AW461" s="12" t="s">
        <v>30</v>
      </c>
      <c r="AX461" s="12" t="s">
        <v>74</v>
      </c>
      <c r="AY461" s="242" t="s">
        <v>163</v>
      </c>
    </row>
    <row r="462" s="1" customFormat="1" ht="16.5" customHeight="1">
      <c r="B462" s="38"/>
      <c r="C462" s="216" t="s">
        <v>1042</v>
      </c>
      <c r="D462" s="216" t="s">
        <v>165</v>
      </c>
      <c r="E462" s="217" t="s">
        <v>1084</v>
      </c>
      <c r="F462" s="218" t="s">
        <v>1085</v>
      </c>
      <c r="G462" s="219" t="s">
        <v>168</v>
      </c>
      <c r="H462" s="220">
        <v>50</v>
      </c>
      <c r="I462" s="221"/>
      <c r="J462" s="222">
        <f>ROUND(I462*H462,2)</f>
        <v>0</v>
      </c>
      <c r="K462" s="218" t="s">
        <v>1</v>
      </c>
      <c r="L462" s="43"/>
      <c r="M462" s="223" t="s">
        <v>1</v>
      </c>
      <c r="N462" s="224" t="s">
        <v>38</v>
      </c>
      <c r="O462" s="79"/>
      <c r="P462" s="225">
        <f>O462*H462</f>
        <v>0</v>
      </c>
      <c r="Q462" s="225">
        <v>0</v>
      </c>
      <c r="R462" s="225">
        <f>Q462*H462</f>
        <v>0</v>
      </c>
      <c r="S462" s="225">
        <v>0</v>
      </c>
      <c r="T462" s="226">
        <f>S462*H462</f>
        <v>0</v>
      </c>
      <c r="AR462" s="17" t="s">
        <v>170</v>
      </c>
      <c r="AT462" s="17" t="s">
        <v>165</v>
      </c>
      <c r="AU462" s="17" t="s">
        <v>76</v>
      </c>
      <c r="AY462" s="17" t="s">
        <v>163</v>
      </c>
      <c r="BE462" s="227">
        <f>IF(N462="základní",J462,0)</f>
        <v>0</v>
      </c>
      <c r="BF462" s="227">
        <f>IF(N462="snížená",J462,0)</f>
        <v>0</v>
      </c>
      <c r="BG462" s="227">
        <f>IF(N462="zákl. přenesená",J462,0)</f>
        <v>0</v>
      </c>
      <c r="BH462" s="227">
        <f>IF(N462="sníž. přenesená",J462,0)</f>
        <v>0</v>
      </c>
      <c r="BI462" s="227">
        <f>IF(N462="nulová",J462,0)</f>
        <v>0</v>
      </c>
      <c r="BJ462" s="17" t="s">
        <v>74</v>
      </c>
      <c r="BK462" s="227">
        <f>ROUND(I462*H462,2)</f>
        <v>0</v>
      </c>
      <c r="BL462" s="17" t="s">
        <v>170</v>
      </c>
      <c r="BM462" s="17" t="s">
        <v>1353</v>
      </c>
    </row>
    <row r="463" s="1" customFormat="1">
      <c r="B463" s="38"/>
      <c r="C463" s="39"/>
      <c r="D463" s="228" t="s">
        <v>172</v>
      </c>
      <c r="E463" s="39"/>
      <c r="F463" s="229" t="s">
        <v>1085</v>
      </c>
      <c r="G463" s="39"/>
      <c r="H463" s="39"/>
      <c r="I463" s="143"/>
      <c r="J463" s="39"/>
      <c r="K463" s="39"/>
      <c r="L463" s="43"/>
      <c r="M463" s="230"/>
      <c r="N463" s="79"/>
      <c r="O463" s="79"/>
      <c r="P463" s="79"/>
      <c r="Q463" s="79"/>
      <c r="R463" s="79"/>
      <c r="S463" s="79"/>
      <c r="T463" s="80"/>
      <c r="AT463" s="17" t="s">
        <v>172</v>
      </c>
      <c r="AU463" s="17" t="s">
        <v>76</v>
      </c>
    </row>
    <row r="464" s="12" customFormat="1">
      <c r="B464" s="232"/>
      <c r="C464" s="233"/>
      <c r="D464" s="228" t="s">
        <v>176</v>
      </c>
      <c r="E464" s="234" t="s">
        <v>1</v>
      </c>
      <c r="F464" s="235" t="s">
        <v>1354</v>
      </c>
      <c r="G464" s="233"/>
      <c r="H464" s="236">
        <v>50</v>
      </c>
      <c r="I464" s="237"/>
      <c r="J464" s="233"/>
      <c r="K464" s="233"/>
      <c r="L464" s="238"/>
      <c r="M464" s="239"/>
      <c r="N464" s="240"/>
      <c r="O464" s="240"/>
      <c r="P464" s="240"/>
      <c r="Q464" s="240"/>
      <c r="R464" s="240"/>
      <c r="S464" s="240"/>
      <c r="T464" s="241"/>
      <c r="AT464" s="242" t="s">
        <v>176</v>
      </c>
      <c r="AU464" s="242" t="s">
        <v>76</v>
      </c>
      <c r="AV464" s="12" t="s">
        <v>76</v>
      </c>
      <c r="AW464" s="12" t="s">
        <v>30</v>
      </c>
      <c r="AX464" s="12" t="s">
        <v>74</v>
      </c>
      <c r="AY464" s="242" t="s">
        <v>163</v>
      </c>
    </row>
    <row r="465" s="1" customFormat="1" ht="16.5" customHeight="1">
      <c r="B465" s="38"/>
      <c r="C465" s="216" t="s">
        <v>1049</v>
      </c>
      <c r="D465" s="216" t="s">
        <v>165</v>
      </c>
      <c r="E465" s="217" t="s">
        <v>1089</v>
      </c>
      <c r="F465" s="218" t="s">
        <v>1090</v>
      </c>
      <c r="G465" s="219" t="s">
        <v>1091</v>
      </c>
      <c r="H465" s="280"/>
      <c r="I465" s="221"/>
      <c r="J465" s="222">
        <f>ROUND(I465*H465,2)</f>
        <v>0</v>
      </c>
      <c r="K465" s="218" t="s">
        <v>169</v>
      </c>
      <c r="L465" s="43"/>
      <c r="M465" s="223" t="s">
        <v>1</v>
      </c>
      <c r="N465" s="224" t="s">
        <v>38</v>
      </c>
      <c r="O465" s="79"/>
      <c r="P465" s="225">
        <f>O465*H465</f>
        <v>0</v>
      </c>
      <c r="Q465" s="225">
        <v>0</v>
      </c>
      <c r="R465" s="225">
        <f>Q465*H465</f>
        <v>0</v>
      </c>
      <c r="S465" s="225">
        <v>0</v>
      </c>
      <c r="T465" s="226">
        <f>S465*H465</f>
        <v>0</v>
      </c>
      <c r="AR465" s="17" t="s">
        <v>294</v>
      </c>
      <c r="AT465" s="17" t="s">
        <v>165</v>
      </c>
      <c r="AU465" s="17" t="s">
        <v>76</v>
      </c>
      <c r="AY465" s="17" t="s">
        <v>163</v>
      </c>
      <c r="BE465" s="227">
        <f>IF(N465="základní",J465,0)</f>
        <v>0</v>
      </c>
      <c r="BF465" s="227">
        <f>IF(N465="snížená",J465,0)</f>
        <v>0</v>
      </c>
      <c r="BG465" s="227">
        <f>IF(N465="zákl. přenesená",J465,0)</f>
        <v>0</v>
      </c>
      <c r="BH465" s="227">
        <f>IF(N465="sníž. přenesená",J465,0)</f>
        <v>0</v>
      </c>
      <c r="BI465" s="227">
        <f>IF(N465="nulová",J465,0)</f>
        <v>0</v>
      </c>
      <c r="BJ465" s="17" t="s">
        <v>74</v>
      </c>
      <c r="BK465" s="227">
        <f>ROUND(I465*H465,2)</f>
        <v>0</v>
      </c>
      <c r="BL465" s="17" t="s">
        <v>294</v>
      </c>
      <c r="BM465" s="17" t="s">
        <v>1355</v>
      </c>
    </row>
    <row r="466" s="1" customFormat="1">
      <c r="B466" s="38"/>
      <c r="C466" s="39"/>
      <c r="D466" s="228" t="s">
        <v>172</v>
      </c>
      <c r="E466" s="39"/>
      <c r="F466" s="229" t="s">
        <v>1093</v>
      </c>
      <c r="G466" s="39"/>
      <c r="H466" s="39"/>
      <c r="I466" s="143"/>
      <c r="J466" s="39"/>
      <c r="K466" s="39"/>
      <c r="L466" s="43"/>
      <c r="M466" s="230"/>
      <c r="N466" s="79"/>
      <c r="O466" s="79"/>
      <c r="P466" s="79"/>
      <c r="Q466" s="79"/>
      <c r="R466" s="79"/>
      <c r="S466" s="79"/>
      <c r="T466" s="80"/>
      <c r="AT466" s="17" t="s">
        <v>172</v>
      </c>
      <c r="AU466" s="17" t="s">
        <v>76</v>
      </c>
    </row>
    <row r="467" s="1" customFormat="1">
      <c r="B467" s="38"/>
      <c r="C467" s="39"/>
      <c r="D467" s="228" t="s">
        <v>174</v>
      </c>
      <c r="E467" s="39"/>
      <c r="F467" s="231" t="s">
        <v>527</v>
      </c>
      <c r="G467" s="39"/>
      <c r="H467" s="39"/>
      <c r="I467" s="143"/>
      <c r="J467" s="39"/>
      <c r="K467" s="39"/>
      <c r="L467" s="43"/>
      <c r="M467" s="230"/>
      <c r="N467" s="79"/>
      <c r="O467" s="79"/>
      <c r="P467" s="79"/>
      <c r="Q467" s="79"/>
      <c r="R467" s="79"/>
      <c r="S467" s="79"/>
      <c r="T467" s="80"/>
      <c r="AT467" s="17" t="s">
        <v>174</v>
      </c>
      <c r="AU467" s="17" t="s">
        <v>76</v>
      </c>
    </row>
    <row r="468" s="11" customFormat="1" ht="22.8" customHeight="1">
      <c r="B468" s="200"/>
      <c r="C468" s="201"/>
      <c r="D468" s="202" t="s">
        <v>66</v>
      </c>
      <c r="E468" s="214" t="s">
        <v>1356</v>
      </c>
      <c r="F468" s="214" t="s">
        <v>1357</v>
      </c>
      <c r="G468" s="201"/>
      <c r="H468" s="201"/>
      <c r="I468" s="204"/>
      <c r="J468" s="215">
        <f>BK468</f>
        <v>0</v>
      </c>
      <c r="K468" s="201"/>
      <c r="L468" s="206"/>
      <c r="M468" s="207"/>
      <c r="N468" s="208"/>
      <c r="O468" s="208"/>
      <c r="P468" s="209">
        <f>SUM(P469:P471)</f>
        <v>0</v>
      </c>
      <c r="Q468" s="208"/>
      <c r="R468" s="209">
        <f>SUM(R469:R471)</f>
        <v>0</v>
      </c>
      <c r="S468" s="208"/>
      <c r="T468" s="210">
        <f>SUM(T469:T471)</f>
        <v>0</v>
      </c>
      <c r="AR468" s="211" t="s">
        <v>76</v>
      </c>
      <c r="AT468" s="212" t="s">
        <v>66</v>
      </c>
      <c r="AU468" s="212" t="s">
        <v>74</v>
      </c>
      <c r="AY468" s="211" t="s">
        <v>163</v>
      </c>
      <c r="BK468" s="213">
        <f>SUM(BK469:BK471)</f>
        <v>0</v>
      </c>
    </row>
    <row r="469" s="1" customFormat="1" ht="16.5" customHeight="1">
      <c r="B469" s="38"/>
      <c r="C469" s="216" t="s">
        <v>1052</v>
      </c>
      <c r="D469" s="216" t="s">
        <v>165</v>
      </c>
      <c r="E469" s="217" t="s">
        <v>1358</v>
      </c>
      <c r="F469" s="218" t="s">
        <v>1359</v>
      </c>
      <c r="G469" s="219" t="s">
        <v>197</v>
      </c>
      <c r="H469" s="220">
        <v>43.710999999999999</v>
      </c>
      <c r="I469" s="221"/>
      <c r="J469" s="222">
        <f>ROUND(I469*H469,2)</f>
        <v>0</v>
      </c>
      <c r="K469" s="218" t="s">
        <v>169</v>
      </c>
      <c r="L469" s="43"/>
      <c r="M469" s="223" t="s">
        <v>1</v>
      </c>
      <c r="N469" s="224" t="s">
        <v>38</v>
      </c>
      <c r="O469" s="79"/>
      <c r="P469" s="225">
        <f>O469*H469</f>
        <v>0</v>
      </c>
      <c r="Q469" s="225">
        <v>0</v>
      </c>
      <c r="R469" s="225">
        <f>Q469*H469</f>
        <v>0</v>
      </c>
      <c r="S469" s="225">
        <v>0</v>
      </c>
      <c r="T469" s="226">
        <f>S469*H469</f>
        <v>0</v>
      </c>
      <c r="AR469" s="17" t="s">
        <v>294</v>
      </c>
      <c r="AT469" s="17" t="s">
        <v>165</v>
      </c>
      <c r="AU469" s="17" t="s">
        <v>76</v>
      </c>
      <c r="AY469" s="17" t="s">
        <v>163</v>
      </c>
      <c r="BE469" s="227">
        <f>IF(N469="základní",J469,0)</f>
        <v>0</v>
      </c>
      <c r="BF469" s="227">
        <f>IF(N469="snížená",J469,0)</f>
        <v>0</v>
      </c>
      <c r="BG469" s="227">
        <f>IF(N469="zákl. přenesená",J469,0)</f>
        <v>0</v>
      </c>
      <c r="BH469" s="227">
        <f>IF(N469="sníž. přenesená",J469,0)</f>
        <v>0</v>
      </c>
      <c r="BI469" s="227">
        <f>IF(N469="nulová",J469,0)</f>
        <v>0</v>
      </c>
      <c r="BJ469" s="17" t="s">
        <v>74</v>
      </c>
      <c r="BK469" s="227">
        <f>ROUND(I469*H469,2)</f>
        <v>0</v>
      </c>
      <c r="BL469" s="17" t="s">
        <v>294</v>
      </c>
      <c r="BM469" s="17" t="s">
        <v>1360</v>
      </c>
    </row>
    <row r="470" s="1" customFormat="1">
      <c r="B470" s="38"/>
      <c r="C470" s="39"/>
      <c r="D470" s="228" t="s">
        <v>172</v>
      </c>
      <c r="E470" s="39"/>
      <c r="F470" s="229" t="s">
        <v>1361</v>
      </c>
      <c r="G470" s="39"/>
      <c r="H470" s="39"/>
      <c r="I470" s="143"/>
      <c r="J470" s="39"/>
      <c r="K470" s="39"/>
      <c r="L470" s="43"/>
      <c r="M470" s="230"/>
      <c r="N470" s="79"/>
      <c r="O470" s="79"/>
      <c r="P470" s="79"/>
      <c r="Q470" s="79"/>
      <c r="R470" s="79"/>
      <c r="S470" s="79"/>
      <c r="T470" s="80"/>
      <c r="AT470" s="17" t="s">
        <v>172</v>
      </c>
      <c r="AU470" s="17" t="s">
        <v>76</v>
      </c>
    </row>
    <row r="471" s="1" customFormat="1">
      <c r="B471" s="38"/>
      <c r="C471" s="39"/>
      <c r="D471" s="228" t="s">
        <v>221</v>
      </c>
      <c r="E471" s="39"/>
      <c r="F471" s="231" t="s">
        <v>1362</v>
      </c>
      <c r="G471" s="39"/>
      <c r="H471" s="39"/>
      <c r="I471" s="143"/>
      <c r="J471" s="39"/>
      <c r="K471" s="39"/>
      <c r="L471" s="43"/>
      <c r="M471" s="277"/>
      <c r="N471" s="278"/>
      <c r="O471" s="278"/>
      <c r="P471" s="278"/>
      <c r="Q471" s="278"/>
      <c r="R471" s="278"/>
      <c r="S471" s="278"/>
      <c r="T471" s="279"/>
      <c r="AT471" s="17" t="s">
        <v>221</v>
      </c>
      <c r="AU471" s="17" t="s">
        <v>76</v>
      </c>
    </row>
    <row r="472" s="1" customFormat="1" ht="6.96" customHeight="1">
      <c r="B472" s="57"/>
      <c r="C472" s="58"/>
      <c r="D472" s="58"/>
      <c r="E472" s="58"/>
      <c r="F472" s="58"/>
      <c r="G472" s="58"/>
      <c r="H472" s="58"/>
      <c r="I472" s="167"/>
      <c r="J472" s="58"/>
      <c r="K472" s="58"/>
      <c r="L472" s="43"/>
    </row>
  </sheetData>
  <sheetProtection sheet="1" autoFilter="0" formatColumns="0" formatRows="0" objects="1" scenarios="1" spinCount="100000" saltValue="LmBCGAitEeOGEKpL6mR9OiOVfcCmDcCrhi83lUDB64Mx9OyQqtrKlLxzwIQcI6DLI1yEDDkqPy7Eimq/J62IQw==" hashValue="UnAu0gmo+740unCeaptAnYIk4Frm/1vFVmqk2TNbc0oQWiTPuBk0Qqse49D4ANCVgou0uHZVFy6oH3Ijy6EWZA==" algorithmName="SHA-512" password="CC35"/>
  <autoFilter ref="C97:K471"/>
  <mergeCells count="12">
    <mergeCell ref="E7:H7"/>
    <mergeCell ref="E9:H9"/>
    <mergeCell ref="E11:H11"/>
    <mergeCell ref="E20:H20"/>
    <mergeCell ref="E29:H29"/>
    <mergeCell ref="E50:H50"/>
    <mergeCell ref="E52:H52"/>
    <mergeCell ref="E54:H54"/>
    <mergeCell ref="E86:H86"/>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96</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1169</v>
      </c>
      <c r="F9" s="1"/>
      <c r="G9" s="1"/>
      <c r="H9" s="1"/>
      <c r="I9" s="143"/>
      <c r="L9" s="43"/>
    </row>
    <row r="10" s="1" customFormat="1" ht="12" customHeight="1">
      <c r="B10" s="43"/>
      <c r="D10" s="141" t="s">
        <v>131</v>
      </c>
      <c r="I10" s="143"/>
      <c r="L10" s="43"/>
    </row>
    <row r="11" s="1" customFormat="1" ht="36.96" customHeight="1">
      <c r="B11" s="43"/>
      <c r="E11" s="144" t="s">
        <v>1363</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ROUND((SUM(BE89:BE228)),  2)</f>
        <v>0</v>
      </c>
      <c r="I35" s="156">
        <v>0.20999999999999999</v>
      </c>
      <c r="J35" s="155">
        <f>ROUND(((SUM(BE89:BE228))*I35),  2)</f>
        <v>0</v>
      </c>
      <c r="L35" s="43"/>
    </row>
    <row r="36" s="1" customFormat="1" ht="14.4" customHeight="1">
      <c r="B36" s="43"/>
      <c r="E36" s="141" t="s">
        <v>39</v>
      </c>
      <c r="F36" s="155">
        <f>ROUND((SUM(BF89:BF228)),  2)</f>
        <v>0</v>
      </c>
      <c r="I36" s="156">
        <v>0.14999999999999999</v>
      </c>
      <c r="J36" s="155">
        <f>ROUND(((SUM(BF89:BF228))*I36),  2)</f>
        <v>0</v>
      </c>
      <c r="L36" s="43"/>
    </row>
    <row r="37" hidden="1" s="1" customFormat="1" ht="14.4" customHeight="1">
      <c r="B37" s="43"/>
      <c r="E37" s="141" t="s">
        <v>40</v>
      </c>
      <c r="F37" s="155">
        <f>ROUND((SUM(BG89:BG228)),  2)</f>
        <v>0</v>
      </c>
      <c r="I37" s="156">
        <v>0.20999999999999999</v>
      </c>
      <c r="J37" s="155">
        <f>0</f>
        <v>0</v>
      </c>
      <c r="L37" s="43"/>
    </row>
    <row r="38" hidden="1" s="1" customFormat="1" ht="14.4" customHeight="1">
      <c r="B38" s="43"/>
      <c r="E38" s="141" t="s">
        <v>41</v>
      </c>
      <c r="F38" s="155">
        <f>ROUND((SUM(BH89:BH228)),  2)</f>
        <v>0</v>
      </c>
      <c r="I38" s="156">
        <v>0.14999999999999999</v>
      </c>
      <c r="J38" s="155">
        <f>0</f>
        <v>0</v>
      </c>
      <c r="L38" s="43"/>
    </row>
    <row r="39" hidden="1" s="1" customFormat="1" ht="14.4" customHeight="1">
      <c r="B39" s="43"/>
      <c r="E39" s="141" t="s">
        <v>42</v>
      </c>
      <c r="F39" s="155">
        <f>ROUND((SUM(BI89:BI228)),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1169</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002 - km 4,865 -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J89</f>
        <v>0</v>
      </c>
      <c r="K63" s="39"/>
      <c r="L63" s="43"/>
      <c r="AU63" s="17" t="s">
        <v>137</v>
      </c>
    </row>
    <row r="64" s="8" customFormat="1" ht="24.96" customHeight="1">
      <c r="B64" s="177"/>
      <c r="C64" s="178"/>
      <c r="D64" s="179" t="s">
        <v>138</v>
      </c>
      <c r="E64" s="180"/>
      <c r="F64" s="180"/>
      <c r="G64" s="180"/>
      <c r="H64" s="180"/>
      <c r="I64" s="181"/>
      <c r="J64" s="182">
        <f>J90</f>
        <v>0</v>
      </c>
      <c r="K64" s="178"/>
      <c r="L64" s="183"/>
    </row>
    <row r="65" s="9" customFormat="1" ht="19.92" customHeight="1">
      <c r="B65" s="184"/>
      <c r="C65" s="122"/>
      <c r="D65" s="185" t="s">
        <v>530</v>
      </c>
      <c r="E65" s="186"/>
      <c r="F65" s="186"/>
      <c r="G65" s="186"/>
      <c r="H65" s="186"/>
      <c r="I65" s="187"/>
      <c r="J65" s="188">
        <f>J91</f>
        <v>0</v>
      </c>
      <c r="K65" s="122"/>
      <c r="L65" s="189"/>
    </row>
    <row r="66" s="8" customFormat="1" ht="24.96" customHeight="1">
      <c r="B66" s="177"/>
      <c r="C66" s="178"/>
      <c r="D66" s="179" t="s">
        <v>531</v>
      </c>
      <c r="E66" s="180"/>
      <c r="F66" s="180"/>
      <c r="G66" s="180"/>
      <c r="H66" s="180"/>
      <c r="I66" s="181"/>
      <c r="J66" s="182">
        <f>J198</f>
        <v>0</v>
      </c>
      <c r="K66" s="178"/>
      <c r="L66" s="183"/>
    </row>
    <row r="67" s="8" customFormat="1" ht="24.96" customHeight="1">
      <c r="B67" s="177"/>
      <c r="C67" s="178"/>
      <c r="D67" s="179" t="s">
        <v>532</v>
      </c>
      <c r="E67" s="180"/>
      <c r="F67" s="180"/>
      <c r="G67" s="180"/>
      <c r="H67" s="180"/>
      <c r="I67" s="181"/>
      <c r="J67" s="182">
        <f>J224</f>
        <v>0</v>
      </c>
      <c r="K67" s="178"/>
      <c r="L67" s="183"/>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3" t="s">
        <v>148</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16</v>
      </c>
      <c r="D76" s="39"/>
      <c r="E76" s="39"/>
      <c r="F76" s="39"/>
      <c r="G76" s="39"/>
      <c r="H76" s="39"/>
      <c r="I76" s="143"/>
      <c r="J76" s="39"/>
      <c r="K76" s="39"/>
      <c r="L76" s="43"/>
    </row>
    <row r="77" s="1" customFormat="1" ht="16.5" customHeight="1">
      <c r="B77" s="38"/>
      <c r="C77" s="39"/>
      <c r="D77" s="39"/>
      <c r="E77" s="171" t="str">
        <f>E7</f>
        <v>Oprava mostních objektů v úseku Ústí n. L. západ - Řehlovice</v>
      </c>
      <c r="F77" s="32"/>
      <c r="G77" s="32"/>
      <c r="H77" s="32"/>
      <c r="I77" s="143"/>
      <c r="J77" s="39"/>
      <c r="K77" s="39"/>
      <c r="L77" s="43"/>
    </row>
    <row r="78" ht="12" customHeight="1">
      <c r="B78" s="21"/>
      <c r="C78" s="32" t="s">
        <v>129</v>
      </c>
      <c r="D78" s="22"/>
      <c r="E78" s="22"/>
      <c r="F78" s="22"/>
      <c r="G78" s="22"/>
      <c r="H78" s="22"/>
      <c r="I78" s="136"/>
      <c r="J78" s="22"/>
      <c r="K78" s="22"/>
      <c r="L78" s="20"/>
    </row>
    <row r="79" s="1" customFormat="1" ht="16.5" customHeight="1">
      <c r="B79" s="38"/>
      <c r="C79" s="39"/>
      <c r="D79" s="39"/>
      <c r="E79" s="171" t="s">
        <v>1169</v>
      </c>
      <c r="F79" s="39"/>
      <c r="G79" s="39"/>
      <c r="H79" s="39"/>
      <c r="I79" s="143"/>
      <c r="J79" s="39"/>
      <c r="K79" s="39"/>
      <c r="L79" s="43"/>
    </row>
    <row r="80" s="1" customFormat="1" ht="12" customHeight="1">
      <c r="B80" s="38"/>
      <c r="C80" s="32" t="s">
        <v>131</v>
      </c>
      <c r="D80" s="39"/>
      <c r="E80" s="39"/>
      <c r="F80" s="39"/>
      <c r="G80" s="39"/>
      <c r="H80" s="39"/>
      <c r="I80" s="143"/>
      <c r="J80" s="39"/>
      <c r="K80" s="39"/>
      <c r="L80" s="43"/>
    </row>
    <row r="81" s="1" customFormat="1" ht="16.5" customHeight="1">
      <c r="B81" s="38"/>
      <c r="C81" s="39"/>
      <c r="D81" s="39"/>
      <c r="E81" s="64" t="str">
        <f>E11</f>
        <v>002 - km 4,865 - svršek</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20</v>
      </c>
      <c r="D83" s="39"/>
      <c r="E83" s="39"/>
      <c r="F83" s="27" t="str">
        <f>F14</f>
        <v xml:space="preserve"> </v>
      </c>
      <c r="G83" s="39"/>
      <c r="H83" s="39"/>
      <c r="I83" s="145" t="s">
        <v>22</v>
      </c>
      <c r="J83" s="67" t="str">
        <f>IF(J14="","",J14)</f>
        <v>25. 2. 2019</v>
      </c>
      <c r="K83" s="39"/>
      <c r="L83" s="43"/>
    </row>
    <row r="84" s="1" customFormat="1" ht="6.96" customHeight="1">
      <c r="B84" s="38"/>
      <c r="C84" s="39"/>
      <c r="D84" s="39"/>
      <c r="E84" s="39"/>
      <c r="F84" s="39"/>
      <c r="G84" s="39"/>
      <c r="H84" s="39"/>
      <c r="I84" s="143"/>
      <c r="J84" s="39"/>
      <c r="K84" s="39"/>
      <c r="L84" s="43"/>
    </row>
    <row r="85" s="1" customFormat="1" ht="13.65" customHeight="1">
      <c r="B85" s="38"/>
      <c r="C85" s="32" t="s">
        <v>24</v>
      </c>
      <c r="D85" s="39"/>
      <c r="E85" s="39"/>
      <c r="F85" s="27" t="str">
        <f>E17</f>
        <v xml:space="preserve"> </v>
      </c>
      <c r="G85" s="39"/>
      <c r="H85" s="39"/>
      <c r="I85" s="145" t="s">
        <v>29</v>
      </c>
      <c r="J85" s="36" t="str">
        <f>E23</f>
        <v xml:space="preserve"> </v>
      </c>
      <c r="K85" s="39"/>
      <c r="L85" s="43"/>
    </row>
    <row r="86" s="1" customFormat="1" ht="13.65" customHeight="1">
      <c r="B86" s="38"/>
      <c r="C86" s="32" t="s">
        <v>27</v>
      </c>
      <c r="D86" s="39"/>
      <c r="E86" s="39"/>
      <c r="F86" s="27" t="str">
        <f>IF(E20="","",E20)</f>
        <v>Vyplň údaj</v>
      </c>
      <c r="G86" s="39"/>
      <c r="H86" s="39"/>
      <c r="I86" s="145" t="s">
        <v>31</v>
      </c>
      <c r="J86" s="36" t="str">
        <f>E26</f>
        <v xml:space="preserve"> </v>
      </c>
      <c r="K86" s="39"/>
      <c r="L86" s="43"/>
    </row>
    <row r="87" s="1" customFormat="1" ht="10.32" customHeight="1">
      <c r="B87" s="38"/>
      <c r="C87" s="39"/>
      <c r="D87" s="39"/>
      <c r="E87" s="39"/>
      <c r="F87" s="39"/>
      <c r="G87" s="39"/>
      <c r="H87" s="39"/>
      <c r="I87" s="143"/>
      <c r="J87" s="39"/>
      <c r="K87" s="39"/>
      <c r="L87" s="43"/>
    </row>
    <row r="88" s="10" customFormat="1" ht="29.28" customHeight="1">
      <c r="B88" s="190"/>
      <c r="C88" s="191" t="s">
        <v>149</v>
      </c>
      <c r="D88" s="192" t="s">
        <v>52</v>
      </c>
      <c r="E88" s="192" t="s">
        <v>48</v>
      </c>
      <c r="F88" s="192" t="s">
        <v>49</v>
      </c>
      <c r="G88" s="192" t="s">
        <v>150</v>
      </c>
      <c r="H88" s="192" t="s">
        <v>151</v>
      </c>
      <c r="I88" s="193" t="s">
        <v>152</v>
      </c>
      <c r="J88" s="192" t="s">
        <v>135</v>
      </c>
      <c r="K88" s="194" t="s">
        <v>153</v>
      </c>
      <c r="L88" s="195"/>
      <c r="M88" s="88" t="s">
        <v>1</v>
      </c>
      <c r="N88" s="89" t="s">
        <v>37</v>
      </c>
      <c r="O88" s="89" t="s">
        <v>154</v>
      </c>
      <c r="P88" s="89" t="s">
        <v>155</v>
      </c>
      <c r="Q88" s="89" t="s">
        <v>156</v>
      </c>
      <c r="R88" s="89" t="s">
        <v>157</v>
      </c>
      <c r="S88" s="89" t="s">
        <v>158</v>
      </c>
      <c r="T88" s="90" t="s">
        <v>159</v>
      </c>
    </row>
    <row r="89" s="1" customFormat="1" ht="22.8" customHeight="1">
      <c r="B89" s="38"/>
      <c r="C89" s="95" t="s">
        <v>160</v>
      </c>
      <c r="D89" s="39"/>
      <c r="E89" s="39"/>
      <c r="F89" s="39"/>
      <c r="G89" s="39"/>
      <c r="H89" s="39"/>
      <c r="I89" s="143"/>
      <c r="J89" s="196">
        <f>BK89</f>
        <v>0</v>
      </c>
      <c r="K89" s="39"/>
      <c r="L89" s="43"/>
      <c r="M89" s="91"/>
      <c r="N89" s="92"/>
      <c r="O89" s="92"/>
      <c r="P89" s="197">
        <f>P90+P198+P224</f>
        <v>0</v>
      </c>
      <c r="Q89" s="92"/>
      <c r="R89" s="197">
        <f>R90+R198+R224</f>
        <v>193.05600000000001</v>
      </c>
      <c r="S89" s="92"/>
      <c r="T89" s="198">
        <f>T90+T198+T224</f>
        <v>0</v>
      </c>
      <c r="AT89" s="17" t="s">
        <v>66</v>
      </c>
      <c r="AU89" s="17" t="s">
        <v>137</v>
      </c>
      <c r="BK89" s="199">
        <f>BK90+BK198+BK224</f>
        <v>0</v>
      </c>
    </row>
    <row r="90" s="11" customFormat="1" ht="25.92" customHeight="1">
      <c r="B90" s="200"/>
      <c r="C90" s="201"/>
      <c r="D90" s="202" t="s">
        <v>66</v>
      </c>
      <c r="E90" s="203" t="s">
        <v>161</v>
      </c>
      <c r="F90" s="203" t="s">
        <v>162</v>
      </c>
      <c r="G90" s="201"/>
      <c r="H90" s="201"/>
      <c r="I90" s="204"/>
      <c r="J90" s="205">
        <f>BK90</f>
        <v>0</v>
      </c>
      <c r="K90" s="201"/>
      <c r="L90" s="206"/>
      <c r="M90" s="207"/>
      <c r="N90" s="208"/>
      <c r="O90" s="208"/>
      <c r="P90" s="209">
        <f>P91</f>
        <v>0</v>
      </c>
      <c r="Q90" s="208"/>
      <c r="R90" s="209">
        <f>R91</f>
        <v>193.05600000000001</v>
      </c>
      <c r="S90" s="208"/>
      <c r="T90" s="210">
        <f>T91</f>
        <v>0</v>
      </c>
      <c r="AR90" s="211" t="s">
        <v>74</v>
      </c>
      <c r="AT90" s="212" t="s">
        <v>66</v>
      </c>
      <c r="AU90" s="212" t="s">
        <v>67</v>
      </c>
      <c r="AY90" s="211" t="s">
        <v>163</v>
      </c>
      <c r="BK90" s="213">
        <f>BK91</f>
        <v>0</v>
      </c>
    </row>
    <row r="91" s="11" customFormat="1" ht="22.8" customHeight="1">
      <c r="B91" s="200"/>
      <c r="C91" s="201"/>
      <c r="D91" s="202" t="s">
        <v>66</v>
      </c>
      <c r="E91" s="214" t="s">
        <v>205</v>
      </c>
      <c r="F91" s="214" t="s">
        <v>533</v>
      </c>
      <c r="G91" s="201"/>
      <c r="H91" s="201"/>
      <c r="I91" s="204"/>
      <c r="J91" s="215">
        <f>BK91</f>
        <v>0</v>
      </c>
      <c r="K91" s="201"/>
      <c r="L91" s="206"/>
      <c r="M91" s="207"/>
      <c r="N91" s="208"/>
      <c r="O91" s="208"/>
      <c r="P91" s="209">
        <f>SUM(P92:P197)</f>
        <v>0</v>
      </c>
      <c r="Q91" s="208"/>
      <c r="R91" s="209">
        <f>SUM(R92:R197)</f>
        <v>193.05600000000001</v>
      </c>
      <c r="S91" s="208"/>
      <c r="T91" s="210">
        <f>SUM(T92:T197)</f>
        <v>0</v>
      </c>
      <c r="AR91" s="211" t="s">
        <v>74</v>
      </c>
      <c r="AT91" s="212" t="s">
        <v>66</v>
      </c>
      <c r="AU91" s="212" t="s">
        <v>74</v>
      </c>
      <c r="AY91" s="211" t="s">
        <v>163</v>
      </c>
      <c r="BK91" s="213">
        <f>SUM(BK92:BK197)</f>
        <v>0</v>
      </c>
    </row>
    <row r="92" s="1" customFormat="1" ht="22.5" customHeight="1">
      <c r="B92" s="38"/>
      <c r="C92" s="216" t="s">
        <v>74</v>
      </c>
      <c r="D92" s="216" t="s">
        <v>165</v>
      </c>
      <c r="E92" s="217" t="s">
        <v>534</v>
      </c>
      <c r="F92" s="218" t="s">
        <v>535</v>
      </c>
      <c r="G92" s="219" t="s">
        <v>197</v>
      </c>
      <c r="H92" s="220">
        <v>32.399999999999999</v>
      </c>
      <c r="I92" s="221"/>
      <c r="J92" s="222">
        <f>ROUND(I92*H92,2)</f>
        <v>0</v>
      </c>
      <c r="K92" s="218" t="s">
        <v>536</v>
      </c>
      <c r="L92" s="43"/>
      <c r="M92" s="223" t="s">
        <v>1</v>
      </c>
      <c r="N92" s="224" t="s">
        <v>38</v>
      </c>
      <c r="O92" s="79"/>
      <c r="P92" s="225">
        <f>O92*H92</f>
        <v>0</v>
      </c>
      <c r="Q92" s="225">
        <v>0</v>
      </c>
      <c r="R92" s="225">
        <f>Q92*H92</f>
        <v>0</v>
      </c>
      <c r="S92" s="225">
        <v>0</v>
      </c>
      <c r="T92" s="226">
        <f>S92*H92</f>
        <v>0</v>
      </c>
      <c r="AR92" s="17" t="s">
        <v>170</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170</v>
      </c>
      <c r="BM92" s="17" t="s">
        <v>1364</v>
      </c>
    </row>
    <row r="93" s="1" customFormat="1">
      <c r="B93" s="38"/>
      <c r="C93" s="39"/>
      <c r="D93" s="228" t="s">
        <v>172</v>
      </c>
      <c r="E93" s="39"/>
      <c r="F93" s="229" t="s">
        <v>538</v>
      </c>
      <c r="G93" s="39"/>
      <c r="H93" s="39"/>
      <c r="I93" s="143"/>
      <c r="J93" s="39"/>
      <c r="K93" s="39"/>
      <c r="L93" s="43"/>
      <c r="M93" s="230"/>
      <c r="N93" s="79"/>
      <c r="O93" s="79"/>
      <c r="P93" s="79"/>
      <c r="Q93" s="79"/>
      <c r="R93" s="79"/>
      <c r="S93" s="79"/>
      <c r="T93" s="80"/>
      <c r="AT93" s="17" t="s">
        <v>172</v>
      </c>
      <c r="AU93" s="17" t="s">
        <v>76</v>
      </c>
    </row>
    <row r="94" s="1" customFormat="1">
      <c r="B94" s="38"/>
      <c r="C94" s="39"/>
      <c r="D94" s="228" t="s">
        <v>174</v>
      </c>
      <c r="E94" s="39"/>
      <c r="F94" s="231" t="s">
        <v>539</v>
      </c>
      <c r="G94" s="39"/>
      <c r="H94" s="39"/>
      <c r="I94" s="143"/>
      <c r="J94" s="39"/>
      <c r="K94" s="39"/>
      <c r="L94" s="43"/>
      <c r="M94" s="230"/>
      <c r="N94" s="79"/>
      <c r="O94" s="79"/>
      <c r="P94" s="79"/>
      <c r="Q94" s="79"/>
      <c r="R94" s="79"/>
      <c r="S94" s="79"/>
      <c r="T94" s="80"/>
      <c r="AT94" s="17" t="s">
        <v>174</v>
      </c>
      <c r="AU94" s="17" t="s">
        <v>76</v>
      </c>
    </row>
    <row r="95" s="12" customFormat="1">
      <c r="B95" s="232"/>
      <c r="C95" s="233"/>
      <c r="D95" s="228" t="s">
        <v>176</v>
      </c>
      <c r="E95" s="234" t="s">
        <v>1</v>
      </c>
      <c r="F95" s="235" t="s">
        <v>1365</v>
      </c>
      <c r="G95" s="233"/>
      <c r="H95" s="236">
        <v>32.399999999999999</v>
      </c>
      <c r="I95" s="237"/>
      <c r="J95" s="233"/>
      <c r="K95" s="233"/>
      <c r="L95" s="238"/>
      <c r="M95" s="239"/>
      <c r="N95" s="240"/>
      <c r="O95" s="240"/>
      <c r="P95" s="240"/>
      <c r="Q95" s="240"/>
      <c r="R95" s="240"/>
      <c r="S95" s="240"/>
      <c r="T95" s="241"/>
      <c r="AT95" s="242" t="s">
        <v>176</v>
      </c>
      <c r="AU95" s="242" t="s">
        <v>76</v>
      </c>
      <c r="AV95" s="12" t="s">
        <v>76</v>
      </c>
      <c r="AW95" s="12" t="s">
        <v>30</v>
      </c>
      <c r="AX95" s="12" t="s">
        <v>74</v>
      </c>
      <c r="AY95" s="242" t="s">
        <v>163</v>
      </c>
    </row>
    <row r="96" s="1" customFormat="1" ht="22.5" customHeight="1">
      <c r="B96" s="38"/>
      <c r="C96" s="216" t="s">
        <v>76</v>
      </c>
      <c r="D96" s="216" t="s">
        <v>165</v>
      </c>
      <c r="E96" s="217" t="s">
        <v>542</v>
      </c>
      <c r="F96" s="218" t="s">
        <v>543</v>
      </c>
      <c r="G96" s="219" t="s">
        <v>180</v>
      </c>
      <c r="H96" s="220">
        <v>3.2400000000000002</v>
      </c>
      <c r="I96" s="221"/>
      <c r="J96" s="222">
        <f>ROUND(I96*H96,2)</f>
        <v>0</v>
      </c>
      <c r="K96" s="218" t="s">
        <v>536</v>
      </c>
      <c r="L96" s="43"/>
      <c r="M96" s="223" t="s">
        <v>1</v>
      </c>
      <c r="N96" s="224" t="s">
        <v>38</v>
      </c>
      <c r="O96" s="79"/>
      <c r="P96" s="225">
        <f>O96*H96</f>
        <v>0</v>
      </c>
      <c r="Q96" s="225">
        <v>0</v>
      </c>
      <c r="R96" s="225">
        <f>Q96*H96</f>
        <v>0</v>
      </c>
      <c r="S96" s="225">
        <v>0</v>
      </c>
      <c r="T96" s="226">
        <f>S96*H96</f>
        <v>0</v>
      </c>
      <c r="AR96" s="17" t="s">
        <v>170</v>
      </c>
      <c r="AT96" s="17" t="s">
        <v>165</v>
      </c>
      <c r="AU96" s="17" t="s">
        <v>76</v>
      </c>
      <c r="AY96" s="17" t="s">
        <v>163</v>
      </c>
      <c r="BE96" s="227">
        <f>IF(N96="základní",J96,0)</f>
        <v>0</v>
      </c>
      <c r="BF96" s="227">
        <f>IF(N96="snížená",J96,0)</f>
        <v>0</v>
      </c>
      <c r="BG96" s="227">
        <f>IF(N96="zákl. přenesená",J96,0)</f>
        <v>0</v>
      </c>
      <c r="BH96" s="227">
        <f>IF(N96="sníž. přenesená",J96,0)</f>
        <v>0</v>
      </c>
      <c r="BI96" s="227">
        <f>IF(N96="nulová",J96,0)</f>
        <v>0</v>
      </c>
      <c r="BJ96" s="17" t="s">
        <v>74</v>
      </c>
      <c r="BK96" s="227">
        <f>ROUND(I96*H96,2)</f>
        <v>0</v>
      </c>
      <c r="BL96" s="17" t="s">
        <v>170</v>
      </c>
      <c r="BM96" s="17" t="s">
        <v>1366</v>
      </c>
    </row>
    <row r="97" s="1" customFormat="1">
      <c r="B97" s="38"/>
      <c r="C97" s="39"/>
      <c r="D97" s="228" t="s">
        <v>172</v>
      </c>
      <c r="E97" s="39"/>
      <c r="F97" s="229" t="s">
        <v>545</v>
      </c>
      <c r="G97" s="39"/>
      <c r="H97" s="39"/>
      <c r="I97" s="143"/>
      <c r="J97" s="39"/>
      <c r="K97" s="39"/>
      <c r="L97" s="43"/>
      <c r="M97" s="230"/>
      <c r="N97" s="79"/>
      <c r="O97" s="79"/>
      <c r="P97" s="79"/>
      <c r="Q97" s="79"/>
      <c r="R97" s="79"/>
      <c r="S97" s="79"/>
      <c r="T97" s="80"/>
      <c r="AT97" s="17" t="s">
        <v>172</v>
      </c>
      <c r="AU97" s="17" t="s">
        <v>76</v>
      </c>
    </row>
    <row r="98" s="1" customFormat="1">
      <c r="B98" s="38"/>
      <c r="C98" s="39"/>
      <c r="D98" s="228" t="s">
        <v>174</v>
      </c>
      <c r="E98" s="39"/>
      <c r="F98" s="231" t="s">
        <v>546</v>
      </c>
      <c r="G98" s="39"/>
      <c r="H98" s="39"/>
      <c r="I98" s="143"/>
      <c r="J98" s="39"/>
      <c r="K98" s="39"/>
      <c r="L98" s="43"/>
      <c r="M98" s="230"/>
      <c r="N98" s="79"/>
      <c r="O98" s="79"/>
      <c r="P98" s="79"/>
      <c r="Q98" s="79"/>
      <c r="R98" s="79"/>
      <c r="S98" s="79"/>
      <c r="T98" s="80"/>
      <c r="AT98" s="17" t="s">
        <v>174</v>
      </c>
      <c r="AU98" s="17" t="s">
        <v>76</v>
      </c>
    </row>
    <row r="99" s="12" customFormat="1">
      <c r="B99" s="232"/>
      <c r="C99" s="233"/>
      <c r="D99" s="228" t="s">
        <v>176</v>
      </c>
      <c r="E99" s="234" t="s">
        <v>1</v>
      </c>
      <c r="F99" s="235" t="s">
        <v>1367</v>
      </c>
      <c r="G99" s="233"/>
      <c r="H99" s="236">
        <v>3.2400000000000002</v>
      </c>
      <c r="I99" s="237"/>
      <c r="J99" s="233"/>
      <c r="K99" s="233"/>
      <c r="L99" s="238"/>
      <c r="M99" s="239"/>
      <c r="N99" s="240"/>
      <c r="O99" s="240"/>
      <c r="P99" s="240"/>
      <c r="Q99" s="240"/>
      <c r="R99" s="240"/>
      <c r="S99" s="240"/>
      <c r="T99" s="241"/>
      <c r="AT99" s="242" t="s">
        <v>176</v>
      </c>
      <c r="AU99" s="242" t="s">
        <v>76</v>
      </c>
      <c r="AV99" s="12" t="s">
        <v>76</v>
      </c>
      <c r="AW99" s="12" t="s">
        <v>30</v>
      </c>
      <c r="AX99" s="12" t="s">
        <v>74</v>
      </c>
      <c r="AY99" s="242" t="s">
        <v>163</v>
      </c>
    </row>
    <row r="100" s="1" customFormat="1" ht="22.5" customHeight="1">
      <c r="B100" s="38"/>
      <c r="C100" s="264" t="s">
        <v>189</v>
      </c>
      <c r="D100" s="264" t="s">
        <v>347</v>
      </c>
      <c r="E100" s="265" t="s">
        <v>548</v>
      </c>
      <c r="F100" s="266" t="s">
        <v>549</v>
      </c>
      <c r="G100" s="267" t="s">
        <v>241</v>
      </c>
      <c r="H100" s="268">
        <v>5.1840000000000002</v>
      </c>
      <c r="I100" s="269"/>
      <c r="J100" s="270">
        <f>ROUND(I100*H100,2)</f>
        <v>0</v>
      </c>
      <c r="K100" s="266" t="s">
        <v>536</v>
      </c>
      <c r="L100" s="271"/>
      <c r="M100" s="272" t="s">
        <v>1</v>
      </c>
      <c r="N100" s="273" t="s">
        <v>38</v>
      </c>
      <c r="O100" s="79"/>
      <c r="P100" s="225">
        <f>O100*H100</f>
        <v>0</v>
      </c>
      <c r="Q100" s="225">
        <v>1</v>
      </c>
      <c r="R100" s="225">
        <f>Q100*H100</f>
        <v>5.1840000000000002</v>
      </c>
      <c r="S100" s="225">
        <v>0</v>
      </c>
      <c r="T100" s="226">
        <f>S100*H100</f>
        <v>0</v>
      </c>
      <c r="AR100" s="17" t="s">
        <v>224</v>
      </c>
      <c r="AT100" s="17" t="s">
        <v>347</v>
      </c>
      <c r="AU100" s="17" t="s">
        <v>76</v>
      </c>
      <c r="AY100" s="17" t="s">
        <v>163</v>
      </c>
      <c r="BE100" s="227">
        <f>IF(N100="základní",J100,0)</f>
        <v>0</v>
      </c>
      <c r="BF100" s="227">
        <f>IF(N100="snížená",J100,0)</f>
        <v>0</v>
      </c>
      <c r="BG100" s="227">
        <f>IF(N100="zákl. přenesená",J100,0)</f>
        <v>0</v>
      </c>
      <c r="BH100" s="227">
        <f>IF(N100="sníž. přenesená",J100,0)</f>
        <v>0</v>
      </c>
      <c r="BI100" s="227">
        <f>IF(N100="nulová",J100,0)</f>
        <v>0</v>
      </c>
      <c r="BJ100" s="17" t="s">
        <v>74</v>
      </c>
      <c r="BK100" s="227">
        <f>ROUND(I100*H100,2)</f>
        <v>0</v>
      </c>
      <c r="BL100" s="17" t="s">
        <v>170</v>
      </c>
      <c r="BM100" s="17" t="s">
        <v>1368</v>
      </c>
    </row>
    <row r="101" s="1" customFormat="1">
      <c r="B101" s="38"/>
      <c r="C101" s="39"/>
      <c r="D101" s="228" t="s">
        <v>172</v>
      </c>
      <c r="E101" s="39"/>
      <c r="F101" s="229" t="s">
        <v>549</v>
      </c>
      <c r="G101" s="39"/>
      <c r="H101" s="39"/>
      <c r="I101" s="143"/>
      <c r="J101" s="39"/>
      <c r="K101" s="39"/>
      <c r="L101" s="43"/>
      <c r="M101" s="230"/>
      <c r="N101" s="79"/>
      <c r="O101" s="79"/>
      <c r="P101" s="79"/>
      <c r="Q101" s="79"/>
      <c r="R101" s="79"/>
      <c r="S101" s="79"/>
      <c r="T101" s="80"/>
      <c r="AT101" s="17" t="s">
        <v>172</v>
      </c>
      <c r="AU101" s="17" t="s">
        <v>76</v>
      </c>
    </row>
    <row r="102" s="12" customFormat="1">
      <c r="B102" s="232"/>
      <c r="C102" s="233"/>
      <c r="D102" s="228" t="s">
        <v>176</v>
      </c>
      <c r="E102" s="234" t="s">
        <v>1</v>
      </c>
      <c r="F102" s="235" t="s">
        <v>1369</v>
      </c>
      <c r="G102" s="233"/>
      <c r="H102" s="236">
        <v>5.1840000000000002</v>
      </c>
      <c r="I102" s="237"/>
      <c r="J102" s="233"/>
      <c r="K102" s="233"/>
      <c r="L102" s="238"/>
      <c r="M102" s="239"/>
      <c r="N102" s="240"/>
      <c r="O102" s="240"/>
      <c r="P102" s="240"/>
      <c r="Q102" s="240"/>
      <c r="R102" s="240"/>
      <c r="S102" s="240"/>
      <c r="T102" s="241"/>
      <c r="AT102" s="242" t="s">
        <v>176</v>
      </c>
      <c r="AU102" s="242" t="s">
        <v>76</v>
      </c>
      <c r="AV102" s="12" t="s">
        <v>76</v>
      </c>
      <c r="AW102" s="12" t="s">
        <v>30</v>
      </c>
      <c r="AX102" s="12" t="s">
        <v>74</v>
      </c>
      <c r="AY102" s="242" t="s">
        <v>163</v>
      </c>
    </row>
    <row r="103" s="1" customFormat="1" ht="22.5" customHeight="1">
      <c r="B103" s="38"/>
      <c r="C103" s="216" t="s">
        <v>170</v>
      </c>
      <c r="D103" s="216" t="s">
        <v>165</v>
      </c>
      <c r="E103" s="217" t="s">
        <v>552</v>
      </c>
      <c r="F103" s="218" t="s">
        <v>553</v>
      </c>
      <c r="G103" s="219" t="s">
        <v>180</v>
      </c>
      <c r="H103" s="220">
        <v>128.25</v>
      </c>
      <c r="I103" s="221"/>
      <c r="J103" s="222">
        <f>ROUND(I103*H103,2)</f>
        <v>0</v>
      </c>
      <c r="K103" s="218" t="s">
        <v>536</v>
      </c>
      <c r="L103" s="43"/>
      <c r="M103" s="223" t="s">
        <v>1</v>
      </c>
      <c r="N103" s="224" t="s">
        <v>38</v>
      </c>
      <c r="O103" s="79"/>
      <c r="P103" s="225">
        <f>O103*H103</f>
        <v>0</v>
      </c>
      <c r="Q103" s="225">
        <v>0</v>
      </c>
      <c r="R103" s="225">
        <f>Q103*H103</f>
        <v>0</v>
      </c>
      <c r="S103" s="225">
        <v>0</v>
      </c>
      <c r="T103" s="226">
        <f>S103*H103</f>
        <v>0</v>
      </c>
      <c r="AR103" s="17" t="s">
        <v>170</v>
      </c>
      <c r="AT103" s="17" t="s">
        <v>165</v>
      </c>
      <c r="AU103" s="17" t="s">
        <v>76</v>
      </c>
      <c r="AY103" s="17" t="s">
        <v>163</v>
      </c>
      <c r="BE103" s="227">
        <f>IF(N103="základní",J103,0)</f>
        <v>0</v>
      </c>
      <c r="BF103" s="227">
        <f>IF(N103="snížená",J103,0)</f>
        <v>0</v>
      </c>
      <c r="BG103" s="227">
        <f>IF(N103="zákl. přenesená",J103,0)</f>
        <v>0</v>
      </c>
      <c r="BH103" s="227">
        <f>IF(N103="sníž. přenesená",J103,0)</f>
        <v>0</v>
      </c>
      <c r="BI103" s="227">
        <f>IF(N103="nulová",J103,0)</f>
        <v>0</v>
      </c>
      <c r="BJ103" s="17" t="s">
        <v>74</v>
      </c>
      <c r="BK103" s="227">
        <f>ROUND(I103*H103,2)</f>
        <v>0</v>
      </c>
      <c r="BL103" s="17" t="s">
        <v>170</v>
      </c>
      <c r="BM103" s="17" t="s">
        <v>1370</v>
      </c>
    </row>
    <row r="104" s="1" customFormat="1">
      <c r="B104" s="38"/>
      <c r="C104" s="39"/>
      <c r="D104" s="228" t="s">
        <v>172</v>
      </c>
      <c r="E104" s="39"/>
      <c r="F104" s="229" t="s">
        <v>555</v>
      </c>
      <c r="G104" s="39"/>
      <c r="H104" s="39"/>
      <c r="I104" s="143"/>
      <c r="J104" s="39"/>
      <c r="K104" s="39"/>
      <c r="L104" s="43"/>
      <c r="M104" s="230"/>
      <c r="N104" s="79"/>
      <c r="O104" s="79"/>
      <c r="P104" s="79"/>
      <c r="Q104" s="79"/>
      <c r="R104" s="79"/>
      <c r="S104" s="79"/>
      <c r="T104" s="80"/>
      <c r="AT104" s="17" t="s">
        <v>172</v>
      </c>
      <c r="AU104" s="17" t="s">
        <v>76</v>
      </c>
    </row>
    <row r="105" s="1" customFormat="1">
      <c r="B105" s="38"/>
      <c r="C105" s="39"/>
      <c r="D105" s="228" t="s">
        <v>174</v>
      </c>
      <c r="E105" s="39"/>
      <c r="F105" s="231" t="s">
        <v>556</v>
      </c>
      <c r="G105" s="39"/>
      <c r="H105" s="39"/>
      <c r="I105" s="143"/>
      <c r="J105" s="39"/>
      <c r="K105" s="39"/>
      <c r="L105" s="43"/>
      <c r="M105" s="230"/>
      <c r="N105" s="79"/>
      <c r="O105" s="79"/>
      <c r="P105" s="79"/>
      <c r="Q105" s="79"/>
      <c r="R105" s="79"/>
      <c r="S105" s="79"/>
      <c r="T105" s="80"/>
      <c r="AT105" s="17" t="s">
        <v>174</v>
      </c>
      <c r="AU105" s="17" t="s">
        <v>76</v>
      </c>
    </row>
    <row r="106" s="13" customFormat="1">
      <c r="B106" s="243"/>
      <c r="C106" s="244"/>
      <c r="D106" s="228" t="s">
        <v>176</v>
      </c>
      <c r="E106" s="245" t="s">
        <v>1</v>
      </c>
      <c r="F106" s="246" t="s">
        <v>578</v>
      </c>
      <c r="G106" s="244"/>
      <c r="H106" s="245" t="s">
        <v>1</v>
      </c>
      <c r="I106" s="247"/>
      <c r="J106" s="244"/>
      <c r="K106" s="244"/>
      <c r="L106" s="248"/>
      <c r="M106" s="249"/>
      <c r="N106" s="250"/>
      <c r="O106" s="250"/>
      <c r="P106" s="250"/>
      <c r="Q106" s="250"/>
      <c r="R106" s="250"/>
      <c r="S106" s="250"/>
      <c r="T106" s="251"/>
      <c r="AT106" s="252" t="s">
        <v>176</v>
      </c>
      <c r="AU106" s="252" t="s">
        <v>76</v>
      </c>
      <c r="AV106" s="13" t="s">
        <v>74</v>
      </c>
      <c r="AW106" s="13" t="s">
        <v>30</v>
      </c>
      <c r="AX106" s="13" t="s">
        <v>67</v>
      </c>
      <c r="AY106" s="252" t="s">
        <v>163</v>
      </c>
    </row>
    <row r="107" s="12" customFormat="1">
      <c r="B107" s="232"/>
      <c r="C107" s="233"/>
      <c r="D107" s="228" t="s">
        <v>176</v>
      </c>
      <c r="E107" s="234" t="s">
        <v>1</v>
      </c>
      <c r="F107" s="235" t="s">
        <v>1371</v>
      </c>
      <c r="G107" s="233"/>
      <c r="H107" s="236">
        <v>128.25</v>
      </c>
      <c r="I107" s="237"/>
      <c r="J107" s="233"/>
      <c r="K107" s="233"/>
      <c r="L107" s="238"/>
      <c r="M107" s="239"/>
      <c r="N107" s="240"/>
      <c r="O107" s="240"/>
      <c r="P107" s="240"/>
      <c r="Q107" s="240"/>
      <c r="R107" s="240"/>
      <c r="S107" s="240"/>
      <c r="T107" s="241"/>
      <c r="AT107" s="242" t="s">
        <v>176</v>
      </c>
      <c r="AU107" s="242" t="s">
        <v>76</v>
      </c>
      <c r="AV107" s="12" t="s">
        <v>76</v>
      </c>
      <c r="AW107" s="12" t="s">
        <v>30</v>
      </c>
      <c r="AX107" s="12" t="s">
        <v>74</v>
      </c>
      <c r="AY107" s="242" t="s">
        <v>163</v>
      </c>
    </row>
    <row r="108" s="1" customFormat="1" ht="22.5" customHeight="1">
      <c r="B108" s="38"/>
      <c r="C108" s="216" t="s">
        <v>205</v>
      </c>
      <c r="D108" s="216" t="s">
        <v>165</v>
      </c>
      <c r="E108" s="217" t="s">
        <v>562</v>
      </c>
      <c r="F108" s="218" t="s">
        <v>563</v>
      </c>
      <c r="G108" s="219" t="s">
        <v>180</v>
      </c>
      <c r="H108" s="220">
        <v>128.25</v>
      </c>
      <c r="I108" s="221"/>
      <c r="J108" s="222">
        <f>ROUND(I108*H108,2)</f>
        <v>0</v>
      </c>
      <c r="K108" s="218" t="s">
        <v>536</v>
      </c>
      <c r="L108" s="43"/>
      <c r="M108" s="223" t="s">
        <v>1</v>
      </c>
      <c r="N108" s="224" t="s">
        <v>38</v>
      </c>
      <c r="O108" s="79"/>
      <c r="P108" s="225">
        <f>O108*H108</f>
        <v>0</v>
      </c>
      <c r="Q108" s="225">
        <v>0</v>
      </c>
      <c r="R108" s="225">
        <f>Q108*H108</f>
        <v>0</v>
      </c>
      <c r="S108" s="225">
        <v>0</v>
      </c>
      <c r="T108" s="226">
        <f>S108*H108</f>
        <v>0</v>
      </c>
      <c r="AR108" s="17" t="s">
        <v>170</v>
      </c>
      <c r="AT108" s="17" t="s">
        <v>165</v>
      </c>
      <c r="AU108" s="17" t="s">
        <v>76</v>
      </c>
      <c r="AY108" s="17" t="s">
        <v>163</v>
      </c>
      <c r="BE108" s="227">
        <f>IF(N108="základní",J108,0)</f>
        <v>0</v>
      </c>
      <c r="BF108" s="227">
        <f>IF(N108="snížená",J108,0)</f>
        <v>0</v>
      </c>
      <c r="BG108" s="227">
        <f>IF(N108="zákl. přenesená",J108,0)</f>
        <v>0</v>
      </c>
      <c r="BH108" s="227">
        <f>IF(N108="sníž. přenesená",J108,0)</f>
        <v>0</v>
      </c>
      <c r="BI108" s="227">
        <f>IF(N108="nulová",J108,0)</f>
        <v>0</v>
      </c>
      <c r="BJ108" s="17" t="s">
        <v>74</v>
      </c>
      <c r="BK108" s="227">
        <f>ROUND(I108*H108,2)</f>
        <v>0</v>
      </c>
      <c r="BL108" s="17" t="s">
        <v>170</v>
      </c>
      <c r="BM108" s="17" t="s">
        <v>1372</v>
      </c>
    </row>
    <row r="109" s="1" customFormat="1">
      <c r="B109" s="38"/>
      <c r="C109" s="39"/>
      <c r="D109" s="228" t="s">
        <v>172</v>
      </c>
      <c r="E109" s="39"/>
      <c r="F109" s="229" t="s">
        <v>565</v>
      </c>
      <c r="G109" s="39"/>
      <c r="H109" s="39"/>
      <c r="I109" s="143"/>
      <c r="J109" s="39"/>
      <c r="K109" s="39"/>
      <c r="L109" s="43"/>
      <c r="M109" s="230"/>
      <c r="N109" s="79"/>
      <c r="O109" s="79"/>
      <c r="P109" s="79"/>
      <c r="Q109" s="79"/>
      <c r="R109" s="79"/>
      <c r="S109" s="79"/>
      <c r="T109" s="80"/>
      <c r="AT109" s="17" t="s">
        <v>172</v>
      </c>
      <c r="AU109" s="17" t="s">
        <v>76</v>
      </c>
    </row>
    <row r="110" s="1" customFormat="1">
      <c r="B110" s="38"/>
      <c r="C110" s="39"/>
      <c r="D110" s="228" t="s">
        <v>174</v>
      </c>
      <c r="E110" s="39"/>
      <c r="F110" s="231" t="s">
        <v>566</v>
      </c>
      <c r="G110" s="39"/>
      <c r="H110" s="39"/>
      <c r="I110" s="143"/>
      <c r="J110" s="39"/>
      <c r="K110" s="39"/>
      <c r="L110" s="43"/>
      <c r="M110" s="230"/>
      <c r="N110" s="79"/>
      <c r="O110" s="79"/>
      <c r="P110" s="79"/>
      <c r="Q110" s="79"/>
      <c r="R110" s="79"/>
      <c r="S110" s="79"/>
      <c r="T110" s="80"/>
      <c r="AT110" s="17" t="s">
        <v>174</v>
      </c>
      <c r="AU110" s="17" t="s">
        <v>76</v>
      </c>
    </row>
    <row r="111" s="1" customFormat="1">
      <c r="B111" s="38"/>
      <c r="C111" s="39"/>
      <c r="D111" s="228" t="s">
        <v>221</v>
      </c>
      <c r="E111" s="39"/>
      <c r="F111" s="231" t="s">
        <v>1104</v>
      </c>
      <c r="G111" s="39"/>
      <c r="H111" s="39"/>
      <c r="I111" s="143"/>
      <c r="J111" s="39"/>
      <c r="K111" s="39"/>
      <c r="L111" s="43"/>
      <c r="M111" s="230"/>
      <c r="N111" s="79"/>
      <c r="O111" s="79"/>
      <c r="P111" s="79"/>
      <c r="Q111" s="79"/>
      <c r="R111" s="79"/>
      <c r="S111" s="79"/>
      <c r="T111" s="80"/>
      <c r="AT111" s="17" t="s">
        <v>221</v>
      </c>
      <c r="AU111" s="17" t="s">
        <v>76</v>
      </c>
    </row>
    <row r="112" s="13" customFormat="1">
      <c r="B112" s="243"/>
      <c r="C112" s="244"/>
      <c r="D112" s="228" t="s">
        <v>176</v>
      </c>
      <c r="E112" s="245" t="s">
        <v>1</v>
      </c>
      <c r="F112" s="246" t="s">
        <v>578</v>
      </c>
      <c r="G112" s="244"/>
      <c r="H112" s="245" t="s">
        <v>1</v>
      </c>
      <c r="I112" s="247"/>
      <c r="J112" s="244"/>
      <c r="K112" s="244"/>
      <c r="L112" s="248"/>
      <c r="M112" s="249"/>
      <c r="N112" s="250"/>
      <c r="O112" s="250"/>
      <c r="P112" s="250"/>
      <c r="Q112" s="250"/>
      <c r="R112" s="250"/>
      <c r="S112" s="250"/>
      <c r="T112" s="251"/>
      <c r="AT112" s="252" t="s">
        <v>176</v>
      </c>
      <c r="AU112" s="252" t="s">
        <v>76</v>
      </c>
      <c r="AV112" s="13" t="s">
        <v>74</v>
      </c>
      <c r="AW112" s="13" t="s">
        <v>30</v>
      </c>
      <c r="AX112" s="13" t="s">
        <v>67</v>
      </c>
      <c r="AY112" s="252" t="s">
        <v>163</v>
      </c>
    </row>
    <row r="113" s="12" customFormat="1">
      <c r="B113" s="232"/>
      <c r="C113" s="233"/>
      <c r="D113" s="228" t="s">
        <v>176</v>
      </c>
      <c r="E113" s="234" t="s">
        <v>1</v>
      </c>
      <c r="F113" s="235" t="s">
        <v>1371</v>
      </c>
      <c r="G113" s="233"/>
      <c r="H113" s="236">
        <v>128.25</v>
      </c>
      <c r="I113" s="237"/>
      <c r="J113" s="233"/>
      <c r="K113" s="233"/>
      <c r="L113" s="238"/>
      <c r="M113" s="239"/>
      <c r="N113" s="240"/>
      <c r="O113" s="240"/>
      <c r="P113" s="240"/>
      <c r="Q113" s="240"/>
      <c r="R113" s="240"/>
      <c r="S113" s="240"/>
      <c r="T113" s="241"/>
      <c r="AT113" s="242" t="s">
        <v>176</v>
      </c>
      <c r="AU113" s="242" t="s">
        <v>76</v>
      </c>
      <c r="AV113" s="12" t="s">
        <v>76</v>
      </c>
      <c r="AW113" s="12" t="s">
        <v>30</v>
      </c>
      <c r="AX113" s="12" t="s">
        <v>74</v>
      </c>
      <c r="AY113" s="242" t="s">
        <v>163</v>
      </c>
    </row>
    <row r="114" s="1" customFormat="1" ht="22.5" customHeight="1">
      <c r="B114" s="38"/>
      <c r="C114" s="216" t="s">
        <v>210</v>
      </c>
      <c r="D114" s="216" t="s">
        <v>165</v>
      </c>
      <c r="E114" s="217" t="s">
        <v>1105</v>
      </c>
      <c r="F114" s="218" t="s">
        <v>1106</v>
      </c>
      <c r="G114" s="219" t="s">
        <v>180</v>
      </c>
      <c r="H114" s="220">
        <v>17.5</v>
      </c>
      <c r="I114" s="221"/>
      <c r="J114" s="222">
        <f>ROUND(I114*H114,2)</f>
        <v>0</v>
      </c>
      <c r="K114" s="218" t="s">
        <v>536</v>
      </c>
      <c r="L114" s="43"/>
      <c r="M114" s="223" t="s">
        <v>1</v>
      </c>
      <c r="N114" s="224" t="s">
        <v>38</v>
      </c>
      <c r="O114" s="79"/>
      <c r="P114" s="225">
        <f>O114*H114</f>
        <v>0</v>
      </c>
      <c r="Q114" s="225">
        <v>0</v>
      </c>
      <c r="R114" s="225">
        <f>Q114*H114</f>
        <v>0</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1373</v>
      </c>
    </row>
    <row r="115" s="1" customFormat="1">
      <c r="B115" s="38"/>
      <c r="C115" s="39"/>
      <c r="D115" s="228" t="s">
        <v>172</v>
      </c>
      <c r="E115" s="39"/>
      <c r="F115" s="229" t="s">
        <v>1108</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1109</v>
      </c>
      <c r="G116" s="39"/>
      <c r="H116" s="39"/>
      <c r="I116" s="143"/>
      <c r="J116" s="39"/>
      <c r="K116" s="39"/>
      <c r="L116" s="43"/>
      <c r="M116" s="230"/>
      <c r="N116" s="79"/>
      <c r="O116" s="79"/>
      <c r="P116" s="79"/>
      <c r="Q116" s="79"/>
      <c r="R116" s="79"/>
      <c r="S116" s="79"/>
      <c r="T116" s="80"/>
      <c r="AT116" s="17" t="s">
        <v>174</v>
      </c>
      <c r="AU116" s="17" t="s">
        <v>76</v>
      </c>
    </row>
    <row r="117" s="1" customFormat="1">
      <c r="B117" s="38"/>
      <c r="C117" s="39"/>
      <c r="D117" s="228" t="s">
        <v>221</v>
      </c>
      <c r="E117" s="39"/>
      <c r="F117" s="231" t="s">
        <v>1110</v>
      </c>
      <c r="G117" s="39"/>
      <c r="H117" s="39"/>
      <c r="I117" s="143"/>
      <c r="J117" s="39"/>
      <c r="K117" s="39"/>
      <c r="L117" s="43"/>
      <c r="M117" s="230"/>
      <c r="N117" s="79"/>
      <c r="O117" s="79"/>
      <c r="P117" s="79"/>
      <c r="Q117" s="79"/>
      <c r="R117" s="79"/>
      <c r="S117" s="79"/>
      <c r="T117" s="80"/>
      <c r="AT117" s="17" t="s">
        <v>221</v>
      </c>
      <c r="AU117" s="17" t="s">
        <v>76</v>
      </c>
    </row>
    <row r="118" s="13" customFormat="1">
      <c r="B118" s="243"/>
      <c r="C118" s="244"/>
      <c r="D118" s="228" t="s">
        <v>176</v>
      </c>
      <c r="E118" s="245" t="s">
        <v>1</v>
      </c>
      <c r="F118" s="246" t="s">
        <v>578</v>
      </c>
      <c r="G118" s="244"/>
      <c r="H118" s="245" t="s">
        <v>1</v>
      </c>
      <c r="I118" s="247"/>
      <c r="J118" s="244"/>
      <c r="K118" s="244"/>
      <c r="L118" s="248"/>
      <c r="M118" s="249"/>
      <c r="N118" s="250"/>
      <c r="O118" s="250"/>
      <c r="P118" s="250"/>
      <c r="Q118" s="250"/>
      <c r="R118" s="250"/>
      <c r="S118" s="250"/>
      <c r="T118" s="251"/>
      <c r="AT118" s="252" t="s">
        <v>176</v>
      </c>
      <c r="AU118" s="252" t="s">
        <v>76</v>
      </c>
      <c r="AV118" s="13" t="s">
        <v>74</v>
      </c>
      <c r="AW118" s="13" t="s">
        <v>30</v>
      </c>
      <c r="AX118" s="13" t="s">
        <v>67</v>
      </c>
      <c r="AY118" s="252" t="s">
        <v>163</v>
      </c>
    </row>
    <row r="119" s="12" customFormat="1">
      <c r="B119" s="232"/>
      <c r="C119" s="233"/>
      <c r="D119" s="228" t="s">
        <v>176</v>
      </c>
      <c r="E119" s="234" t="s">
        <v>1</v>
      </c>
      <c r="F119" s="235" t="s">
        <v>1111</v>
      </c>
      <c r="G119" s="233"/>
      <c r="H119" s="236">
        <v>17.5</v>
      </c>
      <c r="I119" s="237"/>
      <c r="J119" s="233"/>
      <c r="K119" s="233"/>
      <c r="L119" s="238"/>
      <c r="M119" s="239"/>
      <c r="N119" s="240"/>
      <c r="O119" s="240"/>
      <c r="P119" s="240"/>
      <c r="Q119" s="240"/>
      <c r="R119" s="240"/>
      <c r="S119" s="240"/>
      <c r="T119" s="241"/>
      <c r="AT119" s="242" t="s">
        <v>176</v>
      </c>
      <c r="AU119" s="242" t="s">
        <v>76</v>
      </c>
      <c r="AV119" s="12" t="s">
        <v>76</v>
      </c>
      <c r="AW119" s="12" t="s">
        <v>30</v>
      </c>
      <c r="AX119" s="12" t="s">
        <v>74</v>
      </c>
      <c r="AY119" s="242" t="s">
        <v>163</v>
      </c>
    </row>
    <row r="120" s="1" customFormat="1" ht="22.5" customHeight="1">
      <c r="B120" s="38"/>
      <c r="C120" s="264" t="s">
        <v>216</v>
      </c>
      <c r="D120" s="264" t="s">
        <v>347</v>
      </c>
      <c r="E120" s="265" t="s">
        <v>569</v>
      </c>
      <c r="F120" s="266" t="s">
        <v>570</v>
      </c>
      <c r="G120" s="267" t="s">
        <v>241</v>
      </c>
      <c r="H120" s="268">
        <v>187.87200000000001</v>
      </c>
      <c r="I120" s="269"/>
      <c r="J120" s="270">
        <f>ROUND(I120*H120,2)</f>
        <v>0</v>
      </c>
      <c r="K120" s="266" t="s">
        <v>536</v>
      </c>
      <c r="L120" s="271"/>
      <c r="M120" s="272" t="s">
        <v>1</v>
      </c>
      <c r="N120" s="273" t="s">
        <v>38</v>
      </c>
      <c r="O120" s="79"/>
      <c r="P120" s="225">
        <f>O120*H120</f>
        <v>0</v>
      </c>
      <c r="Q120" s="225">
        <v>1</v>
      </c>
      <c r="R120" s="225">
        <f>Q120*H120</f>
        <v>187.87200000000001</v>
      </c>
      <c r="S120" s="225">
        <v>0</v>
      </c>
      <c r="T120" s="226">
        <f>S120*H120</f>
        <v>0</v>
      </c>
      <c r="AR120" s="17" t="s">
        <v>224</v>
      </c>
      <c r="AT120" s="17" t="s">
        <v>347</v>
      </c>
      <c r="AU120" s="17" t="s">
        <v>76</v>
      </c>
      <c r="AY120" s="17" t="s">
        <v>163</v>
      </c>
      <c r="BE120" s="227">
        <f>IF(N120="základní",J120,0)</f>
        <v>0</v>
      </c>
      <c r="BF120" s="227">
        <f>IF(N120="snížená",J120,0)</f>
        <v>0</v>
      </c>
      <c r="BG120" s="227">
        <f>IF(N120="zákl. přenesená",J120,0)</f>
        <v>0</v>
      </c>
      <c r="BH120" s="227">
        <f>IF(N120="sníž. přenesená",J120,0)</f>
        <v>0</v>
      </c>
      <c r="BI120" s="227">
        <f>IF(N120="nulová",J120,0)</f>
        <v>0</v>
      </c>
      <c r="BJ120" s="17" t="s">
        <v>74</v>
      </c>
      <c r="BK120" s="227">
        <f>ROUND(I120*H120,2)</f>
        <v>0</v>
      </c>
      <c r="BL120" s="17" t="s">
        <v>170</v>
      </c>
      <c r="BM120" s="17" t="s">
        <v>1374</v>
      </c>
    </row>
    <row r="121" s="1" customFormat="1">
      <c r="B121" s="38"/>
      <c r="C121" s="39"/>
      <c r="D121" s="228" t="s">
        <v>172</v>
      </c>
      <c r="E121" s="39"/>
      <c r="F121" s="229" t="s">
        <v>570</v>
      </c>
      <c r="G121" s="39"/>
      <c r="H121" s="39"/>
      <c r="I121" s="143"/>
      <c r="J121" s="39"/>
      <c r="K121" s="39"/>
      <c r="L121" s="43"/>
      <c r="M121" s="230"/>
      <c r="N121" s="79"/>
      <c r="O121" s="79"/>
      <c r="P121" s="79"/>
      <c r="Q121" s="79"/>
      <c r="R121" s="79"/>
      <c r="S121" s="79"/>
      <c r="T121" s="80"/>
      <c r="AT121" s="17" t="s">
        <v>172</v>
      </c>
      <c r="AU121" s="17" t="s">
        <v>76</v>
      </c>
    </row>
    <row r="122" s="12" customFormat="1">
      <c r="B122" s="232"/>
      <c r="C122" s="233"/>
      <c r="D122" s="228" t="s">
        <v>176</v>
      </c>
      <c r="E122" s="234" t="s">
        <v>1</v>
      </c>
      <c r="F122" s="235" t="s">
        <v>1375</v>
      </c>
      <c r="G122" s="233"/>
      <c r="H122" s="236">
        <v>187.87200000000001</v>
      </c>
      <c r="I122" s="237"/>
      <c r="J122" s="233"/>
      <c r="K122" s="233"/>
      <c r="L122" s="238"/>
      <c r="M122" s="239"/>
      <c r="N122" s="240"/>
      <c r="O122" s="240"/>
      <c r="P122" s="240"/>
      <c r="Q122" s="240"/>
      <c r="R122" s="240"/>
      <c r="S122" s="240"/>
      <c r="T122" s="241"/>
      <c r="AT122" s="242" t="s">
        <v>176</v>
      </c>
      <c r="AU122" s="242" t="s">
        <v>76</v>
      </c>
      <c r="AV122" s="12" t="s">
        <v>76</v>
      </c>
      <c r="AW122" s="12" t="s">
        <v>30</v>
      </c>
      <c r="AX122" s="12" t="s">
        <v>74</v>
      </c>
      <c r="AY122" s="242" t="s">
        <v>163</v>
      </c>
    </row>
    <row r="123" s="1" customFormat="1" ht="22.5" customHeight="1">
      <c r="B123" s="38"/>
      <c r="C123" s="216" t="s">
        <v>224</v>
      </c>
      <c r="D123" s="216" t="s">
        <v>165</v>
      </c>
      <c r="E123" s="217" t="s">
        <v>1114</v>
      </c>
      <c r="F123" s="218" t="s">
        <v>1115</v>
      </c>
      <c r="G123" s="219" t="s">
        <v>582</v>
      </c>
      <c r="H123" s="220">
        <v>0.063</v>
      </c>
      <c r="I123" s="221"/>
      <c r="J123" s="222">
        <f>ROUND(I123*H123,2)</f>
        <v>0</v>
      </c>
      <c r="K123" s="218" t="s">
        <v>536</v>
      </c>
      <c r="L123" s="43"/>
      <c r="M123" s="223" t="s">
        <v>1</v>
      </c>
      <c r="N123" s="224" t="s">
        <v>38</v>
      </c>
      <c r="O123" s="79"/>
      <c r="P123" s="225">
        <f>O123*H123</f>
        <v>0</v>
      </c>
      <c r="Q123" s="225">
        <v>0</v>
      </c>
      <c r="R123" s="225">
        <f>Q123*H123</f>
        <v>0</v>
      </c>
      <c r="S123" s="225">
        <v>0</v>
      </c>
      <c r="T123" s="226">
        <f>S123*H123</f>
        <v>0</v>
      </c>
      <c r="AR123" s="17" t="s">
        <v>170</v>
      </c>
      <c r="AT123" s="17" t="s">
        <v>165</v>
      </c>
      <c r="AU123" s="17" t="s">
        <v>76</v>
      </c>
      <c r="AY123" s="17" t="s">
        <v>163</v>
      </c>
      <c r="BE123" s="227">
        <f>IF(N123="základní",J123,0)</f>
        <v>0</v>
      </c>
      <c r="BF123" s="227">
        <f>IF(N123="snížená",J123,0)</f>
        <v>0</v>
      </c>
      <c r="BG123" s="227">
        <f>IF(N123="zákl. přenesená",J123,0)</f>
        <v>0</v>
      </c>
      <c r="BH123" s="227">
        <f>IF(N123="sníž. přenesená",J123,0)</f>
        <v>0</v>
      </c>
      <c r="BI123" s="227">
        <f>IF(N123="nulová",J123,0)</f>
        <v>0</v>
      </c>
      <c r="BJ123" s="17" t="s">
        <v>74</v>
      </c>
      <c r="BK123" s="227">
        <f>ROUND(I123*H123,2)</f>
        <v>0</v>
      </c>
      <c r="BL123" s="17" t="s">
        <v>170</v>
      </c>
      <c r="BM123" s="17" t="s">
        <v>1376</v>
      </c>
    </row>
    <row r="124" s="1" customFormat="1">
      <c r="B124" s="38"/>
      <c r="C124" s="39"/>
      <c r="D124" s="228" t="s">
        <v>172</v>
      </c>
      <c r="E124" s="39"/>
      <c r="F124" s="229" t="s">
        <v>1117</v>
      </c>
      <c r="G124" s="39"/>
      <c r="H124" s="39"/>
      <c r="I124" s="143"/>
      <c r="J124" s="39"/>
      <c r="K124" s="39"/>
      <c r="L124" s="43"/>
      <c r="M124" s="230"/>
      <c r="N124" s="79"/>
      <c r="O124" s="79"/>
      <c r="P124" s="79"/>
      <c r="Q124" s="79"/>
      <c r="R124" s="79"/>
      <c r="S124" s="79"/>
      <c r="T124" s="80"/>
      <c r="AT124" s="17" t="s">
        <v>172</v>
      </c>
      <c r="AU124" s="17" t="s">
        <v>76</v>
      </c>
    </row>
    <row r="125" s="1" customFormat="1">
      <c r="B125" s="38"/>
      <c r="C125" s="39"/>
      <c r="D125" s="228" t="s">
        <v>174</v>
      </c>
      <c r="E125" s="39"/>
      <c r="F125" s="231" t="s">
        <v>1118</v>
      </c>
      <c r="G125" s="39"/>
      <c r="H125" s="39"/>
      <c r="I125" s="143"/>
      <c r="J125" s="39"/>
      <c r="K125" s="39"/>
      <c r="L125" s="43"/>
      <c r="M125" s="230"/>
      <c r="N125" s="79"/>
      <c r="O125" s="79"/>
      <c r="P125" s="79"/>
      <c r="Q125" s="79"/>
      <c r="R125" s="79"/>
      <c r="S125" s="79"/>
      <c r="T125" s="80"/>
      <c r="AT125" s="17" t="s">
        <v>174</v>
      </c>
      <c r="AU125" s="17" t="s">
        <v>76</v>
      </c>
    </row>
    <row r="126" s="13" customFormat="1">
      <c r="B126" s="243"/>
      <c r="C126" s="244"/>
      <c r="D126" s="228" t="s">
        <v>176</v>
      </c>
      <c r="E126" s="245" t="s">
        <v>1</v>
      </c>
      <c r="F126" s="246" t="s">
        <v>558</v>
      </c>
      <c r="G126" s="244"/>
      <c r="H126" s="245" t="s">
        <v>1</v>
      </c>
      <c r="I126" s="247"/>
      <c r="J126" s="244"/>
      <c r="K126" s="244"/>
      <c r="L126" s="248"/>
      <c r="M126" s="249"/>
      <c r="N126" s="250"/>
      <c r="O126" s="250"/>
      <c r="P126" s="250"/>
      <c r="Q126" s="250"/>
      <c r="R126" s="250"/>
      <c r="S126" s="250"/>
      <c r="T126" s="251"/>
      <c r="AT126" s="252" t="s">
        <v>176</v>
      </c>
      <c r="AU126" s="252" t="s">
        <v>76</v>
      </c>
      <c r="AV126" s="13" t="s">
        <v>74</v>
      </c>
      <c r="AW126" s="13" t="s">
        <v>30</v>
      </c>
      <c r="AX126" s="13" t="s">
        <v>67</v>
      </c>
      <c r="AY126" s="252" t="s">
        <v>163</v>
      </c>
    </row>
    <row r="127" s="12" customFormat="1">
      <c r="B127" s="232"/>
      <c r="C127" s="233"/>
      <c r="D127" s="228" t="s">
        <v>176</v>
      </c>
      <c r="E127" s="234" t="s">
        <v>1</v>
      </c>
      <c r="F127" s="235" t="s">
        <v>1377</v>
      </c>
      <c r="G127" s="233"/>
      <c r="H127" s="236">
        <v>0.035000000000000003</v>
      </c>
      <c r="I127" s="237"/>
      <c r="J127" s="233"/>
      <c r="K127" s="233"/>
      <c r="L127" s="238"/>
      <c r="M127" s="239"/>
      <c r="N127" s="240"/>
      <c r="O127" s="240"/>
      <c r="P127" s="240"/>
      <c r="Q127" s="240"/>
      <c r="R127" s="240"/>
      <c r="S127" s="240"/>
      <c r="T127" s="241"/>
      <c r="AT127" s="242" t="s">
        <v>176</v>
      </c>
      <c r="AU127" s="242" t="s">
        <v>76</v>
      </c>
      <c r="AV127" s="12" t="s">
        <v>76</v>
      </c>
      <c r="AW127" s="12" t="s">
        <v>30</v>
      </c>
      <c r="AX127" s="12" t="s">
        <v>67</v>
      </c>
      <c r="AY127" s="242" t="s">
        <v>163</v>
      </c>
    </row>
    <row r="128" s="13" customFormat="1">
      <c r="B128" s="243"/>
      <c r="C128" s="244"/>
      <c r="D128" s="228" t="s">
        <v>176</v>
      </c>
      <c r="E128" s="245" t="s">
        <v>1</v>
      </c>
      <c r="F128" s="246" t="s">
        <v>560</v>
      </c>
      <c r="G128" s="244"/>
      <c r="H128" s="245" t="s">
        <v>1</v>
      </c>
      <c r="I128" s="247"/>
      <c r="J128" s="244"/>
      <c r="K128" s="244"/>
      <c r="L128" s="248"/>
      <c r="M128" s="249"/>
      <c r="N128" s="250"/>
      <c r="O128" s="250"/>
      <c r="P128" s="250"/>
      <c r="Q128" s="250"/>
      <c r="R128" s="250"/>
      <c r="S128" s="250"/>
      <c r="T128" s="251"/>
      <c r="AT128" s="252" t="s">
        <v>176</v>
      </c>
      <c r="AU128" s="252" t="s">
        <v>76</v>
      </c>
      <c r="AV128" s="13" t="s">
        <v>74</v>
      </c>
      <c r="AW128" s="13" t="s">
        <v>30</v>
      </c>
      <c r="AX128" s="13" t="s">
        <v>67</v>
      </c>
      <c r="AY128" s="252" t="s">
        <v>163</v>
      </c>
    </row>
    <row r="129" s="12" customFormat="1">
      <c r="B129" s="232"/>
      <c r="C129" s="233"/>
      <c r="D129" s="228" t="s">
        <v>176</v>
      </c>
      <c r="E129" s="234" t="s">
        <v>1</v>
      </c>
      <c r="F129" s="235" t="s">
        <v>1378</v>
      </c>
      <c r="G129" s="233"/>
      <c r="H129" s="236">
        <v>0.028000000000000001</v>
      </c>
      <c r="I129" s="237"/>
      <c r="J129" s="233"/>
      <c r="K129" s="233"/>
      <c r="L129" s="238"/>
      <c r="M129" s="239"/>
      <c r="N129" s="240"/>
      <c r="O129" s="240"/>
      <c r="P129" s="240"/>
      <c r="Q129" s="240"/>
      <c r="R129" s="240"/>
      <c r="S129" s="240"/>
      <c r="T129" s="241"/>
      <c r="AT129" s="242" t="s">
        <v>176</v>
      </c>
      <c r="AU129" s="242" t="s">
        <v>76</v>
      </c>
      <c r="AV129" s="12" t="s">
        <v>76</v>
      </c>
      <c r="AW129" s="12" t="s">
        <v>30</v>
      </c>
      <c r="AX129" s="12" t="s">
        <v>67</v>
      </c>
      <c r="AY129" s="242" t="s">
        <v>163</v>
      </c>
    </row>
    <row r="130" s="14" customFormat="1">
      <c r="B130" s="253"/>
      <c r="C130" s="254"/>
      <c r="D130" s="228" t="s">
        <v>176</v>
      </c>
      <c r="E130" s="255" t="s">
        <v>1</v>
      </c>
      <c r="F130" s="256" t="s">
        <v>188</v>
      </c>
      <c r="G130" s="254"/>
      <c r="H130" s="257">
        <v>0.063</v>
      </c>
      <c r="I130" s="258"/>
      <c r="J130" s="254"/>
      <c r="K130" s="254"/>
      <c r="L130" s="259"/>
      <c r="M130" s="260"/>
      <c r="N130" s="261"/>
      <c r="O130" s="261"/>
      <c r="P130" s="261"/>
      <c r="Q130" s="261"/>
      <c r="R130" s="261"/>
      <c r="S130" s="261"/>
      <c r="T130" s="262"/>
      <c r="AT130" s="263" t="s">
        <v>176</v>
      </c>
      <c r="AU130" s="263" t="s">
        <v>76</v>
      </c>
      <c r="AV130" s="14" t="s">
        <v>170</v>
      </c>
      <c r="AW130" s="14" t="s">
        <v>30</v>
      </c>
      <c r="AX130" s="14" t="s">
        <v>74</v>
      </c>
      <c r="AY130" s="263" t="s">
        <v>163</v>
      </c>
    </row>
    <row r="131" s="1" customFormat="1" ht="22.5" customHeight="1">
      <c r="B131" s="38"/>
      <c r="C131" s="216" t="s">
        <v>231</v>
      </c>
      <c r="D131" s="216" t="s">
        <v>165</v>
      </c>
      <c r="E131" s="217" t="s">
        <v>1121</v>
      </c>
      <c r="F131" s="218" t="s">
        <v>1122</v>
      </c>
      <c r="G131" s="219" t="s">
        <v>582</v>
      </c>
      <c r="H131" s="220">
        <v>0.063</v>
      </c>
      <c r="I131" s="221"/>
      <c r="J131" s="222">
        <f>ROUND(I131*H131,2)</f>
        <v>0</v>
      </c>
      <c r="K131" s="218" t="s">
        <v>536</v>
      </c>
      <c r="L131" s="43"/>
      <c r="M131" s="223" t="s">
        <v>1</v>
      </c>
      <c r="N131" s="224" t="s">
        <v>38</v>
      </c>
      <c r="O131" s="79"/>
      <c r="P131" s="225">
        <f>O131*H131</f>
        <v>0</v>
      </c>
      <c r="Q131" s="225">
        <v>0</v>
      </c>
      <c r="R131" s="225">
        <f>Q131*H131</f>
        <v>0</v>
      </c>
      <c r="S131" s="225">
        <v>0</v>
      </c>
      <c r="T131" s="226">
        <f>S131*H131</f>
        <v>0</v>
      </c>
      <c r="AR131" s="17" t="s">
        <v>170</v>
      </c>
      <c r="AT131" s="17" t="s">
        <v>165</v>
      </c>
      <c r="AU131" s="17" t="s">
        <v>76</v>
      </c>
      <c r="AY131" s="17" t="s">
        <v>163</v>
      </c>
      <c r="BE131" s="227">
        <f>IF(N131="základní",J131,0)</f>
        <v>0</v>
      </c>
      <c r="BF131" s="227">
        <f>IF(N131="snížená",J131,0)</f>
        <v>0</v>
      </c>
      <c r="BG131" s="227">
        <f>IF(N131="zákl. přenesená",J131,0)</f>
        <v>0</v>
      </c>
      <c r="BH131" s="227">
        <f>IF(N131="sníž. přenesená",J131,0)</f>
        <v>0</v>
      </c>
      <c r="BI131" s="227">
        <f>IF(N131="nulová",J131,0)</f>
        <v>0</v>
      </c>
      <c r="BJ131" s="17" t="s">
        <v>74</v>
      </c>
      <c r="BK131" s="227">
        <f>ROUND(I131*H131,2)</f>
        <v>0</v>
      </c>
      <c r="BL131" s="17" t="s">
        <v>170</v>
      </c>
      <c r="BM131" s="17" t="s">
        <v>1379</v>
      </c>
    </row>
    <row r="132" s="1" customFormat="1">
      <c r="B132" s="38"/>
      <c r="C132" s="39"/>
      <c r="D132" s="228" t="s">
        <v>172</v>
      </c>
      <c r="E132" s="39"/>
      <c r="F132" s="229" t="s">
        <v>1124</v>
      </c>
      <c r="G132" s="39"/>
      <c r="H132" s="39"/>
      <c r="I132" s="143"/>
      <c r="J132" s="39"/>
      <c r="K132" s="39"/>
      <c r="L132" s="43"/>
      <c r="M132" s="230"/>
      <c r="N132" s="79"/>
      <c r="O132" s="79"/>
      <c r="P132" s="79"/>
      <c r="Q132" s="79"/>
      <c r="R132" s="79"/>
      <c r="S132" s="79"/>
      <c r="T132" s="80"/>
      <c r="AT132" s="17" t="s">
        <v>172</v>
      </c>
      <c r="AU132" s="17" t="s">
        <v>76</v>
      </c>
    </row>
    <row r="133" s="1" customFormat="1">
      <c r="B133" s="38"/>
      <c r="C133" s="39"/>
      <c r="D133" s="228" t="s">
        <v>174</v>
      </c>
      <c r="E133" s="39"/>
      <c r="F133" s="231" t="s">
        <v>1125</v>
      </c>
      <c r="G133" s="39"/>
      <c r="H133" s="39"/>
      <c r="I133" s="143"/>
      <c r="J133" s="39"/>
      <c r="K133" s="39"/>
      <c r="L133" s="43"/>
      <c r="M133" s="230"/>
      <c r="N133" s="79"/>
      <c r="O133" s="79"/>
      <c r="P133" s="79"/>
      <c r="Q133" s="79"/>
      <c r="R133" s="79"/>
      <c r="S133" s="79"/>
      <c r="T133" s="80"/>
      <c r="AT133" s="17" t="s">
        <v>174</v>
      </c>
      <c r="AU133" s="17" t="s">
        <v>76</v>
      </c>
    </row>
    <row r="134" s="13" customFormat="1">
      <c r="B134" s="243"/>
      <c r="C134" s="244"/>
      <c r="D134" s="228" t="s">
        <v>176</v>
      </c>
      <c r="E134" s="245" t="s">
        <v>1</v>
      </c>
      <c r="F134" s="246" t="s">
        <v>558</v>
      </c>
      <c r="G134" s="244"/>
      <c r="H134" s="245" t="s">
        <v>1</v>
      </c>
      <c r="I134" s="247"/>
      <c r="J134" s="244"/>
      <c r="K134" s="244"/>
      <c r="L134" s="248"/>
      <c r="M134" s="249"/>
      <c r="N134" s="250"/>
      <c r="O134" s="250"/>
      <c r="P134" s="250"/>
      <c r="Q134" s="250"/>
      <c r="R134" s="250"/>
      <c r="S134" s="250"/>
      <c r="T134" s="251"/>
      <c r="AT134" s="252" t="s">
        <v>176</v>
      </c>
      <c r="AU134" s="252" t="s">
        <v>76</v>
      </c>
      <c r="AV134" s="13" t="s">
        <v>74</v>
      </c>
      <c r="AW134" s="13" t="s">
        <v>30</v>
      </c>
      <c r="AX134" s="13" t="s">
        <v>67</v>
      </c>
      <c r="AY134" s="252" t="s">
        <v>163</v>
      </c>
    </row>
    <row r="135" s="12" customFormat="1">
      <c r="B135" s="232"/>
      <c r="C135" s="233"/>
      <c r="D135" s="228" t="s">
        <v>176</v>
      </c>
      <c r="E135" s="234" t="s">
        <v>1</v>
      </c>
      <c r="F135" s="235" t="s">
        <v>1377</v>
      </c>
      <c r="G135" s="233"/>
      <c r="H135" s="236">
        <v>0.035000000000000003</v>
      </c>
      <c r="I135" s="237"/>
      <c r="J135" s="233"/>
      <c r="K135" s="233"/>
      <c r="L135" s="238"/>
      <c r="M135" s="239"/>
      <c r="N135" s="240"/>
      <c r="O135" s="240"/>
      <c r="P135" s="240"/>
      <c r="Q135" s="240"/>
      <c r="R135" s="240"/>
      <c r="S135" s="240"/>
      <c r="T135" s="241"/>
      <c r="AT135" s="242" t="s">
        <v>176</v>
      </c>
      <c r="AU135" s="242" t="s">
        <v>76</v>
      </c>
      <c r="AV135" s="12" t="s">
        <v>76</v>
      </c>
      <c r="AW135" s="12" t="s">
        <v>30</v>
      </c>
      <c r="AX135" s="12" t="s">
        <v>67</v>
      </c>
      <c r="AY135" s="242" t="s">
        <v>163</v>
      </c>
    </row>
    <row r="136" s="13" customFormat="1">
      <c r="B136" s="243"/>
      <c r="C136" s="244"/>
      <c r="D136" s="228" t="s">
        <v>176</v>
      </c>
      <c r="E136" s="245" t="s">
        <v>1</v>
      </c>
      <c r="F136" s="246" t="s">
        <v>560</v>
      </c>
      <c r="G136" s="244"/>
      <c r="H136" s="245" t="s">
        <v>1</v>
      </c>
      <c r="I136" s="247"/>
      <c r="J136" s="244"/>
      <c r="K136" s="244"/>
      <c r="L136" s="248"/>
      <c r="M136" s="249"/>
      <c r="N136" s="250"/>
      <c r="O136" s="250"/>
      <c r="P136" s="250"/>
      <c r="Q136" s="250"/>
      <c r="R136" s="250"/>
      <c r="S136" s="250"/>
      <c r="T136" s="251"/>
      <c r="AT136" s="252" t="s">
        <v>176</v>
      </c>
      <c r="AU136" s="252" t="s">
        <v>76</v>
      </c>
      <c r="AV136" s="13" t="s">
        <v>74</v>
      </c>
      <c r="AW136" s="13" t="s">
        <v>30</v>
      </c>
      <c r="AX136" s="13" t="s">
        <v>67</v>
      </c>
      <c r="AY136" s="252" t="s">
        <v>163</v>
      </c>
    </row>
    <row r="137" s="12" customFormat="1">
      <c r="B137" s="232"/>
      <c r="C137" s="233"/>
      <c r="D137" s="228" t="s">
        <v>176</v>
      </c>
      <c r="E137" s="234" t="s">
        <v>1</v>
      </c>
      <c r="F137" s="235" t="s">
        <v>1378</v>
      </c>
      <c r="G137" s="233"/>
      <c r="H137" s="236">
        <v>0.028000000000000001</v>
      </c>
      <c r="I137" s="237"/>
      <c r="J137" s="233"/>
      <c r="K137" s="233"/>
      <c r="L137" s="238"/>
      <c r="M137" s="239"/>
      <c r="N137" s="240"/>
      <c r="O137" s="240"/>
      <c r="P137" s="240"/>
      <c r="Q137" s="240"/>
      <c r="R137" s="240"/>
      <c r="S137" s="240"/>
      <c r="T137" s="241"/>
      <c r="AT137" s="242" t="s">
        <v>176</v>
      </c>
      <c r="AU137" s="242" t="s">
        <v>76</v>
      </c>
      <c r="AV137" s="12" t="s">
        <v>76</v>
      </c>
      <c r="AW137" s="12" t="s">
        <v>30</v>
      </c>
      <c r="AX137" s="12" t="s">
        <v>67</v>
      </c>
      <c r="AY137" s="242" t="s">
        <v>163</v>
      </c>
    </row>
    <row r="138" s="14" customFormat="1">
      <c r="B138" s="253"/>
      <c r="C138" s="254"/>
      <c r="D138" s="228" t="s">
        <v>176</v>
      </c>
      <c r="E138" s="255" t="s">
        <v>1</v>
      </c>
      <c r="F138" s="256" t="s">
        <v>188</v>
      </c>
      <c r="G138" s="254"/>
      <c r="H138" s="257">
        <v>0.063</v>
      </c>
      <c r="I138" s="258"/>
      <c r="J138" s="254"/>
      <c r="K138" s="254"/>
      <c r="L138" s="259"/>
      <c r="M138" s="260"/>
      <c r="N138" s="261"/>
      <c r="O138" s="261"/>
      <c r="P138" s="261"/>
      <c r="Q138" s="261"/>
      <c r="R138" s="261"/>
      <c r="S138" s="261"/>
      <c r="T138" s="262"/>
      <c r="AT138" s="263" t="s">
        <v>176</v>
      </c>
      <c r="AU138" s="263" t="s">
        <v>76</v>
      </c>
      <c r="AV138" s="14" t="s">
        <v>170</v>
      </c>
      <c r="AW138" s="14" t="s">
        <v>30</v>
      </c>
      <c r="AX138" s="14" t="s">
        <v>74</v>
      </c>
      <c r="AY138" s="263" t="s">
        <v>163</v>
      </c>
    </row>
    <row r="139" s="1" customFormat="1" ht="22.5" customHeight="1">
      <c r="B139" s="38"/>
      <c r="C139" s="216" t="s">
        <v>238</v>
      </c>
      <c r="D139" s="216" t="s">
        <v>165</v>
      </c>
      <c r="E139" s="217" t="s">
        <v>1126</v>
      </c>
      <c r="F139" s="218" t="s">
        <v>1127</v>
      </c>
      <c r="G139" s="219" t="s">
        <v>398</v>
      </c>
      <c r="H139" s="220">
        <v>8</v>
      </c>
      <c r="I139" s="221"/>
      <c r="J139" s="222">
        <f>ROUND(I139*H139,2)</f>
        <v>0</v>
      </c>
      <c r="K139" s="218" t="s">
        <v>536</v>
      </c>
      <c r="L139" s="43"/>
      <c r="M139" s="223" t="s">
        <v>1</v>
      </c>
      <c r="N139" s="224" t="s">
        <v>38</v>
      </c>
      <c r="O139" s="79"/>
      <c r="P139" s="225">
        <f>O139*H139</f>
        <v>0</v>
      </c>
      <c r="Q139" s="225">
        <v>0</v>
      </c>
      <c r="R139" s="225">
        <f>Q139*H139</f>
        <v>0</v>
      </c>
      <c r="S139" s="225">
        <v>0</v>
      </c>
      <c r="T139" s="226">
        <f>S139*H139</f>
        <v>0</v>
      </c>
      <c r="AR139" s="17" t="s">
        <v>170</v>
      </c>
      <c r="AT139" s="17" t="s">
        <v>165</v>
      </c>
      <c r="AU139" s="17" t="s">
        <v>76</v>
      </c>
      <c r="AY139" s="17" t="s">
        <v>163</v>
      </c>
      <c r="BE139" s="227">
        <f>IF(N139="základní",J139,0)</f>
        <v>0</v>
      </c>
      <c r="BF139" s="227">
        <f>IF(N139="snížená",J139,0)</f>
        <v>0</v>
      </c>
      <c r="BG139" s="227">
        <f>IF(N139="zákl. přenesená",J139,0)</f>
        <v>0</v>
      </c>
      <c r="BH139" s="227">
        <f>IF(N139="sníž. přenesená",J139,0)</f>
        <v>0</v>
      </c>
      <c r="BI139" s="227">
        <f>IF(N139="nulová",J139,0)</f>
        <v>0</v>
      </c>
      <c r="BJ139" s="17" t="s">
        <v>74</v>
      </c>
      <c r="BK139" s="227">
        <f>ROUND(I139*H139,2)</f>
        <v>0</v>
      </c>
      <c r="BL139" s="17" t="s">
        <v>170</v>
      </c>
      <c r="BM139" s="17" t="s">
        <v>1380</v>
      </c>
    </row>
    <row r="140" s="1" customFormat="1">
      <c r="B140" s="38"/>
      <c r="C140" s="39"/>
      <c r="D140" s="228" t="s">
        <v>172</v>
      </c>
      <c r="E140" s="39"/>
      <c r="F140" s="229" t="s">
        <v>1129</v>
      </c>
      <c r="G140" s="39"/>
      <c r="H140" s="39"/>
      <c r="I140" s="143"/>
      <c r="J140" s="39"/>
      <c r="K140" s="39"/>
      <c r="L140" s="43"/>
      <c r="M140" s="230"/>
      <c r="N140" s="79"/>
      <c r="O140" s="79"/>
      <c r="P140" s="79"/>
      <c r="Q140" s="79"/>
      <c r="R140" s="79"/>
      <c r="S140" s="79"/>
      <c r="T140" s="80"/>
      <c r="AT140" s="17" t="s">
        <v>172</v>
      </c>
      <c r="AU140" s="17" t="s">
        <v>76</v>
      </c>
    </row>
    <row r="141" s="1" customFormat="1">
      <c r="B141" s="38"/>
      <c r="C141" s="39"/>
      <c r="D141" s="228" t="s">
        <v>174</v>
      </c>
      <c r="E141" s="39"/>
      <c r="F141" s="231" t="s">
        <v>1130</v>
      </c>
      <c r="G141" s="39"/>
      <c r="H141" s="39"/>
      <c r="I141" s="143"/>
      <c r="J141" s="39"/>
      <c r="K141" s="39"/>
      <c r="L141" s="43"/>
      <c r="M141" s="230"/>
      <c r="N141" s="79"/>
      <c r="O141" s="79"/>
      <c r="P141" s="79"/>
      <c r="Q141" s="79"/>
      <c r="R141" s="79"/>
      <c r="S141" s="79"/>
      <c r="T141" s="80"/>
      <c r="AT141" s="17" t="s">
        <v>174</v>
      </c>
      <c r="AU141" s="17" t="s">
        <v>76</v>
      </c>
    </row>
    <row r="142" s="13" customFormat="1">
      <c r="B142" s="243"/>
      <c r="C142" s="244"/>
      <c r="D142" s="228" t="s">
        <v>176</v>
      </c>
      <c r="E142" s="245" t="s">
        <v>1</v>
      </c>
      <c r="F142" s="246" t="s">
        <v>578</v>
      </c>
      <c r="G142" s="244"/>
      <c r="H142" s="245" t="s">
        <v>1</v>
      </c>
      <c r="I142" s="247"/>
      <c r="J142" s="244"/>
      <c r="K142" s="244"/>
      <c r="L142" s="248"/>
      <c r="M142" s="249"/>
      <c r="N142" s="250"/>
      <c r="O142" s="250"/>
      <c r="P142" s="250"/>
      <c r="Q142" s="250"/>
      <c r="R142" s="250"/>
      <c r="S142" s="250"/>
      <c r="T142" s="251"/>
      <c r="AT142" s="252" t="s">
        <v>176</v>
      </c>
      <c r="AU142" s="252" t="s">
        <v>76</v>
      </c>
      <c r="AV142" s="13" t="s">
        <v>74</v>
      </c>
      <c r="AW142" s="13" t="s">
        <v>30</v>
      </c>
      <c r="AX142" s="13" t="s">
        <v>67</v>
      </c>
      <c r="AY142" s="252" t="s">
        <v>163</v>
      </c>
    </row>
    <row r="143" s="12" customFormat="1">
      <c r="B143" s="232"/>
      <c r="C143" s="233"/>
      <c r="D143" s="228" t="s">
        <v>176</v>
      </c>
      <c r="E143" s="234" t="s">
        <v>1</v>
      </c>
      <c r="F143" s="235" t="s">
        <v>1131</v>
      </c>
      <c r="G143" s="233"/>
      <c r="H143" s="236">
        <v>8</v>
      </c>
      <c r="I143" s="237"/>
      <c r="J143" s="233"/>
      <c r="K143" s="233"/>
      <c r="L143" s="238"/>
      <c r="M143" s="239"/>
      <c r="N143" s="240"/>
      <c r="O143" s="240"/>
      <c r="P143" s="240"/>
      <c r="Q143" s="240"/>
      <c r="R143" s="240"/>
      <c r="S143" s="240"/>
      <c r="T143" s="241"/>
      <c r="AT143" s="242" t="s">
        <v>176</v>
      </c>
      <c r="AU143" s="242" t="s">
        <v>76</v>
      </c>
      <c r="AV143" s="12" t="s">
        <v>76</v>
      </c>
      <c r="AW143" s="12" t="s">
        <v>30</v>
      </c>
      <c r="AX143" s="12" t="s">
        <v>74</v>
      </c>
      <c r="AY143" s="242" t="s">
        <v>163</v>
      </c>
    </row>
    <row r="144" s="1" customFormat="1" ht="22.5" customHeight="1">
      <c r="B144" s="38"/>
      <c r="C144" s="216" t="s">
        <v>246</v>
      </c>
      <c r="D144" s="216" t="s">
        <v>165</v>
      </c>
      <c r="E144" s="217" t="s">
        <v>1381</v>
      </c>
      <c r="F144" s="218" t="s">
        <v>1382</v>
      </c>
      <c r="G144" s="219" t="s">
        <v>1383</v>
      </c>
      <c r="H144" s="220">
        <v>2</v>
      </c>
      <c r="I144" s="221"/>
      <c r="J144" s="222">
        <f>ROUND(I144*H144,2)</f>
        <v>0</v>
      </c>
      <c r="K144" s="218" t="s">
        <v>536</v>
      </c>
      <c r="L144" s="43"/>
      <c r="M144" s="223" t="s">
        <v>1</v>
      </c>
      <c r="N144" s="224" t="s">
        <v>38</v>
      </c>
      <c r="O144" s="79"/>
      <c r="P144" s="225">
        <f>O144*H144</f>
        <v>0</v>
      </c>
      <c r="Q144" s="225">
        <v>0</v>
      </c>
      <c r="R144" s="225">
        <f>Q144*H144</f>
        <v>0</v>
      </c>
      <c r="S144" s="225">
        <v>0</v>
      </c>
      <c r="T144" s="226">
        <f>S144*H144</f>
        <v>0</v>
      </c>
      <c r="AR144" s="17" t="s">
        <v>170</v>
      </c>
      <c r="AT144" s="17" t="s">
        <v>165</v>
      </c>
      <c r="AU144" s="17" t="s">
        <v>76</v>
      </c>
      <c r="AY144" s="17" t="s">
        <v>163</v>
      </c>
      <c r="BE144" s="227">
        <f>IF(N144="základní",J144,0)</f>
        <v>0</v>
      </c>
      <c r="BF144" s="227">
        <f>IF(N144="snížená",J144,0)</f>
        <v>0</v>
      </c>
      <c r="BG144" s="227">
        <f>IF(N144="zákl. přenesená",J144,0)</f>
        <v>0</v>
      </c>
      <c r="BH144" s="227">
        <f>IF(N144="sníž. přenesená",J144,0)</f>
        <v>0</v>
      </c>
      <c r="BI144" s="227">
        <f>IF(N144="nulová",J144,0)</f>
        <v>0</v>
      </c>
      <c r="BJ144" s="17" t="s">
        <v>74</v>
      </c>
      <c r="BK144" s="227">
        <f>ROUND(I144*H144,2)</f>
        <v>0</v>
      </c>
      <c r="BL144" s="17" t="s">
        <v>170</v>
      </c>
      <c r="BM144" s="17" t="s">
        <v>1384</v>
      </c>
    </row>
    <row r="145" s="1" customFormat="1">
      <c r="B145" s="38"/>
      <c r="C145" s="39"/>
      <c r="D145" s="228" t="s">
        <v>172</v>
      </c>
      <c r="E145" s="39"/>
      <c r="F145" s="229" t="s">
        <v>1385</v>
      </c>
      <c r="G145" s="39"/>
      <c r="H145" s="39"/>
      <c r="I145" s="143"/>
      <c r="J145" s="39"/>
      <c r="K145" s="39"/>
      <c r="L145" s="43"/>
      <c r="M145" s="230"/>
      <c r="N145" s="79"/>
      <c r="O145" s="79"/>
      <c r="P145" s="79"/>
      <c r="Q145" s="79"/>
      <c r="R145" s="79"/>
      <c r="S145" s="79"/>
      <c r="T145" s="80"/>
      <c r="AT145" s="17" t="s">
        <v>172</v>
      </c>
      <c r="AU145" s="17" t="s">
        <v>76</v>
      </c>
    </row>
    <row r="146" s="1" customFormat="1">
      <c r="B146" s="38"/>
      <c r="C146" s="39"/>
      <c r="D146" s="228" t="s">
        <v>174</v>
      </c>
      <c r="E146" s="39"/>
      <c r="F146" s="231" t="s">
        <v>1386</v>
      </c>
      <c r="G146" s="39"/>
      <c r="H146" s="39"/>
      <c r="I146" s="143"/>
      <c r="J146" s="39"/>
      <c r="K146" s="39"/>
      <c r="L146" s="43"/>
      <c r="M146" s="230"/>
      <c r="N146" s="79"/>
      <c r="O146" s="79"/>
      <c r="P146" s="79"/>
      <c r="Q146" s="79"/>
      <c r="R146" s="79"/>
      <c r="S146" s="79"/>
      <c r="T146" s="80"/>
      <c r="AT146" s="17" t="s">
        <v>174</v>
      </c>
      <c r="AU146" s="17" t="s">
        <v>76</v>
      </c>
    </row>
    <row r="147" s="1" customFormat="1">
      <c r="B147" s="38"/>
      <c r="C147" s="39"/>
      <c r="D147" s="228" t="s">
        <v>221</v>
      </c>
      <c r="E147" s="39"/>
      <c r="F147" s="231" t="s">
        <v>1387</v>
      </c>
      <c r="G147" s="39"/>
      <c r="H147" s="39"/>
      <c r="I147" s="143"/>
      <c r="J147" s="39"/>
      <c r="K147" s="39"/>
      <c r="L147" s="43"/>
      <c r="M147" s="230"/>
      <c r="N147" s="79"/>
      <c r="O147" s="79"/>
      <c r="P147" s="79"/>
      <c r="Q147" s="79"/>
      <c r="R147" s="79"/>
      <c r="S147" s="79"/>
      <c r="T147" s="80"/>
      <c r="AT147" s="17" t="s">
        <v>221</v>
      </c>
      <c r="AU147" s="17" t="s">
        <v>76</v>
      </c>
    </row>
    <row r="148" s="13" customFormat="1">
      <c r="B148" s="243"/>
      <c r="C148" s="244"/>
      <c r="D148" s="228" t="s">
        <v>176</v>
      </c>
      <c r="E148" s="245" t="s">
        <v>1</v>
      </c>
      <c r="F148" s="246" t="s">
        <v>1388</v>
      </c>
      <c r="G148" s="244"/>
      <c r="H148" s="245" t="s">
        <v>1</v>
      </c>
      <c r="I148" s="247"/>
      <c r="J148" s="244"/>
      <c r="K148" s="244"/>
      <c r="L148" s="248"/>
      <c r="M148" s="249"/>
      <c r="N148" s="250"/>
      <c r="O148" s="250"/>
      <c r="P148" s="250"/>
      <c r="Q148" s="250"/>
      <c r="R148" s="250"/>
      <c r="S148" s="250"/>
      <c r="T148" s="251"/>
      <c r="AT148" s="252" t="s">
        <v>176</v>
      </c>
      <c r="AU148" s="252" t="s">
        <v>76</v>
      </c>
      <c r="AV148" s="13" t="s">
        <v>74</v>
      </c>
      <c r="AW148" s="13" t="s">
        <v>30</v>
      </c>
      <c r="AX148" s="13" t="s">
        <v>67</v>
      </c>
      <c r="AY148" s="252" t="s">
        <v>163</v>
      </c>
    </row>
    <row r="149" s="12" customFormat="1">
      <c r="B149" s="232"/>
      <c r="C149" s="233"/>
      <c r="D149" s="228" t="s">
        <v>176</v>
      </c>
      <c r="E149" s="234" t="s">
        <v>1</v>
      </c>
      <c r="F149" s="235" t="s">
        <v>76</v>
      </c>
      <c r="G149" s="233"/>
      <c r="H149" s="236">
        <v>2</v>
      </c>
      <c r="I149" s="237"/>
      <c r="J149" s="233"/>
      <c r="K149" s="233"/>
      <c r="L149" s="238"/>
      <c r="M149" s="239"/>
      <c r="N149" s="240"/>
      <c r="O149" s="240"/>
      <c r="P149" s="240"/>
      <c r="Q149" s="240"/>
      <c r="R149" s="240"/>
      <c r="S149" s="240"/>
      <c r="T149" s="241"/>
      <c r="AT149" s="242" t="s">
        <v>176</v>
      </c>
      <c r="AU149" s="242" t="s">
        <v>76</v>
      </c>
      <c r="AV149" s="12" t="s">
        <v>76</v>
      </c>
      <c r="AW149" s="12" t="s">
        <v>30</v>
      </c>
      <c r="AX149" s="12" t="s">
        <v>74</v>
      </c>
      <c r="AY149" s="242" t="s">
        <v>163</v>
      </c>
    </row>
    <row r="150" s="1" customFormat="1" ht="22.5" customHeight="1">
      <c r="B150" s="38"/>
      <c r="C150" s="216" t="s">
        <v>255</v>
      </c>
      <c r="D150" s="216" t="s">
        <v>165</v>
      </c>
      <c r="E150" s="217" t="s">
        <v>580</v>
      </c>
      <c r="F150" s="218" t="s">
        <v>581</v>
      </c>
      <c r="G150" s="219" t="s">
        <v>582</v>
      </c>
      <c r="H150" s="220">
        <v>0.66700000000000004</v>
      </c>
      <c r="I150" s="221"/>
      <c r="J150" s="222">
        <f>ROUND(I150*H150,2)</f>
        <v>0</v>
      </c>
      <c r="K150" s="218" t="s">
        <v>536</v>
      </c>
      <c r="L150" s="43"/>
      <c r="M150" s="223" t="s">
        <v>1</v>
      </c>
      <c r="N150" s="224" t="s">
        <v>38</v>
      </c>
      <c r="O150" s="79"/>
      <c r="P150" s="225">
        <f>O150*H150</f>
        <v>0</v>
      </c>
      <c r="Q150" s="225">
        <v>0</v>
      </c>
      <c r="R150" s="225">
        <f>Q150*H150</f>
        <v>0</v>
      </c>
      <c r="S150" s="225">
        <v>0</v>
      </c>
      <c r="T150" s="226">
        <f>S150*H150</f>
        <v>0</v>
      </c>
      <c r="AR150" s="17" t="s">
        <v>170</v>
      </c>
      <c r="AT150" s="17" t="s">
        <v>165</v>
      </c>
      <c r="AU150" s="17" t="s">
        <v>76</v>
      </c>
      <c r="AY150" s="17" t="s">
        <v>163</v>
      </c>
      <c r="BE150" s="227">
        <f>IF(N150="základní",J150,0)</f>
        <v>0</v>
      </c>
      <c r="BF150" s="227">
        <f>IF(N150="snížená",J150,0)</f>
        <v>0</v>
      </c>
      <c r="BG150" s="227">
        <f>IF(N150="zákl. přenesená",J150,0)</f>
        <v>0</v>
      </c>
      <c r="BH150" s="227">
        <f>IF(N150="sníž. přenesená",J150,0)</f>
        <v>0</v>
      </c>
      <c r="BI150" s="227">
        <f>IF(N150="nulová",J150,0)</f>
        <v>0</v>
      </c>
      <c r="BJ150" s="17" t="s">
        <v>74</v>
      </c>
      <c r="BK150" s="227">
        <f>ROUND(I150*H150,2)</f>
        <v>0</v>
      </c>
      <c r="BL150" s="17" t="s">
        <v>170</v>
      </c>
      <c r="BM150" s="17" t="s">
        <v>1389</v>
      </c>
    </row>
    <row r="151" s="1" customFormat="1">
      <c r="B151" s="38"/>
      <c r="C151" s="39"/>
      <c r="D151" s="228" t="s">
        <v>172</v>
      </c>
      <c r="E151" s="39"/>
      <c r="F151" s="229" t="s">
        <v>584</v>
      </c>
      <c r="G151" s="39"/>
      <c r="H151" s="39"/>
      <c r="I151" s="143"/>
      <c r="J151" s="39"/>
      <c r="K151" s="39"/>
      <c r="L151" s="43"/>
      <c r="M151" s="230"/>
      <c r="N151" s="79"/>
      <c r="O151" s="79"/>
      <c r="P151" s="79"/>
      <c r="Q151" s="79"/>
      <c r="R151" s="79"/>
      <c r="S151" s="79"/>
      <c r="T151" s="80"/>
      <c r="AT151" s="17" t="s">
        <v>172</v>
      </c>
      <c r="AU151" s="17" t="s">
        <v>76</v>
      </c>
    </row>
    <row r="152" s="1" customFormat="1">
      <c r="B152" s="38"/>
      <c r="C152" s="39"/>
      <c r="D152" s="228" t="s">
        <v>174</v>
      </c>
      <c r="E152" s="39"/>
      <c r="F152" s="231" t="s">
        <v>585</v>
      </c>
      <c r="G152" s="39"/>
      <c r="H152" s="39"/>
      <c r="I152" s="143"/>
      <c r="J152" s="39"/>
      <c r="K152" s="39"/>
      <c r="L152" s="43"/>
      <c r="M152" s="230"/>
      <c r="N152" s="79"/>
      <c r="O152" s="79"/>
      <c r="P152" s="79"/>
      <c r="Q152" s="79"/>
      <c r="R152" s="79"/>
      <c r="S152" s="79"/>
      <c r="T152" s="80"/>
      <c r="AT152" s="17" t="s">
        <v>174</v>
      </c>
      <c r="AU152" s="17" t="s">
        <v>76</v>
      </c>
    </row>
    <row r="153" s="13" customFormat="1">
      <c r="B153" s="243"/>
      <c r="C153" s="244"/>
      <c r="D153" s="228" t="s">
        <v>176</v>
      </c>
      <c r="E153" s="245" t="s">
        <v>1</v>
      </c>
      <c r="F153" s="246" t="s">
        <v>1390</v>
      </c>
      <c r="G153" s="244"/>
      <c r="H153" s="245" t="s">
        <v>1</v>
      </c>
      <c r="I153" s="247"/>
      <c r="J153" s="244"/>
      <c r="K153" s="244"/>
      <c r="L153" s="248"/>
      <c r="M153" s="249"/>
      <c r="N153" s="250"/>
      <c r="O153" s="250"/>
      <c r="P153" s="250"/>
      <c r="Q153" s="250"/>
      <c r="R153" s="250"/>
      <c r="S153" s="250"/>
      <c r="T153" s="251"/>
      <c r="AT153" s="252" t="s">
        <v>176</v>
      </c>
      <c r="AU153" s="252" t="s">
        <v>76</v>
      </c>
      <c r="AV153" s="13" t="s">
        <v>74</v>
      </c>
      <c r="AW153" s="13" t="s">
        <v>30</v>
      </c>
      <c r="AX153" s="13" t="s">
        <v>67</v>
      </c>
      <c r="AY153" s="252" t="s">
        <v>163</v>
      </c>
    </row>
    <row r="154" s="12" customFormat="1">
      <c r="B154" s="232"/>
      <c r="C154" s="233"/>
      <c r="D154" s="228" t="s">
        <v>176</v>
      </c>
      <c r="E154" s="234" t="s">
        <v>1</v>
      </c>
      <c r="F154" s="235" t="s">
        <v>587</v>
      </c>
      <c r="G154" s="233"/>
      <c r="H154" s="236">
        <v>0.26700000000000002</v>
      </c>
      <c r="I154" s="237"/>
      <c r="J154" s="233"/>
      <c r="K154" s="233"/>
      <c r="L154" s="238"/>
      <c r="M154" s="239"/>
      <c r="N154" s="240"/>
      <c r="O154" s="240"/>
      <c r="P154" s="240"/>
      <c r="Q154" s="240"/>
      <c r="R154" s="240"/>
      <c r="S154" s="240"/>
      <c r="T154" s="241"/>
      <c r="AT154" s="242" t="s">
        <v>176</v>
      </c>
      <c r="AU154" s="242" t="s">
        <v>76</v>
      </c>
      <c r="AV154" s="12" t="s">
        <v>76</v>
      </c>
      <c r="AW154" s="12" t="s">
        <v>30</v>
      </c>
      <c r="AX154" s="12" t="s">
        <v>67</v>
      </c>
      <c r="AY154" s="242" t="s">
        <v>163</v>
      </c>
    </row>
    <row r="155" s="13" customFormat="1">
      <c r="B155" s="243"/>
      <c r="C155" s="244"/>
      <c r="D155" s="228" t="s">
        <v>176</v>
      </c>
      <c r="E155" s="245" t="s">
        <v>1</v>
      </c>
      <c r="F155" s="246" t="s">
        <v>1391</v>
      </c>
      <c r="G155" s="244"/>
      <c r="H155" s="245" t="s">
        <v>1</v>
      </c>
      <c r="I155" s="247"/>
      <c r="J155" s="244"/>
      <c r="K155" s="244"/>
      <c r="L155" s="248"/>
      <c r="M155" s="249"/>
      <c r="N155" s="250"/>
      <c r="O155" s="250"/>
      <c r="P155" s="250"/>
      <c r="Q155" s="250"/>
      <c r="R155" s="250"/>
      <c r="S155" s="250"/>
      <c r="T155" s="251"/>
      <c r="AT155" s="252" t="s">
        <v>176</v>
      </c>
      <c r="AU155" s="252" t="s">
        <v>76</v>
      </c>
      <c r="AV155" s="13" t="s">
        <v>74</v>
      </c>
      <c r="AW155" s="13" t="s">
        <v>30</v>
      </c>
      <c r="AX155" s="13" t="s">
        <v>67</v>
      </c>
      <c r="AY155" s="252" t="s">
        <v>163</v>
      </c>
    </row>
    <row r="156" s="12" customFormat="1">
      <c r="B156" s="232"/>
      <c r="C156" s="233"/>
      <c r="D156" s="228" t="s">
        <v>176</v>
      </c>
      <c r="E156" s="234" t="s">
        <v>1</v>
      </c>
      <c r="F156" s="235" t="s">
        <v>589</v>
      </c>
      <c r="G156" s="233"/>
      <c r="H156" s="236">
        <v>0.40000000000000002</v>
      </c>
      <c r="I156" s="237"/>
      <c r="J156" s="233"/>
      <c r="K156" s="233"/>
      <c r="L156" s="238"/>
      <c r="M156" s="239"/>
      <c r="N156" s="240"/>
      <c r="O156" s="240"/>
      <c r="P156" s="240"/>
      <c r="Q156" s="240"/>
      <c r="R156" s="240"/>
      <c r="S156" s="240"/>
      <c r="T156" s="241"/>
      <c r="AT156" s="242" t="s">
        <v>176</v>
      </c>
      <c r="AU156" s="242" t="s">
        <v>76</v>
      </c>
      <c r="AV156" s="12" t="s">
        <v>76</v>
      </c>
      <c r="AW156" s="12" t="s">
        <v>30</v>
      </c>
      <c r="AX156" s="12" t="s">
        <v>67</v>
      </c>
      <c r="AY156" s="242" t="s">
        <v>163</v>
      </c>
    </row>
    <row r="157" s="14" customFormat="1">
      <c r="B157" s="253"/>
      <c r="C157" s="254"/>
      <c r="D157" s="228" t="s">
        <v>176</v>
      </c>
      <c r="E157" s="255" t="s">
        <v>1</v>
      </c>
      <c r="F157" s="256" t="s">
        <v>188</v>
      </c>
      <c r="G157" s="254"/>
      <c r="H157" s="257">
        <v>0.66700000000000004</v>
      </c>
      <c r="I157" s="258"/>
      <c r="J157" s="254"/>
      <c r="K157" s="254"/>
      <c r="L157" s="259"/>
      <c r="M157" s="260"/>
      <c r="N157" s="261"/>
      <c r="O157" s="261"/>
      <c r="P157" s="261"/>
      <c r="Q157" s="261"/>
      <c r="R157" s="261"/>
      <c r="S157" s="261"/>
      <c r="T157" s="262"/>
      <c r="AT157" s="263" t="s">
        <v>176</v>
      </c>
      <c r="AU157" s="263" t="s">
        <v>76</v>
      </c>
      <c r="AV157" s="14" t="s">
        <v>170</v>
      </c>
      <c r="AW157" s="14" t="s">
        <v>30</v>
      </c>
      <c r="AX157" s="14" t="s">
        <v>74</v>
      </c>
      <c r="AY157" s="263" t="s">
        <v>163</v>
      </c>
    </row>
    <row r="158" s="1" customFormat="1" ht="22.5" customHeight="1">
      <c r="B158" s="38"/>
      <c r="C158" s="216" t="s">
        <v>267</v>
      </c>
      <c r="D158" s="216" t="s">
        <v>165</v>
      </c>
      <c r="E158" s="217" t="s">
        <v>590</v>
      </c>
      <c r="F158" s="218" t="s">
        <v>591</v>
      </c>
      <c r="G158" s="219" t="s">
        <v>582</v>
      </c>
      <c r="H158" s="220">
        <v>0.66700000000000004</v>
      </c>
      <c r="I158" s="221"/>
      <c r="J158" s="222">
        <f>ROUND(I158*H158,2)</f>
        <v>0</v>
      </c>
      <c r="K158" s="218" t="s">
        <v>536</v>
      </c>
      <c r="L158" s="43"/>
      <c r="M158" s="223" t="s">
        <v>1</v>
      </c>
      <c r="N158" s="224" t="s">
        <v>38</v>
      </c>
      <c r="O158" s="79"/>
      <c r="P158" s="225">
        <f>O158*H158</f>
        <v>0</v>
      </c>
      <c r="Q158" s="225">
        <v>0</v>
      </c>
      <c r="R158" s="225">
        <f>Q158*H158</f>
        <v>0</v>
      </c>
      <c r="S158" s="225">
        <v>0</v>
      </c>
      <c r="T158" s="226">
        <f>S158*H158</f>
        <v>0</v>
      </c>
      <c r="AR158" s="17" t="s">
        <v>170</v>
      </c>
      <c r="AT158" s="17" t="s">
        <v>165</v>
      </c>
      <c r="AU158" s="17" t="s">
        <v>76</v>
      </c>
      <c r="AY158" s="17" t="s">
        <v>163</v>
      </c>
      <c r="BE158" s="227">
        <f>IF(N158="základní",J158,0)</f>
        <v>0</v>
      </c>
      <c r="BF158" s="227">
        <f>IF(N158="snížená",J158,0)</f>
        <v>0</v>
      </c>
      <c r="BG158" s="227">
        <f>IF(N158="zákl. přenesená",J158,0)</f>
        <v>0</v>
      </c>
      <c r="BH158" s="227">
        <f>IF(N158="sníž. přenesená",J158,0)</f>
        <v>0</v>
      </c>
      <c r="BI158" s="227">
        <f>IF(N158="nulová",J158,0)</f>
        <v>0</v>
      </c>
      <c r="BJ158" s="17" t="s">
        <v>74</v>
      </c>
      <c r="BK158" s="227">
        <f>ROUND(I158*H158,2)</f>
        <v>0</v>
      </c>
      <c r="BL158" s="17" t="s">
        <v>170</v>
      </c>
      <c r="BM158" s="17" t="s">
        <v>1392</v>
      </c>
    </row>
    <row r="159" s="1" customFormat="1">
      <c r="B159" s="38"/>
      <c r="C159" s="39"/>
      <c r="D159" s="228" t="s">
        <v>172</v>
      </c>
      <c r="E159" s="39"/>
      <c r="F159" s="229" t="s">
        <v>593</v>
      </c>
      <c r="G159" s="39"/>
      <c r="H159" s="39"/>
      <c r="I159" s="143"/>
      <c r="J159" s="39"/>
      <c r="K159" s="39"/>
      <c r="L159" s="43"/>
      <c r="M159" s="230"/>
      <c r="N159" s="79"/>
      <c r="O159" s="79"/>
      <c r="P159" s="79"/>
      <c r="Q159" s="79"/>
      <c r="R159" s="79"/>
      <c r="S159" s="79"/>
      <c r="T159" s="80"/>
      <c r="AT159" s="17" t="s">
        <v>172</v>
      </c>
      <c r="AU159" s="17" t="s">
        <v>76</v>
      </c>
    </row>
    <row r="160" s="1" customFormat="1">
      <c r="B160" s="38"/>
      <c r="C160" s="39"/>
      <c r="D160" s="228" t="s">
        <v>174</v>
      </c>
      <c r="E160" s="39"/>
      <c r="F160" s="231" t="s">
        <v>594</v>
      </c>
      <c r="G160" s="39"/>
      <c r="H160" s="39"/>
      <c r="I160" s="143"/>
      <c r="J160" s="39"/>
      <c r="K160" s="39"/>
      <c r="L160" s="43"/>
      <c r="M160" s="230"/>
      <c r="N160" s="79"/>
      <c r="O160" s="79"/>
      <c r="P160" s="79"/>
      <c r="Q160" s="79"/>
      <c r="R160" s="79"/>
      <c r="S160" s="79"/>
      <c r="T160" s="80"/>
      <c r="AT160" s="17" t="s">
        <v>174</v>
      </c>
      <c r="AU160" s="17" t="s">
        <v>76</v>
      </c>
    </row>
    <row r="161" s="1" customFormat="1">
      <c r="B161" s="38"/>
      <c r="C161" s="39"/>
      <c r="D161" s="228" t="s">
        <v>221</v>
      </c>
      <c r="E161" s="39"/>
      <c r="F161" s="231" t="s">
        <v>1393</v>
      </c>
      <c r="G161" s="39"/>
      <c r="H161" s="39"/>
      <c r="I161" s="143"/>
      <c r="J161" s="39"/>
      <c r="K161" s="39"/>
      <c r="L161" s="43"/>
      <c r="M161" s="230"/>
      <c r="N161" s="79"/>
      <c r="O161" s="79"/>
      <c r="P161" s="79"/>
      <c r="Q161" s="79"/>
      <c r="R161" s="79"/>
      <c r="S161" s="79"/>
      <c r="T161" s="80"/>
      <c r="AT161" s="17" t="s">
        <v>221</v>
      </c>
      <c r="AU161" s="17" t="s">
        <v>76</v>
      </c>
    </row>
    <row r="162" s="13" customFormat="1">
      <c r="B162" s="243"/>
      <c r="C162" s="244"/>
      <c r="D162" s="228" t="s">
        <v>176</v>
      </c>
      <c r="E162" s="245" t="s">
        <v>1</v>
      </c>
      <c r="F162" s="246" t="s">
        <v>1394</v>
      </c>
      <c r="G162" s="244"/>
      <c r="H162" s="245" t="s">
        <v>1</v>
      </c>
      <c r="I162" s="247"/>
      <c r="J162" s="244"/>
      <c r="K162" s="244"/>
      <c r="L162" s="248"/>
      <c r="M162" s="249"/>
      <c r="N162" s="250"/>
      <c r="O162" s="250"/>
      <c r="P162" s="250"/>
      <c r="Q162" s="250"/>
      <c r="R162" s="250"/>
      <c r="S162" s="250"/>
      <c r="T162" s="251"/>
      <c r="AT162" s="252" t="s">
        <v>176</v>
      </c>
      <c r="AU162" s="252" t="s">
        <v>76</v>
      </c>
      <c r="AV162" s="13" t="s">
        <v>74</v>
      </c>
      <c r="AW162" s="13" t="s">
        <v>30</v>
      </c>
      <c r="AX162" s="13" t="s">
        <v>67</v>
      </c>
      <c r="AY162" s="252" t="s">
        <v>163</v>
      </c>
    </row>
    <row r="163" s="12" customFormat="1">
      <c r="B163" s="232"/>
      <c r="C163" s="233"/>
      <c r="D163" s="228" t="s">
        <v>176</v>
      </c>
      <c r="E163" s="234" t="s">
        <v>1</v>
      </c>
      <c r="F163" s="235" t="s">
        <v>587</v>
      </c>
      <c r="G163" s="233"/>
      <c r="H163" s="236">
        <v>0.26700000000000002</v>
      </c>
      <c r="I163" s="237"/>
      <c r="J163" s="233"/>
      <c r="K163" s="233"/>
      <c r="L163" s="238"/>
      <c r="M163" s="239"/>
      <c r="N163" s="240"/>
      <c r="O163" s="240"/>
      <c r="P163" s="240"/>
      <c r="Q163" s="240"/>
      <c r="R163" s="240"/>
      <c r="S163" s="240"/>
      <c r="T163" s="241"/>
      <c r="AT163" s="242" t="s">
        <v>176</v>
      </c>
      <c r="AU163" s="242" t="s">
        <v>76</v>
      </c>
      <c r="AV163" s="12" t="s">
        <v>76</v>
      </c>
      <c r="AW163" s="12" t="s">
        <v>30</v>
      </c>
      <c r="AX163" s="12" t="s">
        <v>67</v>
      </c>
      <c r="AY163" s="242" t="s">
        <v>163</v>
      </c>
    </row>
    <row r="164" s="13" customFormat="1">
      <c r="B164" s="243"/>
      <c r="C164" s="244"/>
      <c r="D164" s="228" t="s">
        <v>176</v>
      </c>
      <c r="E164" s="245" t="s">
        <v>1</v>
      </c>
      <c r="F164" s="246" t="s">
        <v>1395</v>
      </c>
      <c r="G164" s="244"/>
      <c r="H164" s="245" t="s">
        <v>1</v>
      </c>
      <c r="I164" s="247"/>
      <c r="J164" s="244"/>
      <c r="K164" s="244"/>
      <c r="L164" s="248"/>
      <c r="M164" s="249"/>
      <c r="N164" s="250"/>
      <c r="O164" s="250"/>
      <c r="P164" s="250"/>
      <c r="Q164" s="250"/>
      <c r="R164" s="250"/>
      <c r="S164" s="250"/>
      <c r="T164" s="251"/>
      <c r="AT164" s="252" t="s">
        <v>176</v>
      </c>
      <c r="AU164" s="252" t="s">
        <v>76</v>
      </c>
      <c r="AV164" s="13" t="s">
        <v>74</v>
      </c>
      <c r="AW164" s="13" t="s">
        <v>30</v>
      </c>
      <c r="AX164" s="13" t="s">
        <v>67</v>
      </c>
      <c r="AY164" s="252" t="s">
        <v>163</v>
      </c>
    </row>
    <row r="165" s="12" customFormat="1">
      <c r="B165" s="232"/>
      <c r="C165" s="233"/>
      <c r="D165" s="228" t="s">
        <v>176</v>
      </c>
      <c r="E165" s="234" t="s">
        <v>1</v>
      </c>
      <c r="F165" s="235" t="s">
        <v>589</v>
      </c>
      <c r="G165" s="233"/>
      <c r="H165" s="236">
        <v>0.40000000000000002</v>
      </c>
      <c r="I165" s="237"/>
      <c r="J165" s="233"/>
      <c r="K165" s="233"/>
      <c r="L165" s="238"/>
      <c r="M165" s="239"/>
      <c r="N165" s="240"/>
      <c r="O165" s="240"/>
      <c r="P165" s="240"/>
      <c r="Q165" s="240"/>
      <c r="R165" s="240"/>
      <c r="S165" s="240"/>
      <c r="T165" s="241"/>
      <c r="AT165" s="242" t="s">
        <v>176</v>
      </c>
      <c r="AU165" s="242" t="s">
        <v>76</v>
      </c>
      <c r="AV165" s="12" t="s">
        <v>76</v>
      </c>
      <c r="AW165" s="12" t="s">
        <v>30</v>
      </c>
      <c r="AX165" s="12" t="s">
        <v>67</v>
      </c>
      <c r="AY165" s="242" t="s">
        <v>163</v>
      </c>
    </row>
    <row r="166" s="14" customFormat="1">
      <c r="B166" s="253"/>
      <c r="C166" s="254"/>
      <c r="D166" s="228" t="s">
        <v>176</v>
      </c>
      <c r="E166" s="255" t="s">
        <v>1</v>
      </c>
      <c r="F166" s="256" t="s">
        <v>188</v>
      </c>
      <c r="G166" s="254"/>
      <c r="H166" s="257">
        <v>0.66700000000000004</v>
      </c>
      <c r="I166" s="258"/>
      <c r="J166" s="254"/>
      <c r="K166" s="254"/>
      <c r="L166" s="259"/>
      <c r="M166" s="260"/>
      <c r="N166" s="261"/>
      <c r="O166" s="261"/>
      <c r="P166" s="261"/>
      <c r="Q166" s="261"/>
      <c r="R166" s="261"/>
      <c r="S166" s="261"/>
      <c r="T166" s="262"/>
      <c r="AT166" s="263" t="s">
        <v>176</v>
      </c>
      <c r="AU166" s="263" t="s">
        <v>76</v>
      </c>
      <c r="AV166" s="14" t="s">
        <v>170</v>
      </c>
      <c r="AW166" s="14" t="s">
        <v>30</v>
      </c>
      <c r="AX166" s="14" t="s">
        <v>74</v>
      </c>
      <c r="AY166" s="263" t="s">
        <v>163</v>
      </c>
    </row>
    <row r="167" s="1" customFormat="1" ht="22.5" customHeight="1">
      <c r="B167" s="38"/>
      <c r="C167" s="216" t="s">
        <v>280</v>
      </c>
      <c r="D167" s="216" t="s">
        <v>165</v>
      </c>
      <c r="E167" s="217" t="s">
        <v>1138</v>
      </c>
      <c r="F167" s="218" t="s">
        <v>1139</v>
      </c>
      <c r="G167" s="219" t="s">
        <v>1140</v>
      </c>
      <c r="H167" s="220">
        <v>4</v>
      </c>
      <c r="I167" s="221"/>
      <c r="J167" s="222">
        <f>ROUND(I167*H167,2)</f>
        <v>0</v>
      </c>
      <c r="K167" s="218" t="s">
        <v>536</v>
      </c>
      <c r="L167" s="43"/>
      <c r="M167" s="223" t="s">
        <v>1</v>
      </c>
      <c r="N167" s="224" t="s">
        <v>38</v>
      </c>
      <c r="O167" s="79"/>
      <c r="P167" s="225">
        <f>O167*H167</f>
        <v>0</v>
      </c>
      <c r="Q167" s="225">
        <v>0</v>
      </c>
      <c r="R167" s="225">
        <f>Q167*H167</f>
        <v>0</v>
      </c>
      <c r="S167" s="225">
        <v>0</v>
      </c>
      <c r="T167" s="226">
        <f>S167*H167</f>
        <v>0</v>
      </c>
      <c r="AR167" s="17" t="s">
        <v>170</v>
      </c>
      <c r="AT167" s="17" t="s">
        <v>165</v>
      </c>
      <c r="AU167" s="17" t="s">
        <v>76</v>
      </c>
      <c r="AY167" s="17" t="s">
        <v>163</v>
      </c>
      <c r="BE167" s="227">
        <f>IF(N167="základní",J167,0)</f>
        <v>0</v>
      </c>
      <c r="BF167" s="227">
        <f>IF(N167="snížená",J167,0)</f>
        <v>0</v>
      </c>
      <c r="BG167" s="227">
        <f>IF(N167="zákl. přenesená",J167,0)</f>
        <v>0</v>
      </c>
      <c r="BH167" s="227">
        <f>IF(N167="sníž. přenesená",J167,0)</f>
        <v>0</v>
      </c>
      <c r="BI167" s="227">
        <f>IF(N167="nulová",J167,0)</f>
        <v>0</v>
      </c>
      <c r="BJ167" s="17" t="s">
        <v>74</v>
      </c>
      <c r="BK167" s="227">
        <f>ROUND(I167*H167,2)</f>
        <v>0</v>
      </c>
      <c r="BL167" s="17" t="s">
        <v>170</v>
      </c>
      <c r="BM167" s="17" t="s">
        <v>1396</v>
      </c>
    </row>
    <row r="168" s="1" customFormat="1">
      <c r="B168" s="38"/>
      <c r="C168" s="39"/>
      <c r="D168" s="228" t="s">
        <v>172</v>
      </c>
      <c r="E168" s="39"/>
      <c r="F168" s="229" t="s">
        <v>1142</v>
      </c>
      <c r="G168" s="39"/>
      <c r="H168" s="39"/>
      <c r="I168" s="143"/>
      <c r="J168" s="39"/>
      <c r="K168" s="39"/>
      <c r="L168" s="43"/>
      <c r="M168" s="230"/>
      <c r="N168" s="79"/>
      <c r="O168" s="79"/>
      <c r="P168" s="79"/>
      <c r="Q168" s="79"/>
      <c r="R168" s="79"/>
      <c r="S168" s="79"/>
      <c r="T168" s="80"/>
      <c r="AT168" s="17" t="s">
        <v>172</v>
      </c>
      <c r="AU168" s="17" t="s">
        <v>76</v>
      </c>
    </row>
    <row r="169" s="1" customFormat="1">
      <c r="B169" s="38"/>
      <c r="C169" s="39"/>
      <c r="D169" s="228" t="s">
        <v>174</v>
      </c>
      <c r="E169" s="39"/>
      <c r="F169" s="231" t="s">
        <v>1143</v>
      </c>
      <c r="G169" s="39"/>
      <c r="H169" s="39"/>
      <c r="I169" s="143"/>
      <c r="J169" s="39"/>
      <c r="K169" s="39"/>
      <c r="L169" s="43"/>
      <c r="M169" s="230"/>
      <c r="N169" s="79"/>
      <c r="O169" s="79"/>
      <c r="P169" s="79"/>
      <c r="Q169" s="79"/>
      <c r="R169" s="79"/>
      <c r="S169" s="79"/>
      <c r="T169" s="80"/>
      <c r="AT169" s="17" t="s">
        <v>174</v>
      </c>
      <c r="AU169" s="17" t="s">
        <v>76</v>
      </c>
    </row>
    <row r="170" s="13" customFormat="1">
      <c r="B170" s="243"/>
      <c r="C170" s="244"/>
      <c r="D170" s="228" t="s">
        <v>176</v>
      </c>
      <c r="E170" s="245" t="s">
        <v>1</v>
      </c>
      <c r="F170" s="246" t="s">
        <v>1397</v>
      </c>
      <c r="G170" s="244"/>
      <c r="H170" s="245" t="s">
        <v>1</v>
      </c>
      <c r="I170" s="247"/>
      <c r="J170" s="244"/>
      <c r="K170" s="244"/>
      <c r="L170" s="248"/>
      <c r="M170" s="249"/>
      <c r="N170" s="250"/>
      <c r="O170" s="250"/>
      <c r="P170" s="250"/>
      <c r="Q170" s="250"/>
      <c r="R170" s="250"/>
      <c r="S170" s="250"/>
      <c r="T170" s="251"/>
      <c r="AT170" s="252" t="s">
        <v>176</v>
      </c>
      <c r="AU170" s="252" t="s">
        <v>76</v>
      </c>
      <c r="AV170" s="13" t="s">
        <v>74</v>
      </c>
      <c r="AW170" s="13" t="s">
        <v>30</v>
      </c>
      <c r="AX170" s="13" t="s">
        <v>67</v>
      </c>
      <c r="AY170" s="252" t="s">
        <v>163</v>
      </c>
    </row>
    <row r="171" s="12" customFormat="1">
      <c r="B171" s="232"/>
      <c r="C171" s="233"/>
      <c r="D171" s="228" t="s">
        <v>176</v>
      </c>
      <c r="E171" s="234" t="s">
        <v>1</v>
      </c>
      <c r="F171" s="235" t="s">
        <v>76</v>
      </c>
      <c r="G171" s="233"/>
      <c r="H171" s="236">
        <v>2</v>
      </c>
      <c r="I171" s="237"/>
      <c r="J171" s="233"/>
      <c r="K171" s="233"/>
      <c r="L171" s="238"/>
      <c r="M171" s="239"/>
      <c r="N171" s="240"/>
      <c r="O171" s="240"/>
      <c r="P171" s="240"/>
      <c r="Q171" s="240"/>
      <c r="R171" s="240"/>
      <c r="S171" s="240"/>
      <c r="T171" s="241"/>
      <c r="AT171" s="242" t="s">
        <v>176</v>
      </c>
      <c r="AU171" s="242" t="s">
        <v>76</v>
      </c>
      <c r="AV171" s="12" t="s">
        <v>76</v>
      </c>
      <c r="AW171" s="12" t="s">
        <v>30</v>
      </c>
      <c r="AX171" s="12" t="s">
        <v>67</v>
      </c>
      <c r="AY171" s="242" t="s">
        <v>163</v>
      </c>
    </row>
    <row r="172" s="13" customFormat="1">
      <c r="B172" s="243"/>
      <c r="C172" s="244"/>
      <c r="D172" s="228" t="s">
        <v>176</v>
      </c>
      <c r="E172" s="245" t="s">
        <v>1</v>
      </c>
      <c r="F172" s="246" t="s">
        <v>1398</v>
      </c>
      <c r="G172" s="244"/>
      <c r="H172" s="245" t="s">
        <v>1</v>
      </c>
      <c r="I172" s="247"/>
      <c r="J172" s="244"/>
      <c r="K172" s="244"/>
      <c r="L172" s="248"/>
      <c r="M172" s="249"/>
      <c r="N172" s="250"/>
      <c r="O172" s="250"/>
      <c r="P172" s="250"/>
      <c r="Q172" s="250"/>
      <c r="R172" s="250"/>
      <c r="S172" s="250"/>
      <c r="T172" s="251"/>
      <c r="AT172" s="252" t="s">
        <v>176</v>
      </c>
      <c r="AU172" s="252" t="s">
        <v>76</v>
      </c>
      <c r="AV172" s="13" t="s">
        <v>74</v>
      </c>
      <c r="AW172" s="13" t="s">
        <v>30</v>
      </c>
      <c r="AX172" s="13" t="s">
        <v>67</v>
      </c>
      <c r="AY172" s="252" t="s">
        <v>163</v>
      </c>
    </row>
    <row r="173" s="12" customFormat="1">
      <c r="B173" s="232"/>
      <c r="C173" s="233"/>
      <c r="D173" s="228" t="s">
        <v>176</v>
      </c>
      <c r="E173" s="234" t="s">
        <v>1</v>
      </c>
      <c r="F173" s="235" t="s">
        <v>76</v>
      </c>
      <c r="G173" s="233"/>
      <c r="H173" s="236">
        <v>2</v>
      </c>
      <c r="I173" s="237"/>
      <c r="J173" s="233"/>
      <c r="K173" s="233"/>
      <c r="L173" s="238"/>
      <c r="M173" s="239"/>
      <c r="N173" s="240"/>
      <c r="O173" s="240"/>
      <c r="P173" s="240"/>
      <c r="Q173" s="240"/>
      <c r="R173" s="240"/>
      <c r="S173" s="240"/>
      <c r="T173" s="241"/>
      <c r="AT173" s="242" t="s">
        <v>176</v>
      </c>
      <c r="AU173" s="242" t="s">
        <v>76</v>
      </c>
      <c r="AV173" s="12" t="s">
        <v>76</v>
      </c>
      <c r="AW173" s="12" t="s">
        <v>30</v>
      </c>
      <c r="AX173" s="12" t="s">
        <v>67</v>
      </c>
      <c r="AY173" s="242" t="s">
        <v>163</v>
      </c>
    </row>
    <row r="174" s="14" customFormat="1">
      <c r="B174" s="253"/>
      <c r="C174" s="254"/>
      <c r="D174" s="228" t="s">
        <v>176</v>
      </c>
      <c r="E174" s="255" t="s">
        <v>1</v>
      </c>
      <c r="F174" s="256" t="s">
        <v>188</v>
      </c>
      <c r="G174" s="254"/>
      <c r="H174" s="257">
        <v>4</v>
      </c>
      <c r="I174" s="258"/>
      <c r="J174" s="254"/>
      <c r="K174" s="254"/>
      <c r="L174" s="259"/>
      <c r="M174" s="260"/>
      <c r="N174" s="261"/>
      <c r="O174" s="261"/>
      <c r="P174" s="261"/>
      <c r="Q174" s="261"/>
      <c r="R174" s="261"/>
      <c r="S174" s="261"/>
      <c r="T174" s="262"/>
      <c r="AT174" s="263" t="s">
        <v>176</v>
      </c>
      <c r="AU174" s="263" t="s">
        <v>76</v>
      </c>
      <c r="AV174" s="14" t="s">
        <v>170</v>
      </c>
      <c r="AW174" s="14" t="s">
        <v>30</v>
      </c>
      <c r="AX174" s="14" t="s">
        <v>74</v>
      </c>
      <c r="AY174" s="263" t="s">
        <v>163</v>
      </c>
    </row>
    <row r="175" s="1" customFormat="1" ht="22.5" customHeight="1">
      <c r="B175" s="38"/>
      <c r="C175" s="216" t="s">
        <v>8</v>
      </c>
      <c r="D175" s="216" t="s">
        <v>165</v>
      </c>
      <c r="E175" s="217" t="s">
        <v>1144</v>
      </c>
      <c r="F175" s="218" t="s">
        <v>1145</v>
      </c>
      <c r="G175" s="219" t="s">
        <v>1140</v>
      </c>
      <c r="H175" s="220">
        <v>2</v>
      </c>
      <c r="I175" s="221"/>
      <c r="J175" s="222">
        <f>ROUND(I175*H175,2)</f>
        <v>0</v>
      </c>
      <c r="K175" s="218" t="s">
        <v>536</v>
      </c>
      <c r="L175" s="43"/>
      <c r="M175" s="223" t="s">
        <v>1</v>
      </c>
      <c r="N175" s="224" t="s">
        <v>38</v>
      </c>
      <c r="O175" s="79"/>
      <c r="P175" s="225">
        <f>O175*H175</f>
        <v>0</v>
      </c>
      <c r="Q175" s="225">
        <v>0</v>
      </c>
      <c r="R175" s="225">
        <f>Q175*H175</f>
        <v>0</v>
      </c>
      <c r="S175" s="225">
        <v>0</v>
      </c>
      <c r="T175" s="226">
        <f>S175*H175</f>
        <v>0</v>
      </c>
      <c r="AR175" s="17" t="s">
        <v>170</v>
      </c>
      <c r="AT175" s="17" t="s">
        <v>165</v>
      </c>
      <c r="AU175" s="17" t="s">
        <v>76</v>
      </c>
      <c r="AY175" s="17" t="s">
        <v>163</v>
      </c>
      <c r="BE175" s="227">
        <f>IF(N175="základní",J175,0)</f>
        <v>0</v>
      </c>
      <c r="BF175" s="227">
        <f>IF(N175="snížená",J175,0)</f>
        <v>0</v>
      </c>
      <c r="BG175" s="227">
        <f>IF(N175="zákl. přenesená",J175,0)</f>
        <v>0</v>
      </c>
      <c r="BH175" s="227">
        <f>IF(N175="sníž. přenesená",J175,0)</f>
        <v>0</v>
      </c>
      <c r="BI175" s="227">
        <f>IF(N175="nulová",J175,0)</f>
        <v>0</v>
      </c>
      <c r="BJ175" s="17" t="s">
        <v>74</v>
      </c>
      <c r="BK175" s="227">
        <f>ROUND(I175*H175,2)</f>
        <v>0</v>
      </c>
      <c r="BL175" s="17" t="s">
        <v>170</v>
      </c>
      <c r="BM175" s="17" t="s">
        <v>1399</v>
      </c>
    </row>
    <row r="176" s="1" customFormat="1">
      <c r="B176" s="38"/>
      <c r="C176" s="39"/>
      <c r="D176" s="228" t="s">
        <v>172</v>
      </c>
      <c r="E176" s="39"/>
      <c r="F176" s="229" t="s">
        <v>1147</v>
      </c>
      <c r="G176" s="39"/>
      <c r="H176" s="39"/>
      <c r="I176" s="143"/>
      <c r="J176" s="39"/>
      <c r="K176" s="39"/>
      <c r="L176" s="43"/>
      <c r="M176" s="230"/>
      <c r="N176" s="79"/>
      <c r="O176" s="79"/>
      <c r="P176" s="79"/>
      <c r="Q176" s="79"/>
      <c r="R176" s="79"/>
      <c r="S176" s="79"/>
      <c r="T176" s="80"/>
      <c r="AT176" s="17" t="s">
        <v>172</v>
      </c>
      <c r="AU176" s="17" t="s">
        <v>76</v>
      </c>
    </row>
    <row r="177" s="1" customFormat="1">
      <c r="B177" s="38"/>
      <c r="C177" s="39"/>
      <c r="D177" s="228" t="s">
        <v>174</v>
      </c>
      <c r="E177" s="39"/>
      <c r="F177" s="231" t="s">
        <v>1143</v>
      </c>
      <c r="G177" s="39"/>
      <c r="H177" s="39"/>
      <c r="I177" s="143"/>
      <c r="J177" s="39"/>
      <c r="K177" s="39"/>
      <c r="L177" s="43"/>
      <c r="M177" s="230"/>
      <c r="N177" s="79"/>
      <c r="O177" s="79"/>
      <c r="P177" s="79"/>
      <c r="Q177" s="79"/>
      <c r="R177" s="79"/>
      <c r="S177" s="79"/>
      <c r="T177" s="80"/>
      <c r="AT177" s="17" t="s">
        <v>174</v>
      </c>
      <c r="AU177" s="17" t="s">
        <v>76</v>
      </c>
    </row>
    <row r="178" s="13" customFormat="1">
      <c r="B178" s="243"/>
      <c r="C178" s="244"/>
      <c r="D178" s="228" t="s">
        <v>176</v>
      </c>
      <c r="E178" s="245" t="s">
        <v>1</v>
      </c>
      <c r="F178" s="246" t="s">
        <v>1400</v>
      </c>
      <c r="G178" s="244"/>
      <c r="H178" s="245" t="s">
        <v>1</v>
      </c>
      <c r="I178" s="247"/>
      <c r="J178" s="244"/>
      <c r="K178" s="244"/>
      <c r="L178" s="248"/>
      <c r="M178" s="249"/>
      <c r="N178" s="250"/>
      <c r="O178" s="250"/>
      <c r="P178" s="250"/>
      <c r="Q178" s="250"/>
      <c r="R178" s="250"/>
      <c r="S178" s="250"/>
      <c r="T178" s="251"/>
      <c r="AT178" s="252" t="s">
        <v>176</v>
      </c>
      <c r="AU178" s="252" t="s">
        <v>76</v>
      </c>
      <c r="AV178" s="13" t="s">
        <v>74</v>
      </c>
      <c r="AW178" s="13" t="s">
        <v>30</v>
      </c>
      <c r="AX178" s="13" t="s">
        <v>67</v>
      </c>
      <c r="AY178" s="252" t="s">
        <v>163</v>
      </c>
    </row>
    <row r="179" s="12" customFormat="1">
      <c r="B179" s="232"/>
      <c r="C179" s="233"/>
      <c r="D179" s="228" t="s">
        <v>176</v>
      </c>
      <c r="E179" s="234" t="s">
        <v>1</v>
      </c>
      <c r="F179" s="235" t="s">
        <v>76</v>
      </c>
      <c r="G179" s="233"/>
      <c r="H179" s="236">
        <v>2</v>
      </c>
      <c r="I179" s="237"/>
      <c r="J179" s="233"/>
      <c r="K179" s="233"/>
      <c r="L179" s="238"/>
      <c r="M179" s="239"/>
      <c r="N179" s="240"/>
      <c r="O179" s="240"/>
      <c r="P179" s="240"/>
      <c r="Q179" s="240"/>
      <c r="R179" s="240"/>
      <c r="S179" s="240"/>
      <c r="T179" s="241"/>
      <c r="AT179" s="242" t="s">
        <v>176</v>
      </c>
      <c r="AU179" s="242" t="s">
        <v>76</v>
      </c>
      <c r="AV179" s="12" t="s">
        <v>76</v>
      </c>
      <c r="AW179" s="12" t="s">
        <v>30</v>
      </c>
      <c r="AX179" s="12" t="s">
        <v>74</v>
      </c>
      <c r="AY179" s="242" t="s">
        <v>163</v>
      </c>
    </row>
    <row r="180" s="1" customFormat="1" ht="22.5" customHeight="1">
      <c r="B180" s="38"/>
      <c r="C180" s="216" t="s">
        <v>294</v>
      </c>
      <c r="D180" s="216" t="s">
        <v>165</v>
      </c>
      <c r="E180" s="217" t="s">
        <v>1148</v>
      </c>
      <c r="F180" s="218" t="s">
        <v>1149</v>
      </c>
      <c r="G180" s="219" t="s">
        <v>1140</v>
      </c>
      <c r="H180" s="220">
        <v>3</v>
      </c>
      <c r="I180" s="221"/>
      <c r="J180" s="222">
        <f>ROUND(I180*H180,2)</f>
        <v>0</v>
      </c>
      <c r="K180" s="218" t="s">
        <v>536</v>
      </c>
      <c r="L180" s="43"/>
      <c r="M180" s="223" t="s">
        <v>1</v>
      </c>
      <c r="N180" s="224" t="s">
        <v>38</v>
      </c>
      <c r="O180" s="79"/>
      <c r="P180" s="225">
        <f>O180*H180</f>
        <v>0</v>
      </c>
      <c r="Q180" s="225">
        <v>0</v>
      </c>
      <c r="R180" s="225">
        <f>Q180*H180</f>
        <v>0</v>
      </c>
      <c r="S180" s="225">
        <v>0</v>
      </c>
      <c r="T180" s="226">
        <f>S180*H180</f>
        <v>0</v>
      </c>
      <c r="AR180" s="17" t="s">
        <v>170</v>
      </c>
      <c r="AT180" s="17" t="s">
        <v>165</v>
      </c>
      <c r="AU180" s="17" t="s">
        <v>76</v>
      </c>
      <c r="AY180" s="17" t="s">
        <v>163</v>
      </c>
      <c r="BE180" s="227">
        <f>IF(N180="základní",J180,0)</f>
        <v>0</v>
      </c>
      <c r="BF180" s="227">
        <f>IF(N180="snížená",J180,0)</f>
        <v>0</v>
      </c>
      <c r="BG180" s="227">
        <f>IF(N180="zákl. přenesená",J180,0)</f>
        <v>0</v>
      </c>
      <c r="BH180" s="227">
        <f>IF(N180="sníž. přenesená",J180,0)</f>
        <v>0</v>
      </c>
      <c r="BI180" s="227">
        <f>IF(N180="nulová",J180,0)</f>
        <v>0</v>
      </c>
      <c r="BJ180" s="17" t="s">
        <v>74</v>
      </c>
      <c r="BK180" s="227">
        <f>ROUND(I180*H180,2)</f>
        <v>0</v>
      </c>
      <c r="BL180" s="17" t="s">
        <v>170</v>
      </c>
      <c r="BM180" s="17" t="s">
        <v>1401</v>
      </c>
    </row>
    <row r="181" s="1" customFormat="1">
      <c r="B181" s="38"/>
      <c r="C181" s="39"/>
      <c r="D181" s="228" t="s">
        <v>172</v>
      </c>
      <c r="E181" s="39"/>
      <c r="F181" s="229" t="s">
        <v>1151</v>
      </c>
      <c r="G181" s="39"/>
      <c r="H181" s="39"/>
      <c r="I181" s="143"/>
      <c r="J181" s="39"/>
      <c r="K181" s="39"/>
      <c r="L181" s="43"/>
      <c r="M181" s="230"/>
      <c r="N181" s="79"/>
      <c r="O181" s="79"/>
      <c r="P181" s="79"/>
      <c r="Q181" s="79"/>
      <c r="R181" s="79"/>
      <c r="S181" s="79"/>
      <c r="T181" s="80"/>
      <c r="AT181" s="17" t="s">
        <v>172</v>
      </c>
      <c r="AU181" s="17" t="s">
        <v>76</v>
      </c>
    </row>
    <row r="182" s="1" customFormat="1">
      <c r="B182" s="38"/>
      <c r="C182" s="39"/>
      <c r="D182" s="228" t="s">
        <v>174</v>
      </c>
      <c r="E182" s="39"/>
      <c r="F182" s="231" t="s">
        <v>1152</v>
      </c>
      <c r="G182" s="39"/>
      <c r="H182" s="39"/>
      <c r="I182" s="143"/>
      <c r="J182" s="39"/>
      <c r="K182" s="39"/>
      <c r="L182" s="43"/>
      <c r="M182" s="230"/>
      <c r="N182" s="79"/>
      <c r="O182" s="79"/>
      <c r="P182" s="79"/>
      <c r="Q182" s="79"/>
      <c r="R182" s="79"/>
      <c r="S182" s="79"/>
      <c r="T182" s="80"/>
      <c r="AT182" s="17" t="s">
        <v>174</v>
      </c>
      <c r="AU182" s="17" t="s">
        <v>76</v>
      </c>
    </row>
    <row r="183" s="13" customFormat="1">
      <c r="B183" s="243"/>
      <c r="C183" s="244"/>
      <c r="D183" s="228" t="s">
        <v>176</v>
      </c>
      <c r="E183" s="245" t="s">
        <v>1</v>
      </c>
      <c r="F183" s="246" t="s">
        <v>578</v>
      </c>
      <c r="G183" s="244"/>
      <c r="H183" s="245" t="s">
        <v>1</v>
      </c>
      <c r="I183" s="247"/>
      <c r="J183" s="244"/>
      <c r="K183" s="244"/>
      <c r="L183" s="248"/>
      <c r="M183" s="249"/>
      <c r="N183" s="250"/>
      <c r="O183" s="250"/>
      <c r="P183" s="250"/>
      <c r="Q183" s="250"/>
      <c r="R183" s="250"/>
      <c r="S183" s="250"/>
      <c r="T183" s="251"/>
      <c r="AT183" s="252" t="s">
        <v>176</v>
      </c>
      <c r="AU183" s="252" t="s">
        <v>76</v>
      </c>
      <c r="AV183" s="13" t="s">
        <v>74</v>
      </c>
      <c r="AW183" s="13" t="s">
        <v>30</v>
      </c>
      <c r="AX183" s="13" t="s">
        <v>67</v>
      </c>
      <c r="AY183" s="252" t="s">
        <v>163</v>
      </c>
    </row>
    <row r="184" s="12" customFormat="1">
      <c r="B184" s="232"/>
      <c r="C184" s="233"/>
      <c r="D184" s="228" t="s">
        <v>176</v>
      </c>
      <c r="E184" s="234" t="s">
        <v>1</v>
      </c>
      <c r="F184" s="235" t="s">
        <v>1250</v>
      </c>
      <c r="G184" s="233"/>
      <c r="H184" s="236">
        <v>3</v>
      </c>
      <c r="I184" s="237"/>
      <c r="J184" s="233"/>
      <c r="K184" s="233"/>
      <c r="L184" s="238"/>
      <c r="M184" s="239"/>
      <c r="N184" s="240"/>
      <c r="O184" s="240"/>
      <c r="P184" s="240"/>
      <c r="Q184" s="240"/>
      <c r="R184" s="240"/>
      <c r="S184" s="240"/>
      <c r="T184" s="241"/>
      <c r="AT184" s="242" t="s">
        <v>176</v>
      </c>
      <c r="AU184" s="242" t="s">
        <v>76</v>
      </c>
      <c r="AV184" s="12" t="s">
        <v>76</v>
      </c>
      <c r="AW184" s="12" t="s">
        <v>30</v>
      </c>
      <c r="AX184" s="12" t="s">
        <v>74</v>
      </c>
      <c r="AY184" s="242" t="s">
        <v>163</v>
      </c>
    </row>
    <row r="185" s="1" customFormat="1" ht="22.5" customHeight="1">
      <c r="B185" s="38"/>
      <c r="C185" s="216" t="s">
        <v>305</v>
      </c>
      <c r="D185" s="216" t="s">
        <v>165</v>
      </c>
      <c r="E185" s="217" t="s">
        <v>1154</v>
      </c>
      <c r="F185" s="218" t="s">
        <v>1155</v>
      </c>
      <c r="G185" s="219" t="s">
        <v>168</v>
      </c>
      <c r="H185" s="220">
        <v>200</v>
      </c>
      <c r="I185" s="221"/>
      <c r="J185" s="222">
        <f>ROUND(I185*H185,2)</f>
        <v>0</v>
      </c>
      <c r="K185" s="218" t="s">
        <v>536</v>
      </c>
      <c r="L185" s="43"/>
      <c r="M185" s="223" t="s">
        <v>1</v>
      </c>
      <c r="N185" s="224" t="s">
        <v>38</v>
      </c>
      <c r="O185" s="79"/>
      <c r="P185" s="225">
        <f>O185*H185</f>
        <v>0</v>
      </c>
      <c r="Q185" s="225">
        <v>0</v>
      </c>
      <c r="R185" s="225">
        <f>Q185*H185</f>
        <v>0</v>
      </c>
      <c r="S185" s="225">
        <v>0</v>
      </c>
      <c r="T185" s="226">
        <f>S185*H185</f>
        <v>0</v>
      </c>
      <c r="AR185" s="17" t="s">
        <v>170</v>
      </c>
      <c r="AT185" s="17" t="s">
        <v>165</v>
      </c>
      <c r="AU185" s="17" t="s">
        <v>76</v>
      </c>
      <c r="AY185" s="17" t="s">
        <v>163</v>
      </c>
      <c r="BE185" s="227">
        <f>IF(N185="základní",J185,0)</f>
        <v>0</v>
      </c>
      <c r="BF185" s="227">
        <f>IF(N185="snížená",J185,0)</f>
        <v>0</v>
      </c>
      <c r="BG185" s="227">
        <f>IF(N185="zákl. přenesená",J185,0)</f>
        <v>0</v>
      </c>
      <c r="BH185" s="227">
        <f>IF(N185="sníž. přenesená",J185,0)</f>
        <v>0</v>
      </c>
      <c r="BI185" s="227">
        <f>IF(N185="nulová",J185,0)</f>
        <v>0</v>
      </c>
      <c r="BJ185" s="17" t="s">
        <v>74</v>
      </c>
      <c r="BK185" s="227">
        <f>ROUND(I185*H185,2)</f>
        <v>0</v>
      </c>
      <c r="BL185" s="17" t="s">
        <v>170</v>
      </c>
      <c r="BM185" s="17" t="s">
        <v>1402</v>
      </c>
    </row>
    <row r="186" s="1" customFormat="1">
      <c r="B186" s="38"/>
      <c r="C186" s="39"/>
      <c r="D186" s="228" t="s">
        <v>172</v>
      </c>
      <c r="E186" s="39"/>
      <c r="F186" s="229" t="s">
        <v>1157</v>
      </c>
      <c r="G186" s="39"/>
      <c r="H186" s="39"/>
      <c r="I186" s="143"/>
      <c r="J186" s="39"/>
      <c r="K186" s="39"/>
      <c r="L186" s="43"/>
      <c r="M186" s="230"/>
      <c r="N186" s="79"/>
      <c r="O186" s="79"/>
      <c r="P186" s="79"/>
      <c r="Q186" s="79"/>
      <c r="R186" s="79"/>
      <c r="S186" s="79"/>
      <c r="T186" s="80"/>
      <c r="AT186" s="17" t="s">
        <v>172</v>
      </c>
      <c r="AU186" s="17" t="s">
        <v>76</v>
      </c>
    </row>
    <row r="187" s="1" customFormat="1">
      <c r="B187" s="38"/>
      <c r="C187" s="39"/>
      <c r="D187" s="228" t="s">
        <v>174</v>
      </c>
      <c r="E187" s="39"/>
      <c r="F187" s="231" t="s">
        <v>1158</v>
      </c>
      <c r="G187" s="39"/>
      <c r="H187" s="39"/>
      <c r="I187" s="143"/>
      <c r="J187" s="39"/>
      <c r="K187" s="39"/>
      <c r="L187" s="43"/>
      <c r="M187" s="230"/>
      <c r="N187" s="79"/>
      <c r="O187" s="79"/>
      <c r="P187" s="79"/>
      <c r="Q187" s="79"/>
      <c r="R187" s="79"/>
      <c r="S187" s="79"/>
      <c r="T187" s="80"/>
      <c r="AT187" s="17" t="s">
        <v>174</v>
      </c>
      <c r="AU187" s="17" t="s">
        <v>76</v>
      </c>
    </row>
    <row r="188" s="13" customFormat="1">
      <c r="B188" s="243"/>
      <c r="C188" s="244"/>
      <c r="D188" s="228" t="s">
        <v>176</v>
      </c>
      <c r="E188" s="245" t="s">
        <v>1</v>
      </c>
      <c r="F188" s="246" t="s">
        <v>578</v>
      </c>
      <c r="G188" s="244"/>
      <c r="H188" s="245" t="s">
        <v>1</v>
      </c>
      <c r="I188" s="247"/>
      <c r="J188" s="244"/>
      <c r="K188" s="244"/>
      <c r="L188" s="248"/>
      <c r="M188" s="249"/>
      <c r="N188" s="250"/>
      <c r="O188" s="250"/>
      <c r="P188" s="250"/>
      <c r="Q188" s="250"/>
      <c r="R188" s="250"/>
      <c r="S188" s="250"/>
      <c r="T188" s="251"/>
      <c r="AT188" s="252" t="s">
        <v>176</v>
      </c>
      <c r="AU188" s="252" t="s">
        <v>76</v>
      </c>
      <c r="AV188" s="13" t="s">
        <v>74</v>
      </c>
      <c r="AW188" s="13" t="s">
        <v>30</v>
      </c>
      <c r="AX188" s="13" t="s">
        <v>67</v>
      </c>
      <c r="AY188" s="252" t="s">
        <v>163</v>
      </c>
    </row>
    <row r="189" s="12" customFormat="1">
      <c r="B189" s="232"/>
      <c r="C189" s="233"/>
      <c r="D189" s="228" t="s">
        <v>176</v>
      </c>
      <c r="E189" s="234" t="s">
        <v>1</v>
      </c>
      <c r="F189" s="235" t="s">
        <v>1159</v>
      </c>
      <c r="G189" s="233"/>
      <c r="H189" s="236">
        <v>200</v>
      </c>
      <c r="I189" s="237"/>
      <c r="J189" s="233"/>
      <c r="K189" s="233"/>
      <c r="L189" s="238"/>
      <c r="M189" s="239"/>
      <c r="N189" s="240"/>
      <c r="O189" s="240"/>
      <c r="P189" s="240"/>
      <c r="Q189" s="240"/>
      <c r="R189" s="240"/>
      <c r="S189" s="240"/>
      <c r="T189" s="241"/>
      <c r="AT189" s="242" t="s">
        <v>176</v>
      </c>
      <c r="AU189" s="242" t="s">
        <v>76</v>
      </c>
      <c r="AV189" s="12" t="s">
        <v>76</v>
      </c>
      <c r="AW189" s="12" t="s">
        <v>30</v>
      </c>
      <c r="AX189" s="12" t="s">
        <v>74</v>
      </c>
      <c r="AY189" s="242" t="s">
        <v>163</v>
      </c>
    </row>
    <row r="190" s="1" customFormat="1" ht="22.5" customHeight="1">
      <c r="B190" s="38"/>
      <c r="C190" s="216" t="s">
        <v>312</v>
      </c>
      <c r="D190" s="216" t="s">
        <v>165</v>
      </c>
      <c r="E190" s="217" t="s">
        <v>1403</v>
      </c>
      <c r="F190" s="218" t="s">
        <v>1404</v>
      </c>
      <c r="G190" s="219" t="s">
        <v>398</v>
      </c>
      <c r="H190" s="220">
        <v>16</v>
      </c>
      <c r="I190" s="221"/>
      <c r="J190" s="222">
        <f>ROUND(I190*H190,2)</f>
        <v>0</v>
      </c>
      <c r="K190" s="218" t="s">
        <v>536</v>
      </c>
      <c r="L190" s="43"/>
      <c r="M190" s="223" t="s">
        <v>1</v>
      </c>
      <c r="N190" s="224" t="s">
        <v>38</v>
      </c>
      <c r="O190" s="79"/>
      <c r="P190" s="225">
        <f>O190*H190</f>
        <v>0</v>
      </c>
      <c r="Q190" s="225">
        <v>0</v>
      </c>
      <c r="R190" s="225">
        <f>Q190*H190</f>
        <v>0</v>
      </c>
      <c r="S190" s="225">
        <v>0</v>
      </c>
      <c r="T190" s="226">
        <f>S190*H190</f>
        <v>0</v>
      </c>
      <c r="AR190" s="17" t="s">
        <v>170</v>
      </c>
      <c r="AT190" s="17" t="s">
        <v>165</v>
      </c>
      <c r="AU190" s="17" t="s">
        <v>76</v>
      </c>
      <c r="AY190" s="17" t="s">
        <v>163</v>
      </c>
      <c r="BE190" s="227">
        <f>IF(N190="základní",J190,0)</f>
        <v>0</v>
      </c>
      <c r="BF190" s="227">
        <f>IF(N190="snížená",J190,0)</f>
        <v>0</v>
      </c>
      <c r="BG190" s="227">
        <f>IF(N190="zákl. přenesená",J190,0)</f>
        <v>0</v>
      </c>
      <c r="BH190" s="227">
        <f>IF(N190="sníž. přenesená",J190,0)</f>
        <v>0</v>
      </c>
      <c r="BI190" s="227">
        <f>IF(N190="nulová",J190,0)</f>
        <v>0</v>
      </c>
      <c r="BJ190" s="17" t="s">
        <v>74</v>
      </c>
      <c r="BK190" s="227">
        <f>ROUND(I190*H190,2)</f>
        <v>0</v>
      </c>
      <c r="BL190" s="17" t="s">
        <v>170</v>
      </c>
      <c r="BM190" s="17" t="s">
        <v>1405</v>
      </c>
    </row>
    <row r="191" s="1" customFormat="1">
      <c r="B191" s="38"/>
      <c r="C191" s="39"/>
      <c r="D191" s="228" t="s">
        <v>172</v>
      </c>
      <c r="E191" s="39"/>
      <c r="F191" s="229" t="s">
        <v>1406</v>
      </c>
      <c r="G191" s="39"/>
      <c r="H191" s="39"/>
      <c r="I191" s="143"/>
      <c r="J191" s="39"/>
      <c r="K191" s="39"/>
      <c r="L191" s="43"/>
      <c r="M191" s="230"/>
      <c r="N191" s="79"/>
      <c r="O191" s="79"/>
      <c r="P191" s="79"/>
      <c r="Q191" s="79"/>
      <c r="R191" s="79"/>
      <c r="S191" s="79"/>
      <c r="T191" s="80"/>
      <c r="AT191" s="17" t="s">
        <v>172</v>
      </c>
      <c r="AU191" s="17" t="s">
        <v>76</v>
      </c>
    </row>
    <row r="192" s="1" customFormat="1">
      <c r="B192" s="38"/>
      <c r="C192" s="39"/>
      <c r="D192" s="228" t="s">
        <v>174</v>
      </c>
      <c r="E192" s="39"/>
      <c r="F192" s="231" t="s">
        <v>1407</v>
      </c>
      <c r="G192" s="39"/>
      <c r="H192" s="39"/>
      <c r="I192" s="143"/>
      <c r="J192" s="39"/>
      <c r="K192" s="39"/>
      <c r="L192" s="43"/>
      <c r="M192" s="230"/>
      <c r="N192" s="79"/>
      <c r="O192" s="79"/>
      <c r="P192" s="79"/>
      <c r="Q192" s="79"/>
      <c r="R192" s="79"/>
      <c r="S192" s="79"/>
      <c r="T192" s="80"/>
      <c r="AT192" s="17" t="s">
        <v>174</v>
      </c>
      <c r="AU192" s="17" t="s">
        <v>76</v>
      </c>
    </row>
    <row r="193" s="1" customFormat="1">
      <c r="B193" s="38"/>
      <c r="C193" s="39"/>
      <c r="D193" s="228" t="s">
        <v>221</v>
      </c>
      <c r="E193" s="39"/>
      <c r="F193" s="231" t="s">
        <v>1408</v>
      </c>
      <c r="G193" s="39"/>
      <c r="H193" s="39"/>
      <c r="I193" s="143"/>
      <c r="J193" s="39"/>
      <c r="K193" s="39"/>
      <c r="L193" s="43"/>
      <c r="M193" s="230"/>
      <c r="N193" s="79"/>
      <c r="O193" s="79"/>
      <c r="P193" s="79"/>
      <c r="Q193" s="79"/>
      <c r="R193" s="79"/>
      <c r="S193" s="79"/>
      <c r="T193" s="80"/>
      <c r="AT193" s="17" t="s">
        <v>221</v>
      </c>
      <c r="AU193" s="17" t="s">
        <v>76</v>
      </c>
    </row>
    <row r="194" s="1" customFormat="1" ht="22.5" customHeight="1">
      <c r="B194" s="38"/>
      <c r="C194" s="216" t="s">
        <v>320</v>
      </c>
      <c r="D194" s="216" t="s">
        <v>165</v>
      </c>
      <c r="E194" s="217" t="s">
        <v>1409</v>
      </c>
      <c r="F194" s="218" t="s">
        <v>1410</v>
      </c>
      <c r="G194" s="219" t="s">
        <v>398</v>
      </c>
      <c r="H194" s="220">
        <v>16</v>
      </c>
      <c r="I194" s="221"/>
      <c r="J194" s="222">
        <f>ROUND(I194*H194,2)</f>
        <v>0</v>
      </c>
      <c r="K194" s="218" t="s">
        <v>536</v>
      </c>
      <c r="L194" s="43"/>
      <c r="M194" s="223" t="s">
        <v>1</v>
      </c>
      <c r="N194" s="224" t="s">
        <v>38</v>
      </c>
      <c r="O194" s="79"/>
      <c r="P194" s="225">
        <f>O194*H194</f>
        <v>0</v>
      </c>
      <c r="Q194" s="225">
        <v>0</v>
      </c>
      <c r="R194" s="225">
        <f>Q194*H194</f>
        <v>0</v>
      </c>
      <c r="S194" s="225">
        <v>0</v>
      </c>
      <c r="T194" s="226">
        <f>S194*H194</f>
        <v>0</v>
      </c>
      <c r="AR194" s="17" t="s">
        <v>170</v>
      </c>
      <c r="AT194" s="17" t="s">
        <v>165</v>
      </c>
      <c r="AU194" s="17" t="s">
        <v>76</v>
      </c>
      <c r="AY194" s="17" t="s">
        <v>163</v>
      </c>
      <c r="BE194" s="227">
        <f>IF(N194="základní",J194,0)</f>
        <v>0</v>
      </c>
      <c r="BF194" s="227">
        <f>IF(N194="snížená",J194,0)</f>
        <v>0</v>
      </c>
      <c r="BG194" s="227">
        <f>IF(N194="zákl. přenesená",J194,0)</f>
        <v>0</v>
      </c>
      <c r="BH194" s="227">
        <f>IF(N194="sníž. přenesená",J194,0)</f>
        <v>0</v>
      </c>
      <c r="BI194" s="227">
        <f>IF(N194="nulová",J194,0)</f>
        <v>0</v>
      </c>
      <c r="BJ194" s="17" t="s">
        <v>74</v>
      </c>
      <c r="BK194" s="227">
        <f>ROUND(I194*H194,2)</f>
        <v>0</v>
      </c>
      <c r="BL194" s="17" t="s">
        <v>170</v>
      </c>
      <c r="BM194" s="17" t="s">
        <v>1411</v>
      </c>
    </row>
    <row r="195" s="1" customFormat="1">
      <c r="B195" s="38"/>
      <c r="C195" s="39"/>
      <c r="D195" s="228" t="s">
        <v>172</v>
      </c>
      <c r="E195" s="39"/>
      <c r="F195" s="229" t="s">
        <v>1412</v>
      </c>
      <c r="G195" s="39"/>
      <c r="H195" s="39"/>
      <c r="I195" s="143"/>
      <c r="J195" s="39"/>
      <c r="K195" s="39"/>
      <c r="L195" s="43"/>
      <c r="M195" s="230"/>
      <c r="N195" s="79"/>
      <c r="O195" s="79"/>
      <c r="P195" s="79"/>
      <c r="Q195" s="79"/>
      <c r="R195" s="79"/>
      <c r="S195" s="79"/>
      <c r="T195" s="80"/>
      <c r="AT195" s="17" t="s">
        <v>172</v>
      </c>
      <c r="AU195" s="17" t="s">
        <v>76</v>
      </c>
    </row>
    <row r="196" s="1" customFormat="1">
      <c r="B196" s="38"/>
      <c r="C196" s="39"/>
      <c r="D196" s="228" t="s">
        <v>174</v>
      </c>
      <c r="E196" s="39"/>
      <c r="F196" s="231" t="s">
        <v>1413</v>
      </c>
      <c r="G196" s="39"/>
      <c r="H196" s="39"/>
      <c r="I196" s="143"/>
      <c r="J196" s="39"/>
      <c r="K196" s="39"/>
      <c r="L196" s="43"/>
      <c r="M196" s="230"/>
      <c r="N196" s="79"/>
      <c r="O196" s="79"/>
      <c r="P196" s="79"/>
      <c r="Q196" s="79"/>
      <c r="R196" s="79"/>
      <c r="S196" s="79"/>
      <c r="T196" s="80"/>
      <c r="AT196" s="17" t="s">
        <v>174</v>
      </c>
      <c r="AU196" s="17" t="s">
        <v>76</v>
      </c>
    </row>
    <row r="197" s="1" customFormat="1">
      <c r="B197" s="38"/>
      <c r="C197" s="39"/>
      <c r="D197" s="228" t="s">
        <v>221</v>
      </c>
      <c r="E197" s="39"/>
      <c r="F197" s="231" t="s">
        <v>1408</v>
      </c>
      <c r="G197" s="39"/>
      <c r="H197" s="39"/>
      <c r="I197" s="143"/>
      <c r="J197" s="39"/>
      <c r="K197" s="39"/>
      <c r="L197" s="43"/>
      <c r="M197" s="230"/>
      <c r="N197" s="79"/>
      <c r="O197" s="79"/>
      <c r="P197" s="79"/>
      <c r="Q197" s="79"/>
      <c r="R197" s="79"/>
      <c r="S197" s="79"/>
      <c r="T197" s="80"/>
      <c r="AT197" s="17" t="s">
        <v>221</v>
      </c>
      <c r="AU197" s="17" t="s">
        <v>76</v>
      </c>
    </row>
    <row r="198" s="11" customFormat="1" ht="25.92" customHeight="1">
      <c r="B198" s="200"/>
      <c r="C198" s="201"/>
      <c r="D198" s="202" t="s">
        <v>66</v>
      </c>
      <c r="E198" s="203" t="s">
        <v>597</v>
      </c>
      <c r="F198" s="203" t="s">
        <v>598</v>
      </c>
      <c r="G198" s="201"/>
      <c r="H198" s="201"/>
      <c r="I198" s="204"/>
      <c r="J198" s="205">
        <f>BK198</f>
        <v>0</v>
      </c>
      <c r="K198" s="201"/>
      <c r="L198" s="206"/>
      <c r="M198" s="207"/>
      <c r="N198" s="208"/>
      <c r="O198" s="208"/>
      <c r="P198" s="209">
        <f>SUM(P199:P223)</f>
        <v>0</v>
      </c>
      <c r="Q198" s="208"/>
      <c r="R198" s="209">
        <f>SUM(R199:R223)</f>
        <v>0</v>
      </c>
      <c r="S198" s="208"/>
      <c r="T198" s="210">
        <f>SUM(T199:T223)</f>
        <v>0</v>
      </c>
      <c r="AR198" s="211" t="s">
        <v>170</v>
      </c>
      <c r="AT198" s="212" t="s">
        <v>66</v>
      </c>
      <c r="AU198" s="212" t="s">
        <v>67</v>
      </c>
      <c r="AY198" s="211" t="s">
        <v>163</v>
      </c>
      <c r="BK198" s="213">
        <f>SUM(BK199:BK223)</f>
        <v>0</v>
      </c>
    </row>
    <row r="199" s="1" customFormat="1" ht="22.5" customHeight="1">
      <c r="B199" s="38"/>
      <c r="C199" s="216" t="s">
        <v>326</v>
      </c>
      <c r="D199" s="216" t="s">
        <v>165</v>
      </c>
      <c r="E199" s="217" t="s">
        <v>1414</v>
      </c>
      <c r="F199" s="218" t="s">
        <v>1415</v>
      </c>
      <c r="G199" s="219" t="s">
        <v>398</v>
      </c>
      <c r="H199" s="220">
        <v>2</v>
      </c>
      <c r="I199" s="221"/>
      <c r="J199" s="222">
        <f>ROUND(I199*H199,2)</f>
        <v>0</v>
      </c>
      <c r="K199" s="218" t="s">
        <v>536</v>
      </c>
      <c r="L199" s="43"/>
      <c r="M199" s="223" t="s">
        <v>1</v>
      </c>
      <c r="N199" s="224" t="s">
        <v>38</v>
      </c>
      <c r="O199" s="79"/>
      <c r="P199" s="225">
        <f>O199*H199</f>
        <v>0</v>
      </c>
      <c r="Q199" s="225">
        <v>0</v>
      </c>
      <c r="R199" s="225">
        <f>Q199*H199</f>
        <v>0</v>
      </c>
      <c r="S199" s="225">
        <v>0</v>
      </c>
      <c r="T199" s="226">
        <f>S199*H199</f>
        <v>0</v>
      </c>
      <c r="AR199" s="17" t="s">
        <v>601</v>
      </c>
      <c r="AT199" s="17" t="s">
        <v>165</v>
      </c>
      <c r="AU199" s="17" t="s">
        <v>74</v>
      </c>
      <c r="AY199" s="17" t="s">
        <v>163</v>
      </c>
      <c r="BE199" s="227">
        <f>IF(N199="základní",J199,0)</f>
        <v>0</v>
      </c>
      <c r="BF199" s="227">
        <f>IF(N199="snížená",J199,0)</f>
        <v>0</v>
      </c>
      <c r="BG199" s="227">
        <f>IF(N199="zákl. přenesená",J199,0)</f>
        <v>0</v>
      </c>
      <c r="BH199" s="227">
        <f>IF(N199="sníž. přenesená",J199,0)</f>
        <v>0</v>
      </c>
      <c r="BI199" s="227">
        <f>IF(N199="nulová",J199,0)</f>
        <v>0</v>
      </c>
      <c r="BJ199" s="17" t="s">
        <v>74</v>
      </c>
      <c r="BK199" s="227">
        <f>ROUND(I199*H199,2)</f>
        <v>0</v>
      </c>
      <c r="BL199" s="17" t="s">
        <v>601</v>
      </c>
      <c r="BM199" s="17" t="s">
        <v>1416</v>
      </c>
    </row>
    <row r="200" s="1" customFormat="1">
      <c r="B200" s="38"/>
      <c r="C200" s="39"/>
      <c r="D200" s="228" t="s">
        <v>172</v>
      </c>
      <c r="E200" s="39"/>
      <c r="F200" s="229" t="s">
        <v>1415</v>
      </c>
      <c r="G200" s="39"/>
      <c r="H200" s="39"/>
      <c r="I200" s="143"/>
      <c r="J200" s="39"/>
      <c r="K200" s="39"/>
      <c r="L200" s="43"/>
      <c r="M200" s="230"/>
      <c r="N200" s="79"/>
      <c r="O200" s="79"/>
      <c r="P200" s="79"/>
      <c r="Q200" s="79"/>
      <c r="R200" s="79"/>
      <c r="S200" s="79"/>
      <c r="T200" s="80"/>
      <c r="AT200" s="17" t="s">
        <v>172</v>
      </c>
      <c r="AU200" s="17" t="s">
        <v>74</v>
      </c>
    </row>
    <row r="201" s="1" customFormat="1">
      <c r="B201" s="38"/>
      <c r="C201" s="39"/>
      <c r="D201" s="228" t="s">
        <v>221</v>
      </c>
      <c r="E201" s="39"/>
      <c r="F201" s="231" t="s">
        <v>1417</v>
      </c>
      <c r="G201" s="39"/>
      <c r="H201" s="39"/>
      <c r="I201" s="143"/>
      <c r="J201" s="39"/>
      <c r="K201" s="39"/>
      <c r="L201" s="43"/>
      <c r="M201" s="230"/>
      <c r="N201" s="79"/>
      <c r="O201" s="79"/>
      <c r="P201" s="79"/>
      <c r="Q201" s="79"/>
      <c r="R201" s="79"/>
      <c r="S201" s="79"/>
      <c r="T201" s="80"/>
      <c r="AT201" s="17" t="s">
        <v>221</v>
      </c>
      <c r="AU201" s="17" t="s">
        <v>74</v>
      </c>
    </row>
    <row r="202" s="1" customFormat="1" ht="22.5" customHeight="1">
      <c r="B202" s="38"/>
      <c r="C202" s="216" t="s">
        <v>7</v>
      </c>
      <c r="D202" s="216" t="s">
        <v>165</v>
      </c>
      <c r="E202" s="217" t="s">
        <v>599</v>
      </c>
      <c r="F202" s="218" t="s">
        <v>600</v>
      </c>
      <c r="G202" s="219" t="s">
        <v>241</v>
      </c>
      <c r="H202" s="220">
        <v>423.90600000000001</v>
      </c>
      <c r="I202" s="221"/>
      <c r="J202" s="222">
        <f>ROUND(I202*H202,2)</f>
        <v>0</v>
      </c>
      <c r="K202" s="218" t="s">
        <v>536</v>
      </c>
      <c r="L202" s="43"/>
      <c r="M202" s="223" t="s">
        <v>1</v>
      </c>
      <c r="N202" s="224" t="s">
        <v>38</v>
      </c>
      <c r="O202" s="79"/>
      <c r="P202" s="225">
        <f>O202*H202</f>
        <v>0</v>
      </c>
      <c r="Q202" s="225">
        <v>0</v>
      </c>
      <c r="R202" s="225">
        <f>Q202*H202</f>
        <v>0</v>
      </c>
      <c r="S202" s="225">
        <v>0</v>
      </c>
      <c r="T202" s="226">
        <f>S202*H202</f>
        <v>0</v>
      </c>
      <c r="AR202" s="17" t="s">
        <v>601</v>
      </c>
      <c r="AT202" s="17" t="s">
        <v>165</v>
      </c>
      <c r="AU202" s="17" t="s">
        <v>74</v>
      </c>
      <c r="AY202" s="17" t="s">
        <v>163</v>
      </c>
      <c r="BE202" s="227">
        <f>IF(N202="základní",J202,0)</f>
        <v>0</v>
      </c>
      <c r="BF202" s="227">
        <f>IF(N202="snížená",J202,0)</f>
        <v>0</v>
      </c>
      <c r="BG202" s="227">
        <f>IF(N202="zákl. přenesená",J202,0)</f>
        <v>0</v>
      </c>
      <c r="BH202" s="227">
        <f>IF(N202="sníž. přenesená",J202,0)</f>
        <v>0</v>
      </c>
      <c r="BI202" s="227">
        <f>IF(N202="nulová",J202,0)</f>
        <v>0</v>
      </c>
      <c r="BJ202" s="17" t="s">
        <v>74</v>
      </c>
      <c r="BK202" s="227">
        <f>ROUND(I202*H202,2)</f>
        <v>0</v>
      </c>
      <c r="BL202" s="17" t="s">
        <v>601</v>
      </c>
      <c r="BM202" s="17" t="s">
        <v>1418</v>
      </c>
    </row>
    <row r="203" s="1" customFormat="1">
      <c r="B203" s="38"/>
      <c r="C203" s="39"/>
      <c r="D203" s="228" t="s">
        <v>172</v>
      </c>
      <c r="E203" s="39"/>
      <c r="F203" s="229" t="s">
        <v>603</v>
      </c>
      <c r="G203" s="39"/>
      <c r="H203" s="39"/>
      <c r="I203" s="143"/>
      <c r="J203" s="39"/>
      <c r="K203" s="39"/>
      <c r="L203" s="43"/>
      <c r="M203" s="230"/>
      <c r="N203" s="79"/>
      <c r="O203" s="79"/>
      <c r="P203" s="79"/>
      <c r="Q203" s="79"/>
      <c r="R203" s="79"/>
      <c r="S203" s="79"/>
      <c r="T203" s="80"/>
      <c r="AT203" s="17" t="s">
        <v>172</v>
      </c>
      <c r="AU203" s="17" t="s">
        <v>74</v>
      </c>
    </row>
    <row r="204" s="1" customFormat="1">
      <c r="B204" s="38"/>
      <c r="C204" s="39"/>
      <c r="D204" s="228" t="s">
        <v>174</v>
      </c>
      <c r="E204" s="39"/>
      <c r="F204" s="231" t="s">
        <v>604</v>
      </c>
      <c r="G204" s="39"/>
      <c r="H204" s="39"/>
      <c r="I204" s="143"/>
      <c r="J204" s="39"/>
      <c r="K204" s="39"/>
      <c r="L204" s="43"/>
      <c r="M204" s="230"/>
      <c r="N204" s="79"/>
      <c r="O204" s="79"/>
      <c r="P204" s="79"/>
      <c r="Q204" s="79"/>
      <c r="R204" s="79"/>
      <c r="S204" s="79"/>
      <c r="T204" s="80"/>
      <c r="AT204" s="17" t="s">
        <v>174</v>
      </c>
      <c r="AU204" s="17" t="s">
        <v>74</v>
      </c>
    </row>
    <row r="205" s="13" customFormat="1">
      <c r="B205" s="243"/>
      <c r="C205" s="244"/>
      <c r="D205" s="228" t="s">
        <v>176</v>
      </c>
      <c r="E205" s="245" t="s">
        <v>1</v>
      </c>
      <c r="F205" s="246" t="s">
        <v>606</v>
      </c>
      <c r="G205" s="244"/>
      <c r="H205" s="245" t="s">
        <v>1</v>
      </c>
      <c r="I205" s="247"/>
      <c r="J205" s="244"/>
      <c r="K205" s="244"/>
      <c r="L205" s="248"/>
      <c r="M205" s="249"/>
      <c r="N205" s="250"/>
      <c r="O205" s="250"/>
      <c r="P205" s="250"/>
      <c r="Q205" s="250"/>
      <c r="R205" s="250"/>
      <c r="S205" s="250"/>
      <c r="T205" s="251"/>
      <c r="AT205" s="252" t="s">
        <v>176</v>
      </c>
      <c r="AU205" s="252" t="s">
        <v>74</v>
      </c>
      <c r="AV205" s="13" t="s">
        <v>74</v>
      </c>
      <c r="AW205" s="13" t="s">
        <v>30</v>
      </c>
      <c r="AX205" s="13" t="s">
        <v>67</v>
      </c>
      <c r="AY205" s="252" t="s">
        <v>163</v>
      </c>
    </row>
    <row r="206" s="12" customFormat="1">
      <c r="B206" s="232"/>
      <c r="C206" s="233"/>
      <c r="D206" s="228" t="s">
        <v>176</v>
      </c>
      <c r="E206" s="234" t="s">
        <v>1</v>
      </c>
      <c r="F206" s="235" t="s">
        <v>1419</v>
      </c>
      <c r="G206" s="233"/>
      <c r="H206" s="236">
        <v>230.84999999999999</v>
      </c>
      <c r="I206" s="237"/>
      <c r="J206" s="233"/>
      <c r="K206" s="233"/>
      <c r="L206" s="238"/>
      <c r="M206" s="239"/>
      <c r="N206" s="240"/>
      <c r="O206" s="240"/>
      <c r="P206" s="240"/>
      <c r="Q206" s="240"/>
      <c r="R206" s="240"/>
      <c r="S206" s="240"/>
      <c r="T206" s="241"/>
      <c r="AT206" s="242" t="s">
        <v>176</v>
      </c>
      <c r="AU206" s="242" t="s">
        <v>74</v>
      </c>
      <c r="AV206" s="12" t="s">
        <v>76</v>
      </c>
      <c r="AW206" s="12" t="s">
        <v>30</v>
      </c>
      <c r="AX206" s="12" t="s">
        <v>67</v>
      </c>
      <c r="AY206" s="242" t="s">
        <v>163</v>
      </c>
    </row>
    <row r="207" s="13" customFormat="1">
      <c r="B207" s="243"/>
      <c r="C207" s="244"/>
      <c r="D207" s="228" t="s">
        <v>176</v>
      </c>
      <c r="E207" s="245" t="s">
        <v>1</v>
      </c>
      <c r="F207" s="246" t="s">
        <v>608</v>
      </c>
      <c r="G207" s="244"/>
      <c r="H207" s="245" t="s">
        <v>1</v>
      </c>
      <c r="I207" s="247"/>
      <c r="J207" s="244"/>
      <c r="K207" s="244"/>
      <c r="L207" s="248"/>
      <c r="M207" s="249"/>
      <c r="N207" s="250"/>
      <c r="O207" s="250"/>
      <c r="P207" s="250"/>
      <c r="Q207" s="250"/>
      <c r="R207" s="250"/>
      <c r="S207" s="250"/>
      <c r="T207" s="251"/>
      <c r="AT207" s="252" t="s">
        <v>176</v>
      </c>
      <c r="AU207" s="252" t="s">
        <v>74</v>
      </c>
      <c r="AV207" s="13" t="s">
        <v>74</v>
      </c>
      <c r="AW207" s="13" t="s">
        <v>30</v>
      </c>
      <c r="AX207" s="13" t="s">
        <v>67</v>
      </c>
      <c r="AY207" s="252" t="s">
        <v>163</v>
      </c>
    </row>
    <row r="208" s="12" customFormat="1">
      <c r="B208" s="232"/>
      <c r="C208" s="233"/>
      <c r="D208" s="228" t="s">
        <v>176</v>
      </c>
      <c r="E208" s="234" t="s">
        <v>1</v>
      </c>
      <c r="F208" s="235" t="s">
        <v>1420</v>
      </c>
      <c r="G208" s="233"/>
      <c r="H208" s="236">
        <v>5.1840000000000002</v>
      </c>
      <c r="I208" s="237"/>
      <c r="J208" s="233"/>
      <c r="K208" s="233"/>
      <c r="L208" s="238"/>
      <c r="M208" s="239"/>
      <c r="N208" s="240"/>
      <c r="O208" s="240"/>
      <c r="P208" s="240"/>
      <c r="Q208" s="240"/>
      <c r="R208" s="240"/>
      <c r="S208" s="240"/>
      <c r="T208" s="241"/>
      <c r="AT208" s="242" t="s">
        <v>176</v>
      </c>
      <c r="AU208" s="242" t="s">
        <v>74</v>
      </c>
      <c r="AV208" s="12" t="s">
        <v>76</v>
      </c>
      <c r="AW208" s="12" t="s">
        <v>30</v>
      </c>
      <c r="AX208" s="12" t="s">
        <v>67</v>
      </c>
      <c r="AY208" s="242" t="s">
        <v>163</v>
      </c>
    </row>
    <row r="209" s="12" customFormat="1">
      <c r="B209" s="232"/>
      <c r="C209" s="233"/>
      <c r="D209" s="228" t="s">
        <v>176</v>
      </c>
      <c r="E209" s="234" t="s">
        <v>1</v>
      </c>
      <c r="F209" s="235" t="s">
        <v>1421</v>
      </c>
      <c r="G209" s="233"/>
      <c r="H209" s="236">
        <v>187.87200000000001</v>
      </c>
      <c r="I209" s="237"/>
      <c r="J209" s="233"/>
      <c r="K209" s="233"/>
      <c r="L209" s="238"/>
      <c r="M209" s="239"/>
      <c r="N209" s="240"/>
      <c r="O209" s="240"/>
      <c r="P209" s="240"/>
      <c r="Q209" s="240"/>
      <c r="R209" s="240"/>
      <c r="S209" s="240"/>
      <c r="T209" s="241"/>
      <c r="AT209" s="242" t="s">
        <v>176</v>
      </c>
      <c r="AU209" s="242" t="s">
        <v>74</v>
      </c>
      <c r="AV209" s="12" t="s">
        <v>76</v>
      </c>
      <c r="AW209" s="12" t="s">
        <v>30</v>
      </c>
      <c r="AX209" s="12" t="s">
        <v>67</v>
      </c>
      <c r="AY209" s="242" t="s">
        <v>163</v>
      </c>
    </row>
    <row r="210" s="14" customFormat="1">
      <c r="B210" s="253"/>
      <c r="C210" s="254"/>
      <c r="D210" s="228" t="s">
        <v>176</v>
      </c>
      <c r="E210" s="255" t="s">
        <v>1</v>
      </c>
      <c r="F210" s="256" t="s">
        <v>188</v>
      </c>
      <c r="G210" s="254"/>
      <c r="H210" s="257">
        <v>423.90600000000001</v>
      </c>
      <c r="I210" s="258"/>
      <c r="J210" s="254"/>
      <c r="K210" s="254"/>
      <c r="L210" s="259"/>
      <c r="M210" s="260"/>
      <c r="N210" s="261"/>
      <c r="O210" s="261"/>
      <c r="P210" s="261"/>
      <c r="Q210" s="261"/>
      <c r="R210" s="261"/>
      <c r="S210" s="261"/>
      <c r="T210" s="262"/>
      <c r="AT210" s="263" t="s">
        <v>176</v>
      </c>
      <c r="AU210" s="263" t="s">
        <v>74</v>
      </c>
      <c r="AV210" s="14" t="s">
        <v>170</v>
      </c>
      <c r="AW210" s="14" t="s">
        <v>30</v>
      </c>
      <c r="AX210" s="14" t="s">
        <v>74</v>
      </c>
      <c r="AY210" s="263" t="s">
        <v>163</v>
      </c>
    </row>
    <row r="211" s="1" customFormat="1" ht="22.5" customHeight="1">
      <c r="B211" s="38"/>
      <c r="C211" s="216" t="s">
        <v>346</v>
      </c>
      <c r="D211" s="216" t="s">
        <v>165</v>
      </c>
      <c r="E211" s="217" t="s">
        <v>611</v>
      </c>
      <c r="F211" s="218" t="s">
        <v>612</v>
      </c>
      <c r="G211" s="219" t="s">
        <v>398</v>
      </c>
      <c r="H211" s="220">
        <v>1.25</v>
      </c>
      <c r="I211" s="221"/>
      <c r="J211" s="222">
        <f>ROUND(I211*H211,2)</f>
        <v>0</v>
      </c>
      <c r="K211" s="218" t="s">
        <v>536</v>
      </c>
      <c r="L211" s="43"/>
      <c r="M211" s="223" t="s">
        <v>1</v>
      </c>
      <c r="N211" s="224" t="s">
        <v>38</v>
      </c>
      <c r="O211" s="79"/>
      <c r="P211" s="225">
        <f>O211*H211</f>
        <v>0</v>
      </c>
      <c r="Q211" s="225">
        <v>0</v>
      </c>
      <c r="R211" s="225">
        <f>Q211*H211</f>
        <v>0</v>
      </c>
      <c r="S211" s="225">
        <v>0</v>
      </c>
      <c r="T211" s="226">
        <f>S211*H211</f>
        <v>0</v>
      </c>
      <c r="AR211" s="17" t="s">
        <v>601</v>
      </c>
      <c r="AT211" s="17" t="s">
        <v>165</v>
      </c>
      <c r="AU211" s="17" t="s">
        <v>74</v>
      </c>
      <c r="AY211" s="17" t="s">
        <v>163</v>
      </c>
      <c r="BE211" s="227">
        <f>IF(N211="základní",J211,0)</f>
        <v>0</v>
      </c>
      <c r="BF211" s="227">
        <f>IF(N211="snížená",J211,0)</f>
        <v>0</v>
      </c>
      <c r="BG211" s="227">
        <f>IF(N211="zákl. přenesená",J211,0)</f>
        <v>0</v>
      </c>
      <c r="BH211" s="227">
        <f>IF(N211="sníž. přenesená",J211,0)</f>
        <v>0</v>
      </c>
      <c r="BI211" s="227">
        <f>IF(N211="nulová",J211,0)</f>
        <v>0</v>
      </c>
      <c r="BJ211" s="17" t="s">
        <v>74</v>
      </c>
      <c r="BK211" s="227">
        <f>ROUND(I211*H211,2)</f>
        <v>0</v>
      </c>
      <c r="BL211" s="17" t="s">
        <v>601</v>
      </c>
      <c r="BM211" s="17" t="s">
        <v>1422</v>
      </c>
    </row>
    <row r="212" s="1" customFormat="1">
      <c r="B212" s="38"/>
      <c r="C212" s="39"/>
      <c r="D212" s="228" t="s">
        <v>172</v>
      </c>
      <c r="E212" s="39"/>
      <c r="F212" s="229" t="s">
        <v>614</v>
      </c>
      <c r="G212" s="39"/>
      <c r="H212" s="39"/>
      <c r="I212" s="143"/>
      <c r="J212" s="39"/>
      <c r="K212" s="39"/>
      <c r="L212" s="43"/>
      <c r="M212" s="230"/>
      <c r="N212" s="79"/>
      <c r="O212" s="79"/>
      <c r="P212" s="79"/>
      <c r="Q212" s="79"/>
      <c r="R212" s="79"/>
      <c r="S212" s="79"/>
      <c r="T212" s="80"/>
      <c r="AT212" s="17" t="s">
        <v>172</v>
      </c>
      <c r="AU212" s="17" t="s">
        <v>74</v>
      </c>
    </row>
    <row r="213" s="1" customFormat="1">
      <c r="B213" s="38"/>
      <c r="C213" s="39"/>
      <c r="D213" s="228" t="s">
        <v>174</v>
      </c>
      <c r="E213" s="39"/>
      <c r="F213" s="231" t="s">
        <v>615</v>
      </c>
      <c r="G213" s="39"/>
      <c r="H213" s="39"/>
      <c r="I213" s="143"/>
      <c r="J213" s="39"/>
      <c r="K213" s="39"/>
      <c r="L213" s="43"/>
      <c r="M213" s="230"/>
      <c r="N213" s="79"/>
      <c r="O213" s="79"/>
      <c r="P213" s="79"/>
      <c r="Q213" s="79"/>
      <c r="R213" s="79"/>
      <c r="S213" s="79"/>
      <c r="T213" s="80"/>
      <c r="AT213" s="17" t="s">
        <v>174</v>
      </c>
      <c r="AU213" s="17" t="s">
        <v>74</v>
      </c>
    </row>
    <row r="214" s="1" customFormat="1">
      <c r="B214" s="38"/>
      <c r="C214" s="39"/>
      <c r="D214" s="228" t="s">
        <v>221</v>
      </c>
      <c r="E214" s="39"/>
      <c r="F214" s="231" t="s">
        <v>616</v>
      </c>
      <c r="G214" s="39"/>
      <c r="H214" s="39"/>
      <c r="I214" s="143"/>
      <c r="J214" s="39"/>
      <c r="K214" s="39"/>
      <c r="L214" s="43"/>
      <c r="M214" s="230"/>
      <c r="N214" s="79"/>
      <c r="O214" s="79"/>
      <c r="P214" s="79"/>
      <c r="Q214" s="79"/>
      <c r="R214" s="79"/>
      <c r="S214" s="79"/>
      <c r="T214" s="80"/>
      <c r="AT214" s="17" t="s">
        <v>221</v>
      </c>
      <c r="AU214" s="17" t="s">
        <v>74</v>
      </c>
    </row>
    <row r="215" s="13" customFormat="1">
      <c r="B215" s="243"/>
      <c r="C215" s="244"/>
      <c r="D215" s="228" t="s">
        <v>176</v>
      </c>
      <c r="E215" s="245" t="s">
        <v>1</v>
      </c>
      <c r="F215" s="246" t="s">
        <v>1423</v>
      </c>
      <c r="G215" s="244"/>
      <c r="H215" s="245" t="s">
        <v>1</v>
      </c>
      <c r="I215" s="247"/>
      <c r="J215" s="244"/>
      <c r="K215" s="244"/>
      <c r="L215" s="248"/>
      <c r="M215" s="249"/>
      <c r="N215" s="250"/>
      <c r="O215" s="250"/>
      <c r="P215" s="250"/>
      <c r="Q215" s="250"/>
      <c r="R215" s="250"/>
      <c r="S215" s="250"/>
      <c r="T215" s="251"/>
      <c r="AT215" s="252" t="s">
        <v>176</v>
      </c>
      <c r="AU215" s="252" t="s">
        <v>74</v>
      </c>
      <c r="AV215" s="13" t="s">
        <v>74</v>
      </c>
      <c r="AW215" s="13" t="s">
        <v>30</v>
      </c>
      <c r="AX215" s="13" t="s">
        <v>67</v>
      </c>
      <c r="AY215" s="252" t="s">
        <v>163</v>
      </c>
    </row>
    <row r="216" s="12" customFormat="1">
      <c r="B216" s="232"/>
      <c r="C216" s="233"/>
      <c r="D216" s="228" t="s">
        <v>176</v>
      </c>
      <c r="E216" s="234" t="s">
        <v>1</v>
      </c>
      <c r="F216" s="235" t="s">
        <v>618</v>
      </c>
      <c r="G216" s="233"/>
      <c r="H216" s="236">
        <v>0.5</v>
      </c>
      <c r="I216" s="237"/>
      <c r="J216" s="233"/>
      <c r="K216" s="233"/>
      <c r="L216" s="238"/>
      <c r="M216" s="239"/>
      <c r="N216" s="240"/>
      <c r="O216" s="240"/>
      <c r="P216" s="240"/>
      <c r="Q216" s="240"/>
      <c r="R216" s="240"/>
      <c r="S216" s="240"/>
      <c r="T216" s="241"/>
      <c r="AT216" s="242" t="s">
        <v>176</v>
      </c>
      <c r="AU216" s="242" t="s">
        <v>74</v>
      </c>
      <c r="AV216" s="12" t="s">
        <v>76</v>
      </c>
      <c r="AW216" s="12" t="s">
        <v>30</v>
      </c>
      <c r="AX216" s="12" t="s">
        <v>67</v>
      </c>
      <c r="AY216" s="242" t="s">
        <v>163</v>
      </c>
    </row>
    <row r="217" s="13" customFormat="1">
      <c r="B217" s="243"/>
      <c r="C217" s="244"/>
      <c r="D217" s="228" t="s">
        <v>176</v>
      </c>
      <c r="E217" s="245" t="s">
        <v>1</v>
      </c>
      <c r="F217" s="246" t="s">
        <v>1424</v>
      </c>
      <c r="G217" s="244"/>
      <c r="H217" s="245" t="s">
        <v>1</v>
      </c>
      <c r="I217" s="247"/>
      <c r="J217" s="244"/>
      <c r="K217" s="244"/>
      <c r="L217" s="248"/>
      <c r="M217" s="249"/>
      <c r="N217" s="250"/>
      <c r="O217" s="250"/>
      <c r="P217" s="250"/>
      <c r="Q217" s="250"/>
      <c r="R217" s="250"/>
      <c r="S217" s="250"/>
      <c r="T217" s="251"/>
      <c r="AT217" s="252" t="s">
        <v>176</v>
      </c>
      <c r="AU217" s="252" t="s">
        <v>74</v>
      </c>
      <c r="AV217" s="13" t="s">
        <v>74</v>
      </c>
      <c r="AW217" s="13" t="s">
        <v>30</v>
      </c>
      <c r="AX217" s="13" t="s">
        <v>67</v>
      </c>
      <c r="AY217" s="252" t="s">
        <v>163</v>
      </c>
    </row>
    <row r="218" s="12" customFormat="1">
      <c r="B218" s="232"/>
      <c r="C218" s="233"/>
      <c r="D218" s="228" t="s">
        <v>176</v>
      </c>
      <c r="E218" s="234" t="s">
        <v>1</v>
      </c>
      <c r="F218" s="235" t="s">
        <v>620</v>
      </c>
      <c r="G218" s="233"/>
      <c r="H218" s="236">
        <v>0.75</v>
      </c>
      <c r="I218" s="237"/>
      <c r="J218" s="233"/>
      <c r="K218" s="233"/>
      <c r="L218" s="238"/>
      <c r="M218" s="239"/>
      <c r="N218" s="240"/>
      <c r="O218" s="240"/>
      <c r="P218" s="240"/>
      <c r="Q218" s="240"/>
      <c r="R218" s="240"/>
      <c r="S218" s="240"/>
      <c r="T218" s="241"/>
      <c r="AT218" s="242" t="s">
        <v>176</v>
      </c>
      <c r="AU218" s="242" t="s">
        <v>74</v>
      </c>
      <c r="AV218" s="12" t="s">
        <v>76</v>
      </c>
      <c r="AW218" s="12" t="s">
        <v>30</v>
      </c>
      <c r="AX218" s="12" t="s">
        <v>67</v>
      </c>
      <c r="AY218" s="242" t="s">
        <v>163</v>
      </c>
    </row>
    <row r="219" s="14" customFormat="1">
      <c r="B219" s="253"/>
      <c r="C219" s="254"/>
      <c r="D219" s="228" t="s">
        <v>176</v>
      </c>
      <c r="E219" s="255" t="s">
        <v>1</v>
      </c>
      <c r="F219" s="256" t="s">
        <v>188</v>
      </c>
      <c r="G219" s="254"/>
      <c r="H219" s="257">
        <v>1.25</v>
      </c>
      <c r="I219" s="258"/>
      <c r="J219" s="254"/>
      <c r="K219" s="254"/>
      <c r="L219" s="259"/>
      <c r="M219" s="260"/>
      <c r="N219" s="261"/>
      <c r="O219" s="261"/>
      <c r="P219" s="261"/>
      <c r="Q219" s="261"/>
      <c r="R219" s="261"/>
      <c r="S219" s="261"/>
      <c r="T219" s="262"/>
      <c r="AT219" s="263" t="s">
        <v>176</v>
      </c>
      <c r="AU219" s="263" t="s">
        <v>74</v>
      </c>
      <c r="AV219" s="14" t="s">
        <v>170</v>
      </c>
      <c r="AW219" s="14" t="s">
        <v>30</v>
      </c>
      <c r="AX219" s="14" t="s">
        <v>74</v>
      </c>
      <c r="AY219" s="263" t="s">
        <v>163</v>
      </c>
    </row>
    <row r="220" s="1" customFormat="1" ht="22.5" customHeight="1">
      <c r="B220" s="38"/>
      <c r="C220" s="216" t="s">
        <v>355</v>
      </c>
      <c r="D220" s="216" t="s">
        <v>165</v>
      </c>
      <c r="E220" s="217" t="s">
        <v>621</v>
      </c>
      <c r="F220" s="218" t="s">
        <v>622</v>
      </c>
      <c r="G220" s="219" t="s">
        <v>241</v>
      </c>
      <c r="H220" s="220">
        <v>230.84999999999999</v>
      </c>
      <c r="I220" s="221"/>
      <c r="J220" s="222">
        <f>ROUND(I220*H220,2)</f>
        <v>0</v>
      </c>
      <c r="K220" s="218" t="s">
        <v>536</v>
      </c>
      <c r="L220" s="43"/>
      <c r="M220" s="223" t="s">
        <v>1</v>
      </c>
      <c r="N220" s="224" t="s">
        <v>38</v>
      </c>
      <c r="O220" s="79"/>
      <c r="P220" s="225">
        <f>O220*H220</f>
        <v>0</v>
      </c>
      <c r="Q220" s="225">
        <v>0</v>
      </c>
      <c r="R220" s="225">
        <f>Q220*H220</f>
        <v>0</v>
      </c>
      <c r="S220" s="225">
        <v>0</v>
      </c>
      <c r="T220" s="226">
        <f>S220*H220</f>
        <v>0</v>
      </c>
      <c r="AR220" s="17" t="s">
        <v>601</v>
      </c>
      <c r="AT220" s="17" t="s">
        <v>165</v>
      </c>
      <c r="AU220" s="17" t="s">
        <v>74</v>
      </c>
      <c r="AY220" s="17" t="s">
        <v>163</v>
      </c>
      <c r="BE220" s="227">
        <f>IF(N220="základní",J220,0)</f>
        <v>0</v>
      </c>
      <c r="BF220" s="227">
        <f>IF(N220="snížená",J220,0)</f>
        <v>0</v>
      </c>
      <c r="BG220" s="227">
        <f>IF(N220="zákl. přenesená",J220,0)</f>
        <v>0</v>
      </c>
      <c r="BH220" s="227">
        <f>IF(N220="sníž. přenesená",J220,0)</f>
        <v>0</v>
      </c>
      <c r="BI220" s="227">
        <f>IF(N220="nulová",J220,0)</f>
        <v>0</v>
      </c>
      <c r="BJ220" s="17" t="s">
        <v>74</v>
      </c>
      <c r="BK220" s="227">
        <f>ROUND(I220*H220,2)</f>
        <v>0</v>
      </c>
      <c r="BL220" s="17" t="s">
        <v>601</v>
      </c>
      <c r="BM220" s="17" t="s">
        <v>1425</v>
      </c>
    </row>
    <row r="221" s="1" customFormat="1">
      <c r="B221" s="38"/>
      <c r="C221" s="39"/>
      <c r="D221" s="228" t="s">
        <v>172</v>
      </c>
      <c r="E221" s="39"/>
      <c r="F221" s="229" t="s">
        <v>624</v>
      </c>
      <c r="G221" s="39"/>
      <c r="H221" s="39"/>
      <c r="I221" s="143"/>
      <c r="J221" s="39"/>
      <c r="K221" s="39"/>
      <c r="L221" s="43"/>
      <c r="M221" s="230"/>
      <c r="N221" s="79"/>
      <c r="O221" s="79"/>
      <c r="P221" s="79"/>
      <c r="Q221" s="79"/>
      <c r="R221" s="79"/>
      <c r="S221" s="79"/>
      <c r="T221" s="80"/>
      <c r="AT221" s="17" t="s">
        <v>172</v>
      </c>
      <c r="AU221" s="17" t="s">
        <v>74</v>
      </c>
    </row>
    <row r="222" s="1" customFormat="1">
      <c r="B222" s="38"/>
      <c r="C222" s="39"/>
      <c r="D222" s="228" t="s">
        <v>174</v>
      </c>
      <c r="E222" s="39"/>
      <c r="F222" s="231" t="s">
        <v>625</v>
      </c>
      <c r="G222" s="39"/>
      <c r="H222" s="39"/>
      <c r="I222" s="143"/>
      <c r="J222" s="39"/>
      <c r="K222" s="39"/>
      <c r="L222" s="43"/>
      <c r="M222" s="230"/>
      <c r="N222" s="79"/>
      <c r="O222" s="79"/>
      <c r="P222" s="79"/>
      <c r="Q222" s="79"/>
      <c r="R222" s="79"/>
      <c r="S222" s="79"/>
      <c r="T222" s="80"/>
      <c r="AT222" s="17" t="s">
        <v>174</v>
      </c>
      <c r="AU222" s="17" t="s">
        <v>74</v>
      </c>
    </row>
    <row r="223" s="12" customFormat="1">
      <c r="B223" s="232"/>
      <c r="C223" s="233"/>
      <c r="D223" s="228" t="s">
        <v>176</v>
      </c>
      <c r="E223" s="234" t="s">
        <v>1</v>
      </c>
      <c r="F223" s="235" t="s">
        <v>1419</v>
      </c>
      <c r="G223" s="233"/>
      <c r="H223" s="236">
        <v>230.84999999999999</v>
      </c>
      <c r="I223" s="237"/>
      <c r="J223" s="233"/>
      <c r="K223" s="233"/>
      <c r="L223" s="238"/>
      <c r="M223" s="239"/>
      <c r="N223" s="240"/>
      <c r="O223" s="240"/>
      <c r="P223" s="240"/>
      <c r="Q223" s="240"/>
      <c r="R223" s="240"/>
      <c r="S223" s="240"/>
      <c r="T223" s="241"/>
      <c r="AT223" s="242" t="s">
        <v>176</v>
      </c>
      <c r="AU223" s="242" t="s">
        <v>74</v>
      </c>
      <c r="AV223" s="12" t="s">
        <v>76</v>
      </c>
      <c r="AW223" s="12" t="s">
        <v>30</v>
      </c>
      <c r="AX223" s="12" t="s">
        <v>74</v>
      </c>
      <c r="AY223" s="242" t="s">
        <v>163</v>
      </c>
    </row>
    <row r="224" s="11" customFormat="1" ht="25.92" customHeight="1">
      <c r="B224" s="200"/>
      <c r="C224" s="201"/>
      <c r="D224" s="202" t="s">
        <v>66</v>
      </c>
      <c r="E224" s="203" t="s">
        <v>626</v>
      </c>
      <c r="F224" s="203" t="s">
        <v>627</v>
      </c>
      <c r="G224" s="201"/>
      <c r="H224" s="201"/>
      <c r="I224" s="204"/>
      <c r="J224" s="205">
        <f>BK224</f>
        <v>0</v>
      </c>
      <c r="K224" s="201"/>
      <c r="L224" s="206"/>
      <c r="M224" s="207"/>
      <c r="N224" s="208"/>
      <c r="O224" s="208"/>
      <c r="P224" s="209">
        <f>SUM(P225:P228)</f>
        <v>0</v>
      </c>
      <c r="Q224" s="208"/>
      <c r="R224" s="209">
        <f>SUM(R225:R228)</f>
        <v>0</v>
      </c>
      <c r="S224" s="208"/>
      <c r="T224" s="210">
        <f>SUM(T225:T228)</f>
        <v>0</v>
      </c>
      <c r="AR224" s="211" t="s">
        <v>205</v>
      </c>
      <c r="AT224" s="212" t="s">
        <v>66</v>
      </c>
      <c r="AU224" s="212" t="s">
        <v>67</v>
      </c>
      <c r="AY224" s="211" t="s">
        <v>163</v>
      </c>
      <c r="BK224" s="213">
        <f>SUM(BK225:BK228)</f>
        <v>0</v>
      </c>
    </row>
    <row r="225" s="1" customFormat="1" ht="22.5" customHeight="1">
      <c r="B225" s="38"/>
      <c r="C225" s="216" t="s">
        <v>367</v>
      </c>
      <c r="D225" s="216" t="s">
        <v>165</v>
      </c>
      <c r="E225" s="217" t="s">
        <v>628</v>
      </c>
      <c r="F225" s="218" t="s">
        <v>629</v>
      </c>
      <c r="G225" s="219" t="s">
        <v>398</v>
      </c>
      <c r="H225" s="220">
        <v>1</v>
      </c>
      <c r="I225" s="221"/>
      <c r="J225" s="222">
        <f>ROUND(I225*H225,2)</f>
        <v>0</v>
      </c>
      <c r="K225" s="218" t="s">
        <v>536</v>
      </c>
      <c r="L225" s="43"/>
      <c r="M225" s="223" t="s">
        <v>1</v>
      </c>
      <c r="N225" s="224" t="s">
        <v>38</v>
      </c>
      <c r="O225" s="79"/>
      <c r="P225" s="225">
        <f>O225*H225</f>
        <v>0</v>
      </c>
      <c r="Q225" s="225">
        <v>0</v>
      </c>
      <c r="R225" s="225">
        <f>Q225*H225</f>
        <v>0</v>
      </c>
      <c r="S225" s="225">
        <v>0</v>
      </c>
      <c r="T225" s="226">
        <f>S225*H225</f>
        <v>0</v>
      </c>
      <c r="AR225" s="17" t="s">
        <v>170</v>
      </c>
      <c r="AT225" s="17" t="s">
        <v>165</v>
      </c>
      <c r="AU225" s="17" t="s">
        <v>74</v>
      </c>
      <c r="AY225" s="17" t="s">
        <v>163</v>
      </c>
      <c r="BE225" s="227">
        <f>IF(N225="základní",J225,0)</f>
        <v>0</v>
      </c>
      <c r="BF225" s="227">
        <f>IF(N225="snížená",J225,0)</f>
        <v>0</v>
      </c>
      <c r="BG225" s="227">
        <f>IF(N225="zákl. přenesená",J225,0)</f>
        <v>0</v>
      </c>
      <c r="BH225" s="227">
        <f>IF(N225="sníž. přenesená",J225,0)</f>
        <v>0</v>
      </c>
      <c r="BI225" s="227">
        <f>IF(N225="nulová",J225,0)</f>
        <v>0</v>
      </c>
      <c r="BJ225" s="17" t="s">
        <v>74</v>
      </c>
      <c r="BK225" s="227">
        <f>ROUND(I225*H225,2)</f>
        <v>0</v>
      </c>
      <c r="BL225" s="17" t="s">
        <v>170</v>
      </c>
      <c r="BM225" s="17" t="s">
        <v>1426</v>
      </c>
    </row>
    <row r="226" s="1" customFormat="1">
      <c r="B226" s="38"/>
      <c r="C226" s="39"/>
      <c r="D226" s="228" t="s">
        <v>172</v>
      </c>
      <c r="E226" s="39"/>
      <c r="F226" s="229" t="s">
        <v>631</v>
      </c>
      <c r="G226" s="39"/>
      <c r="H226" s="39"/>
      <c r="I226" s="143"/>
      <c r="J226" s="39"/>
      <c r="K226" s="39"/>
      <c r="L226" s="43"/>
      <c r="M226" s="230"/>
      <c r="N226" s="79"/>
      <c r="O226" s="79"/>
      <c r="P226" s="79"/>
      <c r="Q226" s="79"/>
      <c r="R226" s="79"/>
      <c r="S226" s="79"/>
      <c r="T226" s="80"/>
      <c r="AT226" s="17" t="s">
        <v>172</v>
      </c>
      <c r="AU226" s="17" t="s">
        <v>74</v>
      </c>
    </row>
    <row r="227" s="1" customFormat="1">
      <c r="B227" s="38"/>
      <c r="C227" s="39"/>
      <c r="D227" s="228" t="s">
        <v>174</v>
      </c>
      <c r="E227" s="39"/>
      <c r="F227" s="231" t="s">
        <v>632</v>
      </c>
      <c r="G227" s="39"/>
      <c r="H227" s="39"/>
      <c r="I227" s="143"/>
      <c r="J227" s="39"/>
      <c r="K227" s="39"/>
      <c r="L227" s="43"/>
      <c r="M227" s="230"/>
      <c r="N227" s="79"/>
      <c r="O227" s="79"/>
      <c r="P227" s="79"/>
      <c r="Q227" s="79"/>
      <c r="R227" s="79"/>
      <c r="S227" s="79"/>
      <c r="T227" s="80"/>
      <c r="AT227" s="17" t="s">
        <v>174</v>
      </c>
      <c r="AU227" s="17" t="s">
        <v>74</v>
      </c>
    </row>
    <row r="228" s="1" customFormat="1">
      <c r="B228" s="38"/>
      <c r="C228" s="39"/>
      <c r="D228" s="228" t="s">
        <v>221</v>
      </c>
      <c r="E228" s="39"/>
      <c r="F228" s="231" t="s">
        <v>633</v>
      </c>
      <c r="G228" s="39"/>
      <c r="H228" s="39"/>
      <c r="I228" s="143"/>
      <c r="J228" s="39"/>
      <c r="K228" s="39"/>
      <c r="L228" s="43"/>
      <c r="M228" s="277"/>
      <c r="N228" s="278"/>
      <c r="O228" s="278"/>
      <c r="P228" s="278"/>
      <c r="Q228" s="278"/>
      <c r="R228" s="278"/>
      <c r="S228" s="278"/>
      <c r="T228" s="279"/>
      <c r="AT228" s="17" t="s">
        <v>221</v>
      </c>
      <c r="AU228" s="17" t="s">
        <v>74</v>
      </c>
    </row>
    <row r="229" s="1" customFormat="1" ht="6.96" customHeight="1">
      <c r="B229" s="57"/>
      <c r="C229" s="58"/>
      <c r="D229" s="58"/>
      <c r="E229" s="58"/>
      <c r="F229" s="58"/>
      <c r="G229" s="58"/>
      <c r="H229" s="58"/>
      <c r="I229" s="167"/>
      <c r="J229" s="58"/>
      <c r="K229" s="58"/>
      <c r="L229" s="43"/>
    </row>
  </sheetData>
  <sheetProtection sheet="1" autoFilter="0" formatColumns="0" formatRows="0" objects="1" scenarios="1" spinCount="100000" saltValue="zmvt/j2OYS91NJ+eWz+CyQ1W47v2o9pGOqxqUeToFpBR6XsnDXRHvP6TNlAX9Rg/6pIUcbKBHXpycJoDfh5FsA==" hashValue="FrzOHbf3JwzFrvRDVx/dh9Fq/wE5Bden/AF8YNcZYfYEbD1/fE6ID6OAwxjPwQZuPEnmU4uBRaLJh3PNyuUntw==" algorithmName="SHA-512" password="CC35"/>
  <autoFilter ref="C88:K22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101</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1427</v>
      </c>
      <c r="F9" s="1"/>
      <c r="G9" s="1"/>
      <c r="H9" s="1"/>
      <c r="I9" s="143"/>
      <c r="L9" s="43"/>
    </row>
    <row r="10" s="1" customFormat="1" ht="12" customHeight="1">
      <c r="B10" s="43"/>
      <c r="D10" s="141" t="s">
        <v>131</v>
      </c>
      <c r="I10" s="143"/>
      <c r="L10" s="43"/>
    </row>
    <row r="11" s="1" customFormat="1" ht="36.96" customHeight="1">
      <c r="B11" s="43"/>
      <c r="E11" s="144" t="s">
        <v>1428</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ROUND(J98,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ROUND((SUM(BE98:BE733)),  2)</f>
        <v>0</v>
      </c>
      <c r="I35" s="156">
        <v>0.20999999999999999</v>
      </c>
      <c r="J35" s="155">
        <f>ROUND(((SUM(BE98:BE733))*I35),  2)</f>
        <v>0</v>
      </c>
      <c r="L35" s="43"/>
    </row>
    <row r="36" s="1" customFormat="1" ht="14.4" customHeight="1">
      <c r="B36" s="43"/>
      <c r="E36" s="141" t="s">
        <v>39</v>
      </c>
      <c r="F36" s="155">
        <f>ROUND((SUM(BF98:BF733)),  2)</f>
        <v>0</v>
      </c>
      <c r="I36" s="156">
        <v>0.14999999999999999</v>
      </c>
      <c r="J36" s="155">
        <f>ROUND(((SUM(BF98:BF733))*I36),  2)</f>
        <v>0</v>
      </c>
      <c r="L36" s="43"/>
    </row>
    <row r="37" hidden="1" s="1" customFormat="1" ht="14.4" customHeight="1">
      <c r="B37" s="43"/>
      <c r="E37" s="141" t="s">
        <v>40</v>
      </c>
      <c r="F37" s="155">
        <f>ROUND((SUM(BG98:BG733)),  2)</f>
        <v>0</v>
      </c>
      <c r="I37" s="156">
        <v>0.20999999999999999</v>
      </c>
      <c r="J37" s="155">
        <f>0</f>
        <v>0</v>
      </c>
      <c r="L37" s="43"/>
    </row>
    <row r="38" hidden="1" s="1" customFormat="1" ht="14.4" customHeight="1">
      <c r="B38" s="43"/>
      <c r="E38" s="141" t="s">
        <v>41</v>
      </c>
      <c r="F38" s="155">
        <f>ROUND((SUM(BH98:BH733)),  2)</f>
        <v>0</v>
      </c>
      <c r="I38" s="156">
        <v>0.14999999999999999</v>
      </c>
      <c r="J38" s="155">
        <f>0</f>
        <v>0</v>
      </c>
      <c r="L38" s="43"/>
    </row>
    <row r="39" hidden="1" s="1" customFormat="1" ht="14.4" customHeight="1">
      <c r="B39" s="43"/>
      <c r="E39" s="141" t="s">
        <v>42</v>
      </c>
      <c r="F39" s="155">
        <f>ROUND((SUM(BI98:BI733)),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1427</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001 - km 5,470 - most</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J98</f>
        <v>0</v>
      </c>
      <c r="K63" s="39"/>
      <c r="L63" s="43"/>
      <c r="AU63" s="17" t="s">
        <v>137</v>
      </c>
    </row>
    <row r="64" s="8" customFormat="1" ht="24.96" customHeight="1">
      <c r="B64" s="177"/>
      <c r="C64" s="178"/>
      <c r="D64" s="179" t="s">
        <v>138</v>
      </c>
      <c r="E64" s="180"/>
      <c r="F64" s="180"/>
      <c r="G64" s="180"/>
      <c r="H64" s="180"/>
      <c r="I64" s="181"/>
      <c r="J64" s="182">
        <f>J99</f>
        <v>0</v>
      </c>
      <c r="K64" s="178"/>
      <c r="L64" s="183"/>
    </row>
    <row r="65" s="9" customFormat="1" ht="19.92" customHeight="1">
      <c r="B65" s="184"/>
      <c r="C65" s="122"/>
      <c r="D65" s="185" t="s">
        <v>139</v>
      </c>
      <c r="E65" s="186"/>
      <c r="F65" s="186"/>
      <c r="G65" s="186"/>
      <c r="H65" s="186"/>
      <c r="I65" s="187"/>
      <c r="J65" s="188">
        <f>J100</f>
        <v>0</v>
      </c>
      <c r="K65" s="122"/>
      <c r="L65" s="189"/>
    </row>
    <row r="66" s="9" customFormat="1" ht="19.92" customHeight="1">
      <c r="B66" s="184"/>
      <c r="C66" s="122"/>
      <c r="D66" s="185" t="s">
        <v>1429</v>
      </c>
      <c r="E66" s="186"/>
      <c r="F66" s="186"/>
      <c r="G66" s="186"/>
      <c r="H66" s="186"/>
      <c r="I66" s="187"/>
      <c r="J66" s="188">
        <f>J223</f>
        <v>0</v>
      </c>
      <c r="K66" s="122"/>
      <c r="L66" s="189"/>
    </row>
    <row r="67" s="9" customFormat="1" ht="19.92" customHeight="1">
      <c r="B67" s="184"/>
      <c r="C67" s="122"/>
      <c r="D67" s="185" t="s">
        <v>140</v>
      </c>
      <c r="E67" s="186"/>
      <c r="F67" s="186"/>
      <c r="G67" s="186"/>
      <c r="H67" s="186"/>
      <c r="I67" s="187"/>
      <c r="J67" s="188">
        <f>J230</f>
        <v>0</v>
      </c>
      <c r="K67" s="122"/>
      <c r="L67" s="189"/>
    </row>
    <row r="68" s="9" customFormat="1" ht="19.92" customHeight="1">
      <c r="B68" s="184"/>
      <c r="C68" s="122"/>
      <c r="D68" s="185" t="s">
        <v>141</v>
      </c>
      <c r="E68" s="186"/>
      <c r="F68" s="186"/>
      <c r="G68" s="186"/>
      <c r="H68" s="186"/>
      <c r="I68" s="187"/>
      <c r="J68" s="188">
        <f>J280</f>
        <v>0</v>
      </c>
      <c r="K68" s="122"/>
      <c r="L68" s="189"/>
    </row>
    <row r="69" s="9" customFormat="1" ht="19.92" customHeight="1">
      <c r="B69" s="184"/>
      <c r="C69" s="122"/>
      <c r="D69" s="185" t="s">
        <v>637</v>
      </c>
      <c r="E69" s="186"/>
      <c r="F69" s="186"/>
      <c r="G69" s="186"/>
      <c r="H69" s="186"/>
      <c r="I69" s="187"/>
      <c r="J69" s="188">
        <f>J328</f>
        <v>0</v>
      </c>
      <c r="K69" s="122"/>
      <c r="L69" s="189"/>
    </row>
    <row r="70" s="9" customFormat="1" ht="19.92" customHeight="1">
      <c r="B70" s="184"/>
      <c r="C70" s="122"/>
      <c r="D70" s="185" t="s">
        <v>142</v>
      </c>
      <c r="E70" s="186"/>
      <c r="F70" s="186"/>
      <c r="G70" s="186"/>
      <c r="H70" s="186"/>
      <c r="I70" s="187"/>
      <c r="J70" s="188">
        <f>J332</f>
        <v>0</v>
      </c>
      <c r="K70" s="122"/>
      <c r="L70" s="189"/>
    </row>
    <row r="71" s="9" customFormat="1" ht="19.92" customHeight="1">
      <c r="B71" s="184"/>
      <c r="C71" s="122"/>
      <c r="D71" s="185" t="s">
        <v>143</v>
      </c>
      <c r="E71" s="186"/>
      <c r="F71" s="186"/>
      <c r="G71" s="186"/>
      <c r="H71" s="186"/>
      <c r="I71" s="187"/>
      <c r="J71" s="188">
        <f>J355</f>
        <v>0</v>
      </c>
      <c r="K71" s="122"/>
      <c r="L71" s="189"/>
    </row>
    <row r="72" s="9" customFormat="1" ht="19.92" customHeight="1">
      <c r="B72" s="184"/>
      <c r="C72" s="122"/>
      <c r="D72" s="185" t="s">
        <v>144</v>
      </c>
      <c r="E72" s="186"/>
      <c r="F72" s="186"/>
      <c r="G72" s="186"/>
      <c r="H72" s="186"/>
      <c r="I72" s="187"/>
      <c r="J72" s="188">
        <f>J631</f>
        <v>0</v>
      </c>
      <c r="K72" s="122"/>
      <c r="L72" s="189"/>
    </row>
    <row r="73" s="9" customFormat="1" ht="19.92" customHeight="1">
      <c r="B73" s="184"/>
      <c r="C73" s="122"/>
      <c r="D73" s="185" t="s">
        <v>145</v>
      </c>
      <c r="E73" s="186"/>
      <c r="F73" s="186"/>
      <c r="G73" s="186"/>
      <c r="H73" s="186"/>
      <c r="I73" s="187"/>
      <c r="J73" s="188">
        <f>J666</f>
        <v>0</v>
      </c>
      <c r="K73" s="122"/>
      <c r="L73" s="189"/>
    </row>
    <row r="74" s="8" customFormat="1" ht="24.96" customHeight="1">
      <c r="B74" s="177"/>
      <c r="C74" s="178"/>
      <c r="D74" s="179" t="s">
        <v>146</v>
      </c>
      <c r="E74" s="180"/>
      <c r="F74" s="180"/>
      <c r="G74" s="180"/>
      <c r="H74" s="180"/>
      <c r="I74" s="181"/>
      <c r="J74" s="182">
        <f>J671</f>
        <v>0</v>
      </c>
      <c r="K74" s="178"/>
      <c r="L74" s="183"/>
    </row>
    <row r="75" s="9" customFormat="1" ht="19.92" customHeight="1">
      <c r="B75" s="184"/>
      <c r="C75" s="122"/>
      <c r="D75" s="185" t="s">
        <v>147</v>
      </c>
      <c r="E75" s="186"/>
      <c r="F75" s="186"/>
      <c r="G75" s="186"/>
      <c r="H75" s="186"/>
      <c r="I75" s="187"/>
      <c r="J75" s="188">
        <f>J672</f>
        <v>0</v>
      </c>
      <c r="K75" s="122"/>
      <c r="L75" s="189"/>
    </row>
    <row r="76" s="9" customFormat="1" ht="19.92" customHeight="1">
      <c r="B76" s="184"/>
      <c r="C76" s="122"/>
      <c r="D76" s="185" t="s">
        <v>1430</v>
      </c>
      <c r="E76" s="186"/>
      <c r="F76" s="186"/>
      <c r="G76" s="186"/>
      <c r="H76" s="186"/>
      <c r="I76" s="187"/>
      <c r="J76" s="188">
        <f>J727</f>
        <v>0</v>
      </c>
      <c r="K76" s="122"/>
      <c r="L76" s="189"/>
    </row>
    <row r="77" s="1" customFormat="1" ht="21.84" customHeight="1">
      <c r="B77" s="38"/>
      <c r="C77" s="39"/>
      <c r="D77" s="39"/>
      <c r="E77" s="39"/>
      <c r="F77" s="39"/>
      <c r="G77" s="39"/>
      <c r="H77" s="39"/>
      <c r="I77" s="143"/>
      <c r="J77" s="39"/>
      <c r="K77" s="39"/>
      <c r="L77" s="43"/>
    </row>
    <row r="78" s="1" customFormat="1" ht="6.96" customHeight="1">
      <c r="B78" s="57"/>
      <c r="C78" s="58"/>
      <c r="D78" s="58"/>
      <c r="E78" s="58"/>
      <c r="F78" s="58"/>
      <c r="G78" s="58"/>
      <c r="H78" s="58"/>
      <c r="I78" s="167"/>
      <c r="J78" s="58"/>
      <c r="K78" s="58"/>
      <c r="L78" s="43"/>
    </row>
    <row r="82" s="1" customFormat="1" ht="6.96" customHeight="1">
      <c r="B82" s="59"/>
      <c r="C82" s="60"/>
      <c r="D82" s="60"/>
      <c r="E82" s="60"/>
      <c r="F82" s="60"/>
      <c r="G82" s="60"/>
      <c r="H82" s="60"/>
      <c r="I82" s="170"/>
      <c r="J82" s="60"/>
      <c r="K82" s="60"/>
      <c r="L82" s="43"/>
    </row>
    <row r="83" s="1" customFormat="1" ht="24.96" customHeight="1">
      <c r="B83" s="38"/>
      <c r="C83" s="23" t="s">
        <v>148</v>
      </c>
      <c r="D83" s="39"/>
      <c r="E83" s="39"/>
      <c r="F83" s="39"/>
      <c r="G83" s="39"/>
      <c r="H83" s="39"/>
      <c r="I83" s="143"/>
      <c r="J83" s="39"/>
      <c r="K83" s="39"/>
      <c r="L83" s="43"/>
    </row>
    <row r="84" s="1" customFormat="1" ht="6.96" customHeight="1">
      <c r="B84" s="38"/>
      <c r="C84" s="39"/>
      <c r="D84" s="39"/>
      <c r="E84" s="39"/>
      <c r="F84" s="39"/>
      <c r="G84" s="39"/>
      <c r="H84" s="39"/>
      <c r="I84" s="143"/>
      <c r="J84" s="39"/>
      <c r="K84" s="39"/>
      <c r="L84" s="43"/>
    </row>
    <row r="85" s="1" customFormat="1" ht="12" customHeight="1">
      <c r="B85" s="38"/>
      <c r="C85" s="32" t="s">
        <v>16</v>
      </c>
      <c r="D85" s="39"/>
      <c r="E85" s="39"/>
      <c r="F85" s="39"/>
      <c r="G85" s="39"/>
      <c r="H85" s="39"/>
      <c r="I85" s="143"/>
      <c r="J85" s="39"/>
      <c r="K85" s="39"/>
      <c r="L85" s="43"/>
    </row>
    <row r="86" s="1" customFormat="1" ht="16.5" customHeight="1">
      <c r="B86" s="38"/>
      <c r="C86" s="39"/>
      <c r="D86" s="39"/>
      <c r="E86" s="171" t="str">
        <f>E7</f>
        <v>Oprava mostních objektů v úseku Ústí n. L. západ - Řehlovice</v>
      </c>
      <c r="F86" s="32"/>
      <c r="G86" s="32"/>
      <c r="H86" s="32"/>
      <c r="I86" s="143"/>
      <c r="J86" s="39"/>
      <c r="K86" s="39"/>
      <c r="L86" s="43"/>
    </row>
    <row r="87" ht="12" customHeight="1">
      <c r="B87" s="21"/>
      <c r="C87" s="32" t="s">
        <v>129</v>
      </c>
      <c r="D87" s="22"/>
      <c r="E87" s="22"/>
      <c r="F87" s="22"/>
      <c r="G87" s="22"/>
      <c r="H87" s="22"/>
      <c r="I87" s="136"/>
      <c r="J87" s="22"/>
      <c r="K87" s="22"/>
      <c r="L87" s="20"/>
    </row>
    <row r="88" s="1" customFormat="1" ht="16.5" customHeight="1">
      <c r="B88" s="38"/>
      <c r="C88" s="39"/>
      <c r="D88" s="39"/>
      <c r="E88" s="171" t="s">
        <v>1427</v>
      </c>
      <c r="F88" s="39"/>
      <c r="G88" s="39"/>
      <c r="H88" s="39"/>
      <c r="I88" s="143"/>
      <c r="J88" s="39"/>
      <c r="K88" s="39"/>
      <c r="L88" s="43"/>
    </row>
    <row r="89" s="1" customFormat="1" ht="12" customHeight="1">
      <c r="B89" s="38"/>
      <c r="C89" s="32" t="s">
        <v>131</v>
      </c>
      <c r="D89" s="39"/>
      <c r="E89" s="39"/>
      <c r="F89" s="39"/>
      <c r="G89" s="39"/>
      <c r="H89" s="39"/>
      <c r="I89" s="143"/>
      <c r="J89" s="39"/>
      <c r="K89" s="39"/>
      <c r="L89" s="43"/>
    </row>
    <row r="90" s="1" customFormat="1" ht="16.5" customHeight="1">
      <c r="B90" s="38"/>
      <c r="C90" s="39"/>
      <c r="D90" s="39"/>
      <c r="E90" s="64" t="str">
        <f>E11</f>
        <v>001 - km 5,470 - most</v>
      </c>
      <c r="F90" s="39"/>
      <c r="G90" s="39"/>
      <c r="H90" s="39"/>
      <c r="I90" s="143"/>
      <c r="J90" s="39"/>
      <c r="K90" s="39"/>
      <c r="L90" s="43"/>
    </row>
    <row r="91" s="1" customFormat="1" ht="6.96" customHeight="1">
      <c r="B91" s="38"/>
      <c r="C91" s="39"/>
      <c r="D91" s="39"/>
      <c r="E91" s="39"/>
      <c r="F91" s="39"/>
      <c r="G91" s="39"/>
      <c r="H91" s="39"/>
      <c r="I91" s="143"/>
      <c r="J91" s="39"/>
      <c r="K91" s="39"/>
      <c r="L91" s="43"/>
    </row>
    <row r="92" s="1" customFormat="1" ht="12" customHeight="1">
      <c r="B92" s="38"/>
      <c r="C92" s="32" t="s">
        <v>20</v>
      </c>
      <c r="D92" s="39"/>
      <c r="E92" s="39"/>
      <c r="F92" s="27" t="str">
        <f>F14</f>
        <v xml:space="preserve"> </v>
      </c>
      <c r="G92" s="39"/>
      <c r="H92" s="39"/>
      <c r="I92" s="145" t="s">
        <v>22</v>
      </c>
      <c r="J92" s="67" t="str">
        <f>IF(J14="","",J14)</f>
        <v>25. 2. 2019</v>
      </c>
      <c r="K92" s="39"/>
      <c r="L92" s="43"/>
    </row>
    <row r="93" s="1" customFormat="1" ht="6.96" customHeight="1">
      <c r="B93" s="38"/>
      <c r="C93" s="39"/>
      <c r="D93" s="39"/>
      <c r="E93" s="39"/>
      <c r="F93" s="39"/>
      <c r="G93" s="39"/>
      <c r="H93" s="39"/>
      <c r="I93" s="143"/>
      <c r="J93" s="39"/>
      <c r="K93" s="39"/>
      <c r="L93" s="43"/>
    </row>
    <row r="94" s="1" customFormat="1" ht="13.65" customHeight="1">
      <c r="B94" s="38"/>
      <c r="C94" s="32" t="s">
        <v>24</v>
      </c>
      <c r="D94" s="39"/>
      <c r="E94" s="39"/>
      <c r="F94" s="27" t="str">
        <f>E17</f>
        <v xml:space="preserve"> </v>
      </c>
      <c r="G94" s="39"/>
      <c r="H94" s="39"/>
      <c r="I94" s="145" t="s">
        <v>29</v>
      </c>
      <c r="J94" s="36" t="str">
        <f>E23</f>
        <v xml:space="preserve"> </v>
      </c>
      <c r="K94" s="39"/>
      <c r="L94" s="43"/>
    </row>
    <row r="95" s="1" customFormat="1" ht="13.65" customHeight="1">
      <c r="B95" s="38"/>
      <c r="C95" s="32" t="s">
        <v>27</v>
      </c>
      <c r="D95" s="39"/>
      <c r="E95" s="39"/>
      <c r="F95" s="27" t="str">
        <f>IF(E20="","",E20)</f>
        <v>Vyplň údaj</v>
      </c>
      <c r="G95" s="39"/>
      <c r="H95" s="39"/>
      <c r="I95" s="145" t="s">
        <v>31</v>
      </c>
      <c r="J95" s="36" t="str">
        <f>E26</f>
        <v xml:space="preserve"> </v>
      </c>
      <c r="K95" s="39"/>
      <c r="L95" s="43"/>
    </row>
    <row r="96" s="1" customFormat="1" ht="10.32" customHeight="1">
      <c r="B96" s="38"/>
      <c r="C96" s="39"/>
      <c r="D96" s="39"/>
      <c r="E96" s="39"/>
      <c r="F96" s="39"/>
      <c r="G96" s="39"/>
      <c r="H96" s="39"/>
      <c r="I96" s="143"/>
      <c r="J96" s="39"/>
      <c r="K96" s="39"/>
      <c r="L96" s="43"/>
    </row>
    <row r="97" s="10" customFormat="1" ht="29.28" customHeight="1">
      <c r="B97" s="190"/>
      <c r="C97" s="191" t="s">
        <v>149</v>
      </c>
      <c r="D97" s="192" t="s">
        <v>52</v>
      </c>
      <c r="E97" s="192" t="s">
        <v>48</v>
      </c>
      <c r="F97" s="192" t="s">
        <v>49</v>
      </c>
      <c r="G97" s="192" t="s">
        <v>150</v>
      </c>
      <c r="H97" s="192" t="s">
        <v>151</v>
      </c>
      <c r="I97" s="193" t="s">
        <v>152</v>
      </c>
      <c r="J97" s="192" t="s">
        <v>135</v>
      </c>
      <c r="K97" s="194" t="s">
        <v>153</v>
      </c>
      <c r="L97" s="195"/>
      <c r="M97" s="88" t="s">
        <v>1</v>
      </c>
      <c r="N97" s="89" t="s">
        <v>37</v>
      </c>
      <c r="O97" s="89" t="s">
        <v>154</v>
      </c>
      <c r="P97" s="89" t="s">
        <v>155</v>
      </c>
      <c r="Q97" s="89" t="s">
        <v>156</v>
      </c>
      <c r="R97" s="89" t="s">
        <v>157</v>
      </c>
      <c r="S97" s="89" t="s">
        <v>158</v>
      </c>
      <c r="T97" s="90" t="s">
        <v>159</v>
      </c>
    </row>
    <row r="98" s="1" customFormat="1" ht="22.8" customHeight="1">
      <c r="B98" s="38"/>
      <c r="C98" s="95" t="s">
        <v>160</v>
      </c>
      <c r="D98" s="39"/>
      <c r="E98" s="39"/>
      <c r="F98" s="39"/>
      <c r="G98" s="39"/>
      <c r="H98" s="39"/>
      <c r="I98" s="143"/>
      <c r="J98" s="196">
        <f>BK98</f>
        <v>0</v>
      </c>
      <c r="K98" s="39"/>
      <c r="L98" s="43"/>
      <c r="M98" s="91"/>
      <c r="N98" s="92"/>
      <c r="O98" s="92"/>
      <c r="P98" s="197">
        <f>P99+P671</f>
        <v>0</v>
      </c>
      <c r="Q98" s="92"/>
      <c r="R98" s="197">
        <f>R99+R671</f>
        <v>82.624788235989996</v>
      </c>
      <c r="S98" s="92"/>
      <c r="T98" s="198">
        <f>T99+T671</f>
        <v>57.301696999999997</v>
      </c>
      <c r="AT98" s="17" t="s">
        <v>66</v>
      </c>
      <c r="AU98" s="17" t="s">
        <v>137</v>
      </c>
      <c r="BK98" s="199">
        <f>BK99+BK671</f>
        <v>0</v>
      </c>
    </row>
    <row r="99" s="11" customFormat="1" ht="25.92" customHeight="1">
      <c r="B99" s="200"/>
      <c r="C99" s="201"/>
      <c r="D99" s="202" t="s">
        <v>66</v>
      </c>
      <c r="E99" s="203" t="s">
        <v>161</v>
      </c>
      <c r="F99" s="203" t="s">
        <v>162</v>
      </c>
      <c r="G99" s="201"/>
      <c r="H99" s="201"/>
      <c r="I99" s="204"/>
      <c r="J99" s="205">
        <f>BK99</f>
        <v>0</v>
      </c>
      <c r="K99" s="201"/>
      <c r="L99" s="206"/>
      <c r="M99" s="207"/>
      <c r="N99" s="208"/>
      <c r="O99" s="208"/>
      <c r="P99" s="209">
        <f>P100+P223+P230+P280+P328+P332+P355+P631+P666</f>
        <v>0</v>
      </c>
      <c r="Q99" s="208"/>
      <c r="R99" s="209">
        <f>R100+R223+R230+R280+R328+R332+R355+R631+R666</f>
        <v>82.543646075989997</v>
      </c>
      <c r="S99" s="208"/>
      <c r="T99" s="210">
        <f>T100+T223+T230+T280+T328+T332+T355+T631+T666</f>
        <v>57.014976999999995</v>
      </c>
      <c r="AR99" s="211" t="s">
        <v>74</v>
      </c>
      <c r="AT99" s="212" t="s">
        <v>66</v>
      </c>
      <c r="AU99" s="212" t="s">
        <v>67</v>
      </c>
      <c r="AY99" s="211" t="s">
        <v>163</v>
      </c>
      <c r="BK99" s="213">
        <f>BK100+BK223+BK230+BK280+BK328+BK332+BK355+BK631+BK666</f>
        <v>0</v>
      </c>
    </row>
    <row r="100" s="11" customFormat="1" ht="22.8" customHeight="1">
      <c r="B100" s="200"/>
      <c r="C100" s="201"/>
      <c r="D100" s="202" t="s">
        <v>66</v>
      </c>
      <c r="E100" s="214" t="s">
        <v>74</v>
      </c>
      <c r="F100" s="214" t="s">
        <v>164</v>
      </c>
      <c r="G100" s="201"/>
      <c r="H100" s="201"/>
      <c r="I100" s="204"/>
      <c r="J100" s="215">
        <f>BK100</f>
        <v>0</v>
      </c>
      <c r="K100" s="201"/>
      <c r="L100" s="206"/>
      <c r="M100" s="207"/>
      <c r="N100" s="208"/>
      <c r="O100" s="208"/>
      <c r="P100" s="209">
        <f>SUM(P101:P222)</f>
        <v>0</v>
      </c>
      <c r="Q100" s="208"/>
      <c r="R100" s="209">
        <f>SUM(R101:R222)</f>
        <v>1.5413835</v>
      </c>
      <c r="S100" s="208"/>
      <c r="T100" s="210">
        <f>SUM(T101:T222)</f>
        <v>15.546440000000001</v>
      </c>
      <c r="AR100" s="211" t="s">
        <v>74</v>
      </c>
      <c r="AT100" s="212" t="s">
        <v>66</v>
      </c>
      <c r="AU100" s="212" t="s">
        <v>74</v>
      </c>
      <c r="AY100" s="211" t="s">
        <v>163</v>
      </c>
      <c r="BK100" s="213">
        <f>SUM(BK101:BK222)</f>
        <v>0</v>
      </c>
    </row>
    <row r="101" s="1" customFormat="1" ht="16.5" customHeight="1">
      <c r="B101" s="38"/>
      <c r="C101" s="216" t="s">
        <v>74</v>
      </c>
      <c r="D101" s="216" t="s">
        <v>165</v>
      </c>
      <c r="E101" s="217" t="s">
        <v>638</v>
      </c>
      <c r="F101" s="218" t="s">
        <v>639</v>
      </c>
      <c r="G101" s="219" t="s">
        <v>197</v>
      </c>
      <c r="H101" s="220">
        <v>120</v>
      </c>
      <c r="I101" s="221"/>
      <c r="J101" s="222">
        <f>ROUND(I101*H101,2)</f>
        <v>0</v>
      </c>
      <c r="K101" s="218" t="s">
        <v>169</v>
      </c>
      <c r="L101" s="43"/>
      <c r="M101" s="223" t="s">
        <v>1</v>
      </c>
      <c r="N101" s="224" t="s">
        <v>38</v>
      </c>
      <c r="O101" s="79"/>
      <c r="P101" s="225">
        <f>O101*H101</f>
        <v>0</v>
      </c>
      <c r="Q101" s="225">
        <v>0</v>
      </c>
      <c r="R101" s="225">
        <f>Q101*H101</f>
        <v>0</v>
      </c>
      <c r="S101" s="225">
        <v>0</v>
      </c>
      <c r="T101" s="226">
        <f>S101*H101</f>
        <v>0</v>
      </c>
      <c r="AR101" s="17" t="s">
        <v>170</v>
      </c>
      <c r="AT101" s="17" t="s">
        <v>165</v>
      </c>
      <c r="AU101" s="17" t="s">
        <v>76</v>
      </c>
      <c r="AY101" s="17" t="s">
        <v>163</v>
      </c>
      <c r="BE101" s="227">
        <f>IF(N101="základní",J101,0)</f>
        <v>0</v>
      </c>
      <c r="BF101" s="227">
        <f>IF(N101="snížená",J101,0)</f>
        <v>0</v>
      </c>
      <c r="BG101" s="227">
        <f>IF(N101="zákl. přenesená",J101,0)</f>
        <v>0</v>
      </c>
      <c r="BH101" s="227">
        <f>IF(N101="sníž. přenesená",J101,0)</f>
        <v>0</v>
      </c>
      <c r="BI101" s="227">
        <f>IF(N101="nulová",J101,0)</f>
        <v>0</v>
      </c>
      <c r="BJ101" s="17" t="s">
        <v>74</v>
      </c>
      <c r="BK101" s="227">
        <f>ROUND(I101*H101,2)</f>
        <v>0</v>
      </c>
      <c r="BL101" s="17" t="s">
        <v>170</v>
      </c>
      <c r="BM101" s="17" t="s">
        <v>1431</v>
      </c>
    </row>
    <row r="102" s="1" customFormat="1">
      <c r="B102" s="38"/>
      <c r="C102" s="39"/>
      <c r="D102" s="228" t="s">
        <v>172</v>
      </c>
      <c r="E102" s="39"/>
      <c r="F102" s="229" t="s">
        <v>641</v>
      </c>
      <c r="G102" s="39"/>
      <c r="H102" s="39"/>
      <c r="I102" s="143"/>
      <c r="J102" s="39"/>
      <c r="K102" s="39"/>
      <c r="L102" s="43"/>
      <c r="M102" s="230"/>
      <c r="N102" s="79"/>
      <c r="O102" s="79"/>
      <c r="P102" s="79"/>
      <c r="Q102" s="79"/>
      <c r="R102" s="79"/>
      <c r="S102" s="79"/>
      <c r="T102" s="80"/>
      <c r="AT102" s="17" t="s">
        <v>172</v>
      </c>
      <c r="AU102" s="17" t="s">
        <v>76</v>
      </c>
    </row>
    <row r="103" s="1" customFormat="1">
      <c r="B103" s="38"/>
      <c r="C103" s="39"/>
      <c r="D103" s="228" t="s">
        <v>174</v>
      </c>
      <c r="E103" s="39"/>
      <c r="F103" s="231" t="s">
        <v>642</v>
      </c>
      <c r="G103" s="39"/>
      <c r="H103" s="39"/>
      <c r="I103" s="143"/>
      <c r="J103" s="39"/>
      <c r="K103" s="39"/>
      <c r="L103" s="43"/>
      <c r="M103" s="230"/>
      <c r="N103" s="79"/>
      <c r="O103" s="79"/>
      <c r="P103" s="79"/>
      <c r="Q103" s="79"/>
      <c r="R103" s="79"/>
      <c r="S103" s="79"/>
      <c r="T103" s="80"/>
      <c r="AT103" s="17" t="s">
        <v>174</v>
      </c>
      <c r="AU103" s="17" t="s">
        <v>76</v>
      </c>
    </row>
    <row r="104" s="12" customFormat="1">
      <c r="B104" s="232"/>
      <c r="C104" s="233"/>
      <c r="D104" s="228" t="s">
        <v>176</v>
      </c>
      <c r="E104" s="234" t="s">
        <v>1</v>
      </c>
      <c r="F104" s="235" t="s">
        <v>1432</v>
      </c>
      <c r="G104" s="233"/>
      <c r="H104" s="236">
        <v>120</v>
      </c>
      <c r="I104" s="237"/>
      <c r="J104" s="233"/>
      <c r="K104" s="233"/>
      <c r="L104" s="238"/>
      <c r="M104" s="239"/>
      <c r="N104" s="240"/>
      <c r="O104" s="240"/>
      <c r="P104" s="240"/>
      <c r="Q104" s="240"/>
      <c r="R104" s="240"/>
      <c r="S104" s="240"/>
      <c r="T104" s="241"/>
      <c r="AT104" s="242" t="s">
        <v>176</v>
      </c>
      <c r="AU104" s="242" t="s">
        <v>76</v>
      </c>
      <c r="AV104" s="12" t="s">
        <v>76</v>
      </c>
      <c r="AW104" s="12" t="s">
        <v>30</v>
      </c>
      <c r="AX104" s="12" t="s">
        <v>74</v>
      </c>
      <c r="AY104" s="242" t="s">
        <v>163</v>
      </c>
    </row>
    <row r="105" s="1" customFormat="1" ht="16.5" customHeight="1">
      <c r="B105" s="38"/>
      <c r="C105" s="216" t="s">
        <v>76</v>
      </c>
      <c r="D105" s="216" t="s">
        <v>165</v>
      </c>
      <c r="E105" s="217" t="s">
        <v>645</v>
      </c>
      <c r="F105" s="218" t="s">
        <v>646</v>
      </c>
      <c r="G105" s="219" t="s">
        <v>180</v>
      </c>
      <c r="H105" s="220">
        <v>2.3999999999999999</v>
      </c>
      <c r="I105" s="221"/>
      <c r="J105" s="222">
        <f>ROUND(I105*H105,2)</f>
        <v>0</v>
      </c>
      <c r="K105" s="218" t="s">
        <v>169</v>
      </c>
      <c r="L105" s="43"/>
      <c r="M105" s="223" t="s">
        <v>1</v>
      </c>
      <c r="N105" s="224" t="s">
        <v>38</v>
      </c>
      <c r="O105" s="79"/>
      <c r="P105" s="225">
        <f>O105*H105</f>
        <v>0</v>
      </c>
      <c r="Q105" s="225">
        <v>0</v>
      </c>
      <c r="R105" s="225">
        <f>Q105*H105</f>
        <v>0</v>
      </c>
      <c r="S105" s="225">
        <v>0</v>
      </c>
      <c r="T105" s="226">
        <f>S105*H105</f>
        <v>0</v>
      </c>
      <c r="AR105" s="17" t="s">
        <v>170</v>
      </c>
      <c r="AT105" s="17" t="s">
        <v>165</v>
      </c>
      <c r="AU105" s="17" t="s">
        <v>76</v>
      </c>
      <c r="AY105" s="17" t="s">
        <v>163</v>
      </c>
      <c r="BE105" s="227">
        <f>IF(N105="základní",J105,0)</f>
        <v>0</v>
      </c>
      <c r="BF105" s="227">
        <f>IF(N105="snížená",J105,0)</f>
        <v>0</v>
      </c>
      <c r="BG105" s="227">
        <f>IF(N105="zákl. přenesená",J105,0)</f>
        <v>0</v>
      </c>
      <c r="BH105" s="227">
        <f>IF(N105="sníž. přenesená",J105,0)</f>
        <v>0</v>
      </c>
      <c r="BI105" s="227">
        <f>IF(N105="nulová",J105,0)</f>
        <v>0</v>
      </c>
      <c r="BJ105" s="17" t="s">
        <v>74</v>
      </c>
      <c r="BK105" s="227">
        <f>ROUND(I105*H105,2)</f>
        <v>0</v>
      </c>
      <c r="BL105" s="17" t="s">
        <v>170</v>
      </c>
      <c r="BM105" s="17" t="s">
        <v>1433</v>
      </c>
    </row>
    <row r="106" s="1" customFormat="1">
      <c r="B106" s="38"/>
      <c r="C106" s="39"/>
      <c r="D106" s="228" t="s">
        <v>172</v>
      </c>
      <c r="E106" s="39"/>
      <c r="F106" s="229" t="s">
        <v>648</v>
      </c>
      <c r="G106" s="39"/>
      <c r="H106" s="39"/>
      <c r="I106" s="143"/>
      <c r="J106" s="39"/>
      <c r="K106" s="39"/>
      <c r="L106" s="43"/>
      <c r="M106" s="230"/>
      <c r="N106" s="79"/>
      <c r="O106" s="79"/>
      <c r="P106" s="79"/>
      <c r="Q106" s="79"/>
      <c r="R106" s="79"/>
      <c r="S106" s="79"/>
      <c r="T106" s="80"/>
      <c r="AT106" s="17" t="s">
        <v>172</v>
      </c>
      <c r="AU106" s="17" t="s">
        <v>76</v>
      </c>
    </row>
    <row r="107" s="1" customFormat="1">
      <c r="B107" s="38"/>
      <c r="C107" s="39"/>
      <c r="D107" s="228" t="s">
        <v>174</v>
      </c>
      <c r="E107" s="39"/>
      <c r="F107" s="231" t="s">
        <v>649</v>
      </c>
      <c r="G107" s="39"/>
      <c r="H107" s="39"/>
      <c r="I107" s="143"/>
      <c r="J107" s="39"/>
      <c r="K107" s="39"/>
      <c r="L107" s="43"/>
      <c r="M107" s="230"/>
      <c r="N107" s="79"/>
      <c r="O107" s="79"/>
      <c r="P107" s="79"/>
      <c r="Q107" s="79"/>
      <c r="R107" s="79"/>
      <c r="S107" s="79"/>
      <c r="T107" s="80"/>
      <c r="AT107" s="17" t="s">
        <v>174</v>
      </c>
      <c r="AU107" s="17" t="s">
        <v>76</v>
      </c>
    </row>
    <row r="108" s="12" customFormat="1">
      <c r="B108" s="232"/>
      <c r="C108" s="233"/>
      <c r="D108" s="228" t="s">
        <v>176</v>
      </c>
      <c r="E108" s="234" t="s">
        <v>1</v>
      </c>
      <c r="F108" s="235" t="s">
        <v>1434</v>
      </c>
      <c r="G108" s="233"/>
      <c r="H108" s="236">
        <v>2.3999999999999999</v>
      </c>
      <c r="I108" s="237"/>
      <c r="J108" s="233"/>
      <c r="K108" s="233"/>
      <c r="L108" s="238"/>
      <c r="M108" s="239"/>
      <c r="N108" s="240"/>
      <c r="O108" s="240"/>
      <c r="P108" s="240"/>
      <c r="Q108" s="240"/>
      <c r="R108" s="240"/>
      <c r="S108" s="240"/>
      <c r="T108" s="241"/>
      <c r="AT108" s="242" t="s">
        <v>176</v>
      </c>
      <c r="AU108" s="242" t="s">
        <v>76</v>
      </c>
      <c r="AV108" s="12" t="s">
        <v>76</v>
      </c>
      <c r="AW108" s="12" t="s">
        <v>30</v>
      </c>
      <c r="AX108" s="12" t="s">
        <v>74</v>
      </c>
      <c r="AY108" s="242" t="s">
        <v>163</v>
      </c>
    </row>
    <row r="109" s="1" customFormat="1" ht="16.5" customHeight="1">
      <c r="B109" s="38"/>
      <c r="C109" s="216" t="s">
        <v>189</v>
      </c>
      <c r="D109" s="216" t="s">
        <v>165</v>
      </c>
      <c r="E109" s="217" t="s">
        <v>1435</v>
      </c>
      <c r="F109" s="218" t="s">
        <v>1436</v>
      </c>
      <c r="G109" s="219" t="s">
        <v>180</v>
      </c>
      <c r="H109" s="220">
        <v>8.5419999999999998</v>
      </c>
      <c r="I109" s="221"/>
      <c r="J109" s="222">
        <f>ROUND(I109*H109,2)</f>
        <v>0</v>
      </c>
      <c r="K109" s="218" t="s">
        <v>169</v>
      </c>
      <c r="L109" s="43"/>
      <c r="M109" s="223" t="s">
        <v>1</v>
      </c>
      <c r="N109" s="224" t="s">
        <v>38</v>
      </c>
      <c r="O109" s="79"/>
      <c r="P109" s="225">
        <f>O109*H109</f>
        <v>0</v>
      </c>
      <c r="Q109" s="225">
        <v>0</v>
      </c>
      <c r="R109" s="225">
        <f>Q109*H109</f>
        <v>0</v>
      </c>
      <c r="S109" s="225">
        <v>1.8200000000000001</v>
      </c>
      <c r="T109" s="226">
        <f>S109*H109</f>
        <v>15.546440000000001</v>
      </c>
      <c r="AR109" s="17" t="s">
        <v>170</v>
      </c>
      <c r="AT109" s="17" t="s">
        <v>165</v>
      </c>
      <c r="AU109" s="17" t="s">
        <v>76</v>
      </c>
      <c r="AY109" s="17" t="s">
        <v>163</v>
      </c>
      <c r="BE109" s="227">
        <f>IF(N109="základní",J109,0)</f>
        <v>0</v>
      </c>
      <c r="BF109" s="227">
        <f>IF(N109="snížená",J109,0)</f>
        <v>0</v>
      </c>
      <c r="BG109" s="227">
        <f>IF(N109="zákl. přenesená",J109,0)</f>
        <v>0</v>
      </c>
      <c r="BH109" s="227">
        <f>IF(N109="sníž. přenesená",J109,0)</f>
        <v>0</v>
      </c>
      <c r="BI109" s="227">
        <f>IF(N109="nulová",J109,0)</f>
        <v>0</v>
      </c>
      <c r="BJ109" s="17" t="s">
        <v>74</v>
      </c>
      <c r="BK109" s="227">
        <f>ROUND(I109*H109,2)</f>
        <v>0</v>
      </c>
      <c r="BL109" s="17" t="s">
        <v>170</v>
      </c>
      <c r="BM109" s="17" t="s">
        <v>1437</v>
      </c>
    </row>
    <row r="110" s="1" customFormat="1">
      <c r="B110" s="38"/>
      <c r="C110" s="39"/>
      <c r="D110" s="228" t="s">
        <v>172</v>
      </c>
      <c r="E110" s="39"/>
      <c r="F110" s="229" t="s">
        <v>1438</v>
      </c>
      <c r="G110" s="39"/>
      <c r="H110" s="39"/>
      <c r="I110" s="143"/>
      <c r="J110" s="39"/>
      <c r="K110" s="39"/>
      <c r="L110" s="43"/>
      <c r="M110" s="230"/>
      <c r="N110" s="79"/>
      <c r="O110" s="79"/>
      <c r="P110" s="79"/>
      <c r="Q110" s="79"/>
      <c r="R110" s="79"/>
      <c r="S110" s="79"/>
      <c r="T110" s="80"/>
      <c r="AT110" s="17" t="s">
        <v>172</v>
      </c>
      <c r="AU110" s="17" t="s">
        <v>76</v>
      </c>
    </row>
    <row r="111" s="1" customFormat="1">
      <c r="B111" s="38"/>
      <c r="C111" s="39"/>
      <c r="D111" s="228" t="s">
        <v>174</v>
      </c>
      <c r="E111" s="39"/>
      <c r="F111" s="231" t="s">
        <v>1439</v>
      </c>
      <c r="G111" s="39"/>
      <c r="H111" s="39"/>
      <c r="I111" s="143"/>
      <c r="J111" s="39"/>
      <c r="K111" s="39"/>
      <c r="L111" s="43"/>
      <c r="M111" s="230"/>
      <c r="N111" s="79"/>
      <c r="O111" s="79"/>
      <c r="P111" s="79"/>
      <c r="Q111" s="79"/>
      <c r="R111" s="79"/>
      <c r="S111" s="79"/>
      <c r="T111" s="80"/>
      <c r="AT111" s="17" t="s">
        <v>174</v>
      </c>
      <c r="AU111" s="17" t="s">
        <v>76</v>
      </c>
    </row>
    <row r="112" s="13" customFormat="1">
      <c r="B112" s="243"/>
      <c r="C112" s="244"/>
      <c r="D112" s="228" t="s">
        <v>176</v>
      </c>
      <c r="E112" s="245" t="s">
        <v>1</v>
      </c>
      <c r="F112" s="246" t="s">
        <v>1440</v>
      </c>
      <c r="G112" s="244"/>
      <c r="H112" s="245" t="s">
        <v>1</v>
      </c>
      <c r="I112" s="247"/>
      <c r="J112" s="244"/>
      <c r="K112" s="244"/>
      <c r="L112" s="248"/>
      <c r="M112" s="249"/>
      <c r="N112" s="250"/>
      <c r="O112" s="250"/>
      <c r="P112" s="250"/>
      <c r="Q112" s="250"/>
      <c r="R112" s="250"/>
      <c r="S112" s="250"/>
      <c r="T112" s="251"/>
      <c r="AT112" s="252" t="s">
        <v>176</v>
      </c>
      <c r="AU112" s="252" t="s">
        <v>76</v>
      </c>
      <c r="AV112" s="13" t="s">
        <v>74</v>
      </c>
      <c r="AW112" s="13" t="s">
        <v>30</v>
      </c>
      <c r="AX112" s="13" t="s">
        <v>67</v>
      </c>
      <c r="AY112" s="252" t="s">
        <v>163</v>
      </c>
    </row>
    <row r="113" s="12" customFormat="1">
      <c r="B113" s="232"/>
      <c r="C113" s="233"/>
      <c r="D113" s="228" t="s">
        <v>176</v>
      </c>
      <c r="E113" s="234" t="s">
        <v>1</v>
      </c>
      <c r="F113" s="235" t="s">
        <v>1441</v>
      </c>
      <c r="G113" s="233"/>
      <c r="H113" s="236">
        <v>8.5419999999999998</v>
      </c>
      <c r="I113" s="237"/>
      <c r="J113" s="233"/>
      <c r="K113" s="233"/>
      <c r="L113" s="238"/>
      <c r="M113" s="239"/>
      <c r="N113" s="240"/>
      <c r="O113" s="240"/>
      <c r="P113" s="240"/>
      <c r="Q113" s="240"/>
      <c r="R113" s="240"/>
      <c r="S113" s="240"/>
      <c r="T113" s="241"/>
      <c r="AT113" s="242" t="s">
        <v>176</v>
      </c>
      <c r="AU113" s="242" t="s">
        <v>76</v>
      </c>
      <c r="AV113" s="12" t="s">
        <v>76</v>
      </c>
      <c r="AW113" s="12" t="s">
        <v>30</v>
      </c>
      <c r="AX113" s="12" t="s">
        <v>74</v>
      </c>
      <c r="AY113" s="242" t="s">
        <v>163</v>
      </c>
    </row>
    <row r="114" s="1" customFormat="1" ht="16.5" customHeight="1">
      <c r="B114" s="38"/>
      <c r="C114" s="216" t="s">
        <v>170</v>
      </c>
      <c r="D114" s="216" t="s">
        <v>165</v>
      </c>
      <c r="E114" s="217" t="s">
        <v>651</v>
      </c>
      <c r="F114" s="218" t="s">
        <v>652</v>
      </c>
      <c r="G114" s="219" t="s">
        <v>168</v>
      </c>
      <c r="H114" s="220">
        <v>15</v>
      </c>
      <c r="I114" s="221"/>
      <c r="J114" s="222">
        <f>ROUND(I114*H114,2)</f>
        <v>0</v>
      </c>
      <c r="K114" s="218" t="s">
        <v>169</v>
      </c>
      <c r="L114" s="43"/>
      <c r="M114" s="223" t="s">
        <v>1</v>
      </c>
      <c r="N114" s="224" t="s">
        <v>38</v>
      </c>
      <c r="O114" s="79"/>
      <c r="P114" s="225">
        <f>O114*H114</f>
        <v>0</v>
      </c>
      <c r="Q114" s="225">
        <v>0.060526700000000003</v>
      </c>
      <c r="R114" s="225">
        <f>Q114*H114</f>
        <v>0.9079005</v>
      </c>
      <c r="S114" s="225">
        <v>0</v>
      </c>
      <c r="T114" s="226">
        <f>S114*H114</f>
        <v>0</v>
      </c>
      <c r="AR114" s="17" t="s">
        <v>170</v>
      </c>
      <c r="AT114" s="17" t="s">
        <v>165</v>
      </c>
      <c r="AU114" s="17" t="s">
        <v>76</v>
      </c>
      <c r="AY114" s="17" t="s">
        <v>163</v>
      </c>
      <c r="BE114" s="227">
        <f>IF(N114="základní",J114,0)</f>
        <v>0</v>
      </c>
      <c r="BF114" s="227">
        <f>IF(N114="snížená",J114,0)</f>
        <v>0</v>
      </c>
      <c r="BG114" s="227">
        <f>IF(N114="zákl. přenesená",J114,0)</f>
        <v>0</v>
      </c>
      <c r="BH114" s="227">
        <f>IF(N114="sníž. přenesená",J114,0)</f>
        <v>0</v>
      </c>
      <c r="BI114" s="227">
        <f>IF(N114="nulová",J114,0)</f>
        <v>0</v>
      </c>
      <c r="BJ114" s="17" t="s">
        <v>74</v>
      </c>
      <c r="BK114" s="227">
        <f>ROUND(I114*H114,2)</f>
        <v>0</v>
      </c>
      <c r="BL114" s="17" t="s">
        <v>170</v>
      </c>
      <c r="BM114" s="17" t="s">
        <v>1442</v>
      </c>
    </row>
    <row r="115" s="1" customFormat="1">
      <c r="B115" s="38"/>
      <c r="C115" s="39"/>
      <c r="D115" s="228" t="s">
        <v>172</v>
      </c>
      <c r="E115" s="39"/>
      <c r="F115" s="229" t="s">
        <v>654</v>
      </c>
      <c r="G115" s="39"/>
      <c r="H115" s="39"/>
      <c r="I115" s="143"/>
      <c r="J115" s="39"/>
      <c r="K115" s="39"/>
      <c r="L115" s="43"/>
      <c r="M115" s="230"/>
      <c r="N115" s="79"/>
      <c r="O115" s="79"/>
      <c r="P115" s="79"/>
      <c r="Q115" s="79"/>
      <c r="R115" s="79"/>
      <c r="S115" s="79"/>
      <c r="T115" s="80"/>
      <c r="AT115" s="17" t="s">
        <v>172</v>
      </c>
      <c r="AU115" s="17" t="s">
        <v>76</v>
      </c>
    </row>
    <row r="116" s="1" customFormat="1">
      <c r="B116" s="38"/>
      <c r="C116" s="39"/>
      <c r="D116" s="228" t="s">
        <v>174</v>
      </c>
      <c r="E116" s="39"/>
      <c r="F116" s="231" t="s">
        <v>175</v>
      </c>
      <c r="G116" s="39"/>
      <c r="H116" s="39"/>
      <c r="I116" s="143"/>
      <c r="J116" s="39"/>
      <c r="K116" s="39"/>
      <c r="L116" s="43"/>
      <c r="M116" s="230"/>
      <c r="N116" s="79"/>
      <c r="O116" s="79"/>
      <c r="P116" s="79"/>
      <c r="Q116" s="79"/>
      <c r="R116" s="79"/>
      <c r="S116" s="79"/>
      <c r="T116" s="80"/>
      <c r="AT116" s="17" t="s">
        <v>174</v>
      </c>
      <c r="AU116" s="17" t="s">
        <v>76</v>
      </c>
    </row>
    <row r="117" s="13" customFormat="1">
      <c r="B117" s="243"/>
      <c r="C117" s="244"/>
      <c r="D117" s="228" t="s">
        <v>176</v>
      </c>
      <c r="E117" s="245" t="s">
        <v>1</v>
      </c>
      <c r="F117" s="246" t="s">
        <v>1443</v>
      </c>
      <c r="G117" s="244"/>
      <c r="H117" s="245" t="s">
        <v>1</v>
      </c>
      <c r="I117" s="247"/>
      <c r="J117" s="244"/>
      <c r="K117" s="244"/>
      <c r="L117" s="248"/>
      <c r="M117" s="249"/>
      <c r="N117" s="250"/>
      <c r="O117" s="250"/>
      <c r="P117" s="250"/>
      <c r="Q117" s="250"/>
      <c r="R117" s="250"/>
      <c r="S117" s="250"/>
      <c r="T117" s="251"/>
      <c r="AT117" s="252" t="s">
        <v>176</v>
      </c>
      <c r="AU117" s="252" t="s">
        <v>76</v>
      </c>
      <c r="AV117" s="13" t="s">
        <v>74</v>
      </c>
      <c r="AW117" s="13" t="s">
        <v>30</v>
      </c>
      <c r="AX117" s="13" t="s">
        <v>67</v>
      </c>
      <c r="AY117" s="252" t="s">
        <v>163</v>
      </c>
    </row>
    <row r="118" s="13" customFormat="1">
      <c r="B118" s="243"/>
      <c r="C118" s="244"/>
      <c r="D118" s="228" t="s">
        <v>176</v>
      </c>
      <c r="E118" s="245" t="s">
        <v>1</v>
      </c>
      <c r="F118" s="246" t="s">
        <v>1444</v>
      </c>
      <c r="G118" s="244"/>
      <c r="H118" s="245" t="s">
        <v>1</v>
      </c>
      <c r="I118" s="247"/>
      <c r="J118" s="244"/>
      <c r="K118" s="244"/>
      <c r="L118" s="248"/>
      <c r="M118" s="249"/>
      <c r="N118" s="250"/>
      <c r="O118" s="250"/>
      <c r="P118" s="250"/>
      <c r="Q118" s="250"/>
      <c r="R118" s="250"/>
      <c r="S118" s="250"/>
      <c r="T118" s="251"/>
      <c r="AT118" s="252" t="s">
        <v>176</v>
      </c>
      <c r="AU118" s="252" t="s">
        <v>76</v>
      </c>
      <c r="AV118" s="13" t="s">
        <v>74</v>
      </c>
      <c r="AW118" s="13" t="s">
        <v>30</v>
      </c>
      <c r="AX118" s="13" t="s">
        <v>67</v>
      </c>
      <c r="AY118" s="252" t="s">
        <v>163</v>
      </c>
    </row>
    <row r="119" s="13" customFormat="1">
      <c r="B119" s="243"/>
      <c r="C119" s="244"/>
      <c r="D119" s="228" t="s">
        <v>176</v>
      </c>
      <c r="E119" s="245" t="s">
        <v>1</v>
      </c>
      <c r="F119" s="246" t="s">
        <v>1445</v>
      </c>
      <c r="G119" s="244"/>
      <c r="H119" s="245" t="s">
        <v>1</v>
      </c>
      <c r="I119" s="247"/>
      <c r="J119" s="244"/>
      <c r="K119" s="244"/>
      <c r="L119" s="248"/>
      <c r="M119" s="249"/>
      <c r="N119" s="250"/>
      <c r="O119" s="250"/>
      <c r="P119" s="250"/>
      <c r="Q119" s="250"/>
      <c r="R119" s="250"/>
      <c r="S119" s="250"/>
      <c r="T119" s="251"/>
      <c r="AT119" s="252" t="s">
        <v>176</v>
      </c>
      <c r="AU119" s="252" t="s">
        <v>76</v>
      </c>
      <c r="AV119" s="13" t="s">
        <v>74</v>
      </c>
      <c r="AW119" s="13" t="s">
        <v>30</v>
      </c>
      <c r="AX119" s="13" t="s">
        <v>67</v>
      </c>
      <c r="AY119" s="252" t="s">
        <v>163</v>
      </c>
    </row>
    <row r="120" s="12" customFormat="1">
      <c r="B120" s="232"/>
      <c r="C120" s="233"/>
      <c r="D120" s="228" t="s">
        <v>176</v>
      </c>
      <c r="E120" s="234" t="s">
        <v>1</v>
      </c>
      <c r="F120" s="235" t="s">
        <v>8</v>
      </c>
      <c r="G120" s="233"/>
      <c r="H120" s="236">
        <v>15</v>
      </c>
      <c r="I120" s="237"/>
      <c r="J120" s="233"/>
      <c r="K120" s="233"/>
      <c r="L120" s="238"/>
      <c r="M120" s="239"/>
      <c r="N120" s="240"/>
      <c r="O120" s="240"/>
      <c r="P120" s="240"/>
      <c r="Q120" s="240"/>
      <c r="R120" s="240"/>
      <c r="S120" s="240"/>
      <c r="T120" s="241"/>
      <c r="AT120" s="242" t="s">
        <v>176</v>
      </c>
      <c r="AU120" s="242" t="s">
        <v>76</v>
      </c>
      <c r="AV120" s="12" t="s">
        <v>76</v>
      </c>
      <c r="AW120" s="12" t="s">
        <v>30</v>
      </c>
      <c r="AX120" s="12" t="s">
        <v>67</v>
      </c>
      <c r="AY120" s="242" t="s">
        <v>163</v>
      </c>
    </row>
    <row r="121" s="14" customFormat="1">
      <c r="B121" s="253"/>
      <c r="C121" s="254"/>
      <c r="D121" s="228" t="s">
        <v>176</v>
      </c>
      <c r="E121" s="255" t="s">
        <v>1</v>
      </c>
      <c r="F121" s="256" t="s">
        <v>188</v>
      </c>
      <c r="G121" s="254"/>
      <c r="H121" s="257">
        <v>15</v>
      </c>
      <c r="I121" s="258"/>
      <c r="J121" s="254"/>
      <c r="K121" s="254"/>
      <c r="L121" s="259"/>
      <c r="M121" s="260"/>
      <c r="N121" s="261"/>
      <c r="O121" s="261"/>
      <c r="P121" s="261"/>
      <c r="Q121" s="261"/>
      <c r="R121" s="261"/>
      <c r="S121" s="261"/>
      <c r="T121" s="262"/>
      <c r="AT121" s="263" t="s">
        <v>176</v>
      </c>
      <c r="AU121" s="263" t="s">
        <v>76</v>
      </c>
      <c r="AV121" s="14" t="s">
        <v>170</v>
      </c>
      <c r="AW121" s="14" t="s">
        <v>30</v>
      </c>
      <c r="AX121" s="14" t="s">
        <v>74</v>
      </c>
      <c r="AY121" s="263" t="s">
        <v>163</v>
      </c>
    </row>
    <row r="122" s="1" customFormat="1" ht="16.5" customHeight="1">
      <c r="B122" s="38"/>
      <c r="C122" s="216" t="s">
        <v>205</v>
      </c>
      <c r="D122" s="216" t="s">
        <v>165</v>
      </c>
      <c r="E122" s="217" t="s">
        <v>656</v>
      </c>
      <c r="F122" s="218" t="s">
        <v>657</v>
      </c>
      <c r="G122" s="219" t="s">
        <v>180</v>
      </c>
      <c r="H122" s="220">
        <v>0.91400000000000003</v>
      </c>
      <c r="I122" s="221"/>
      <c r="J122" s="222">
        <f>ROUND(I122*H122,2)</f>
        <v>0</v>
      </c>
      <c r="K122" s="218" t="s">
        <v>169</v>
      </c>
      <c r="L122" s="43"/>
      <c r="M122" s="223" t="s">
        <v>1</v>
      </c>
      <c r="N122" s="224" t="s">
        <v>38</v>
      </c>
      <c r="O122" s="79"/>
      <c r="P122" s="225">
        <f>O122*H122</f>
        <v>0</v>
      </c>
      <c r="Q122" s="225">
        <v>0</v>
      </c>
      <c r="R122" s="225">
        <f>Q122*H122</f>
        <v>0</v>
      </c>
      <c r="S122" s="225">
        <v>0</v>
      </c>
      <c r="T122" s="226">
        <f>S122*H122</f>
        <v>0</v>
      </c>
      <c r="AR122" s="17" t="s">
        <v>170</v>
      </c>
      <c r="AT122" s="17" t="s">
        <v>165</v>
      </c>
      <c r="AU122" s="17" t="s">
        <v>76</v>
      </c>
      <c r="AY122" s="17" t="s">
        <v>163</v>
      </c>
      <c r="BE122" s="227">
        <f>IF(N122="základní",J122,0)</f>
        <v>0</v>
      </c>
      <c r="BF122" s="227">
        <f>IF(N122="snížená",J122,0)</f>
        <v>0</v>
      </c>
      <c r="BG122" s="227">
        <f>IF(N122="zákl. přenesená",J122,0)</f>
        <v>0</v>
      </c>
      <c r="BH122" s="227">
        <f>IF(N122="sníž. přenesená",J122,0)</f>
        <v>0</v>
      </c>
      <c r="BI122" s="227">
        <f>IF(N122="nulová",J122,0)</f>
        <v>0</v>
      </c>
      <c r="BJ122" s="17" t="s">
        <v>74</v>
      </c>
      <c r="BK122" s="227">
        <f>ROUND(I122*H122,2)</f>
        <v>0</v>
      </c>
      <c r="BL122" s="17" t="s">
        <v>170</v>
      </c>
      <c r="BM122" s="17" t="s">
        <v>1446</v>
      </c>
    </row>
    <row r="123" s="1" customFormat="1">
      <c r="B123" s="38"/>
      <c r="C123" s="39"/>
      <c r="D123" s="228" t="s">
        <v>172</v>
      </c>
      <c r="E123" s="39"/>
      <c r="F123" s="229" t="s">
        <v>659</v>
      </c>
      <c r="G123" s="39"/>
      <c r="H123" s="39"/>
      <c r="I123" s="143"/>
      <c r="J123" s="39"/>
      <c r="K123" s="39"/>
      <c r="L123" s="43"/>
      <c r="M123" s="230"/>
      <c r="N123" s="79"/>
      <c r="O123" s="79"/>
      <c r="P123" s="79"/>
      <c r="Q123" s="79"/>
      <c r="R123" s="79"/>
      <c r="S123" s="79"/>
      <c r="T123" s="80"/>
      <c r="AT123" s="17" t="s">
        <v>172</v>
      </c>
      <c r="AU123" s="17" t="s">
        <v>76</v>
      </c>
    </row>
    <row r="124" s="1" customFormat="1">
      <c r="B124" s="38"/>
      <c r="C124" s="39"/>
      <c r="D124" s="228" t="s">
        <v>174</v>
      </c>
      <c r="E124" s="39"/>
      <c r="F124" s="231" t="s">
        <v>660</v>
      </c>
      <c r="G124" s="39"/>
      <c r="H124" s="39"/>
      <c r="I124" s="143"/>
      <c r="J124" s="39"/>
      <c r="K124" s="39"/>
      <c r="L124" s="43"/>
      <c r="M124" s="230"/>
      <c r="N124" s="79"/>
      <c r="O124" s="79"/>
      <c r="P124" s="79"/>
      <c r="Q124" s="79"/>
      <c r="R124" s="79"/>
      <c r="S124" s="79"/>
      <c r="T124" s="80"/>
      <c r="AT124" s="17" t="s">
        <v>174</v>
      </c>
      <c r="AU124" s="17" t="s">
        <v>76</v>
      </c>
    </row>
    <row r="125" s="13" customFormat="1">
      <c r="B125" s="243"/>
      <c r="C125" s="244"/>
      <c r="D125" s="228" t="s">
        <v>176</v>
      </c>
      <c r="E125" s="245" t="s">
        <v>1</v>
      </c>
      <c r="F125" s="246" t="s">
        <v>1447</v>
      </c>
      <c r="G125" s="244"/>
      <c r="H125" s="245" t="s">
        <v>1</v>
      </c>
      <c r="I125" s="247"/>
      <c r="J125" s="244"/>
      <c r="K125" s="244"/>
      <c r="L125" s="248"/>
      <c r="M125" s="249"/>
      <c r="N125" s="250"/>
      <c r="O125" s="250"/>
      <c r="P125" s="250"/>
      <c r="Q125" s="250"/>
      <c r="R125" s="250"/>
      <c r="S125" s="250"/>
      <c r="T125" s="251"/>
      <c r="AT125" s="252" t="s">
        <v>176</v>
      </c>
      <c r="AU125" s="252" t="s">
        <v>76</v>
      </c>
      <c r="AV125" s="13" t="s">
        <v>74</v>
      </c>
      <c r="AW125" s="13" t="s">
        <v>30</v>
      </c>
      <c r="AX125" s="13" t="s">
        <v>67</v>
      </c>
      <c r="AY125" s="252" t="s">
        <v>163</v>
      </c>
    </row>
    <row r="126" s="12" customFormat="1">
      <c r="B126" s="232"/>
      <c r="C126" s="233"/>
      <c r="D126" s="228" t="s">
        <v>176</v>
      </c>
      <c r="E126" s="234" t="s">
        <v>1</v>
      </c>
      <c r="F126" s="235" t="s">
        <v>1448</v>
      </c>
      <c r="G126" s="233"/>
      <c r="H126" s="236">
        <v>0.48299999999999998</v>
      </c>
      <c r="I126" s="237"/>
      <c r="J126" s="233"/>
      <c r="K126" s="233"/>
      <c r="L126" s="238"/>
      <c r="M126" s="239"/>
      <c r="N126" s="240"/>
      <c r="O126" s="240"/>
      <c r="P126" s="240"/>
      <c r="Q126" s="240"/>
      <c r="R126" s="240"/>
      <c r="S126" s="240"/>
      <c r="T126" s="241"/>
      <c r="AT126" s="242" t="s">
        <v>176</v>
      </c>
      <c r="AU126" s="242" t="s">
        <v>76</v>
      </c>
      <c r="AV126" s="12" t="s">
        <v>76</v>
      </c>
      <c r="AW126" s="12" t="s">
        <v>30</v>
      </c>
      <c r="AX126" s="12" t="s">
        <v>67</v>
      </c>
      <c r="AY126" s="242" t="s">
        <v>163</v>
      </c>
    </row>
    <row r="127" s="12" customFormat="1">
      <c r="B127" s="232"/>
      <c r="C127" s="233"/>
      <c r="D127" s="228" t="s">
        <v>176</v>
      </c>
      <c r="E127" s="234" t="s">
        <v>1</v>
      </c>
      <c r="F127" s="235" t="s">
        <v>1449</v>
      </c>
      <c r="G127" s="233"/>
      <c r="H127" s="236">
        <v>0.43099999999999999</v>
      </c>
      <c r="I127" s="237"/>
      <c r="J127" s="233"/>
      <c r="K127" s="233"/>
      <c r="L127" s="238"/>
      <c r="M127" s="239"/>
      <c r="N127" s="240"/>
      <c r="O127" s="240"/>
      <c r="P127" s="240"/>
      <c r="Q127" s="240"/>
      <c r="R127" s="240"/>
      <c r="S127" s="240"/>
      <c r="T127" s="241"/>
      <c r="AT127" s="242" t="s">
        <v>176</v>
      </c>
      <c r="AU127" s="242" t="s">
        <v>76</v>
      </c>
      <c r="AV127" s="12" t="s">
        <v>76</v>
      </c>
      <c r="AW127" s="12" t="s">
        <v>30</v>
      </c>
      <c r="AX127" s="12" t="s">
        <v>67</v>
      </c>
      <c r="AY127" s="242" t="s">
        <v>163</v>
      </c>
    </row>
    <row r="128" s="14" customFormat="1">
      <c r="B128" s="253"/>
      <c r="C128" s="254"/>
      <c r="D128" s="228" t="s">
        <v>176</v>
      </c>
      <c r="E128" s="255" t="s">
        <v>1</v>
      </c>
      <c r="F128" s="256" t="s">
        <v>188</v>
      </c>
      <c r="G128" s="254"/>
      <c r="H128" s="257">
        <v>0.91400000000000003</v>
      </c>
      <c r="I128" s="258"/>
      <c r="J128" s="254"/>
      <c r="K128" s="254"/>
      <c r="L128" s="259"/>
      <c r="M128" s="260"/>
      <c r="N128" s="261"/>
      <c r="O128" s="261"/>
      <c r="P128" s="261"/>
      <c r="Q128" s="261"/>
      <c r="R128" s="261"/>
      <c r="S128" s="261"/>
      <c r="T128" s="262"/>
      <c r="AT128" s="263" t="s">
        <v>176</v>
      </c>
      <c r="AU128" s="263" t="s">
        <v>76</v>
      </c>
      <c r="AV128" s="14" t="s">
        <v>170</v>
      </c>
      <c r="AW128" s="14" t="s">
        <v>30</v>
      </c>
      <c r="AX128" s="14" t="s">
        <v>74</v>
      </c>
      <c r="AY128" s="263" t="s">
        <v>163</v>
      </c>
    </row>
    <row r="129" s="1" customFormat="1" ht="16.5" customHeight="1">
      <c r="B129" s="38"/>
      <c r="C129" s="216" t="s">
        <v>210</v>
      </c>
      <c r="D129" s="216" t="s">
        <v>165</v>
      </c>
      <c r="E129" s="217" t="s">
        <v>1450</v>
      </c>
      <c r="F129" s="218" t="s">
        <v>1451</v>
      </c>
      <c r="G129" s="219" t="s">
        <v>180</v>
      </c>
      <c r="H129" s="220">
        <v>2.133</v>
      </c>
      <c r="I129" s="221"/>
      <c r="J129" s="222">
        <f>ROUND(I129*H129,2)</f>
        <v>0</v>
      </c>
      <c r="K129" s="218" t="s">
        <v>169</v>
      </c>
      <c r="L129" s="43"/>
      <c r="M129" s="223" t="s">
        <v>1</v>
      </c>
      <c r="N129" s="224" t="s">
        <v>38</v>
      </c>
      <c r="O129" s="79"/>
      <c r="P129" s="225">
        <f>O129*H129</f>
        <v>0</v>
      </c>
      <c r="Q129" s="225">
        <v>0</v>
      </c>
      <c r="R129" s="225">
        <f>Q129*H129</f>
        <v>0</v>
      </c>
      <c r="S129" s="225">
        <v>0</v>
      </c>
      <c r="T129" s="226">
        <f>S129*H129</f>
        <v>0</v>
      </c>
      <c r="AR129" s="17" t="s">
        <v>170</v>
      </c>
      <c r="AT129" s="17" t="s">
        <v>165</v>
      </c>
      <c r="AU129" s="17" t="s">
        <v>76</v>
      </c>
      <c r="AY129" s="17" t="s">
        <v>163</v>
      </c>
      <c r="BE129" s="227">
        <f>IF(N129="základní",J129,0)</f>
        <v>0</v>
      </c>
      <c r="BF129" s="227">
        <f>IF(N129="snížená",J129,0)</f>
        <v>0</v>
      </c>
      <c r="BG129" s="227">
        <f>IF(N129="zákl. přenesená",J129,0)</f>
        <v>0</v>
      </c>
      <c r="BH129" s="227">
        <f>IF(N129="sníž. přenesená",J129,0)</f>
        <v>0</v>
      </c>
      <c r="BI129" s="227">
        <f>IF(N129="nulová",J129,0)</f>
        <v>0</v>
      </c>
      <c r="BJ129" s="17" t="s">
        <v>74</v>
      </c>
      <c r="BK129" s="227">
        <f>ROUND(I129*H129,2)</f>
        <v>0</v>
      </c>
      <c r="BL129" s="17" t="s">
        <v>170</v>
      </c>
      <c r="BM129" s="17" t="s">
        <v>1452</v>
      </c>
    </row>
    <row r="130" s="1" customFormat="1">
      <c r="B130" s="38"/>
      <c r="C130" s="39"/>
      <c r="D130" s="228" t="s">
        <v>172</v>
      </c>
      <c r="E130" s="39"/>
      <c r="F130" s="229" t="s">
        <v>1453</v>
      </c>
      <c r="G130" s="39"/>
      <c r="H130" s="39"/>
      <c r="I130" s="143"/>
      <c r="J130" s="39"/>
      <c r="K130" s="39"/>
      <c r="L130" s="43"/>
      <c r="M130" s="230"/>
      <c r="N130" s="79"/>
      <c r="O130" s="79"/>
      <c r="P130" s="79"/>
      <c r="Q130" s="79"/>
      <c r="R130" s="79"/>
      <c r="S130" s="79"/>
      <c r="T130" s="80"/>
      <c r="AT130" s="17" t="s">
        <v>172</v>
      </c>
      <c r="AU130" s="17" t="s">
        <v>76</v>
      </c>
    </row>
    <row r="131" s="1" customFormat="1">
      <c r="B131" s="38"/>
      <c r="C131" s="39"/>
      <c r="D131" s="228" t="s">
        <v>174</v>
      </c>
      <c r="E131" s="39"/>
      <c r="F131" s="231" t="s">
        <v>1454</v>
      </c>
      <c r="G131" s="39"/>
      <c r="H131" s="39"/>
      <c r="I131" s="143"/>
      <c r="J131" s="39"/>
      <c r="K131" s="39"/>
      <c r="L131" s="43"/>
      <c r="M131" s="230"/>
      <c r="N131" s="79"/>
      <c r="O131" s="79"/>
      <c r="P131" s="79"/>
      <c r="Q131" s="79"/>
      <c r="R131" s="79"/>
      <c r="S131" s="79"/>
      <c r="T131" s="80"/>
      <c r="AT131" s="17" t="s">
        <v>174</v>
      </c>
      <c r="AU131" s="17" t="s">
        <v>76</v>
      </c>
    </row>
    <row r="132" s="13" customFormat="1">
      <c r="B132" s="243"/>
      <c r="C132" s="244"/>
      <c r="D132" s="228" t="s">
        <v>176</v>
      </c>
      <c r="E132" s="245" t="s">
        <v>1</v>
      </c>
      <c r="F132" s="246" t="s">
        <v>1447</v>
      </c>
      <c r="G132" s="244"/>
      <c r="H132" s="245" t="s">
        <v>1</v>
      </c>
      <c r="I132" s="247"/>
      <c r="J132" s="244"/>
      <c r="K132" s="244"/>
      <c r="L132" s="248"/>
      <c r="M132" s="249"/>
      <c r="N132" s="250"/>
      <c r="O132" s="250"/>
      <c r="P132" s="250"/>
      <c r="Q132" s="250"/>
      <c r="R132" s="250"/>
      <c r="S132" s="250"/>
      <c r="T132" s="251"/>
      <c r="AT132" s="252" t="s">
        <v>176</v>
      </c>
      <c r="AU132" s="252" t="s">
        <v>76</v>
      </c>
      <c r="AV132" s="13" t="s">
        <v>74</v>
      </c>
      <c r="AW132" s="13" t="s">
        <v>30</v>
      </c>
      <c r="AX132" s="13" t="s">
        <v>67</v>
      </c>
      <c r="AY132" s="252" t="s">
        <v>163</v>
      </c>
    </row>
    <row r="133" s="12" customFormat="1">
      <c r="B133" s="232"/>
      <c r="C133" s="233"/>
      <c r="D133" s="228" t="s">
        <v>176</v>
      </c>
      <c r="E133" s="234" t="s">
        <v>1</v>
      </c>
      <c r="F133" s="235" t="s">
        <v>1455</v>
      </c>
      <c r="G133" s="233"/>
      <c r="H133" s="236">
        <v>1.127</v>
      </c>
      <c r="I133" s="237"/>
      <c r="J133" s="233"/>
      <c r="K133" s="233"/>
      <c r="L133" s="238"/>
      <c r="M133" s="239"/>
      <c r="N133" s="240"/>
      <c r="O133" s="240"/>
      <c r="P133" s="240"/>
      <c r="Q133" s="240"/>
      <c r="R133" s="240"/>
      <c r="S133" s="240"/>
      <c r="T133" s="241"/>
      <c r="AT133" s="242" t="s">
        <v>176</v>
      </c>
      <c r="AU133" s="242" t="s">
        <v>76</v>
      </c>
      <c r="AV133" s="12" t="s">
        <v>76</v>
      </c>
      <c r="AW133" s="12" t="s">
        <v>30</v>
      </c>
      <c r="AX133" s="12" t="s">
        <v>67</v>
      </c>
      <c r="AY133" s="242" t="s">
        <v>163</v>
      </c>
    </row>
    <row r="134" s="12" customFormat="1">
      <c r="B134" s="232"/>
      <c r="C134" s="233"/>
      <c r="D134" s="228" t="s">
        <v>176</v>
      </c>
      <c r="E134" s="234" t="s">
        <v>1</v>
      </c>
      <c r="F134" s="235" t="s">
        <v>1456</v>
      </c>
      <c r="G134" s="233"/>
      <c r="H134" s="236">
        <v>1.006</v>
      </c>
      <c r="I134" s="237"/>
      <c r="J134" s="233"/>
      <c r="K134" s="233"/>
      <c r="L134" s="238"/>
      <c r="M134" s="239"/>
      <c r="N134" s="240"/>
      <c r="O134" s="240"/>
      <c r="P134" s="240"/>
      <c r="Q134" s="240"/>
      <c r="R134" s="240"/>
      <c r="S134" s="240"/>
      <c r="T134" s="241"/>
      <c r="AT134" s="242" t="s">
        <v>176</v>
      </c>
      <c r="AU134" s="242" t="s">
        <v>76</v>
      </c>
      <c r="AV134" s="12" t="s">
        <v>76</v>
      </c>
      <c r="AW134" s="12" t="s">
        <v>30</v>
      </c>
      <c r="AX134" s="12" t="s">
        <v>67</v>
      </c>
      <c r="AY134" s="242" t="s">
        <v>163</v>
      </c>
    </row>
    <row r="135" s="14" customFormat="1">
      <c r="B135" s="253"/>
      <c r="C135" s="254"/>
      <c r="D135" s="228" t="s">
        <v>176</v>
      </c>
      <c r="E135" s="255" t="s">
        <v>1</v>
      </c>
      <c r="F135" s="256" t="s">
        <v>188</v>
      </c>
      <c r="G135" s="254"/>
      <c r="H135" s="257">
        <v>2.133</v>
      </c>
      <c r="I135" s="258"/>
      <c r="J135" s="254"/>
      <c r="K135" s="254"/>
      <c r="L135" s="259"/>
      <c r="M135" s="260"/>
      <c r="N135" s="261"/>
      <c r="O135" s="261"/>
      <c r="P135" s="261"/>
      <c r="Q135" s="261"/>
      <c r="R135" s="261"/>
      <c r="S135" s="261"/>
      <c r="T135" s="262"/>
      <c r="AT135" s="263" t="s">
        <v>176</v>
      </c>
      <c r="AU135" s="263" t="s">
        <v>76</v>
      </c>
      <c r="AV135" s="14" t="s">
        <v>170</v>
      </c>
      <c r="AW135" s="14" t="s">
        <v>30</v>
      </c>
      <c r="AX135" s="14" t="s">
        <v>74</v>
      </c>
      <c r="AY135" s="263" t="s">
        <v>163</v>
      </c>
    </row>
    <row r="136" s="1" customFormat="1" ht="16.5" customHeight="1">
      <c r="B136" s="38"/>
      <c r="C136" s="216" t="s">
        <v>216</v>
      </c>
      <c r="D136" s="216" t="s">
        <v>165</v>
      </c>
      <c r="E136" s="217" t="s">
        <v>1457</v>
      </c>
      <c r="F136" s="218" t="s">
        <v>1458</v>
      </c>
      <c r="G136" s="219" t="s">
        <v>180</v>
      </c>
      <c r="H136" s="220">
        <v>1.067</v>
      </c>
      <c r="I136" s="221"/>
      <c r="J136" s="222">
        <f>ROUND(I136*H136,2)</f>
        <v>0</v>
      </c>
      <c r="K136" s="218" t="s">
        <v>169</v>
      </c>
      <c r="L136" s="43"/>
      <c r="M136" s="223" t="s">
        <v>1</v>
      </c>
      <c r="N136" s="224" t="s">
        <v>38</v>
      </c>
      <c r="O136" s="79"/>
      <c r="P136" s="225">
        <f>O136*H136</f>
        <v>0</v>
      </c>
      <c r="Q136" s="225">
        <v>0</v>
      </c>
      <c r="R136" s="225">
        <f>Q136*H136</f>
        <v>0</v>
      </c>
      <c r="S136" s="225">
        <v>0</v>
      </c>
      <c r="T136" s="226">
        <f>S136*H136</f>
        <v>0</v>
      </c>
      <c r="AR136" s="17" t="s">
        <v>170</v>
      </c>
      <c r="AT136" s="17" t="s">
        <v>165</v>
      </c>
      <c r="AU136" s="17" t="s">
        <v>76</v>
      </c>
      <c r="AY136" s="17" t="s">
        <v>163</v>
      </c>
      <c r="BE136" s="227">
        <f>IF(N136="základní",J136,0)</f>
        <v>0</v>
      </c>
      <c r="BF136" s="227">
        <f>IF(N136="snížená",J136,0)</f>
        <v>0</v>
      </c>
      <c r="BG136" s="227">
        <f>IF(N136="zákl. přenesená",J136,0)</f>
        <v>0</v>
      </c>
      <c r="BH136" s="227">
        <f>IF(N136="sníž. přenesená",J136,0)</f>
        <v>0</v>
      </c>
      <c r="BI136" s="227">
        <f>IF(N136="nulová",J136,0)</f>
        <v>0</v>
      </c>
      <c r="BJ136" s="17" t="s">
        <v>74</v>
      </c>
      <c r="BK136" s="227">
        <f>ROUND(I136*H136,2)</f>
        <v>0</v>
      </c>
      <c r="BL136" s="17" t="s">
        <v>170</v>
      </c>
      <c r="BM136" s="17" t="s">
        <v>1459</v>
      </c>
    </row>
    <row r="137" s="1" customFormat="1">
      <c r="B137" s="38"/>
      <c r="C137" s="39"/>
      <c r="D137" s="228" t="s">
        <v>172</v>
      </c>
      <c r="E137" s="39"/>
      <c r="F137" s="229" t="s">
        <v>1460</v>
      </c>
      <c r="G137" s="39"/>
      <c r="H137" s="39"/>
      <c r="I137" s="143"/>
      <c r="J137" s="39"/>
      <c r="K137" s="39"/>
      <c r="L137" s="43"/>
      <c r="M137" s="230"/>
      <c r="N137" s="79"/>
      <c r="O137" s="79"/>
      <c r="P137" s="79"/>
      <c r="Q137" s="79"/>
      <c r="R137" s="79"/>
      <c r="S137" s="79"/>
      <c r="T137" s="80"/>
      <c r="AT137" s="17" t="s">
        <v>172</v>
      </c>
      <c r="AU137" s="17" t="s">
        <v>76</v>
      </c>
    </row>
    <row r="138" s="1" customFormat="1">
      <c r="B138" s="38"/>
      <c r="C138" s="39"/>
      <c r="D138" s="228" t="s">
        <v>174</v>
      </c>
      <c r="E138" s="39"/>
      <c r="F138" s="231" t="s">
        <v>1454</v>
      </c>
      <c r="G138" s="39"/>
      <c r="H138" s="39"/>
      <c r="I138" s="143"/>
      <c r="J138" s="39"/>
      <c r="K138" s="39"/>
      <c r="L138" s="43"/>
      <c r="M138" s="230"/>
      <c r="N138" s="79"/>
      <c r="O138" s="79"/>
      <c r="P138" s="79"/>
      <c r="Q138" s="79"/>
      <c r="R138" s="79"/>
      <c r="S138" s="79"/>
      <c r="T138" s="80"/>
      <c r="AT138" s="17" t="s">
        <v>174</v>
      </c>
      <c r="AU138" s="17" t="s">
        <v>76</v>
      </c>
    </row>
    <row r="139" s="12" customFormat="1">
      <c r="B139" s="232"/>
      <c r="C139" s="233"/>
      <c r="D139" s="228" t="s">
        <v>176</v>
      </c>
      <c r="E139" s="234" t="s">
        <v>1</v>
      </c>
      <c r="F139" s="235" t="s">
        <v>1461</v>
      </c>
      <c r="G139" s="233"/>
      <c r="H139" s="236">
        <v>1.067</v>
      </c>
      <c r="I139" s="237"/>
      <c r="J139" s="233"/>
      <c r="K139" s="233"/>
      <c r="L139" s="238"/>
      <c r="M139" s="239"/>
      <c r="N139" s="240"/>
      <c r="O139" s="240"/>
      <c r="P139" s="240"/>
      <c r="Q139" s="240"/>
      <c r="R139" s="240"/>
      <c r="S139" s="240"/>
      <c r="T139" s="241"/>
      <c r="AT139" s="242" t="s">
        <v>176</v>
      </c>
      <c r="AU139" s="242" t="s">
        <v>76</v>
      </c>
      <c r="AV139" s="12" t="s">
        <v>76</v>
      </c>
      <c r="AW139" s="12" t="s">
        <v>30</v>
      </c>
      <c r="AX139" s="12" t="s">
        <v>74</v>
      </c>
      <c r="AY139" s="242" t="s">
        <v>163</v>
      </c>
    </row>
    <row r="140" s="1" customFormat="1" ht="16.5" customHeight="1">
      <c r="B140" s="38"/>
      <c r="C140" s="216" t="s">
        <v>224</v>
      </c>
      <c r="D140" s="216" t="s">
        <v>165</v>
      </c>
      <c r="E140" s="217" t="s">
        <v>178</v>
      </c>
      <c r="F140" s="218" t="s">
        <v>179</v>
      </c>
      <c r="G140" s="219" t="s">
        <v>180</v>
      </c>
      <c r="H140" s="220">
        <v>71.5</v>
      </c>
      <c r="I140" s="221"/>
      <c r="J140" s="222">
        <f>ROUND(I140*H140,2)</f>
        <v>0</v>
      </c>
      <c r="K140" s="218" t="s">
        <v>169</v>
      </c>
      <c r="L140" s="43"/>
      <c r="M140" s="223" t="s">
        <v>1</v>
      </c>
      <c r="N140" s="224" t="s">
        <v>38</v>
      </c>
      <c r="O140" s="79"/>
      <c r="P140" s="225">
        <f>O140*H140</f>
        <v>0</v>
      </c>
      <c r="Q140" s="225">
        <v>0</v>
      </c>
      <c r="R140" s="225">
        <f>Q140*H140</f>
        <v>0</v>
      </c>
      <c r="S140" s="225">
        <v>0</v>
      </c>
      <c r="T140" s="226">
        <f>S140*H140</f>
        <v>0</v>
      </c>
      <c r="AR140" s="17" t="s">
        <v>170</v>
      </c>
      <c r="AT140" s="17" t="s">
        <v>165</v>
      </c>
      <c r="AU140" s="17" t="s">
        <v>76</v>
      </c>
      <c r="AY140" s="17" t="s">
        <v>163</v>
      </c>
      <c r="BE140" s="227">
        <f>IF(N140="základní",J140,0)</f>
        <v>0</v>
      </c>
      <c r="BF140" s="227">
        <f>IF(N140="snížená",J140,0)</f>
        <v>0</v>
      </c>
      <c r="BG140" s="227">
        <f>IF(N140="zákl. přenesená",J140,0)</f>
        <v>0</v>
      </c>
      <c r="BH140" s="227">
        <f>IF(N140="sníž. přenesená",J140,0)</f>
        <v>0</v>
      </c>
      <c r="BI140" s="227">
        <f>IF(N140="nulová",J140,0)</f>
        <v>0</v>
      </c>
      <c r="BJ140" s="17" t="s">
        <v>74</v>
      </c>
      <c r="BK140" s="227">
        <f>ROUND(I140*H140,2)</f>
        <v>0</v>
      </c>
      <c r="BL140" s="17" t="s">
        <v>170</v>
      </c>
      <c r="BM140" s="17" t="s">
        <v>1462</v>
      </c>
    </row>
    <row r="141" s="1" customFormat="1">
      <c r="B141" s="38"/>
      <c r="C141" s="39"/>
      <c r="D141" s="228" t="s">
        <v>172</v>
      </c>
      <c r="E141" s="39"/>
      <c r="F141" s="229" t="s">
        <v>182</v>
      </c>
      <c r="G141" s="39"/>
      <c r="H141" s="39"/>
      <c r="I141" s="143"/>
      <c r="J141" s="39"/>
      <c r="K141" s="39"/>
      <c r="L141" s="43"/>
      <c r="M141" s="230"/>
      <c r="N141" s="79"/>
      <c r="O141" s="79"/>
      <c r="P141" s="79"/>
      <c r="Q141" s="79"/>
      <c r="R141" s="79"/>
      <c r="S141" s="79"/>
      <c r="T141" s="80"/>
      <c r="AT141" s="17" t="s">
        <v>172</v>
      </c>
      <c r="AU141" s="17" t="s">
        <v>76</v>
      </c>
    </row>
    <row r="142" s="1" customFormat="1">
      <c r="B142" s="38"/>
      <c r="C142" s="39"/>
      <c r="D142" s="228" t="s">
        <v>174</v>
      </c>
      <c r="E142" s="39"/>
      <c r="F142" s="231" t="s">
        <v>183</v>
      </c>
      <c r="G142" s="39"/>
      <c r="H142" s="39"/>
      <c r="I142" s="143"/>
      <c r="J142" s="39"/>
      <c r="K142" s="39"/>
      <c r="L142" s="43"/>
      <c r="M142" s="230"/>
      <c r="N142" s="79"/>
      <c r="O142" s="79"/>
      <c r="P142" s="79"/>
      <c r="Q142" s="79"/>
      <c r="R142" s="79"/>
      <c r="S142" s="79"/>
      <c r="T142" s="80"/>
      <c r="AT142" s="17" t="s">
        <v>174</v>
      </c>
      <c r="AU142" s="17" t="s">
        <v>76</v>
      </c>
    </row>
    <row r="143" s="13" customFormat="1">
      <c r="B143" s="243"/>
      <c r="C143" s="244"/>
      <c r="D143" s="228" t="s">
        <v>176</v>
      </c>
      <c r="E143" s="245" t="s">
        <v>1</v>
      </c>
      <c r="F143" s="246" t="s">
        <v>1463</v>
      </c>
      <c r="G143" s="244"/>
      <c r="H143" s="245" t="s">
        <v>1</v>
      </c>
      <c r="I143" s="247"/>
      <c r="J143" s="244"/>
      <c r="K143" s="244"/>
      <c r="L143" s="248"/>
      <c r="M143" s="249"/>
      <c r="N143" s="250"/>
      <c r="O143" s="250"/>
      <c r="P143" s="250"/>
      <c r="Q143" s="250"/>
      <c r="R143" s="250"/>
      <c r="S143" s="250"/>
      <c r="T143" s="251"/>
      <c r="AT143" s="252" t="s">
        <v>176</v>
      </c>
      <c r="AU143" s="252" t="s">
        <v>76</v>
      </c>
      <c r="AV143" s="13" t="s">
        <v>74</v>
      </c>
      <c r="AW143" s="13" t="s">
        <v>30</v>
      </c>
      <c r="AX143" s="13" t="s">
        <v>67</v>
      </c>
      <c r="AY143" s="252" t="s">
        <v>163</v>
      </c>
    </row>
    <row r="144" s="12" customFormat="1">
      <c r="B144" s="232"/>
      <c r="C144" s="233"/>
      <c r="D144" s="228" t="s">
        <v>176</v>
      </c>
      <c r="E144" s="234" t="s">
        <v>1</v>
      </c>
      <c r="F144" s="235" t="s">
        <v>1464</v>
      </c>
      <c r="G144" s="233"/>
      <c r="H144" s="236">
        <v>71.5</v>
      </c>
      <c r="I144" s="237"/>
      <c r="J144" s="233"/>
      <c r="K144" s="233"/>
      <c r="L144" s="238"/>
      <c r="M144" s="239"/>
      <c r="N144" s="240"/>
      <c r="O144" s="240"/>
      <c r="P144" s="240"/>
      <c r="Q144" s="240"/>
      <c r="R144" s="240"/>
      <c r="S144" s="240"/>
      <c r="T144" s="241"/>
      <c r="AT144" s="242" t="s">
        <v>176</v>
      </c>
      <c r="AU144" s="242" t="s">
        <v>76</v>
      </c>
      <c r="AV144" s="12" t="s">
        <v>76</v>
      </c>
      <c r="AW144" s="12" t="s">
        <v>30</v>
      </c>
      <c r="AX144" s="12" t="s">
        <v>74</v>
      </c>
      <c r="AY144" s="242" t="s">
        <v>163</v>
      </c>
    </row>
    <row r="145" s="1" customFormat="1" ht="16.5" customHeight="1">
      <c r="B145" s="38"/>
      <c r="C145" s="216" t="s">
        <v>231</v>
      </c>
      <c r="D145" s="216" t="s">
        <v>165</v>
      </c>
      <c r="E145" s="217" t="s">
        <v>190</v>
      </c>
      <c r="F145" s="218" t="s">
        <v>191</v>
      </c>
      <c r="G145" s="219" t="s">
        <v>180</v>
      </c>
      <c r="H145" s="220">
        <v>35.75</v>
      </c>
      <c r="I145" s="221"/>
      <c r="J145" s="222">
        <f>ROUND(I145*H145,2)</f>
        <v>0</v>
      </c>
      <c r="K145" s="218" t="s">
        <v>169</v>
      </c>
      <c r="L145" s="43"/>
      <c r="M145" s="223" t="s">
        <v>1</v>
      </c>
      <c r="N145" s="224" t="s">
        <v>38</v>
      </c>
      <c r="O145" s="79"/>
      <c r="P145" s="225">
        <f>O145*H145</f>
        <v>0</v>
      </c>
      <c r="Q145" s="225">
        <v>0</v>
      </c>
      <c r="R145" s="225">
        <f>Q145*H145</f>
        <v>0</v>
      </c>
      <c r="S145" s="225">
        <v>0</v>
      </c>
      <c r="T145" s="226">
        <f>S145*H145</f>
        <v>0</v>
      </c>
      <c r="AR145" s="17" t="s">
        <v>170</v>
      </c>
      <c r="AT145" s="17" t="s">
        <v>165</v>
      </c>
      <c r="AU145" s="17" t="s">
        <v>76</v>
      </c>
      <c r="AY145" s="17" t="s">
        <v>163</v>
      </c>
      <c r="BE145" s="227">
        <f>IF(N145="základní",J145,0)</f>
        <v>0</v>
      </c>
      <c r="BF145" s="227">
        <f>IF(N145="snížená",J145,0)</f>
        <v>0</v>
      </c>
      <c r="BG145" s="227">
        <f>IF(N145="zákl. přenesená",J145,0)</f>
        <v>0</v>
      </c>
      <c r="BH145" s="227">
        <f>IF(N145="sníž. přenesená",J145,0)</f>
        <v>0</v>
      </c>
      <c r="BI145" s="227">
        <f>IF(N145="nulová",J145,0)</f>
        <v>0</v>
      </c>
      <c r="BJ145" s="17" t="s">
        <v>74</v>
      </c>
      <c r="BK145" s="227">
        <f>ROUND(I145*H145,2)</f>
        <v>0</v>
      </c>
      <c r="BL145" s="17" t="s">
        <v>170</v>
      </c>
      <c r="BM145" s="17" t="s">
        <v>1465</v>
      </c>
    </row>
    <row r="146" s="1" customFormat="1">
      <c r="B146" s="38"/>
      <c r="C146" s="39"/>
      <c r="D146" s="228" t="s">
        <v>172</v>
      </c>
      <c r="E146" s="39"/>
      <c r="F146" s="229" t="s">
        <v>193</v>
      </c>
      <c r="G146" s="39"/>
      <c r="H146" s="39"/>
      <c r="I146" s="143"/>
      <c r="J146" s="39"/>
      <c r="K146" s="39"/>
      <c r="L146" s="43"/>
      <c r="M146" s="230"/>
      <c r="N146" s="79"/>
      <c r="O146" s="79"/>
      <c r="P146" s="79"/>
      <c r="Q146" s="79"/>
      <c r="R146" s="79"/>
      <c r="S146" s="79"/>
      <c r="T146" s="80"/>
      <c r="AT146" s="17" t="s">
        <v>172</v>
      </c>
      <c r="AU146" s="17" t="s">
        <v>76</v>
      </c>
    </row>
    <row r="147" s="1" customFormat="1">
      <c r="B147" s="38"/>
      <c r="C147" s="39"/>
      <c r="D147" s="228" t="s">
        <v>174</v>
      </c>
      <c r="E147" s="39"/>
      <c r="F147" s="231" t="s">
        <v>183</v>
      </c>
      <c r="G147" s="39"/>
      <c r="H147" s="39"/>
      <c r="I147" s="143"/>
      <c r="J147" s="39"/>
      <c r="K147" s="39"/>
      <c r="L147" s="43"/>
      <c r="M147" s="230"/>
      <c r="N147" s="79"/>
      <c r="O147" s="79"/>
      <c r="P147" s="79"/>
      <c r="Q147" s="79"/>
      <c r="R147" s="79"/>
      <c r="S147" s="79"/>
      <c r="T147" s="80"/>
      <c r="AT147" s="17" t="s">
        <v>174</v>
      </c>
      <c r="AU147" s="17" t="s">
        <v>76</v>
      </c>
    </row>
    <row r="148" s="12" customFormat="1">
      <c r="B148" s="232"/>
      <c r="C148" s="233"/>
      <c r="D148" s="228" t="s">
        <v>176</v>
      </c>
      <c r="E148" s="234" t="s">
        <v>1</v>
      </c>
      <c r="F148" s="235" t="s">
        <v>1466</v>
      </c>
      <c r="G148" s="233"/>
      <c r="H148" s="236">
        <v>35.75</v>
      </c>
      <c r="I148" s="237"/>
      <c r="J148" s="233"/>
      <c r="K148" s="233"/>
      <c r="L148" s="238"/>
      <c r="M148" s="239"/>
      <c r="N148" s="240"/>
      <c r="O148" s="240"/>
      <c r="P148" s="240"/>
      <c r="Q148" s="240"/>
      <c r="R148" s="240"/>
      <c r="S148" s="240"/>
      <c r="T148" s="241"/>
      <c r="AT148" s="242" t="s">
        <v>176</v>
      </c>
      <c r="AU148" s="242" t="s">
        <v>76</v>
      </c>
      <c r="AV148" s="12" t="s">
        <v>76</v>
      </c>
      <c r="AW148" s="12" t="s">
        <v>30</v>
      </c>
      <c r="AX148" s="12" t="s">
        <v>74</v>
      </c>
      <c r="AY148" s="242" t="s">
        <v>163</v>
      </c>
    </row>
    <row r="149" s="1" customFormat="1" ht="16.5" customHeight="1">
      <c r="B149" s="38"/>
      <c r="C149" s="216" t="s">
        <v>238</v>
      </c>
      <c r="D149" s="216" t="s">
        <v>165</v>
      </c>
      <c r="E149" s="217" t="s">
        <v>670</v>
      </c>
      <c r="F149" s="218" t="s">
        <v>671</v>
      </c>
      <c r="G149" s="219" t="s">
        <v>180</v>
      </c>
      <c r="H149" s="220">
        <v>11.25</v>
      </c>
      <c r="I149" s="221"/>
      <c r="J149" s="222">
        <f>ROUND(I149*H149,2)</f>
        <v>0</v>
      </c>
      <c r="K149" s="218" t="s">
        <v>169</v>
      </c>
      <c r="L149" s="43"/>
      <c r="M149" s="223" t="s">
        <v>1</v>
      </c>
      <c r="N149" s="224" t="s">
        <v>38</v>
      </c>
      <c r="O149" s="79"/>
      <c r="P149" s="225">
        <f>O149*H149</f>
        <v>0</v>
      </c>
      <c r="Q149" s="225">
        <v>0</v>
      </c>
      <c r="R149" s="225">
        <f>Q149*H149</f>
        <v>0</v>
      </c>
      <c r="S149" s="225">
        <v>0</v>
      </c>
      <c r="T149" s="226">
        <f>S149*H149</f>
        <v>0</v>
      </c>
      <c r="AR149" s="17" t="s">
        <v>170</v>
      </c>
      <c r="AT149" s="17" t="s">
        <v>165</v>
      </c>
      <c r="AU149" s="17" t="s">
        <v>76</v>
      </c>
      <c r="AY149" s="17" t="s">
        <v>163</v>
      </c>
      <c r="BE149" s="227">
        <f>IF(N149="základní",J149,0)</f>
        <v>0</v>
      </c>
      <c r="BF149" s="227">
        <f>IF(N149="snížená",J149,0)</f>
        <v>0</v>
      </c>
      <c r="BG149" s="227">
        <f>IF(N149="zákl. přenesená",J149,0)</f>
        <v>0</v>
      </c>
      <c r="BH149" s="227">
        <f>IF(N149="sníž. přenesená",J149,0)</f>
        <v>0</v>
      </c>
      <c r="BI149" s="227">
        <f>IF(N149="nulová",J149,0)</f>
        <v>0</v>
      </c>
      <c r="BJ149" s="17" t="s">
        <v>74</v>
      </c>
      <c r="BK149" s="227">
        <f>ROUND(I149*H149,2)</f>
        <v>0</v>
      </c>
      <c r="BL149" s="17" t="s">
        <v>170</v>
      </c>
      <c r="BM149" s="17" t="s">
        <v>1467</v>
      </c>
    </row>
    <row r="150" s="1" customFormat="1">
      <c r="B150" s="38"/>
      <c r="C150" s="39"/>
      <c r="D150" s="228" t="s">
        <v>172</v>
      </c>
      <c r="E150" s="39"/>
      <c r="F150" s="229" t="s">
        <v>673</v>
      </c>
      <c r="G150" s="39"/>
      <c r="H150" s="39"/>
      <c r="I150" s="143"/>
      <c r="J150" s="39"/>
      <c r="K150" s="39"/>
      <c r="L150" s="43"/>
      <c r="M150" s="230"/>
      <c r="N150" s="79"/>
      <c r="O150" s="79"/>
      <c r="P150" s="79"/>
      <c r="Q150" s="79"/>
      <c r="R150" s="79"/>
      <c r="S150" s="79"/>
      <c r="T150" s="80"/>
      <c r="AT150" s="17" t="s">
        <v>172</v>
      </c>
      <c r="AU150" s="17" t="s">
        <v>76</v>
      </c>
    </row>
    <row r="151" s="1" customFormat="1">
      <c r="B151" s="38"/>
      <c r="C151" s="39"/>
      <c r="D151" s="228" t="s">
        <v>174</v>
      </c>
      <c r="E151" s="39"/>
      <c r="F151" s="231" t="s">
        <v>674</v>
      </c>
      <c r="G151" s="39"/>
      <c r="H151" s="39"/>
      <c r="I151" s="143"/>
      <c r="J151" s="39"/>
      <c r="K151" s="39"/>
      <c r="L151" s="43"/>
      <c r="M151" s="230"/>
      <c r="N151" s="79"/>
      <c r="O151" s="79"/>
      <c r="P151" s="79"/>
      <c r="Q151" s="79"/>
      <c r="R151" s="79"/>
      <c r="S151" s="79"/>
      <c r="T151" s="80"/>
      <c r="AT151" s="17" t="s">
        <v>174</v>
      </c>
      <c r="AU151" s="17" t="s">
        <v>76</v>
      </c>
    </row>
    <row r="152" s="12" customFormat="1">
      <c r="B152" s="232"/>
      <c r="C152" s="233"/>
      <c r="D152" s="228" t="s">
        <v>176</v>
      </c>
      <c r="E152" s="234" t="s">
        <v>1</v>
      </c>
      <c r="F152" s="235" t="s">
        <v>1468</v>
      </c>
      <c r="G152" s="233"/>
      <c r="H152" s="236">
        <v>11.25</v>
      </c>
      <c r="I152" s="237"/>
      <c r="J152" s="233"/>
      <c r="K152" s="233"/>
      <c r="L152" s="238"/>
      <c r="M152" s="239"/>
      <c r="N152" s="240"/>
      <c r="O152" s="240"/>
      <c r="P152" s="240"/>
      <c r="Q152" s="240"/>
      <c r="R152" s="240"/>
      <c r="S152" s="240"/>
      <c r="T152" s="241"/>
      <c r="AT152" s="242" t="s">
        <v>176</v>
      </c>
      <c r="AU152" s="242" t="s">
        <v>76</v>
      </c>
      <c r="AV152" s="12" t="s">
        <v>76</v>
      </c>
      <c r="AW152" s="12" t="s">
        <v>30</v>
      </c>
      <c r="AX152" s="12" t="s">
        <v>74</v>
      </c>
      <c r="AY152" s="242" t="s">
        <v>163</v>
      </c>
    </row>
    <row r="153" s="1" customFormat="1" ht="16.5" customHeight="1">
      <c r="B153" s="38"/>
      <c r="C153" s="216" t="s">
        <v>246</v>
      </c>
      <c r="D153" s="216" t="s">
        <v>165</v>
      </c>
      <c r="E153" s="217" t="s">
        <v>1469</v>
      </c>
      <c r="F153" s="218" t="s">
        <v>1470</v>
      </c>
      <c r="G153" s="219" t="s">
        <v>197</v>
      </c>
      <c r="H153" s="220">
        <v>30</v>
      </c>
      <c r="I153" s="221"/>
      <c r="J153" s="222">
        <f>ROUND(I153*H153,2)</f>
        <v>0</v>
      </c>
      <c r="K153" s="218" t="s">
        <v>1</v>
      </c>
      <c r="L153" s="43"/>
      <c r="M153" s="223" t="s">
        <v>1</v>
      </c>
      <c r="N153" s="224" t="s">
        <v>38</v>
      </c>
      <c r="O153" s="79"/>
      <c r="P153" s="225">
        <f>O153*H153</f>
        <v>0</v>
      </c>
      <c r="Q153" s="225">
        <v>0.02111</v>
      </c>
      <c r="R153" s="225">
        <f>Q153*H153</f>
        <v>0.63329999999999997</v>
      </c>
      <c r="S153" s="225">
        <v>0</v>
      </c>
      <c r="T153" s="226">
        <f>S153*H153</f>
        <v>0</v>
      </c>
      <c r="AR153" s="17" t="s">
        <v>170</v>
      </c>
      <c r="AT153" s="17" t="s">
        <v>165</v>
      </c>
      <c r="AU153" s="17" t="s">
        <v>76</v>
      </c>
      <c r="AY153" s="17" t="s">
        <v>163</v>
      </c>
      <c r="BE153" s="227">
        <f>IF(N153="základní",J153,0)</f>
        <v>0</v>
      </c>
      <c r="BF153" s="227">
        <f>IF(N153="snížená",J153,0)</f>
        <v>0</v>
      </c>
      <c r="BG153" s="227">
        <f>IF(N153="zákl. přenesená",J153,0)</f>
        <v>0</v>
      </c>
      <c r="BH153" s="227">
        <f>IF(N153="sníž. přenesená",J153,0)</f>
        <v>0</v>
      </c>
      <c r="BI153" s="227">
        <f>IF(N153="nulová",J153,0)</f>
        <v>0</v>
      </c>
      <c r="BJ153" s="17" t="s">
        <v>74</v>
      </c>
      <c r="BK153" s="227">
        <f>ROUND(I153*H153,2)</f>
        <v>0</v>
      </c>
      <c r="BL153" s="17" t="s">
        <v>170</v>
      </c>
      <c r="BM153" s="17" t="s">
        <v>1471</v>
      </c>
    </row>
    <row r="154" s="1" customFormat="1">
      <c r="B154" s="38"/>
      <c r="C154" s="39"/>
      <c r="D154" s="228" t="s">
        <v>172</v>
      </c>
      <c r="E154" s="39"/>
      <c r="F154" s="229" t="s">
        <v>1472</v>
      </c>
      <c r="G154" s="39"/>
      <c r="H154" s="39"/>
      <c r="I154" s="143"/>
      <c r="J154" s="39"/>
      <c r="K154" s="39"/>
      <c r="L154" s="43"/>
      <c r="M154" s="230"/>
      <c r="N154" s="79"/>
      <c r="O154" s="79"/>
      <c r="P154" s="79"/>
      <c r="Q154" s="79"/>
      <c r="R154" s="79"/>
      <c r="S154" s="79"/>
      <c r="T154" s="80"/>
      <c r="AT154" s="17" t="s">
        <v>172</v>
      </c>
      <c r="AU154" s="17" t="s">
        <v>76</v>
      </c>
    </row>
    <row r="155" s="1" customFormat="1">
      <c r="B155" s="38"/>
      <c r="C155" s="39"/>
      <c r="D155" s="228" t="s">
        <v>221</v>
      </c>
      <c r="E155" s="39"/>
      <c r="F155" s="231" t="s">
        <v>1473</v>
      </c>
      <c r="G155" s="39"/>
      <c r="H155" s="39"/>
      <c r="I155" s="143"/>
      <c r="J155" s="39"/>
      <c r="K155" s="39"/>
      <c r="L155" s="43"/>
      <c r="M155" s="230"/>
      <c r="N155" s="79"/>
      <c r="O155" s="79"/>
      <c r="P155" s="79"/>
      <c r="Q155" s="79"/>
      <c r="R155" s="79"/>
      <c r="S155" s="79"/>
      <c r="T155" s="80"/>
      <c r="AT155" s="17" t="s">
        <v>221</v>
      </c>
      <c r="AU155" s="17" t="s">
        <v>76</v>
      </c>
    </row>
    <row r="156" s="13" customFormat="1">
      <c r="B156" s="243"/>
      <c r="C156" s="244"/>
      <c r="D156" s="228" t="s">
        <v>176</v>
      </c>
      <c r="E156" s="245" t="s">
        <v>1</v>
      </c>
      <c r="F156" s="246" t="s">
        <v>1474</v>
      </c>
      <c r="G156" s="244"/>
      <c r="H156" s="245" t="s">
        <v>1</v>
      </c>
      <c r="I156" s="247"/>
      <c r="J156" s="244"/>
      <c r="K156" s="244"/>
      <c r="L156" s="248"/>
      <c r="M156" s="249"/>
      <c r="N156" s="250"/>
      <c r="O156" s="250"/>
      <c r="P156" s="250"/>
      <c r="Q156" s="250"/>
      <c r="R156" s="250"/>
      <c r="S156" s="250"/>
      <c r="T156" s="251"/>
      <c r="AT156" s="252" t="s">
        <v>176</v>
      </c>
      <c r="AU156" s="252" t="s">
        <v>76</v>
      </c>
      <c r="AV156" s="13" t="s">
        <v>74</v>
      </c>
      <c r="AW156" s="13" t="s">
        <v>30</v>
      </c>
      <c r="AX156" s="13" t="s">
        <v>67</v>
      </c>
      <c r="AY156" s="252" t="s">
        <v>163</v>
      </c>
    </row>
    <row r="157" s="13" customFormat="1">
      <c r="B157" s="243"/>
      <c r="C157" s="244"/>
      <c r="D157" s="228" t="s">
        <v>176</v>
      </c>
      <c r="E157" s="245" t="s">
        <v>1</v>
      </c>
      <c r="F157" s="246" t="s">
        <v>1475</v>
      </c>
      <c r="G157" s="244"/>
      <c r="H157" s="245" t="s">
        <v>1</v>
      </c>
      <c r="I157" s="247"/>
      <c r="J157" s="244"/>
      <c r="K157" s="244"/>
      <c r="L157" s="248"/>
      <c r="M157" s="249"/>
      <c r="N157" s="250"/>
      <c r="O157" s="250"/>
      <c r="P157" s="250"/>
      <c r="Q157" s="250"/>
      <c r="R157" s="250"/>
      <c r="S157" s="250"/>
      <c r="T157" s="251"/>
      <c r="AT157" s="252" t="s">
        <v>176</v>
      </c>
      <c r="AU157" s="252" t="s">
        <v>76</v>
      </c>
      <c r="AV157" s="13" t="s">
        <v>74</v>
      </c>
      <c r="AW157" s="13" t="s">
        <v>30</v>
      </c>
      <c r="AX157" s="13" t="s">
        <v>67</v>
      </c>
      <c r="AY157" s="252" t="s">
        <v>163</v>
      </c>
    </row>
    <row r="158" s="12" customFormat="1">
      <c r="B158" s="232"/>
      <c r="C158" s="233"/>
      <c r="D158" s="228" t="s">
        <v>176</v>
      </c>
      <c r="E158" s="234" t="s">
        <v>1</v>
      </c>
      <c r="F158" s="235" t="s">
        <v>8</v>
      </c>
      <c r="G158" s="233"/>
      <c r="H158" s="236">
        <v>15</v>
      </c>
      <c r="I158" s="237"/>
      <c r="J158" s="233"/>
      <c r="K158" s="233"/>
      <c r="L158" s="238"/>
      <c r="M158" s="239"/>
      <c r="N158" s="240"/>
      <c r="O158" s="240"/>
      <c r="P158" s="240"/>
      <c r="Q158" s="240"/>
      <c r="R158" s="240"/>
      <c r="S158" s="240"/>
      <c r="T158" s="241"/>
      <c r="AT158" s="242" t="s">
        <v>176</v>
      </c>
      <c r="AU158" s="242" t="s">
        <v>76</v>
      </c>
      <c r="AV158" s="12" t="s">
        <v>76</v>
      </c>
      <c r="AW158" s="12" t="s">
        <v>30</v>
      </c>
      <c r="AX158" s="12" t="s">
        <v>67</v>
      </c>
      <c r="AY158" s="242" t="s">
        <v>163</v>
      </c>
    </row>
    <row r="159" s="13" customFormat="1">
      <c r="B159" s="243"/>
      <c r="C159" s="244"/>
      <c r="D159" s="228" t="s">
        <v>176</v>
      </c>
      <c r="E159" s="245" t="s">
        <v>1</v>
      </c>
      <c r="F159" s="246" t="s">
        <v>1476</v>
      </c>
      <c r="G159" s="244"/>
      <c r="H159" s="245" t="s">
        <v>1</v>
      </c>
      <c r="I159" s="247"/>
      <c r="J159" s="244"/>
      <c r="K159" s="244"/>
      <c r="L159" s="248"/>
      <c r="M159" s="249"/>
      <c r="N159" s="250"/>
      <c r="O159" s="250"/>
      <c r="P159" s="250"/>
      <c r="Q159" s="250"/>
      <c r="R159" s="250"/>
      <c r="S159" s="250"/>
      <c r="T159" s="251"/>
      <c r="AT159" s="252" t="s">
        <v>176</v>
      </c>
      <c r="AU159" s="252" t="s">
        <v>76</v>
      </c>
      <c r="AV159" s="13" t="s">
        <v>74</v>
      </c>
      <c r="AW159" s="13" t="s">
        <v>30</v>
      </c>
      <c r="AX159" s="13" t="s">
        <v>67</v>
      </c>
      <c r="AY159" s="252" t="s">
        <v>163</v>
      </c>
    </row>
    <row r="160" s="12" customFormat="1">
      <c r="B160" s="232"/>
      <c r="C160" s="233"/>
      <c r="D160" s="228" t="s">
        <v>176</v>
      </c>
      <c r="E160" s="234" t="s">
        <v>1</v>
      </c>
      <c r="F160" s="235" t="s">
        <v>8</v>
      </c>
      <c r="G160" s="233"/>
      <c r="H160" s="236">
        <v>15</v>
      </c>
      <c r="I160" s="237"/>
      <c r="J160" s="233"/>
      <c r="K160" s="233"/>
      <c r="L160" s="238"/>
      <c r="M160" s="239"/>
      <c r="N160" s="240"/>
      <c r="O160" s="240"/>
      <c r="P160" s="240"/>
      <c r="Q160" s="240"/>
      <c r="R160" s="240"/>
      <c r="S160" s="240"/>
      <c r="T160" s="241"/>
      <c r="AT160" s="242" t="s">
        <v>176</v>
      </c>
      <c r="AU160" s="242" t="s">
        <v>76</v>
      </c>
      <c r="AV160" s="12" t="s">
        <v>76</v>
      </c>
      <c r="AW160" s="12" t="s">
        <v>30</v>
      </c>
      <c r="AX160" s="12" t="s">
        <v>67</v>
      </c>
      <c r="AY160" s="242" t="s">
        <v>163</v>
      </c>
    </row>
    <row r="161" s="14" customFormat="1">
      <c r="B161" s="253"/>
      <c r="C161" s="254"/>
      <c r="D161" s="228" t="s">
        <v>176</v>
      </c>
      <c r="E161" s="255" t="s">
        <v>1</v>
      </c>
      <c r="F161" s="256" t="s">
        <v>188</v>
      </c>
      <c r="G161" s="254"/>
      <c r="H161" s="257">
        <v>30</v>
      </c>
      <c r="I161" s="258"/>
      <c r="J161" s="254"/>
      <c r="K161" s="254"/>
      <c r="L161" s="259"/>
      <c r="M161" s="260"/>
      <c r="N161" s="261"/>
      <c r="O161" s="261"/>
      <c r="P161" s="261"/>
      <c r="Q161" s="261"/>
      <c r="R161" s="261"/>
      <c r="S161" s="261"/>
      <c r="T161" s="262"/>
      <c r="AT161" s="263" t="s">
        <v>176</v>
      </c>
      <c r="AU161" s="263" t="s">
        <v>76</v>
      </c>
      <c r="AV161" s="14" t="s">
        <v>170</v>
      </c>
      <c r="AW161" s="14" t="s">
        <v>30</v>
      </c>
      <c r="AX161" s="14" t="s">
        <v>74</v>
      </c>
      <c r="AY161" s="263" t="s">
        <v>163</v>
      </c>
    </row>
    <row r="162" s="1" customFormat="1" ht="16.5" customHeight="1">
      <c r="B162" s="38"/>
      <c r="C162" s="216" t="s">
        <v>255</v>
      </c>
      <c r="D162" s="216" t="s">
        <v>165</v>
      </c>
      <c r="E162" s="217" t="s">
        <v>683</v>
      </c>
      <c r="F162" s="218" t="s">
        <v>684</v>
      </c>
      <c r="G162" s="219" t="s">
        <v>180</v>
      </c>
      <c r="H162" s="220">
        <v>0.91400000000000003</v>
      </c>
      <c r="I162" s="221"/>
      <c r="J162" s="222">
        <f>ROUND(I162*H162,2)</f>
        <v>0</v>
      </c>
      <c r="K162" s="218" t="s">
        <v>169</v>
      </c>
      <c r="L162" s="43"/>
      <c r="M162" s="223" t="s">
        <v>1</v>
      </c>
      <c r="N162" s="224" t="s">
        <v>38</v>
      </c>
      <c r="O162" s="79"/>
      <c r="P162" s="225">
        <f>O162*H162</f>
        <v>0</v>
      </c>
      <c r="Q162" s="225">
        <v>0</v>
      </c>
      <c r="R162" s="225">
        <f>Q162*H162</f>
        <v>0</v>
      </c>
      <c r="S162" s="225">
        <v>0</v>
      </c>
      <c r="T162" s="226">
        <f>S162*H162</f>
        <v>0</v>
      </c>
      <c r="AR162" s="17" t="s">
        <v>170</v>
      </c>
      <c r="AT162" s="17" t="s">
        <v>165</v>
      </c>
      <c r="AU162" s="17" t="s">
        <v>76</v>
      </c>
      <c r="AY162" s="17" t="s">
        <v>163</v>
      </c>
      <c r="BE162" s="227">
        <f>IF(N162="základní",J162,0)</f>
        <v>0</v>
      </c>
      <c r="BF162" s="227">
        <f>IF(N162="snížená",J162,0)</f>
        <v>0</v>
      </c>
      <c r="BG162" s="227">
        <f>IF(N162="zákl. přenesená",J162,0)</f>
        <v>0</v>
      </c>
      <c r="BH162" s="227">
        <f>IF(N162="sníž. přenesená",J162,0)</f>
        <v>0</v>
      </c>
      <c r="BI162" s="227">
        <f>IF(N162="nulová",J162,0)</f>
        <v>0</v>
      </c>
      <c r="BJ162" s="17" t="s">
        <v>74</v>
      </c>
      <c r="BK162" s="227">
        <f>ROUND(I162*H162,2)</f>
        <v>0</v>
      </c>
      <c r="BL162" s="17" t="s">
        <v>170</v>
      </c>
      <c r="BM162" s="17" t="s">
        <v>1477</v>
      </c>
    </row>
    <row r="163" s="1" customFormat="1">
      <c r="B163" s="38"/>
      <c r="C163" s="39"/>
      <c r="D163" s="228" t="s">
        <v>172</v>
      </c>
      <c r="E163" s="39"/>
      <c r="F163" s="229" t="s">
        <v>686</v>
      </c>
      <c r="G163" s="39"/>
      <c r="H163" s="39"/>
      <c r="I163" s="143"/>
      <c r="J163" s="39"/>
      <c r="K163" s="39"/>
      <c r="L163" s="43"/>
      <c r="M163" s="230"/>
      <c r="N163" s="79"/>
      <c r="O163" s="79"/>
      <c r="P163" s="79"/>
      <c r="Q163" s="79"/>
      <c r="R163" s="79"/>
      <c r="S163" s="79"/>
      <c r="T163" s="80"/>
      <c r="AT163" s="17" t="s">
        <v>172</v>
      </c>
      <c r="AU163" s="17" t="s">
        <v>76</v>
      </c>
    </row>
    <row r="164" s="1" customFormat="1">
      <c r="B164" s="38"/>
      <c r="C164" s="39"/>
      <c r="D164" s="228" t="s">
        <v>174</v>
      </c>
      <c r="E164" s="39"/>
      <c r="F164" s="231" t="s">
        <v>215</v>
      </c>
      <c r="G164" s="39"/>
      <c r="H164" s="39"/>
      <c r="I164" s="143"/>
      <c r="J164" s="39"/>
      <c r="K164" s="39"/>
      <c r="L164" s="43"/>
      <c r="M164" s="230"/>
      <c r="N164" s="79"/>
      <c r="O164" s="79"/>
      <c r="P164" s="79"/>
      <c r="Q164" s="79"/>
      <c r="R164" s="79"/>
      <c r="S164" s="79"/>
      <c r="T164" s="80"/>
      <c r="AT164" s="17" t="s">
        <v>174</v>
      </c>
      <c r="AU164" s="17" t="s">
        <v>76</v>
      </c>
    </row>
    <row r="165" s="1" customFormat="1">
      <c r="B165" s="38"/>
      <c r="C165" s="39"/>
      <c r="D165" s="228" t="s">
        <v>221</v>
      </c>
      <c r="E165" s="39"/>
      <c r="F165" s="231" t="s">
        <v>687</v>
      </c>
      <c r="G165" s="39"/>
      <c r="H165" s="39"/>
      <c r="I165" s="143"/>
      <c r="J165" s="39"/>
      <c r="K165" s="39"/>
      <c r="L165" s="43"/>
      <c r="M165" s="230"/>
      <c r="N165" s="79"/>
      <c r="O165" s="79"/>
      <c r="P165" s="79"/>
      <c r="Q165" s="79"/>
      <c r="R165" s="79"/>
      <c r="S165" s="79"/>
      <c r="T165" s="80"/>
      <c r="AT165" s="17" t="s">
        <v>221</v>
      </c>
      <c r="AU165" s="17" t="s">
        <v>76</v>
      </c>
    </row>
    <row r="166" s="12" customFormat="1">
      <c r="B166" s="232"/>
      <c r="C166" s="233"/>
      <c r="D166" s="228" t="s">
        <v>176</v>
      </c>
      <c r="E166" s="234" t="s">
        <v>1</v>
      </c>
      <c r="F166" s="235" t="s">
        <v>1478</v>
      </c>
      <c r="G166" s="233"/>
      <c r="H166" s="236">
        <v>0.91400000000000003</v>
      </c>
      <c r="I166" s="237"/>
      <c r="J166" s="233"/>
      <c r="K166" s="233"/>
      <c r="L166" s="238"/>
      <c r="M166" s="239"/>
      <c r="N166" s="240"/>
      <c r="O166" s="240"/>
      <c r="P166" s="240"/>
      <c r="Q166" s="240"/>
      <c r="R166" s="240"/>
      <c r="S166" s="240"/>
      <c r="T166" s="241"/>
      <c r="AT166" s="242" t="s">
        <v>176</v>
      </c>
      <c r="AU166" s="242" t="s">
        <v>76</v>
      </c>
      <c r="AV166" s="12" t="s">
        <v>76</v>
      </c>
      <c r="AW166" s="12" t="s">
        <v>30</v>
      </c>
      <c r="AX166" s="12" t="s">
        <v>67</v>
      </c>
      <c r="AY166" s="242" t="s">
        <v>163</v>
      </c>
    </row>
    <row r="167" s="14" customFormat="1">
      <c r="B167" s="253"/>
      <c r="C167" s="254"/>
      <c r="D167" s="228" t="s">
        <v>176</v>
      </c>
      <c r="E167" s="255" t="s">
        <v>1</v>
      </c>
      <c r="F167" s="256" t="s">
        <v>188</v>
      </c>
      <c r="G167" s="254"/>
      <c r="H167" s="257">
        <v>0.91400000000000003</v>
      </c>
      <c r="I167" s="258"/>
      <c r="J167" s="254"/>
      <c r="K167" s="254"/>
      <c r="L167" s="259"/>
      <c r="M167" s="260"/>
      <c r="N167" s="261"/>
      <c r="O167" s="261"/>
      <c r="P167" s="261"/>
      <c r="Q167" s="261"/>
      <c r="R167" s="261"/>
      <c r="S167" s="261"/>
      <c r="T167" s="262"/>
      <c r="AT167" s="263" t="s">
        <v>176</v>
      </c>
      <c r="AU167" s="263" t="s">
        <v>76</v>
      </c>
      <c r="AV167" s="14" t="s">
        <v>170</v>
      </c>
      <c r="AW167" s="14" t="s">
        <v>30</v>
      </c>
      <c r="AX167" s="14" t="s">
        <v>74</v>
      </c>
      <c r="AY167" s="263" t="s">
        <v>163</v>
      </c>
    </row>
    <row r="168" s="1" customFormat="1" ht="16.5" customHeight="1">
      <c r="B168" s="38"/>
      <c r="C168" s="216" t="s">
        <v>267</v>
      </c>
      <c r="D168" s="216" t="s">
        <v>165</v>
      </c>
      <c r="E168" s="217" t="s">
        <v>211</v>
      </c>
      <c r="F168" s="218" t="s">
        <v>212</v>
      </c>
      <c r="G168" s="219" t="s">
        <v>180</v>
      </c>
      <c r="H168" s="220">
        <v>73.632999999999996</v>
      </c>
      <c r="I168" s="221"/>
      <c r="J168" s="222">
        <f>ROUND(I168*H168,2)</f>
        <v>0</v>
      </c>
      <c r="K168" s="218" t="s">
        <v>169</v>
      </c>
      <c r="L168" s="43"/>
      <c r="M168" s="223" t="s">
        <v>1</v>
      </c>
      <c r="N168" s="224" t="s">
        <v>38</v>
      </c>
      <c r="O168" s="79"/>
      <c r="P168" s="225">
        <f>O168*H168</f>
        <v>0</v>
      </c>
      <c r="Q168" s="225">
        <v>0</v>
      </c>
      <c r="R168" s="225">
        <f>Q168*H168</f>
        <v>0</v>
      </c>
      <c r="S168" s="225">
        <v>0</v>
      </c>
      <c r="T168" s="226">
        <f>S168*H168</f>
        <v>0</v>
      </c>
      <c r="AR168" s="17" t="s">
        <v>170</v>
      </c>
      <c r="AT168" s="17" t="s">
        <v>165</v>
      </c>
      <c r="AU168" s="17" t="s">
        <v>76</v>
      </c>
      <c r="AY168" s="17" t="s">
        <v>163</v>
      </c>
      <c r="BE168" s="227">
        <f>IF(N168="základní",J168,0)</f>
        <v>0</v>
      </c>
      <c r="BF168" s="227">
        <f>IF(N168="snížená",J168,0)</f>
        <v>0</v>
      </c>
      <c r="BG168" s="227">
        <f>IF(N168="zákl. přenesená",J168,0)</f>
        <v>0</v>
      </c>
      <c r="BH168" s="227">
        <f>IF(N168="sníž. přenesená",J168,0)</f>
        <v>0</v>
      </c>
      <c r="BI168" s="227">
        <f>IF(N168="nulová",J168,0)</f>
        <v>0</v>
      </c>
      <c r="BJ168" s="17" t="s">
        <v>74</v>
      </c>
      <c r="BK168" s="227">
        <f>ROUND(I168*H168,2)</f>
        <v>0</v>
      </c>
      <c r="BL168" s="17" t="s">
        <v>170</v>
      </c>
      <c r="BM168" s="17" t="s">
        <v>1479</v>
      </c>
    </row>
    <row r="169" s="1" customFormat="1">
      <c r="B169" s="38"/>
      <c r="C169" s="39"/>
      <c r="D169" s="228" t="s">
        <v>172</v>
      </c>
      <c r="E169" s="39"/>
      <c r="F169" s="229" t="s">
        <v>214</v>
      </c>
      <c r="G169" s="39"/>
      <c r="H169" s="39"/>
      <c r="I169" s="143"/>
      <c r="J169" s="39"/>
      <c r="K169" s="39"/>
      <c r="L169" s="43"/>
      <c r="M169" s="230"/>
      <c r="N169" s="79"/>
      <c r="O169" s="79"/>
      <c r="P169" s="79"/>
      <c r="Q169" s="79"/>
      <c r="R169" s="79"/>
      <c r="S169" s="79"/>
      <c r="T169" s="80"/>
      <c r="AT169" s="17" t="s">
        <v>172</v>
      </c>
      <c r="AU169" s="17" t="s">
        <v>76</v>
      </c>
    </row>
    <row r="170" s="1" customFormat="1">
      <c r="B170" s="38"/>
      <c r="C170" s="39"/>
      <c r="D170" s="228" t="s">
        <v>174</v>
      </c>
      <c r="E170" s="39"/>
      <c r="F170" s="231" t="s">
        <v>215</v>
      </c>
      <c r="G170" s="39"/>
      <c r="H170" s="39"/>
      <c r="I170" s="143"/>
      <c r="J170" s="39"/>
      <c r="K170" s="39"/>
      <c r="L170" s="43"/>
      <c r="M170" s="230"/>
      <c r="N170" s="79"/>
      <c r="O170" s="79"/>
      <c r="P170" s="79"/>
      <c r="Q170" s="79"/>
      <c r="R170" s="79"/>
      <c r="S170" s="79"/>
      <c r="T170" s="80"/>
      <c r="AT170" s="17" t="s">
        <v>174</v>
      </c>
      <c r="AU170" s="17" t="s">
        <v>76</v>
      </c>
    </row>
    <row r="171" s="12" customFormat="1">
      <c r="B171" s="232"/>
      <c r="C171" s="233"/>
      <c r="D171" s="228" t="s">
        <v>176</v>
      </c>
      <c r="E171" s="234" t="s">
        <v>1</v>
      </c>
      <c r="F171" s="235" t="s">
        <v>1480</v>
      </c>
      <c r="G171" s="233"/>
      <c r="H171" s="236">
        <v>73.632999999999996</v>
      </c>
      <c r="I171" s="237"/>
      <c r="J171" s="233"/>
      <c r="K171" s="233"/>
      <c r="L171" s="238"/>
      <c r="M171" s="239"/>
      <c r="N171" s="240"/>
      <c r="O171" s="240"/>
      <c r="P171" s="240"/>
      <c r="Q171" s="240"/>
      <c r="R171" s="240"/>
      <c r="S171" s="240"/>
      <c r="T171" s="241"/>
      <c r="AT171" s="242" t="s">
        <v>176</v>
      </c>
      <c r="AU171" s="242" t="s">
        <v>76</v>
      </c>
      <c r="AV171" s="12" t="s">
        <v>76</v>
      </c>
      <c r="AW171" s="12" t="s">
        <v>30</v>
      </c>
      <c r="AX171" s="12" t="s">
        <v>67</v>
      </c>
      <c r="AY171" s="242" t="s">
        <v>163</v>
      </c>
    </row>
    <row r="172" s="14" customFormat="1">
      <c r="B172" s="253"/>
      <c r="C172" s="254"/>
      <c r="D172" s="228" t="s">
        <v>176</v>
      </c>
      <c r="E172" s="255" t="s">
        <v>1</v>
      </c>
      <c r="F172" s="256" t="s">
        <v>188</v>
      </c>
      <c r="G172" s="254"/>
      <c r="H172" s="257">
        <v>73.632999999999996</v>
      </c>
      <c r="I172" s="258"/>
      <c r="J172" s="254"/>
      <c r="K172" s="254"/>
      <c r="L172" s="259"/>
      <c r="M172" s="260"/>
      <c r="N172" s="261"/>
      <c r="O172" s="261"/>
      <c r="P172" s="261"/>
      <c r="Q172" s="261"/>
      <c r="R172" s="261"/>
      <c r="S172" s="261"/>
      <c r="T172" s="262"/>
      <c r="AT172" s="263" t="s">
        <v>176</v>
      </c>
      <c r="AU172" s="263" t="s">
        <v>76</v>
      </c>
      <c r="AV172" s="14" t="s">
        <v>170</v>
      </c>
      <c r="AW172" s="14" t="s">
        <v>30</v>
      </c>
      <c r="AX172" s="14" t="s">
        <v>74</v>
      </c>
      <c r="AY172" s="263" t="s">
        <v>163</v>
      </c>
    </row>
    <row r="173" s="1" customFormat="1" ht="16.5" customHeight="1">
      <c r="B173" s="38"/>
      <c r="C173" s="216" t="s">
        <v>280</v>
      </c>
      <c r="D173" s="216" t="s">
        <v>165</v>
      </c>
      <c r="E173" s="217" t="s">
        <v>217</v>
      </c>
      <c r="F173" s="218" t="s">
        <v>218</v>
      </c>
      <c r="G173" s="219" t="s">
        <v>180</v>
      </c>
      <c r="H173" s="220">
        <v>147.26599999999999</v>
      </c>
      <c r="I173" s="221"/>
      <c r="J173" s="222">
        <f>ROUND(I173*H173,2)</f>
        <v>0</v>
      </c>
      <c r="K173" s="218" t="s">
        <v>169</v>
      </c>
      <c r="L173" s="43"/>
      <c r="M173" s="223" t="s">
        <v>1</v>
      </c>
      <c r="N173" s="224" t="s">
        <v>38</v>
      </c>
      <c r="O173" s="79"/>
      <c r="P173" s="225">
        <f>O173*H173</f>
        <v>0</v>
      </c>
      <c r="Q173" s="225">
        <v>0</v>
      </c>
      <c r="R173" s="225">
        <f>Q173*H173</f>
        <v>0</v>
      </c>
      <c r="S173" s="225">
        <v>0</v>
      </c>
      <c r="T173" s="226">
        <f>S173*H173</f>
        <v>0</v>
      </c>
      <c r="AR173" s="17" t="s">
        <v>170</v>
      </c>
      <c r="AT173" s="17" t="s">
        <v>165</v>
      </c>
      <c r="AU173" s="17" t="s">
        <v>76</v>
      </c>
      <c r="AY173" s="17" t="s">
        <v>163</v>
      </c>
      <c r="BE173" s="227">
        <f>IF(N173="základní",J173,0)</f>
        <v>0</v>
      </c>
      <c r="BF173" s="227">
        <f>IF(N173="snížená",J173,0)</f>
        <v>0</v>
      </c>
      <c r="BG173" s="227">
        <f>IF(N173="zákl. přenesená",J173,0)</f>
        <v>0</v>
      </c>
      <c r="BH173" s="227">
        <f>IF(N173="sníž. přenesená",J173,0)</f>
        <v>0</v>
      </c>
      <c r="BI173" s="227">
        <f>IF(N173="nulová",J173,0)</f>
        <v>0</v>
      </c>
      <c r="BJ173" s="17" t="s">
        <v>74</v>
      </c>
      <c r="BK173" s="227">
        <f>ROUND(I173*H173,2)</f>
        <v>0</v>
      </c>
      <c r="BL173" s="17" t="s">
        <v>170</v>
      </c>
      <c r="BM173" s="17" t="s">
        <v>1481</v>
      </c>
    </row>
    <row r="174" s="1" customFormat="1">
      <c r="B174" s="38"/>
      <c r="C174" s="39"/>
      <c r="D174" s="228" t="s">
        <v>172</v>
      </c>
      <c r="E174" s="39"/>
      <c r="F174" s="229" t="s">
        <v>220</v>
      </c>
      <c r="G174" s="39"/>
      <c r="H174" s="39"/>
      <c r="I174" s="143"/>
      <c r="J174" s="39"/>
      <c r="K174" s="39"/>
      <c r="L174" s="43"/>
      <c r="M174" s="230"/>
      <c r="N174" s="79"/>
      <c r="O174" s="79"/>
      <c r="P174" s="79"/>
      <c r="Q174" s="79"/>
      <c r="R174" s="79"/>
      <c r="S174" s="79"/>
      <c r="T174" s="80"/>
      <c r="AT174" s="17" t="s">
        <v>172</v>
      </c>
      <c r="AU174" s="17" t="s">
        <v>76</v>
      </c>
    </row>
    <row r="175" s="1" customFormat="1">
      <c r="B175" s="38"/>
      <c r="C175" s="39"/>
      <c r="D175" s="228" t="s">
        <v>174</v>
      </c>
      <c r="E175" s="39"/>
      <c r="F175" s="231" t="s">
        <v>215</v>
      </c>
      <c r="G175" s="39"/>
      <c r="H175" s="39"/>
      <c r="I175" s="143"/>
      <c r="J175" s="39"/>
      <c r="K175" s="39"/>
      <c r="L175" s="43"/>
      <c r="M175" s="230"/>
      <c r="N175" s="79"/>
      <c r="O175" s="79"/>
      <c r="P175" s="79"/>
      <c r="Q175" s="79"/>
      <c r="R175" s="79"/>
      <c r="S175" s="79"/>
      <c r="T175" s="80"/>
      <c r="AT175" s="17" t="s">
        <v>174</v>
      </c>
      <c r="AU175" s="17" t="s">
        <v>76</v>
      </c>
    </row>
    <row r="176" s="1" customFormat="1">
      <c r="B176" s="38"/>
      <c r="C176" s="39"/>
      <c r="D176" s="228" t="s">
        <v>221</v>
      </c>
      <c r="E176" s="39"/>
      <c r="F176" s="231" t="s">
        <v>691</v>
      </c>
      <c r="G176" s="39"/>
      <c r="H176" s="39"/>
      <c r="I176" s="143"/>
      <c r="J176" s="39"/>
      <c r="K176" s="39"/>
      <c r="L176" s="43"/>
      <c r="M176" s="230"/>
      <c r="N176" s="79"/>
      <c r="O176" s="79"/>
      <c r="P176" s="79"/>
      <c r="Q176" s="79"/>
      <c r="R176" s="79"/>
      <c r="S176" s="79"/>
      <c r="T176" s="80"/>
      <c r="AT176" s="17" t="s">
        <v>221</v>
      </c>
      <c r="AU176" s="17" t="s">
        <v>76</v>
      </c>
    </row>
    <row r="177" s="12" customFormat="1">
      <c r="B177" s="232"/>
      <c r="C177" s="233"/>
      <c r="D177" s="228" t="s">
        <v>176</v>
      </c>
      <c r="E177" s="234" t="s">
        <v>1</v>
      </c>
      <c r="F177" s="235" t="s">
        <v>1482</v>
      </c>
      <c r="G177" s="233"/>
      <c r="H177" s="236">
        <v>147.26599999999999</v>
      </c>
      <c r="I177" s="237"/>
      <c r="J177" s="233"/>
      <c r="K177" s="233"/>
      <c r="L177" s="238"/>
      <c r="M177" s="239"/>
      <c r="N177" s="240"/>
      <c r="O177" s="240"/>
      <c r="P177" s="240"/>
      <c r="Q177" s="240"/>
      <c r="R177" s="240"/>
      <c r="S177" s="240"/>
      <c r="T177" s="241"/>
      <c r="AT177" s="242" t="s">
        <v>176</v>
      </c>
      <c r="AU177" s="242" t="s">
        <v>76</v>
      </c>
      <c r="AV177" s="12" t="s">
        <v>76</v>
      </c>
      <c r="AW177" s="12" t="s">
        <v>30</v>
      </c>
      <c r="AX177" s="12" t="s">
        <v>74</v>
      </c>
      <c r="AY177" s="242" t="s">
        <v>163</v>
      </c>
    </row>
    <row r="178" s="1" customFormat="1" ht="16.5" customHeight="1">
      <c r="B178" s="38"/>
      <c r="C178" s="216" t="s">
        <v>8</v>
      </c>
      <c r="D178" s="216" t="s">
        <v>165</v>
      </c>
      <c r="E178" s="217" t="s">
        <v>693</v>
      </c>
      <c r="F178" s="218" t="s">
        <v>694</v>
      </c>
      <c r="G178" s="219" t="s">
        <v>180</v>
      </c>
      <c r="H178" s="220">
        <v>0.91400000000000003</v>
      </c>
      <c r="I178" s="221"/>
      <c r="J178" s="222">
        <f>ROUND(I178*H178,2)</f>
        <v>0</v>
      </c>
      <c r="K178" s="218" t="s">
        <v>169</v>
      </c>
      <c r="L178" s="43"/>
      <c r="M178" s="223" t="s">
        <v>1</v>
      </c>
      <c r="N178" s="224" t="s">
        <v>38</v>
      </c>
      <c r="O178" s="79"/>
      <c r="P178" s="225">
        <f>O178*H178</f>
        <v>0</v>
      </c>
      <c r="Q178" s="225">
        <v>0</v>
      </c>
      <c r="R178" s="225">
        <f>Q178*H178</f>
        <v>0</v>
      </c>
      <c r="S178" s="225">
        <v>0</v>
      </c>
      <c r="T178" s="226">
        <f>S178*H178</f>
        <v>0</v>
      </c>
      <c r="AR178" s="17" t="s">
        <v>170</v>
      </c>
      <c r="AT178" s="17" t="s">
        <v>165</v>
      </c>
      <c r="AU178" s="17" t="s">
        <v>76</v>
      </c>
      <c r="AY178" s="17" t="s">
        <v>163</v>
      </c>
      <c r="BE178" s="227">
        <f>IF(N178="základní",J178,0)</f>
        <v>0</v>
      </c>
      <c r="BF178" s="227">
        <f>IF(N178="snížená",J178,0)</f>
        <v>0</v>
      </c>
      <c r="BG178" s="227">
        <f>IF(N178="zákl. přenesená",J178,0)</f>
        <v>0</v>
      </c>
      <c r="BH178" s="227">
        <f>IF(N178="sníž. přenesená",J178,0)</f>
        <v>0</v>
      </c>
      <c r="BI178" s="227">
        <f>IF(N178="nulová",J178,0)</f>
        <v>0</v>
      </c>
      <c r="BJ178" s="17" t="s">
        <v>74</v>
      </c>
      <c r="BK178" s="227">
        <f>ROUND(I178*H178,2)</f>
        <v>0</v>
      </c>
      <c r="BL178" s="17" t="s">
        <v>170</v>
      </c>
      <c r="BM178" s="17" t="s">
        <v>1483</v>
      </c>
    </row>
    <row r="179" s="1" customFormat="1">
      <c r="B179" s="38"/>
      <c r="C179" s="39"/>
      <c r="D179" s="228" t="s">
        <v>172</v>
      </c>
      <c r="E179" s="39"/>
      <c r="F179" s="229" t="s">
        <v>696</v>
      </c>
      <c r="G179" s="39"/>
      <c r="H179" s="39"/>
      <c r="I179" s="143"/>
      <c r="J179" s="39"/>
      <c r="K179" s="39"/>
      <c r="L179" s="43"/>
      <c r="M179" s="230"/>
      <c r="N179" s="79"/>
      <c r="O179" s="79"/>
      <c r="P179" s="79"/>
      <c r="Q179" s="79"/>
      <c r="R179" s="79"/>
      <c r="S179" s="79"/>
      <c r="T179" s="80"/>
      <c r="AT179" s="17" t="s">
        <v>172</v>
      </c>
      <c r="AU179" s="17" t="s">
        <v>76</v>
      </c>
    </row>
    <row r="180" s="1" customFormat="1">
      <c r="B180" s="38"/>
      <c r="C180" s="39"/>
      <c r="D180" s="228" t="s">
        <v>174</v>
      </c>
      <c r="E180" s="39"/>
      <c r="F180" s="231" t="s">
        <v>697</v>
      </c>
      <c r="G180" s="39"/>
      <c r="H180" s="39"/>
      <c r="I180" s="143"/>
      <c r="J180" s="39"/>
      <c r="K180" s="39"/>
      <c r="L180" s="43"/>
      <c r="M180" s="230"/>
      <c r="N180" s="79"/>
      <c r="O180" s="79"/>
      <c r="P180" s="79"/>
      <c r="Q180" s="79"/>
      <c r="R180" s="79"/>
      <c r="S180" s="79"/>
      <c r="T180" s="80"/>
      <c r="AT180" s="17" t="s">
        <v>174</v>
      </c>
      <c r="AU180" s="17" t="s">
        <v>76</v>
      </c>
    </row>
    <row r="181" s="1" customFormat="1">
      <c r="B181" s="38"/>
      <c r="C181" s="39"/>
      <c r="D181" s="228" t="s">
        <v>221</v>
      </c>
      <c r="E181" s="39"/>
      <c r="F181" s="231" t="s">
        <v>687</v>
      </c>
      <c r="G181" s="39"/>
      <c r="H181" s="39"/>
      <c r="I181" s="143"/>
      <c r="J181" s="39"/>
      <c r="K181" s="39"/>
      <c r="L181" s="43"/>
      <c r="M181" s="230"/>
      <c r="N181" s="79"/>
      <c r="O181" s="79"/>
      <c r="P181" s="79"/>
      <c r="Q181" s="79"/>
      <c r="R181" s="79"/>
      <c r="S181" s="79"/>
      <c r="T181" s="80"/>
      <c r="AT181" s="17" t="s">
        <v>221</v>
      </c>
      <c r="AU181" s="17" t="s">
        <v>76</v>
      </c>
    </row>
    <row r="182" s="12" customFormat="1">
      <c r="B182" s="232"/>
      <c r="C182" s="233"/>
      <c r="D182" s="228" t="s">
        <v>176</v>
      </c>
      <c r="E182" s="234" t="s">
        <v>1</v>
      </c>
      <c r="F182" s="235" t="s">
        <v>1478</v>
      </c>
      <c r="G182" s="233"/>
      <c r="H182" s="236">
        <v>0.91400000000000003</v>
      </c>
      <c r="I182" s="237"/>
      <c r="J182" s="233"/>
      <c r="K182" s="233"/>
      <c r="L182" s="238"/>
      <c r="M182" s="239"/>
      <c r="N182" s="240"/>
      <c r="O182" s="240"/>
      <c r="P182" s="240"/>
      <c r="Q182" s="240"/>
      <c r="R182" s="240"/>
      <c r="S182" s="240"/>
      <c r="T182" s="241"/>
      <c r="AT182" s="242" t="s">
        <v>176</v>
      </c>
      <c r="AU182" s="242" t="s">
        <v>76</v>
      </c>
      <c r="AV182" s="12" t="s">
        <v>76</v>
      </c>
      <c r="AW182" s="12" t="s">
        <v>30</v>
      </c>
      <c r="AX182" s="12" t="s">
        <v>67</v>
      </c>
      <c r="AY182" s="242" t="s">
        <v>163</v>
      </c>
    </row>
    <row r="183" s="14" customFormat="1">
      <c r="B183" s="253"/>
      <c r="C183" s="254"/>
      <c r="D183" s="228" t="s">
        <v>176</v>
      </c>
      <c r="E183" s="255" t="s">
        <v>1</v>
      </c>
      <c r="F183" s="256" t="s">
        <v>188</v>
      </c>
      <c r="G183" s="254"/>
      <c r="H183" s="257">
        <v>0.91400000000000003</v>
      </c>
      <c r="I183" s="258"/>
      <c r="J183" s="254"/>
      <c r="K183" s="254"/>
      <c r="L183" s="259"/>
      <c r="M183" s="260"/>
      <c r="N183" s="261"/>
      <c r="O183" s="261"/>
      <c r="P183" s="261"/>
      <c r="Q183" s="261"/>
      <c r="R183" s="261"/>
      <c r="S183" s="261"/>
      <c r="T183" s="262"/>
      <c r="AT183" s="263" t="s">
        <v>176</v>
      </c>
      <c r="AU183" s="263" t="s">
        <v>76</v>
      </c>
      <c r="AV183" s="14" t="s">
        <v>170</v>
      </c>
      <c r="AW183" s="14" t="s">
        <v>30</v>
      </c>
      <c r="AX183" s="14" t="s">
        <v>74</v>
      </c>
      <c r="AY183" s="263" t="s">
        <v>163</v>
      </c>
    </row>
    <row r="184" s="1" customFormat="1" ht="16.5" customHeight="1">
      <c r="B184" s="38"/>
      <c r="C184" s="216" t="s">
        <v>294</v>
      </c>
      <c r="D184" s="216" t="s">
        <v>165</v>
      </c>
      <c r="E184" s="217" t="s">
        <v>225</v>
      </c>
      <c r="F184" s="218" t="s">
        <v>226</v>
      </c>
      <c r="G184" s="219" t="s">
        <v>197</v>
      </c>
      <c r="H184" s="220">
        <v>103.59999999999999</v>
      </c>
      <c r="I184" s="221"/>
      <c r="J184" s="222">
        <f>ROUND(I184*H184,2)</f>
        <v>0</v>
      </c>
      <c r="K184" s="218" t="s">
        <v>169</v>
      </c>
      <c r="L184" s="43"/>
      <c r="M184" s="223" t="s">
        <v>1</v>
      </c>
      <c r="N184" s="224" t="s">
        <v>38</v>
      </c>
      <c r="O184" s="79"/>
      <c r="P184" s="225">
        <f>O184*H184</f>
        <v>0</v>
      </c>
      <c r="Q184" s="225">
        <v>0</v>
      </c>
      <c r="R184" s="225">
        <f>Q184*H184</f>
        <v>0</v>
      </c>
      <c r="S184" s="225">
        <v>0</v>
      </c>
      <c r="T184" s="226">
        <f>S184*H184</f>
        <v>0</v>
      </c>
      <c r="AR184" s="17" t="s">
        <v>170</v>
      </c>
      <c r="AT184" s="17" t="s">
        <v>165</v>
      </c>
      <c r="AU184" s="17" t="s">
        <v>76</v>
      </c>
      <c r="AY184" s="17" t="s">
        <v>163</v>
      </c>
      <c r="BE184" s="227">
        <f>IF(N184="základní",J184,0)</f>
        <v>0</v>
      </c>
      <c r="BF184" s="227">
        <f>IF(N184="snížená",J184,0)</f>
        <v>0</v>
      </c>
      <c r="BG184" s="227">
        <f>IF(N184="zákl. přenesená",J184,0)</f>
        <v>0</v>
      </c>
      <c r="BH184" s="227">
        <f>IF(N184="sníž. přenesená",J184,0)</f>
        <v>0</v>
      </c>
      <c r="BI184" s="227">
        <f>IF(N184="nulová",J184,0)</f>
        <v>0</v>
      </c>
      <c r="BJ184" s="17" t="s">
        <v>74</v>
      </c>
      <c r="BK184" s="227">
        <f>ROUND(I184*H184,2)</f>
        <v>0</v>
      </c>
      <c r="BL184" s="17" t="s">
        <v>170</v>
      </c>
      <c r="BM184" s="17" t="s">
        <v>1484</v>
      </c>
    </row>
    <row r="185" s="1" customFormat="1">
      <c r="B185" s="38"/>
      <c r="C185" s="39"/>
      <c r="D185" s="228" t="s">
        <v>172</v>
      </c>
      <c r="E185" s="39"/>
      <c r="F185" s="229" t="s">
        <v>228</v>
      </c>
      <c r="G185" s="39"/>
      <c r="H185" s="39"/>
      <c r="I185" s="143"/>
      <c r="J185" s="39"/>
      <c r="K185" s="39"/>
      <c r="L185" s="43"/>
      <c r="M185" s="230"/>
      <c r="N185" s="79"/>
      <c r="O185" s="79"/>
      <c r="P185" s="79"/>
      <c r="Q185" s="79"/>
      <c r="R185" s="79"/>
      <c r="S185" s="79"/>
      <c r="T185" s="80"/>
      <c r="AT185" s="17" t="s">
        <v>172</v>
      </c>
      <c r="AU185" s="17" t="s">
        <v>76</v>
      </c>
    </row>
    <row r="186" s="13" customFormat="1">
      <c r="B186" s="243"/>
      <c r="C186" s="244"/>
      <c r="D186" s="228" t="s">
        <v>176</v>
      </c>
      <c r="E186" s="245" t="s">
        <v>1</v>
      </c>
      <c r="F186" s="246" t="s">
        <v>1485</v>
      </c>
      <c r="G186" s="244"/>
      <c r="H186" s="245" t="s">
        <v>1</v>
      </c>
      <c r="I186" s="247"/>
      <c r="J186" s="244"/>
      <c r="K186" s="244"/>
      <c r="L186" s="248"/>
      <c r="M186" s="249"/>
      <c r="N186" s="250"/>
      <c r="O186" s="250"/>
      <c r="P186" s="250"/>
      <c r="Q186" s="250"/>
      <c r="R186" s="250"/>
      <c r="S186" s="250"/>
      <c r="T186" s="251"/>
      <c r="AT186" s="252" t="s">
        <v>176</v>
      </c>
      <c r="AU186" s="252" t="s">
        <v>76</v>
      </c>
      <c r="AV186" s="13" t="s">
        <v>74</v>
      </c>
      <c r="AW186" s="13" t="s">
        <v>30</v>
      </c>
      <c r="AX186" s="13" t="s">
        <v>67</v>
      </c>
      <c r="AY186" s="252" t="s">
        <v>163</v>
      </c>
    </row>
    <row r="187" s="13" customFormat="1">
      <c r="B187" s="243"/>
      <c r="C187" s="244"/>
      <c r="D187" s="228" t="s">
        <v>176</v>
      </c>
      <c r="E187" s="245" t="s">
        <v>1</v>
      </c>
      <c r="F187" s="246" t="s">
        <v>1486</v>
      </c>
      <c r="G187" s="244"/>
      <c r="H187" s="245" t="s">
        <v>1</v>
      </c>
      <c r="I187" s="247"/>
      <c r="J187" s="244"/>
      <c r="K187" s="244"/>
      <c r="L187" s="248"/>
      <c r="M187" s="249"/>
      <c r="N187" s="250"/>
      <c r="O187" s="250"/>
      <c r="P187" s="250"/>
      <c r="Q187" s="250"/>
      <c r="R187" s="250"/>
      <c r="S187" s="250"/>
      <c r="T187" s="251"/>
      <c r="AT187" s="252" t="s">
        <v>176</v>
      </c>
      <c r="AU187" s="252" t="s">
        <v>76</v>
      </c>
      <c r="AV187" s="13" t="s">
        <v>74</v>
      </c>
      <c r="AW187" s="13" t="s">
        <v>30</v>
      </c>
      <c r="AX187" s="13" t="s">
        <v>67</v>
      </c>
      <c r="AY187" s="252" t="s">
        <v>163</v>
      </c>
    </row>
    <row r="188" s="12" customFormat="1">
      <c r="B188" s="232"/>
      <c r="C188" s="233"/>
      <c r="D188" s="228" t="s">
        <v>176</v>
      </c>
      <c r="E188" s="234" t="s">
        <v>1</v>
      </c>
      <c r="F188" s="235" t="s">
        <v>1487</v>
      </c>
      <c r="G188" s="233"/>
      <c r="H188" s="236">
        <v>6</v>
      </c>
      <c r="I188" s="237"/>
      <c r="J188" s="233"/>
      <c r="K188" s="233"/>
      <c r="L188" s="238"/>
      <c r="M188" s="239"/>
      <c r="N188" s="240"/>
      <c r="O188" s="240"/>
      <c r="P188" s="240"/>
      <c r="Q188" s="240"/>
      <c r="R188" s="240"/>
      <c r="S188" s="240"/>
      <c r="T188" s="241"/>
      <c r="AT188" s="242" t="s">
        <v>176</v>
      </c>
      <c r="AU188" s="242" t="s">
        <v>76</v>
      </c>
      <c r="AV188" s="12" t="s">
        <v>76</v>
      </c>
      <c r="AW188" s="12" t="s">
        <v>30</v>
      </c>
      <c r="AX188" s="12" t="s">
        <v>67</v>
      </c>
      <c r="AY188" s="242" t="s">
        <v>163</v>
      </c>
    </row>
    <row r="189" s="13" customFormat="1">
      <c r="B189" s="243"/>
      <c r="C189" s="244"/>
      <c r="D189" s="228" t="s">
        <v>176</v>
      </c>
      <c r="E189" s="245" t="s">
        <v>1</v>
      </c>
      <c r="F189" s="246" t="s">
        <v>1488</v>
      </c>
      <c r="G189" s="244"/>
      <c r="H189" s="245" t="s">
        <v>1</v>
      </c>
      <c r="I189" s="247"/>
      <c r="J189" s="244"/>
      <c r="K189" s="244"/>
      <c r="L189" s="248"/>
      <c r="M189" s="249"/>
      <c r="N189" s="250"/>
      <c r="O189" s="250"/>
      <c r="P189" s="250"/>
      <c r="Q189" s="250"/>
      <c r="R189" s="250"/>
      <c r="S189" s="250"/>
      <c r="T189" s="251"/>
      <c r="AT189" s="252" t="s">
        <v>176</v>
      </c>
      <c r="AU189" s="252" t="s">
        <v>76</v>
      </c>
      <c r="AV189" s="13" t="s">
        <v>74</v>
      </c>
      <c r="AW189" s="13" t="s">
        <v>30</v>
      </c>
      <c r="AX189" s="13" t="s">
        <v>67</v>
      </c>
      <c r="AY189" s="252" t="s">
        <v>163</v>
      </c>
    </row>
    <row r="190" s="12" customFormat="1">
      <c r="B190" s="232"/>
      <c r="C190" s="233"/>
      <c r="D190" s="228" t="s">
        <v>176</v>
      </c>
      <c r="E190" s="234" t="s">
        <v>1</v>
      </c>
      <c r="F190" s="235" t="s">
        <v>1489</v>
      </c>
      <c r="G190" s="233"/>
      <c r="H190" s="236">
        <v>36</v>
      </c>
      <c r="I190" s="237"/>
      <c r="J190" s="233"/>
      <c r="K190" s="233"/>
      <c r="L190" s="238"/>
      <c r="M190" s="239"/>
      <c r="N190" s="240"/>
      <c r="O190" s="240"/>
      <c r="P190" s="240"/>
      <c r="Q190" s="240"/>
      <c r="R190" s="240"/>
      <c r="S190" s="240"/>
      <c r="T190" s="241"/>
      <c r="AT190" s="242" t="s">
        <v>176</v>
      </c>
      <c r="AU190" s="242" t="s">
        <v>76</v>
      </c>
      <c r="AV190" s="12" t="s">
        <v>76</v>
      </c>
      <c r="AW190" s="12" t="s">
        <v>30</v>
      </c>
      <c r="AX190" s="12" t="s">
        <v>67</v>
      </c>
      <c r="AY190" s="242" t="s">
        <v>163</v>
      </c>
    </row>
    <row r="191" s="13" customFormat="1">
      <c r="B191" s="243"/>
      <c r="C191" s="244"/>
      <c r="D191" s="228" t="s">
        <v>176</v>
      </c>
      <c r="E191" s="245" t="s">
        <v>1</v>
      </c>
      <c r="F191" s="246" t="s">
        <v>1490</v>
      </c>
      <c r="G191" s="244"/>
      <c r="H191" s="245" t="s">
        <v>1</v>
      </c>
      <c r="I191" s="247"/>
      <c r="J191" s="244"/>
      <c r="K191" s="244"/>
      <c r="L191" s="248"/>
      <c r="M191" s="249"/>
      <c r="N191" s="250"/>
      <c r="O191" s="250"/>
      <c r="P191" s="250"/>
      <c r="Q191" s="250"/>
      <c r="R191" s="250"/>
      <c r="S191" s="250"/>
      <c r="T191" s="251"/>
      <c r="AT191" s="252" t="s">
        <v>176</v>
      </c>
      <c r="AU191" s="252" t="s">
        <v>76</v>
      </c>
      <c r="AV191" s="13" t="s">
        <v>74</v>
      </c>
      <c r="AW191" s="13" t="s">
        <v>30</v>
      </c>
      <c r="AX191" s="13" t="s">
        <v>67</v>
      </c>
      <c r="AY191" s="252" t="s">
        <v>163</v>
      </c>
    </row>
    <row r="192" s="12" customFormat="1">
      <c r="B192" s="232"/>
      <c r="C192" s="233"/>
      <c r="D192" s="228" t="s">
        <v>176</v>
      </c>
      <c r="E192" s="234" t="s">
        <v>1</v>
      </c>
      <c r="F192" s="235" t="s">
        <v>1491</v>
      </c>
      <c r="G192" s="233"/>
      <c r="H192" s="236">
        <v>61.600000000000001</v>
      </c>
      <c r="I192" s="237"/>
      <c r="J192" s="233"/>
      <c r="K192" s="233"/>
      <c r="L192" s="238"/>
      <c r="M192" s="239"/>
      <c r="N192" s="240"/>
      <c r="O192" s="240"/>
      <c r="P192" s="240"/>
      <c r="Q192" s="240"/>
      <c r="R192" s="240"/>
      <c r="S192" s="240"/>
      <c r="T192" s="241"/>
      <c r="AT192" s="242" t="s">
        <v>176</v>
      </c>
      <c r="AU192" s="242" t="s">
        <v>76</v>
      </c>
      <c r="AV192" s="12" t="s">
        <v>76</v>
      </c>
      <c r="AW192" s="12" t="s">
        <v>30</v>
      </c>
      <c r="AX192" s="12" t="s">
        <v>67</v>
      </c>
      <c r="AY192" s="242" t="s">
        <v>163</v>
      </c>
    </row>
    <row r="193" s="14" customFormat="1">
      <c r="B193" s="253"/>
      <c r="C193" s="254"/>
      <c r="D193" s="228" t="s">
        <v>176</v>
      </c>
      <c r="E193" s="255" t="s">
        <v>1</v>
      </c>
      <c r="F193" s="256" t="s">
        <v>188</v>
      </c>
      <c r="G193" s="254"/>
      <c r="H193" s="257">
        <v>103.59999999999999</v>
      </c>
      <c r="I193" s="258"/>
      <c r="J193" s="254"/>
      <c r="K193" s="254"/>
      <c r="L193" s="259"/>
      <c r="M193" s="260"/>
      <c r="N193" s="261"/>
      <c r="O193" s="261"/>
      <c r="P193" s="261"/>
      <c r="Q193" s="261"/>
      <c r="R193" s="261"/>
      <c r="S193" s="261"/>
      <c r="T193" s="262"/>
      <c r="AT193" s="263" t="s">
        <v>176</v>
      </c>
      <c r="AU193" s="263" t="s">
        <v>76</v>
      </c>
      <c r="AV193" s="14" t="s">
        <v>170</v>
      </c>
      <c r="AW193" s="14" t="s">
        <v>30</v>
      </c>
      <c r="AX193" s="14" t="s">
        <v>74</v>
      </c>
      <c r="AY193" s="263" t="s">
        <v>163</v>
      </c>
    </row>
    <row r="194" s="1" customFormat="1" ht="16.5" customHeight="1">
      <c r="B194" s="38"/>
      <c r="C194" s="216" t="s">
        <v>305</v>
      </c>
      <c r="D194" s="216" t="s">
        <v>165</v>
      </c>
      <c r="E194" s="217" t="s">
        <v>232</v>
      </c>
      <c r="F194" s="218" t="s">
        <v>233</v>
      </c>
      <c r="G194" s="219" t="s">
        <v>197</v>
      </c>
      <c r="H194" s="220">
        <v>6.0949999999999998</v>
      </c>
      <c r="I194" s="221"/>
      <c r="J194" s="222">
        <f>ROUND(I194*H194,2)</f>
        <v>0</v>
      </c>
      <c r="K194" s="218" t="s">
        <v>169</v>
      </c>
      <c r="L194" s="43"/>
      <c r="M194" s="223" t="s">
        <v>1</v>
      </c>
      <c r="N194" s="224" t="s">
        <v>38</v>
      </c>
      <c r="O194" s="79"/>
      <c r="P194" s="225">
        <f>O194*H194</f>
        <v>0</v>
      </c>
      <c r="Q194" s="225">
        <v>0</v>
      </c>
      <c r="R194" s="225">
        <f>Q194*H194</f>
        <v>0</v>
      </c>
      <c r="S194" s="225">
        <v>0</v>
      </c>
      <c r="T194" s="226">
        <f>S194*H194</f>
        <v>0</v>
      </c>
      <c r="AR194" s="17" t="s">
        <v>170</v>
      </c>
      <c r="AT194" s="17" t="s">
        <v>165</v>
      </c>
      <c r="AU194" s="17" t="s">
        <v>76</v>
      </c>
      <c r="AY194" s="17" t="s">
        <v>163</v>
      </c>
      <c r="BE194" s="227">
        <f>IF(N194="základní",J194,0)</f>
        <v>0</v>
      </c>
      <c r="BF194" s="227">
        <f>IF(N194="snížená",J194,0)</f>
        <v>0</v>
      </c>
      <c r="BG194" s="227">
        <f>IF(N194="zákl. přenesená",J194,0)</f>
        <v>0</v>
      </c>
      <c r="BH194" s="227">
        <f>IF(N194="sníž. přenesená",J194,0)</f>
        <v>0</v>
      </c>
      <c r="BI194" s="227">
        <f>IF(N194="nulová",J194,0)</f>
        <v>0</v>
      </c>
      <c r="BJ194" s="17" t="s">
        <v>74</v>
      </c>
      <c r="BK194" s="227">
        <f>ROUND(I194*H194,2)</f>
        <v>0</v>
      </c>
      <c r="BL194" s="17" t="s">
        <v>170</v>
      </c>
      <c r="BM194" s="17" t="s">
        <v>1492</v>
      </c>
    </row>
    <row r="195" s="1" customFormat="1">
      <c r="B195" s="38"/>
      <c r="C195" s="39"/>
      <c r="D195" s="228" t="s">
        <v>172</v>
      </c>
      <c r="E195" s="39"/>
      <c r="F195" s="229" t="s">
        <v>235</v>
      </c>
      <c r="G195" s="39"/>
      <c r="H195" s="39"/>
      <c r="I195" s="143"/>
      <c r="J195" s="39"/>
      <c r="K195" s="39"/>
      <c r="L195" s="43"/>
      <c r="M195" s="230"/>
      <c r="N195" s="79"/>
      <c r="O195" s="79"/>
      <c r="P195" s="79"/>
      <c r="Q195" s="79"/>
      <c r="R195" s="79"/>
      <c r="S195" s="79"/>
      <c r="T195" s="80"/>
      <c r="AT195" s="17" t="s">
        <v>172</v>
      </c>
      <c r="AU195" s="17" t="s">
        <v>76</v>
      </c>
    </row>
    <row r="196" s="13" customFormat="1">
      <c r="B196" s="243"/>
      <c r="C196" s="244"/>
      <c r="D196" s="228" t="s">
        <v>176</v>
      </c>
      <c r="E196" s="245" t="s">
        <v>1</v>
      </c>
      <c r="F196" s="246" t="s">
        <v>1447</v>
      </c>
      <c r="G196" s="244"/>
      <c r="H196" s="245" t="s">
        <v>1</v>
      </c>
      <c r="I196" s="247"/>
      <c r="J196" s="244"/>
      <c r="K196" s="244"/>
      <c r="L196" s="248"/>
      <c r="M196" s="249"/>
      <c r="N196" s="250"/>
      <c r="O196" s="250"/>
      <c r="P196" s="250"/>
      <c r="Q196" s="250"/>
      <c r="R196" s="250"/>
      <c r="S196" s="250"/>
      <c r="T196" s="251"/>
      <c r="AT196" s="252" t="s">
        <v>176</v>
      </c>
      <c r="AU196" s="252" t="s">
        <v>76</v>
      </c>
      <c r="AV196" s="13" t="s">
        <v>74</v>
      </c>
      <c r="AW196" s="13" t="s">
        <v>30</v>
      </c>
      <c r="AX196" s="13" t="s">
        <v>67</v>
      </c>
      <c r="AY196" s="252" t="s">
        <v>163</v>
      </c>
    </row>
    <row r="197" s="12" customFormat="1">
      <c r="B197" s="232"/>
      <c r="C197" s="233"/>
      <c r="D197" s="228" t="s">
        <v>176</v>
      </c>
      <c r="E197" s="234" t="s">
        <v>1</v>
      </c>
      <c r="F197" s="235" t="s">
        <v>1493</v>
      </c>
      <c r="G197" s="233"/>
      <c r="H197" s="236">
        <v>3.2200000000000002</v>
      </c>
      <c r="I197" s="237"/>
      <c r="J197" s="233"/>
      <c r="K197" s="233"/>
      <c r="L197" s="238"/>
      <c r="M197" s="239"/>
      <c r="N197" s="240"/>
      <c r="O197" s="240"/>
      <c r="P197" s="240"/>
      <c r="Q197" s="240"/>
      <c r="R197" s="240"/>
      <c r="S197" s="240"/>
      <c r="T197" s="241"/>
      <c r="AT197" s="242" t="s">
        <v>176</v>
      </c>
      <c r="AU197" s="242" t="s">
        <v>76</v>
      </c>
      <c r="AV197" s="12" t="s">
        <v>76</v>
      </c>
      <c r="AW197" s="12" t="s">
        <v>30</v>
      </c>
      <c r="AX197" s="12" t="s">
        <v>67</v>
      </c>
      <c r="AY197" s="242" t="s">
        <v>163</v>
      </c>
    </row>
    <row r="198" s="12" customFormat="1">
      <c r="B198" s="232"/>
      <c r="C198" s="233"/>
      <c r="D198" s="228" t="s">
        <v>176</v>
      </c>
      <c r="E198" s="234" t="s">
        <v>1</v>
      </c>
      <c r="F198" s="235" t="s">
        <v>1494</v>
      </c>
      <c r="G198" s="233"/>
      <c r="H198" s="236">
        <v>2.875</v>
      </c>
      <c r="I198" s="237"/>
      <c r="J198" s="233"/>
      <c r="K198" s="233"/>
      <c r="L198" s="238"/>
      <c r="M198" s="239"/>
      <c r="N198" s="240"/>
      <c r="O198" s="240"/>
      <c r="P198" s="240"/>
      <c r="Q198" s="240"/>
      <c r="R198" s="240"/>
      <c r="S198" s="240"/>
      <c r="T198" s="241"/>
      <c r="AT198" s="242" t="s">
        <v>176</v>
      </c>
      <c r="AU198" s="242" t="s">
        <v>76</v>
      </c>
      <c r="AV198" s="12" t="s">
        <v>76</v>
      </c>
      <c r="AW198" s="12" t="s">
        <v>30</v>
      </c>
      <c r="AX198" s="12" t="s">
        <v>67</v>
      </c>
      <c r="AY198" s="242" t="s">
        <v>163</v>
      </c>
    </row>
    <row r="199" s="14" customFormat="1">
      <c r="B199" s="253"/>
      <c r="C199" s="254"/>
      <c r="D199" s="228" t="s">
        <v>176</v>
      </c>
      <c r="E199" s="255" t="s">
        <v>1</v>
      </c>
      <c r="F199" s="256" t="s">
        <v>188</v>
      </c>
      <c r="G199" s="254"/>
      <c r="H199" s="257">
        <v>6.0949999999999998</v>
      </c>
      <c r="I199" s="258"/>
      <c r="J199" s="254"/>
      <c r="K199" s="254"/>
      <c r="L199" s="259"/>
      <c r="M199" s="260"/>
      <c r="N199" s="261"/>
      <c r="O199" s="261"/>
      <c r="P199" s="261"/>
      <c r="Q199" s="261"/>
      <c r="R199" s="261"/>
      <c r="S199" s="261"/>
      <c r="T199" s="262"/>
      <c r="AT199" s="263" t="s">
        <v>176</v>
      </c>
      <c r="AU199" s="263" t="s">
        <v>76</v>
      </c>
      <c r="AV199" s="14" t="s">
        <v>170</v>
      </c>
      <c r="AW199" s="14" t="s">
        <v>30</v>
      </c>
      <c r="AX199" s="14" t="s">
        <v>74</v>
      </c>
      <c r="AY199" s="263" t="s">
        <v>163</v>
      </c>
    </row>
    <row r="200" s="1" customFormat="1" ht="16.5" customHeight="1">
      <c r="B200" s="38"/>
      <c r="C200" s="216" t="s">
        <v>312</v>
      </c>
      <c r="D200" s="216" t="s">
        <v>165</v>
      </c>
      <c r="E200" s="217" t="s">
        <v>239</v>
      </c>
      <c r="F200" s="218" t="s">
        <v>240</v>
      </c>
      <c r="G200" s="219" t="s">
        <v>241</v>
      </c>
      <c r="H200" s="220">
        <v>147.26599999999999</v>
      </c>
      <c r="I200" s="221"/>
      <c r="J200" s="222">
        <f>ROUND(I200*H200,2)</f>
        <v>0</v>
      </c>
      <c r="K200" s="218" t="s">
        <v>169</v>
      </c>
      <c r="L200" s="43"/>
      <c r="M200" s="223" t="s">
        <v>1</v>
      </c>
      <c r="N200" s="224" t="s">
        <v>38</v>
      </c>
      <c r="O200" s="79"/>
      <c r="P200" s="225">
        <f>O200*H200</f>
        <v>0</v>
      </c>
      <c r="Q200" s="225">
        <v>0</v>
      </c>
      <c r="R200" s="225">
        <f>Q200*H200</f>
        <v>0</v>
      </c>
      <c r="S200" s="225">
        <v>0</v>
      </c>
      <c r="T200" s="226">
        <f>S200*H200</f>
        <v>0</v>
      </c>
      <c r="AR200" s="17" t="s">
        <v>170</v>
      </c>
      <c r="AT200" s="17" t="s">
        <v>165</v>
      </c>
      <c r="AU200" s="17" t="s">
        <v>76</v>
      </c>
      <c r="AY200" s="17" t="s">
        <v>163</v>
      </c>
      <c r="BE200" s="227">
        <f>IF(N200="základní",J200,0)</f>
        <v>0</v>
      </c>
      <c r="BF200" s="227">
        <f>IF(N200="snížená",J200,0)</f>
        <v>0</v>
      </c>
      <c r="BG200" s="227">
        <f>IF(N200="zákl. přenesená",J200,0)</f>
        <v>0</v>
      </c>
      <c r="BH200" s="227">
        <f>IF(N200="sníž. přenesená",J200,0)</f>
        <v>0</v>
      </c>
      <c r="BI200" s="227">
        <f>IF(N200="nulová",J200,0)</f>
        <v>0</v>
      </c>
      <c r="BJ200" s="17" t="s">
        <v>74</v>
      </c>
      <c r="BK200" s="227">
        <f>ROUND(I200*H200,2)</f>
        <v>0</v>
      </c>
      <c r="BL200" s="17" t="s">
        <v>170</v>
      </c>
      <c r="BM200" s="17" t="s">
        <v>1495</v>
      </c>
    </row>
    <row r="201" s="1" customFormat="1">
      <c r="B201" s="38"/>
      <c r="C201" s="39"/>
      <c r="D201" s="228" t="s">
        <v>172</v>
      </c>
      <c r="E201" s="39"/>
      <c r="F201" s="229" t="s">
        <v>243</v>
      </c>
      <c r="G201" s="39"/>
      <c r="H201" s="39"/>
      <c r="I201" s="143"/>
      <c r="J201" s="39"/>
      <c r="K201" s="39"/>
      <c r="L201" s="43"/>
      <c r="M201" s="230"/>
      <c r="N201" s="79"/>
      <c r="O201" s="79"/>
      <c r="P201" s="79"/>
      <c r="Q201" s="79"/>
      <c r="R201" s="79"/>
      <c r="S201" s="79"/>
      <c r="T201" s="80"/>
      <c r="AT201" s="17" t="s">
        <v>172</v>
      </c>
      <c r="AU201" s="17" t="s">
        <v>76</v>
      </c>
    </row>
    <row r="202" s="1" customFormat="1">
      <c r="B202" s="38"/>
      <c r="C202" s="39"/>
      <c r="D202" s="228" t="s">
        <v>174</v>
      </c>
      <c r="E202" s="39"/>
      <c r="F202" s="231" t="s">
        <v>244</v>
      </c>
      <c r="G202" s="39"/>
      <c r="H202" s="39"/>
      <c r="I202" s="143"/>
      <c r="J202" s="39"/>
      <c r="K202" s="39"/>
      <c r="L202" s="43"/>
      <c r="M202" s="230"/>
      <c r="N202" s="79"/>
      <c r="O202" s="79"/>
      <c r="P202" s="79"/>
      <c r="Q202" s="79"/>
      <c r="R202" s="79"/>
      <c r="S202" s="79"/>
      <c r="T202" s="80"/>
      <c r="AT202" s="17" t="s">
        <v>174</v>
      </c>
      <c r="AU202" s="17" t="s">
        <v>76</v>
      </c>
    </row>
    <row r="203" s="12" customFormat="1">
      <c r="B203" s="232"/>
      <c r="C203" s="233"/>
      <c r="D203" s="228" t="s">
        <v>176</v>
      </c>
      <c r="E203" s="234" t="s">
        <v>1</v>
      </c>
      <c r="F203" s="235" t="s">
        <v>1482</v>
      </c>
      <c r="G203" s="233"/>
      <c r="H203" s="236">
        <v>147.26599999999999</v>
      </c>
      <c r="I203" s="237"/>
      <c r="J203" s="233"/>
      <c r="K203" s="233"/>
      <c r="L203" s="238"/>
      <c r="M203" s="239"/>
      <c r="N203" s="240"/>
      <c r="O203" s="240"/>
      <c r="P203" s="240"/>
      <c r="Q203" s="240"/>
      <c r="R203" s="240"/>
      <c r="S203" s="240"/>
      <c r="T203" s="241"/>
      <c r="AT203" s="242" t="s">
        <v>176</v>
      </c>
      <c r="AU203" s="242" t="s">
        <v>76</v>
      </c>
      <c r="AV203" s="12" t="s">
        <v>76</v>
      </c>
      <c r="AW203" s="12" t="s">
        <v>30</v>
      </c>
      <c r="AX203" s="12" t="s">
        <v>74</v>
      </c>
      <c r="AY203" s="242" t="s">
        <v>163</v>
      </c>
    </row>
    <row r="204" s="1" customFormat="1" ht="16.5" customHeight="1">
      <c r="B204" s="38"/>
      <c r="C204" s="216" t="s">
        <v>320</v>
      </c>
      <c r="D204" s="216" t="s">
        <v>165</v>
      </c>
      <c r="E204" s="217" t="s">
        <v>704</v>
      </c>
      <c r="F204" s="218" t="s">
        <v>705</v>
      </c>
      <c r="G204" s="219" t="s">
        <v>180</v>
      </c>
      <c r="H204" s="220">
        <v>11.58</v>
      </c>
      <c r="I204" s="221"/>
      <c r="J204" s="222">
        <f>ROUND(I204*H204,2)</f>
        <v>0</v>
      </c>
      <c r="K204" s="218" t="s">
        <v>169</v>
      </c>
      <c r="L204" s="43"/>
      <c r="M204" s="223" t="s">
        <v>1</v>
      </c>
      <c r="N204" s="224" t="s">
        <v>38</v>
      </c>
      <c r="O204" s="79"/>
      <c r="P204" s="225">
        <f>O204*H204</f>
        <v>0</v>
      </c>
      <c r="Q204" s="225">
        <v>0</v>
      </c>
      <c r="R204" s="225">
        <f>Q204*H204</f>
        <v>0</v>
      </c>
      <c r="S204" s="225">
        <v>0</v>
      </c>
      <c r="T204" s="226">
        <f>S204*H204</f>
        <v>0</v>
      </c>
      <c r="AR204" s="17" t="s">
        <v>170</v>
      </c>
      <c r="AT204" s="17" t="s">
        <v>165</v>
      </c>
      <c r="AU204" s="17" t="s">
        <v>76</v>
      </c>
      <c r="AY204" s="17" t="s">
        <v>163</v>
      </c>
      <c r="BE204" s="227">
        <f>IF(N204="základní",J204,0)</f>
        <v>0</v>
      </c>
      <c r="BF204" s="227">
        <f>IF(N204="snížená",J204,0)</f>
        <v>0</v>
      </c>
      <c r="BG204" s="227">
        <f>IF(N204="zákl. přenesená",J204,0)</f>
        <v>0</v>
      </c>
      <c r="BH204" s="227">
        <f>IF(N204="sníž. přenesená",J204,0)</f>
        <v>0</v>
      </c>
      <c r="BI204" s="227">
        <f>IF(N204="nulová",J204,0)</f>
        <v>0</v>
      </c>
      <c r="BJ204" s="17" t="s">
        <v>74</v>
      </c>
      <c r="BK204" s="227">
        <f>ROUND(I204*H204,2)</f>
        <v>0</v>
      </c>
      <c r="BL204" s="17" t="s">
        <v>170</v>
      </c>
      <c r="BM204" s="17" t="s">
        <v>1496</v>
      </c>
    </row>
    <row r="205" s="1" customFormat="1">
      <c r="B205" s="38"/>
      <c r="C205" s="39"/>
      <c r="D205" s="228" t="s">
        <v>172</v>
      </c>
      <c r="E205" s="39"/>
      <c r="F205" s="229" t="s">
        <v>707</v>
      </c>
      <c r="G205" s="39"/>
      <c r="H205" s="39"/>
      <c r="I205" s="143"/>
      <c r="J205" s="39"/>
      <c r="K205" s="39"/>
      <c r="L205" s="43"/>
      <c r="M205" s="230"/>
      <c r="N205" s="79"/>
      <c r="O205" s="79"/>
      <c r="P205" s="79"/>
      <c r="Q205" s="79"/>
      <c r="R205" s="79"/>
      <c r="S205" s="79"/>
      <c r="T205" s="80"/>
      <c r="AT205" s="17" t="s">
        <v>172</v>
      </c>
      <c r="AU205" s="17" t="s">
        <v>76</v>
      </c>
    </row>
    <row r="206" s="1" customFormat="1">
      <c r="B206" s="38"/>
      <c r="C206" s="39"/>
      <c r="D206" s="228" t="s">
        <v>174</v>
      </c>
      <c r="E206" s="39"/>
      <c r="F206" s="231" t="s">
        <v>708</v>
      </c>
      <c r="G206" s="39"/>
      <c r="H206" s="39"/>
      <c r="I206" s="143"/>
      <c r="J206" s="39"/>
      <c r="K206" s="39"/>
      <c r="L206" s="43"/>
      <c r="M206" s="230"/>
      <c r="N206" s="79"/>
      <c r="O206" s="79"/>
      <c r="P206" s="79"/>
      <c r="Q206" s="79"/>
      <c r="R206" s="79"/>
      <c r="S206" s="79"/>
      <c r="T206" s="80"/>
      <c r="AT206" s="17" t="s">
        <v>174</v>
      </c>
      <c r="AU206" s="17" t="s">
        <v>76</v>
      </c>
    </row>
    <row r="207" s="13" customFormat="1">
      <c r="B207" s="243"/>
      <c r="C207" s="244"/>
      <c r="D207" s="228" t="s">
        <v>176</v>
      </c>
      <c r="E207" s="245" t="s">
        <v>1</v>
      </c>
      <c r="F207" s="246" t="s">
        <v>1497</v>
      </c>
      <c r="G207" s="244"/>
      <c r="H207" s="245" t="s">
        <v>1</v>
      </c>
      <c r="I207" s="247"/>
      <c r="J207" s="244"/>
      <c r="K207" s="244"/>
      <c r="L207" s="248"/>
      <c r="M207" s="249"/>
      <c r="N207" s="250"/>
      <c r="O207" s="250"/>
      <c r="P207" s="250"/>
      <c r="Q207" s="250"/>
      <c r="R207" s="250"/>
      <c r="S207" s="250"/>
      <c r="T207" s="251"/>
      <c r="AT207" s="252" t="s">
        <v>176</v>
      </c>
      <c r="AU207" s="252" t="s">
        <v>76</v>
      </c>
      <c r="AV207" s="13" t="s">
        <v>74</v>
      </c>
      <c r="AW207" s="13" t="s">
        <v>30</v>
      </c>
      <c r="AX207" s="13" t="s">
        <v>67</v>
      </c>
      <c r="AY207" s="252" t="s">
        <v>163</v>
      </c>
    </row>
    <row r="208" s="13" customFormat="1">
      <c r="B208" s="243"/>
      <c r="C208" s="244"/>
      <c r="D208" s="228" t="s">
        <v>176</v>
      </c>
      <c r="E208" s="245" t="s">
        <v>1</v>
      </c>
      <c r="F208" s="246" t="s">
        <v>1498</v>
      </c>
      <c r="G208" s="244"/>
      <c r="H208" s="245" t="s">
        <v>1</v>
      </c>
      <c r="I208" s="247"/>
      <c r="J208" s="244"/>
      <c r="K208" s="244"/>
      <c r="L208" s="248"/>
      <c r="M208" s="249"/>
      <c r="N208" s="250"/>
      <c r="O208" s="250"/>
      <c r="P208" s="250"/>
      <c r="Q208" s="250"/>
      <c r="R208" s="250"/>
      <c r="S208" s="250"/>
      <c r="T208" s="251"/>
      <c r="AT208" s="252" t="s">
        <v>176</v>
      </c>
      <c r="AU208" s="252" t="s">
        <v>76</v>
      </c>
      <c r="AV208" s="13" t="s">
        <v>74</v>
      </c>
      <c r="AW208" s="13" t="s">
        <v>30</v>
      </c>
      <c r="AX208" s="13" t="s">
        <v>67</v>
      </c>
      <c r="AY208" s="252" t="s">
        <v>163</v>
      </c>
    </row>
    <row r="209" s="12" customFormat="1">
      <c r="B209" s="232"/>
      <c r="C209" s="233"/>
      <c r="D209" s="228" t="s">
        <v>176</v>
      </c>
      <c r="E209" s="234" t="s">
        <v>1</v>
      </c>
      <c r="F209" s="235" t="s">
        <v>1499</v>
      </c>
      <c r="G209" s="233"/>
      <c r="H209" s="236">
        <v>11.58</v>
      </c>
      <c r="I209" s="237"/>
      <c r="J209" s="233"/>
      <c r="K209" s="233"/>
      <c r="L209" s="238"/>
      <c r="M209" s="239"/>
      <c r="N209" s="240"/>
      <c r="O209" s="240"/>
      <c r="P209" s="240"/>
      <c r="Q209" s="240"/>
      <c r="R209" s="240"/>
      <c r="S209" s="240"/>
      <c r="T209" s="241"/>
      <c r="AT209" s="242" t="s">
        <v>176</v>
      </c>
      <c r="AU209" s="242" t="s">
        <v>76</v>
      </c>
      <c r="AV209" s="12" t="s">
        <v>76</v>
      </c>
      <c r="AW209" s="12" t="s">
        <v>30</v>
      </c>
      <c r="AX209" s="12" t="s">
        <v>67</v>
      </c>
      <c r="AY209" s="242" t="s">
        <v>163</v>
      </c>
    </row>
    <row r="210" s="14" customFormat="1">
      <c r="B210" s="253"/>
      <c r="C210" s="254"/>
      <c r="D210" s="228" t="s">
        <v>176</v>
      </c>
      <c r="E210" s="255" t="s">
        <v>1</v>
      </c>
      <c r="F210" s="256" t="s">
        <v>188</v>
      </c>
      <c r="G210" s="254"/>
      <c r="H210" s="257">
        <v>11.58</v>
      </c>
      <c r="I210" s="258"/>
      <c r="J210" s="254"/>
      <c r="K210" s="254"/>
      <c r="L210" s="259"/>
      <c r="M210" s="260"/>
      <c r="N210" s="261"/>
      <c r="O210" s="261"/>
      <c r="P210" s="261"/>
      <c r="Q210" s="261"/>
      <c r="R210" s="261"/>
      <c r="S210" s="261"/>
      <c r="T210" s="262"/>
      <c r="AT210" s="263" t="s">
        <v>176</v>
      </c>
      <c r="AU210" s="263" t="s">
        <v>76</v>
      </c>
      <c r="AV210" s="14" t="s">
        <v>170</v>
      </c>
      <c r="AW210" s="14" t="s">
        <v>30</v>
      </c>
      <c r="AX210" s="14" t="s">
        <v>74</v>
      </c>
      <c r="AY210" s="263" t="s">
        <v>163</v>
      </c>
    </row>
    <row r="211" s="1" customFormat="1" ht="16.5" customHeight="1">
      <c r="B211" s="38"/>
      <c r="C211" s="216" t="s">
        <v>326</v>
      </c>
      <c r="D211" s="216" t="s">
        <v>165</v>
      </c>
      <c r="E211" s="217" t="s">
        <v>715</v>
      </c>
      <c r="F211" s="218" t="s">
        <v>716</v>
      </c>
      <c r="G211" s="219" t="s">
        <v>197</v>
      </c>
      <c r="H211" s="220">
        <v>6.0949999999999998</v>
      </c>
      <c r="I211" s="221"/>
      <c r="J211" s="222">
        <f>ROUND(I211*H211,2)</f>
        <v>0</v>
      </c>
      <c r="K211" s="218" t="s">
        <v>169</v>
      </c>
      <c r="L211" s="43"/>
      <c r="M211" s="223" t="s">
        <v>1</v>
      </c>
      <c r="N211" s="224" t="s">
        <v>38</v>
      </c>
      <c r="O211" s="79"/>
      <c r="P211" s="225">
        <f>O211*H211</f>
        <v>0</v>
      </c>
      <c r="Q211" s="225">
        <v>0</v>
      </c>
      <c r="R211" s="225">
        <f>Q211*H211</f>
        <v>0</v>
      </c>
      <c r="S211" s="225">
        <v>0</v>
      </c>
      <c r="T211" s="226">
        <f>S211*H211</f>
        <v>0</v>
      </c>
      <c r="AR211" s="17" t="s">
        <v>170</v>
      </c>
      <c r="AT211" s="17" t="s">
        <v>165</v>
      </c>
      <c r="AU211" s="17" t="s">
        <v>76</v>
      </c>
      <c r="AY211" s="17" t="s">
        <v>163</v>
      </c>
      <c r="BE211" s="227">
        <f>IF(N211="základní",J211,0)</f>
        <v>0</v>
      </c>
      <c r="BF211" s="227">
        <f>IF(N211="snížená",J211,0)</f>
        <v>0</v>
      </c>
      <c r="BG211" s="227">
        <f>IF(N211="zákl. přenesená",J211,0)</f>
        <v>0</v>
      </c>
      <c r="BH211" s="227">
        <f>IF(N211="sníž. přenesená",J211,0)</f>
        <v>0</v>
      </c>
      <c r="BI211" s="227">
        <f>IF(N211="nulová",J211,0)</f>
        <v>0</v>
      </c>
      <c r="BJ211" s="17" t="s">
        <v>74</v>
      </c>
      <c r="BK211" s="227">
        <f>ROUND(I211*H211,2)</f>
        <v>0</v>
      </c>
      <c r="BL211" s="17" t="s">
        <v>170</v>
      </c>
      <c r="BM211" s="17" t="s">
        <v>1500</v>
      </c>
    </row>
    <row r="212" s="1" customFormat="1">
      <c r="B212" s="38"/>
      <c r="C212" s="39"/>
      <c r="D212" s="228" t="s">
        <v>172</v>
      </c>
      <c r="E212" s="39"/>
      <c r="F212" s="229" t="s">
        <v>718</v>
      </c>
      <c r="G212" s="39"/>
      <c r="H212" s="39"/>
      <c r="I212" s="143"/>
      <c r="J212" s="39"/>
      <c r="K212" s="39"/>
      <c r="L212" s="43"/>
      <c r="M212" s="230"/>
      <c r="N212" s="79"/>
      <c r="O212" s="79"/>
      <c r="P212" s="79"/>
      <c r="Q212" s="79"/>
      <c r="R212" s="79"/>
      <c r="S212" s="79"/>
      <c r="T212" s="80"/>
      <c r="AT212" s="17" t="s">
        <v>172</v>
      </c>
      <c r="AU212" s="17" t="s">
        <v>76</v>
      </c>
    </row>
    <row r="213" s="1" customFormat="1">
      <c r="B213" s="38"/>
      <c r="C213" s="39"/>
      <c r="D213" s="228" t="s">
        <v>174</v>
      </c>
      <c r="E213" s="39"/>
      <c r="F213" s="231" t="s">
        <v>719</v>
      </c>
      <c r="G213" s="39"/>
      <c r="H213" s="39"/>
      <c r="I213" s="143"/>
      <c r="J213" s="39"/>
      <c r="K213" s="39"/>
      <c r="L213" s="43"/>
      <c r="M213" s="230"/>
      <c r="N213" s="79"/>
      <c r="O213" s="79"/>
      <c r="P213" s="79"/>
      <c r="Q213" s="79"/>
      <c r="R213" s="79"/>
      <c r="S213" s="79"/>
      <c r="T213" s="80"/>
      <c r="AT213" s="17" t="s">
        <v>174</v>
      </c>
      <c r="AU213" s="17" t="s">
        <v>76</v>
      </c>
    </row>
    <row r="214" s="12" customFormat="1">
      <c r="B214" s="232"/>
      <c r="C214" s="233"/>
      <c r="D214" s="228" t="s">
        <v>176</v>
      </c>
      <c r="E214" s="234" t="s">
        <v>1</v>
      </c>
      <c r="F214" s="235" t="s">
        <v>1493</v>
      </c>
      <c r="G214" s="233"/>
      <c r="H214" s="236">
        <v>3.2200000000000002</v>
      </c>
      <c r="I214" s="237"/>
      <c r="J214" s="233"/>
      <c r="K214" s="233"/>
      <c r="L214" s="238"/>
      <c r="M214" s="239"/>
      <c r="N214" s="240"/>
      <c r="O214" s="240"/>
      <c r="P214" s="240"/>
      <c r="Q214" s="240"/>
      <c r="R214" s="240"/>
      <c r="S214" s="240"/>
      <c r="T214" s="241"/>
      <c r="AT214" s="242" t="s">
        <v>176</v>
      </c>
      <c r="AU214" s="242" t="s">
        <v>76</v>
      </c>
      <c r="AV214" s="12" t="s">
        <v>76</v>
      </c>
      <c r="AW214" s="12" t="s">
        <v>30</v>
      </c>
      <c r="AX214" s="12" t="s">
        <v>67</v>
      </c>
      <c r="AY214" s="242" t="s">
        <v>163</v>
      </c>
    </row>
    <row r="215" s="12" customFormat="1">
      <c r="B215" s="232"/>
      <c r="C215" s="233"/>
      <c r="D215" s="228" t="s">
        <v>176</v>
      </c>
      <c r="E215" s="234" t="s">
        <v>1</v>
      </c>
      <c r="F215" s="235" t="s">
        <v>1494</v>
      </c>
      <c r="G215" s="233"/>
      <c r="H215" s="236">
        <v>2.875</v>
      </c>
      <c r="I215" s="237"/>
      <c r="J215" s="233"/>
      <c r="K215" s="233"/>
      <c r="L215" s="238"/>
      <c r="M215" s="239"/>
      <c r="N215" s="240"/>
      <c r="O215" s="240"/>
      <c r="P215" s="240"/>
      <c r="Q215" s="240"/>
      <c r="R215" s="240"/>
      <c r="S215" s="240"/>
      <c r="T215" s="241"/>
      <c r="AT215" s="242" t="s">
        <v>176</v>
      </c>
      <c r="AU215" s="242" t="s">
        <v>76</v>
      </c>
      <c r="AV215" s="12" t="s">
        <v>76</v>
      </c>
      <c r="AW215" s="12" t="s">
        <v>30</v>
      </c>
      <c r="AX215" s="12" t="s">
        <v>67</v>
      </c>
      <c r="AY215" s="242" t="s">
        <v>163</v>
      </c>
    </row>
    <row r="216" s="14" customFormat="1">
      <c r="B216" s="253"/>
      <c r="C216" s="254"/>
      <c r="D216" s="228" t="s">
        <v>176</v>
      </c>
      <c r="E216" s="255" t="s">
        <v>1</v>
      </c>
      <c r="F216" s="256" t="s">
        <v>188</v>
      </c>
      <c r="G216" s="254"/>
      <c r="H216" s="257">
        <v>6.0949999999999998</v>
      </c>
      <c r="I216" s="258"/>
      <c r="J216" s="254"/>
      <c r="K216" s="254"/>
      <c r="L216" s="259"/>
      <c r="M216" s="260"/>
      <c r="N216" s="261"/>
      <c r="O216" s="261"/>
      <c r="P216" s="261"/>
      <c r="Q216" s="261"/>
      <c r="R216" s="261"/>
      <c r="S216" s="261"/>
      <c r="T216" s="262"/>
      <c r="AT216" s="263" t="s">
        <v>176</v>
      </c>
      <c r="AU216" s="263" t="s">
        <v>76</v>
      </c>
      <c r="AV216" s="14" t="s">
        <v>170</v>
      </c>
      <c r="AW216" s="14" t="s">
        <v>30</v>
      </c>
      <c r="AX216" s="14" t="s">
        <v>74</v>
      </c>
      <c r="AY216" s="263" t="s">
        <v>163</v>
      </c>
    </row>
    <row r="217" s="1" customFormat="1" ht="16.5" customHeight="1">
      <c r="B217" s="38"/>
      <c r="C217" s="264" t="s">
        <v>7</v>
      </c>
      <c r="D217" s="264" t="s">
        <v>347</v>
      </c>
      <c r="E217" s="265" t="s">
        <v>1501</v>
      </c>
      <c r="F217" s="266" t="s">
        <v>721</v>
      </c>
      <c r="G217" s="267" t="s">
        <v>350</v>
      </c>
      <c r="H217" s="268">
        <v>0.183</v>
      </c>
      <c r="I217" s="269"/>
      <c r="J217" s="270">
        <f>ROUND(I217*H217,2)</f>
        <v>0</v>
      </c>
      <c r="K217" s="266" t="s">
        <v>169</v>
      </c>
      <c r="L217" s="271"/>
      <c r="M217" s="272" t="s">
        <v>1</v>
      </c>
      <c r="N217" s="273" t="s">
        <v>38</v>
      </c>
      <c r="O217" s="79"/>
      <c r="P217" s="225">
        <f>O217*H217</f>
        <v>0</v>
      </c>
      <c r="Q217" s="225">
        <v>0.001</v>
      </c>
      <c r="R217" s="225">
        <f>Q217*H217</f>
        <v>0.000183</v>
      </c>
      <c r="S217" s="225">
        <v>0</v>
      </c>
      <c r="T217" s="226">
        <f>S217*H217</f>
        <v>0</v>
      </c>
      <c r="AR217" s="17" t="s">
        <v>224</v>
      </c>
      <c r="AT217" s="17" t="s">
        <v>347</v>
      </c>
      <c r="AU217" s="17" t="s">
        <v>76</v>
      </c>
      <c r="AY217" s="17" t="s">
        <v>163</v>
      </c>
      <c r="BE217" s="227">
        <f>IF(N217="základní",J217,0)</f>
        <v>0</v>
      </c>
      <c r="BF217" s="227">
        <f>IF(N217="snížená",J217,0)</f>
        <v>0</v>
      </c>
      <c r="BG217" s="227">
        <f>IF(N217="zákl. přenesená",J217,0)</f>
        <v>0</v>
      </c>
      <c r="BH217" s="227">
        <f>IF(N217="sníž. přenesená",J217,0)</f>
        <v>0</v>
      </c>
      <c r="BI217" s="227">
        <f>IF(N217="nulová",J217,0)</f>
        <v>0</v>
      </c>
      <c r="BJ217" s="17" t="s">
        <v>74</v>
      </c>
      <c r="BK217" s="227">
        <f>ROUND(I217*H217,2)</f>
        <v>0</v>
      </c>
      <c r="BL217" s="17" t="s">
        <v>170</v>
      </c>
      <c r="BM217" s="17" t="s">
        <v>1502</v>
      </c>
    </row>
    <row r="218" s="1" customFormat="1">
      <c r="B218" s="38"/>
      <c r="C218" s="39"/>
      <c r="D218" s="228" t="s">
        <v>172</v>
      </c>
      <c r="E218" s="39"/>
      <c r="F218" s="229" t="s">
        <v>721</v>
      </c>
      <c r="G218" s="39"/>
      <c r="H218" s="39"/>
      <c r="I218" s="143"/>
      <c r="J218" s="39"/>
      <c r="K218" s="39"/>
      <c r="L218" s="43"/>
      <c r="M218" s="230"/>
      <c r="N218" s="79"/>
      <c r="O218" s="79"/>
      <c r="P218" s="79"/>
      <c r="Q218" s="79"/>
      <c r="R218" s="79"/>
      <c r="S218" s="79"/>
      <c r="T218" s="80"/>
      <c r="AT218" s="17" t="s">
        <v>172</v>
      </c>
      <c r="AU218" s="17" t="s">
        <v>76</v>
      </c>
    </row>
    <row r="219" s="12" customFormat="1">
      <c r="B219" s="232"/>
      <c r="C219" s="233"/>
      <c r="D219" s="228" t="s">
        <v>176</v>
      </c>
      <c r="E219" s="234" t="s">
        <v>1</v>
      </c>
      <c r="F219" s="235" t="s">
        <v>1503</v>
      </c>
      <c r="G219" s="233"/>
      <c r="H219" s="236">
        <v>0.183</v>
      </c>
      <c r="I219" s="237"/>
      <c r="J219" s="233"/>
      <c r="K219" s="233"/>
      <c r="L219" s="238"/>
      <c r="M219" s="239"/>
      <c r="N219" s="240"/>
      <c r="O219" s="240"/>
      <c r="P219" s="240"/>
      <c r="Q219" s="240"/>
      <c r="R219" s="240"/>
      <c r="S219" s="240"/>
      <c r="T219" s="241"/>
      <c r="AT219" s="242" t="s">
        <v>176</v>
      </c>
      <c r="AU219" s="242" t="s">
        <v>76</v>
      </c>
      <c r="AV219" s="12" t="s">
        <v>76</v>
      </c>
      <c r="AW219" s="12" t="s">
        <v>30</v>
      </c>
      <c r="AX219" s="12" t="s">
        <v>74</v>
      </c>
      <c r="AY219" s="242" t="s">
        <v>163</v>
      </c>
    </row>
    <row r="220" s="1" customFormat="1" ht="16.5" customHeight="1">
      <c r="B220" s="38"/>
      <c r="C220" s="216" t="s">
        <v>346</v>
      </c>
      <c r="D220" s="216" t="s">
        <v>165</v>
      </c>
      <c r="E220" s="217" t="s">
        <v>1504</v>
      </c>
      <c r="F220" s="218" t="s">
        <v>1505</v>
      </c>
      <c r="G220" s="219" t="s">
        <v>197</v>
      </c>
      <c r="H220" s="220">
        <v>6.0949999999999998</v>
      </c>
      <c r="I220" s="221"/>
      <c r="J220" s="222">
        <f>ROUND(I220*H220,2)</f>
        <v>0</v>
      </c>
      <c r="K220" s="218" t="s">
        <v>169</v>
      </c>
      <c r="L220" s="43"/>
      <c r="M220" s="223" t="s">
        <v>1</v>
      </c>
      <c r="N220" s="224" t="s">
        <v>38</v>
      </c>
      <c r="O220" s="79"/>
      <c r="P220" s="225">
        <f>O220*H220</f>
        <v>0</v>
      </c>
      <c r="Q220" s="225">
        <v>0</v>
      </c>
      <c r="R220" s="225">
        <f>Q220*H220</f>
        <v>0</v>
      </c>
      <c r="S220" s="225">
        <v>0</v>
      </c>
      <c r="T220" s="226">
        <f>S220*H220</f>
        <v>0</v>
      </c>
      <c r="AR220" s="17" t="s">
        <v>170</v>
      </c>
      <c r="AT220" s="17" t="s">
        <v>165</v>
      </c>
      <c r="AU220" s="17" t="s">
        <v>76</v>
      </c>
      <c r="AY220" s="17" t="s">
        <v>163</v>
      </c>
      <c r="BE220" s="227">
        <f>IF(N220="základní",J220,0)</f>
        <v>0</v>
      </c>
      <c r="BF220" s="227">
        <f>IF(N220="snížená",J220,0)</f>
        <v>0</v>
      </c>
      <c r="BG220" s="227">
        <f>IF(N220="zákl. přenesená",J220,0)</f>
        <v>0</v>
      </c>
      <c r="BH220" s="227">
        <f>IF(N220="sníž. přenesená",J220,0)</f>
        <v>0</v>
      </c>
      <c r="BI220" s="227">
        <f>IF(N220="nulová",J220,0)</f>
        <v>0</v>
      </c>
      <c r="BJ220" s="17" t="s">
        <v>74</v>
      </c>
      <c r="BK220" s="227">
        <f>ROUND(I220*H220,2)</f>
        <v>0</v>
      </c>
      <c r="BL220" s="17" t="s">
        <v>170</v>
      </c>
      <c r="BM220" s="17" t="s">
        <v>1506</v>
      </c>
    </row>
    <row r="221" s="1" customFormat="1">
      <c r="B221" s="38"/>
      <c r="C221" s="39"/>
      <c r="D221" s="228" t="s">
        <v>172</v>
      </c>
      <c r="E221" s="39"/>
      <c r="F221" s="229" t="s">
        <v>1507</v>
      </c>
      <c r="G221" s="39"/>
      <c r="H221" s="39"/>
      <c r="I221" s="143"/>
      <c r="J221" s="39"/>
      <c r="K221" s="39"/>
      <c r="L221" s="43"/>
      <c r="M221" s="230"/>
      <c r="N221" s="79"/>
      <c r="O221" s="79"/>
      <c r="P221" s="79"/>
      <c r="Q221" s="79"/>
      <c r="R221" s="79"/>
      <c r="S221" s="79"/>
      <c r="T221" s="80"/>
      <c r="AT221" s="17" t="s">
        <v>172</v>
      </c>
      <c r="AU221" s="17" t="s">
        <v>76</v>
      </c>
    </row>
    <row r="222" s="1" customFormat="1">
      <c r="B222" s="38"/>
      <c r="C222" s="39"/>
      <c r="D222" s="228" t="s">
        <v>174</v>
      </c>
      <c r="E222" s="39"/>
      <c r="F222" s="231" t="s">
        <v>729</v>
      </c>
      <c r="G222" s="39"/>
      <c r="H222" s="39"/>
      <c r="I222" s="143"/>
      <c r="J222" s="39"/>
      <c r="K222" s="39"/>
      <c r="L222" s="43"/>
      <c r="M222" s="230"/>
      <c r="N222" s="79"/>
      <c r="O222" s="79"/>
      <c r="P222" s="79"/>
      <c r="Q222" s="79"/>
      <c r="R222" s="79"/>
      <c r="S222" s="79"/>
      <c r="T222" s="80"/>
      <c r="AT222" s="17" t="s">
        <v>174</v>
      </c>
      <c r="AU222" s="17" t="s">
        <v>76</v>
      </c>
    </row>
    <row r="223" s="11" customFormat="1" ht="22.8" customHeight="1">
      <c r="B223" s="200"/>
      <c r="C223" s="201"/>
      <c r="D223" s="202" t="s">
        <v>66</v>
      </c>
      <c r="E223" s="214" t="s">
        <v>76</v>
      </c>
      <c r="F223" s="214" t="s">
        <v>1508</v>
      </c>
      <c r="G223" s="201"/>
      <c r="H223" s="201"/>
      <c r="I223" s="204"/>
      <c r="J223" s="215">
        <f>BK223</f>
        <v>0</v>
      </c>
      <c r="K223" s="201"/>
      <c r="L223" s="206"/>
      <c r="M223" s="207"/>
      <c r="N223" s="208"/>
      <c r="O223" s="208"/>
      <c r="P223" s="209">
        <f>SUM(P224:P229)</f>
        <v>0</v>
      </c>
      <c r="Q223" s="208"/>
      <c r="R223" s="209">
        <f>SUM(R224:R229)</f>
        <v>39.003514279999997</v>
      </c>
      <c r="S223" s="208"/>
      <c r="T223" s="210">
        <f>SUM(T224:T229)</f>
        <v>0</v>
      </c>
      <c r="AR223" s="211" t="s">
        <v>74</v>
      </c>
      <c r="AT223" s="212" t="s">
        <v>66</v>
      </c>
      <c r="AU223" s="212" t="s">
        <v>74</v>
      </c>
      <c r="AY223" s="211" t="s">
        <v>163</v>
      </c>
      <c r="BK223" s="213">
        <f>SUM(BK224:BK229)</f>
        <v>0</v>
      </c>
    </row>
    <row r="224" s="1" customFormat="1" ht="16.5" customHeight="1">
      <c r="B224" s="38"/>
      <c r="C224" s="216" t="s">
        <v>355</v>
      </c>
      <c r="D224" s="216" t="s">
        <v>165</v>
      </c>
      <c r="E224" s="217" t="s">
        <v>732</v>
      </c>
      <c r="F224" s="218" t="s">
        <v>733</v>
      </c>
      <c r="G224" s="219" t="s">
        <v>168</v>
      </c>
      <c r="H224" s="220">
        <v>25.579999999999998</v>
      </c>
      <c r="I224" s="221"/>
      <c r="J224" s="222">
        <f>ROUND(I224*H224,2)</f>
        <v>0</v>
      </c>
      <c r="K224" s="218" t="s">
        <v>169</v>
      </c>
      <c r="L224" s="43"/>
      <c r="M224" s="223" t="s">
        <v>1</v>
      </c>
      <c r="N224" s="224" t="s">
        <v>38</v>
      </c>
      <c r="O224" s="79"/>
      <c r="P224" s="225">
        <f>O224*H224</f>
        <v>0</v>
      </c>
      <c r="Q224" s="225">
        <v>1.5247660000000001</v>
      </c>
      <c r="R224" s="225">
        <f>Q224*H224</f>
        <v>39.003514279999997</v>
      </c>
      <c r="S224" s="225">
        <v>0</v>
      </c>
      <c r="T224" s="226">
        <f>S224*H224</f>
        <v>0</v>
      </c>
      <c r="AR224" s="17" t="s">
        <v>170</v>
      </c>
      <c r="AT224" s="17" t="s">
        <v>165</v>
      </c>
      <c r="AU224" s="17" t="s">
        <v>76</v>
      </c>
      <c r="AY224" s="17" t="s">
        <v>163</v>
      </c>
      <c r="BE224" s="227">
        <f>IF(N224="základní",J224,0)</f>
        <v>0</v>
      </c>
      <c r="BF224" s="227">
        <f>IF(N224="snížená",J224,0)</f>
        <v>0</v>
      </c>
      <c r="BG224" s="227">
        <f>IF(N224="zákl. přenesená",J224,0)</f>
        <v>0</v>
      </c>
      <c r="BH224" s="227">
        <f>IF(N224="sníž. přenesená",J224,0)</f>
        <v>0</v>
      </c>
      <c r="BI224" s="227">
        <f>IF(N224="nulová",J224,0)</f>
        <v>0</v>
      </c>
      <c r="BJ224" s="17" t="s">
        <v>74</v>
      </c>
      <c r="BK224" s="227">
        <f>ROUND(I224*H224,2)</f>
        <v>0</v>
      </c>
      <c r="BL224" s="17" t="s">
        <v>170</v>
      </c>
      <c r="BM224" s="17" t="s">
        <v>1509</v>
      </c>
    </row>
    <row r="225" s="1" customFormat="1">
      <c r="B225" s="38"/>
      <c r="C225" s="39"/>
      <c r="D225" s="228" t="s">
        <v>172</v>
      </c>
      <c r="E225" s="39"/>
      <c r="F225" s="229" t="s">
        <v>735</v>
      </c>
      <c r="G225" s="39"/>
      <c r="H225" s="39"/>
      <c r="I225" s="143"/>
      <c r="J225" s="39"/>
      <c r="K225" s="39"/>
      <c r="L225" s="43"/>
      <c r="M225" s="230"/>
      <c r="N225" s="79"/>
      <c r="O225" s="79"/>
      <c r="P225" s="79"/>
      <c r="Q225" s="79"/>
      <c r="R225" s="79"/>
      <c r="S225" s="79"/>
      <c r="T225" s="80"/>
      <c r="AT225" s="17" t="s">
        <v>172</v>
      </c>
      <c r="AU225" s="17" t="s">
        <v>76</v>
      </c>
    </row>
    <row r="226" s="1" customFormat="1">
      <c r="B226" s="38"/>
      <c r="C226" s="39"/>
      <c r="D226" s="228" t="s">
        <v>174</v>
      </c>
      <c r="E226" s="39"/>
      <c r="F226" s="231" t="s">
        <v>736</v>
      </c>
      <c r="G226" s="39"/>
      <c r="H226" s="39"/>
      <c r="I226" s="143"/>
      <c r="J226" s="39"/>
      <c r="K226" s="39"/>
      <c r="L226" s="43"/>
      <c r="M226" s="230"/>
      <c r="N226" s="79"/>
      <c r="O226" s="79"/>
      <c r="P226" s="79"/>
      <c r="Q226" s="79"/>
      <c r="R226" s="79"/>
      <c r="S226" s="79"/>
      <c r="T226" s="80"/>
      <c r="AT226" s="17" t="s">
        <v>174</v>
      </c>
      <c r="AU226" s="17" t="s">
        <v>76</v>
      </c>
    </row>
    <row r="227" s="12" customFormat="1">
      <c r="B227" s="232"/>
      <c r="C227" s="233"/>
      <c r="D227" s="228" t="s">
        <v>176</v>
      </c>
      <c r="E227" s="234" t="s">
        <v>1</v>
      </c>
      <c r="F227" s="235" t="s">
        <v>1510</v>
      </c>
      <c r="G227" s="233"/>
      <c r="H227" s="236">
        <v>12.949999999999999</v>
      </c>
      <c r="I227" s="237"/>
      <c r="J227" s="233"/>
      <c r="K227" s="233"/>
      <c r="L227" s="238"/>
      <c r="M227" s="239"/>
      <c r="N227" s="240"/>
      <c r="O227" s="240"/>
      <c r="P227" s="240"/>
      <c r="Q227" s="240"/>
      <c r="R227" s="240"/>
      <c r="S227" s="240"/>
      <c r="T227" s="241"/>
      <c r="AT227" s="242" t="s">
        <v>176</v>
      </c>
      <c r="AU227" s="242" t="s">
        <v>76</v>
      </c>
      <c r="AV227" s="12" t="s">
        <v>76</v>
      </c>
      <c r="AW227" s="12" t="s">
        <v>30</v>
      </c>
      <c r="AX227" s="12" t="s">
        <v>67</v>
      </c>
      <c r="AY227" s="242" t="s">
        <v>163</v>
      </c>
    </row>
    <row r="228" s="12" customFormat="1">
      <c r="B228" s="232"/>
      <c r="C228" s="233"/>
      <c r="D228" s="228" t="s">
        <v>176</v>
      </c>
      <c r="E228" s="234" t="s">
        <v>1</v>
      </c>
      <c r="F228" s="235" t="s">
        <v>1511</v>
      </c>
      <c r="G228" s="233"/>
      <c r="H228" s="236">
        <v>12.630000000000001</v>
      </c>
      <c r="I228" s="237"/>
      <c r="J228" s="233"/>
      <c r="K228" s="233"/>
      <c r="L228" s="238"/>
      <c r="M228" s="239"/>
      <c r="N228" s="240"/>
      <c r="O228" s="240"/>
      <c r="P228" s="240"/>
      <c r="Q228" s="240"/>
      <c r="R228" s="240"/>
      <c r="S228" s="240"/>
      <c r="T228" s="241"/>
      <c r="AT228" s="242" t="s">
        <v>176</v>
      </c>
      <c r="AU228" s="242" t="s">
        <v>76</v>
      </c>
      <c r="AV228" s="12" t="s">
        <v>76</v>
      </c>
      <c r="AW228" s="12" t="s">
        <v>30</v>
      </c>
      <c r="AX228" s="12" t="s">
        <v>67</v>
      </c>
      <c r="AY228" s="242" t="s">
        <v>163</v>
      </c>
    </row>
    <row r="229" s="14" customFormat="1">
      <c r="B229" s="253"/>
      <c r="C229" s="254"/>
      <c r="D229" s="228" t="s">
        <v>176</v>
      </c>
      <c r="E229" s="255" t="s">
        <v>1</v>
      </c>
      <c r="F229" s="256" t="s">
        <v>188</v>
      </c>
      <c r="G229" s="254"/>
      <c r="H229" s="257">
        <v>25.579999999999998</v>
      </c>
      <c r="I229" s="258"/>
      <c r="J229" s="254"/>
      <c r="K229" s="254"/>
      <c r="L229" s="259"/>
      <c r="M229" s="260"/>
      <c r="N229" s="261"/>
      <c r="O229" s="261"/>
      <c r="P229" s="261"/>
      <c r="Q229" s="261"/>
      <c r="R229" s="261"/>
      <c r="S229" s="261"/>
      <c r="T229" s="262"/>
      <c r="AT229" s="263" t="s">
        <v>176</v>
      </c>
      <c r="AU229" s="263" t="s">
        <v>76</v>
      </c>
      <c r="AV229" s="14" t="s">
        <v>170</v>
      </c>
      <c r="AW229" s="14" t="s">
        <v>30</v>
      </c>
      <c r="AX229" s="14" t="s">
        <v>74</v>
      </c>
      <c r="AY229" s="263" t="s">
        <v>163</v>
      </c>
    </row>
    <row r="230" s="11" customFormat="1" ht="22.8" customHeight="1">
      <c r="B230" s="200"/>
      <c r="C230" s="201"/>
      <c r="D230" s="202" t="s">
        <v>66</v>
      </c>
      <c r="E230" s="214" t="s">
        <v>189</v>
      </c>
      <c r="F230" s="214" t="s">
        <v>254</v>
      </c>
      <c r="G230" s="201"/>
      <c r="H230" s="201"/>
      <c r="I230" s="204"/>
      <c r="J230" s="215">
        <f>BK230</f>
        <v>0</v>
      </c>
      <c r="K230" s="201"/>
      <c r="L230" s="206"/>
      <c r="M230" s="207"/>
      <c r="N230" s="208"/>
      <c r="O230" s="208"/>
      <c r="P230" s="209">
        <f>SUM(P231:P279)</f>
        <v>0</v>
      </c>
      <c r="Q230" s="208"/>
      <c r="R230" s="209">
        <f>SUM(R231:R279)</f>
        <v>8.9786730472000009</v>
      </c>
      <c r="S230" s="208"/>
      <c r="T230" s="210">
        <f>SUM(T231:T279)</f>
        <v>0</v>
      </c>
      <c r="AR230" s="211" t="s">
        <v>74</v>
      </c>
      <c r="AT230" s="212" t="s">
        <v>66</v>
      </c>
      <c r="AU230" s="212" t="s">
        <v>74</v>
      </c>
      <c r="AY230" s="211" t="s">
        <v>163</v>
      </c>
      <c r="BK230" s="213">
        <f>SUM(BK231:BK279)</f>
        <v>0</v>
      </c>
    </row>
    <row r="231" s="1" customFormat="1" ht="16.5" customHeight="1">
      <c r="B231" s="38"/>
      <c r="C231" s="216" t="s">
        <v>367</v>
      </c>
      <c r="D231" s="216" t="s">
        <v>165</v>
      </c>
      <c r="E231" s="217" t="s">
        <v>256</v>
      </c>
      <c r="F231" s="218" t="s">
        <v>257</v>
      </c>
      <c r="G231" s="219" t="s">
        <v>180</v>
      </c>
      <c r="H231" s="220">
        <v>6.1799999999999997</v>
      </c>
      <c r="I231" s="221"/>
      <c r="J231" s="222">
        <f>ROUND(I231*H231,2)</f>
        <v>0</v>
      </c>
      <c r="K231" s="218" t="s">
        <v>169</v>
      </c>
      <c r="L231" s="43"/>
      <c r="M231" s="223" t="s">
        <v>1</v>
      </c>
      <c r="N231" s="224" t="s">
        <v>38</v>
      </c>
      <c r="O231" s="79"/>
      <c r="P231" s="225">
        <f>O231*H231</f>
        <v>0</v>
      </c>
      <c r="Q231" s="225">
        <v>0</v>
      </c>
      <c r="R231" s="225">
        <f>Q231*H231</f>
        <v>0</v>
      </c>
      <c r="S231" s="225">
        <v>0</v>
      </c>
      <c r="T231" s="226">
        <f>S231*H231</f>
        <v>0</v>
      </c>
      <c r="AR231" s="17" t="s">
        <v>170</v>
      </c>
      <c r="AT231" s="17" t="s">
        <v>165</v>
      </c>
      <c r="AU231" s="17" t="s">
        <v>76</v>
      </c>
      <c r="AY231" s="17" t="s">
        <v>163</v>
      </c>
      <c r="BE231" s="227">
        <f>IF(N231="základní",J231,0)</f>
        <v>0</v>
      </c>
      <c r="BF231" s="227">
        <f>IF(N231="snížená",J231,0)</f>
        <v>0</v>
      </c>
      <c r="BG231" s="227">
        <f>IF(N231="zákl. přenesená",J231,0)</f>
        <v>0</v>
      </c>
      <c r="BH231" s="227">
        <f>IF(N231="sníž. přenesená",J231,0)</f>
        <v>0</v>
      </c>
      <c r="BI231" s="227">
        <f>IF(N231="nulová",J231,0)</f>
        <v>0</v>
      </c>
      <c r="BJ231" s="17" t="s">
        <v>74</v>
      </c>
      <c r="BK231" s="227">
        <f>ROUND(I231*H231,2)</f>
        <v>0</v>
      </c>
      <c r="BL231" s="17" t="s">
        <v>170</v>
      </c>
      <c r="BM231" s="17" t="s">
        <v>1512</v>
      </c>
    </row>
    <row r="232" s="1" customFormat="1">
      <c r="B232" s="38"/>
      <c r="C232" s="39"/>
      <c r="D232" s="228" t="s">
        <v>172</v>
      </c>
      <c r="E232" s="39"/>
      <c r="F232" s="229" t="s">
        <v>259</v>
      </c>
      <c r="G232" s="39"/>
      <c r="H232" s="39"/>
      <c r="I232" s="143"/>
      <c r="J232" s="39"/>
      <c r="K232" s="39"/>
      <c r="L232" s="43"/>
      <c r="M232" s="230"/>
      <c r="N232" s="79"/>
      <c r="O232" s="79"/>
      <c r="P232" s="79"/>
      <c r="Q232" s="79"/>
      <c r="R232" s="79"/>
      <c r="S232" s="79"/>
      <c r="T232" s="80"/>
      <c r="AT232" s="17" t="s">
        <v>172</v>
      </c>
      <c r="AU232" s="17" t="s">
        <v>76</v>
      </c>
    </row>
    <row r="233" s="1" customFormat="1">
      <c r="B233" s="38"/>
      <c r="C233" s="39"/>
      <c r="D233" s="228" t="s">
        <v>174</v>
      </c>
      <c r="E233" s="39"/>
      <c r="F233" s="231" t="s">
        <v>260</v>
      </c>
      <c r="G233" s="39"/>
      <c r="H233" s="39"/>
      <c r="I233" s="143"/>
      <c r="J233" s="39"/>
      <c r="K233" s="39"/>
      <c r="L233" s="43"/>
      <c r="M233" s="230"/>
      <c r="N233" s="79"/>
      <c r="O233" s="79"/>
      <c r="P233" s="79"/>
      <c r="Q233" s="79"/>
      <c r="R233" s="79"/>
      <c r="S233" s="79"/>
      <c r="T233" s="80"/>
      <c r="AT233" s="17" t="s">
        <v>174</v>
      </c>
      <c r="AU233" s="17" t="s">
        <v>76</v>
      </c>
    </row>
    <row r="234" s="13" customFormat="1">
      <c r="B234" s="243"/>
      <c r="C234" s="244"/>
      <c r="D234" s="228" t="s">
        <v>176</v>
      </c>
      <c r="E234" s="245" t="s">
        <v>1</v>
      </c>
      <c r="F234" s="246" t="s">
        <v>1513</v>
      </c>
      <c r="G234" s="244"/>
      <c r="H234" s="245" t="s">
        <v>1</v>
      </c>
      <c r="I234" s="247"/>
      <c r="J234" s="244"/>
      <c r="K234" s="244"/>
      <c r="L234" s="248"/>
      <c r="M234" s="249"/>
      <c r="N234" s="250"/>
      <c r="O234" s="250"/>
      <c r="P234" s="250"/>
      <c r="Q234" s="250"/>
      <c r="R234" s="250"/>
      <c r="S234" s="250"/>
      <c r="T234" s="251"/>
      <c r="AT234" s="252" t="s">
        <v>176</v>
      </c>
      <c r="AU234" s="252" t="s">
        <v>76</v>
      </c>
      <c r="AV234" s="13" t="s">
        <v>74</v>
      </c>
      <c r="AW234" s="13" t="s">
        <v>30</v>
      </c>
      <c r="AX234" s="13" t="s">
        <v>67</v>
      </c>
      <c r="AY234" s="252" t="s">
        <v>163</v>
      </c>
    </row>
    <row r="235" s="12" customFormat="1">
      <c r="B235" s="232"/>
      <c r="C235" s="233"/>
      <c r="D235" s="228" t="s">
        <v>176</v>
      </c>
      <c r="E235" s="234" t="s">
        <v>1</v>
      </c>
      <c r="F235" s="235" t="s">
        <v>1514</v>
      </c>
      <c r="G235" s="233"/>
      <c r="H235" s="236">
        <v>1.25</v>
      </c>
      <c r="I235" s="237"/>
      <c r="J235" s="233"/>
      <c r="K235" s="233"/>
      <c r="L235" s="238"/>
      <c r="M235" s="239"/>
      <c r="N235" s="240"/>
      <c r="O235" s="240"/>
      <c r="P235" s="240"/>
      <c r="Q235" s="240"/>
      <c r="R235" s="240"/>
      <c r="S235" s="240"/>
      <c r="T235" s="241"/>
      <c r="AT235" s="242" t="s">
        <v>176</v>
      </c>
      <c r="AU235" s="242" t="s">
        <v>76</v>
      </c>
      <c r="AV235" s="12" t="s">
        <v>76</v>
      </c>
      <c r="AW235" s="12" t="s">
        <v>30</v>
      </c>
      <c r="AX235" s="12" t="s">
        <v>67</v>
      </c>
      <c r="AY235" s="242" t="s">
        <v>163</v>
      </c>
    </row>
    <row r="236" s="13" customFormat="1">
      <c r="B236" s="243"/>
      <c r="C236" s="244"/>
      <c r="D236" s="228" t="s">
        <v>176</v>
      </c>
      <c r="E236" s="245" t="s">
        <v>1</v>
      </c>
      <c r="F236" s="246" t="s">
        <v>1515</v>
      </c>
      <c r="G236" s="244"/>
      <c r="H236" s="245" t="s">
        <v>1</v>
      </c>
      <c r="I236" s="247"/>
      <c r="J236" s="244"/>
      <c r="K236" s="244"/>
      <c r="L236" s="248"/>
      <c r="M236" s="249"/>
      <c r="N236" s="250"/>
      <c r="O236" s="250"/>
      <c r="P236" s="250"/>
      <c r="Q236" s="250"/>
      <c r="R236" s="250"/>
      <c r="S236" s="250"/>
      <c r="T236" s="251"/>
      <c r="AT236" s="252" t="s">
        <v>176</v>
      </c>
      <c r="AU236" s="252" t="s">
        <v>76</v>
      </c>
      <c r="AV236" s="13" t="s">
        <v>74</v>
      </c>
      <c r="AW236" s="13" t="s">
        <v>30</v>
      </c>
      <c r="AX236" s="13" t="s">
        <v>67</v>
      </c>
      <c r="AY236" s="252" t="s">
        <v>163</v>
      </c>
    </row>
    <row r="237" s="12" customFormat="1">
      <c r="B237" s="232"/>
      <c r="C237" s="233"/>
      <c r="D237" s="228" t="s">
        <v>176</v>
      </c>
      <c r="E237" s="234" t="s">
        <v>1</v>
      </c>
      <c r="F237" s="235" t="s">
        <v>1516</v>
      </c>
      <c r="G237" s="233"/>
      <c r="H237" s="236">
        <v>1.3799999999999999</v>
      </c>
      <c r="I237" s="237"/>
      <c r="J237" s="233"/>
      <c r="K237" s="233"/>
      <c r="L237" s="238"/>
      <c r="M237" s="239"/>
      <c r="N237" s="240"/>
      <c r="O237" s="240"/>
      <c r="P237" s="240"/>
      <c r="Q237" s="240"/>
      <c r="R237" s="240"/>
      <c r="S237" s="240"/>
      <c r="T237" s="241"/>
      <c r="AT237" s="242" t="s">
        <v>176</v>
      </c>
      <c r="AU237" s="242" t="s">
        <v>76</v>
      </c>
      <c r="AV237" s="12" t="s">
        <v>76</v>
      </c>
      <c r="AW237" s="12" t="s">
        <v>30</v>
      </c>
      <c r="AX237" s="12" t="s">
        <v>67</v>
      </c>
      <c r="AY237" s="242" t="s">
        <v>163</v>
      </c>
    </row>
    <row r="238" s="13" customFormat="1">
      <c r="B238" s="243"/>
      <c r="C238" s="244"/>
      <c r="D238" s="228" t="s">
        <v>176</v>
      </c>
      <c r="E238" s="245" t="s">
        <v>1</v>
      </c>
      <c r="F238" s="246" t="s">
        <v>1517</v>
      </c>
      <c r="G238" s="244"/>
      <c r="H238" s="245" t="s">
        <v>1</v>
      </c>
      <c r="I238" s="247"/>
      <c r="J238" s="244"/>
      <c r="K238" s="244"/>
      <c r="L238" s="248"/>
      <c r="M238" s="249"/>
      <c r="N238" s="250"/>
      <c r="O238" s="250"/>
      <c r="P238" s="250"/>
      <c r="Q238" s="250"/>
      <c r="R238" s="250"/>
      <c r="S238" s="250"/>
      <c r="T238" s="251"/>
      <c r="AT238" s="252" t="s">
        <v>176</v>
      </c>
      <c r="AU238" s="252" t="s">
        <v>76</v>
      </c>
      <c r="AV238" s="13" t="s">
        <v>74</v>
      </c>
      <c r="AW238" s="13" t="s">
        <v>30</v>
      </c>
      <c r="AX238" s="13" t="s">
        <v>67</v>
      </c>
      <c r="AY238" s="252" t="s">
        <v>163</v>
      </c>
    </row>
    <row r="239" s="12" customFormat="1">
      <c r="B239" s="232"/>
      <c r="C239" s="233"/>
      <c r="D239" s="228" t="s">
        <v>176</v>
      </c>
      <c r="E239" s="234" t="s">
        <v>1</v>
      </c>
      <c r="F239" s="235" t="s">
        <v>1518</v>
      </c>
      <c r="G239" s="233"/>
      <c r="H239" s="236">
        <v>2.8799999999999999</v>
      </c>
      <c r="I239" s="237"/>
      <c r="J239" s="233"/>
      <c r="K239" s="233"/>
      <c r="L239" s="238"/>
      <c r="M239" s="239"/>
      <c r="N239" s="240"/>
      <c r="O239" s="240"/>
      <c r="P239" s="240"/>
      <c r="Q239" s="240"/>
      <c r="R239" s="240"/>
      <c r="S239" s="240"/>
      <c r="T239" s="241"/>
      <c r="AT239" s="242" t="s">
        <v>176</v>
      </c>
      <c r="AU239" s="242" t="s">
        <v>76</v>
      </c>
      <c r="AV239" s="12" t="s">
        <v>76</v>
      </c>
      <c r="AW239" s="12" t="s">
        <v>30</v>
      </c>
      <c r="AX239" s="12" t="s">
        <v>67</v>
      </c>
      <c r="AY239" s="242" t="s">
        <v>163</v>
      </c>
    </row>
    <row r="240" s="13" customFormat="1">
      <c r="B240" s="243"/>
      <c r="C240" s="244"/>
      <c r="D240" s="228" t="s">
        <v>176</v>
      </c>
      <c r="E240" s="245" t="s">
        <v>1</v>
      </c>
      <c r="F240" s="246" t="s">
        <v>1519</v>
      </c>
      <c r="G240" s="244"/>
      <c r="H240" s="245" t="s">
        <v>1</v>
      </c>
      <c r="I240" s="247"/>
      <c r="J240" s="244"/>
      <c r="K240" s="244"/>
      <c r="L240" s="248"/>
      <c r="M240" s="249"/>
      <c r="N240" s="250"/>
      <c r="O240" s="250"/>
      <c r="P240" s="250"/>
      <c r="Q240" s="250"/>
      <c r="R240" s="250"/>
      <c r="S240" s="250"/>
      <c r="T240" s="251"/>
      <c r="AT240" s="252" t="s">
        <v>176</v>
      </c>
      <c r="AU240" s="252" t="s">
        <v>76</v>
      </c>
      <c r="AV240" s="13" t="s">
        <v>74</v>
      </c>
      <c r="AW240" s="13" t="s">
        <v>30</v>
      </c>
      <c r="AX240" s="13" t="s">
        <v>67</v>
      </c>
      <c r="AY240" s="252" t="s">
        <v>163</v>
      </c>
    </row>
    <row r="241" s="12" customFormat="1">
      <c r="B241" s="232"/>
      <c r="C241" s="233"/>
      <c r="D241" s="228" t="s">
        <v>176</v>
      </c>
      <c r="E241" s="234" t="s">
        <v>1</v>
      </c>
      <c r="F241" s="235" t="s">
        <v>1520</v>
      </c>
      <c r="G241" s="233"/>
      <c r="H241" s="236">
        <v>0.67000000000000004</v>
      </c>
      <c r="I241" s="237"/>
      <c r="J241" s="233"/>
      <c r="K241" s="233"/>
      <c r="L241" s="238"/>
      <c r="M241" s="239"/>
      <c r="N241" s="240"/>
      <c r="O241" s="240"/>
      <c r="P241" s="240"/>
      <c r="Q241" s="240"/>
      <c r="R241" s="240"/>
      <c r="S241" s="240"/>
      <c r="T241" s="241"/>
      <c r="AT241" s="242" t="s">
        <v>176</v>
      </c>
      <c r="AU241" s="242" t="s">
        <v>76</v>
      </c>
      <c r="AV241" s="12" t="s">
        <v>76</v>
      </c>
      <c r="AW241" s="12" t="s">
        <v>30</v>
      </c>
      <c r="AX241" s="12" t="s">
        <v>67</v>
      </c>
      <c r="AY241" s="242" t="s">
        <v>163</v>
      </c>
    </row>
    <row r="242" s="14" customFormat="1">
      <c r="B242" s="253"/>
      <c r="C242" s="254"/>
      <c r="D242" s="228" t="s">
        <v>176</v>
      </c>
      <c r="E242" s="255" t="s">
        <v>1</v>
      </c>
      <c r="F242" s="256" t="s">
        <v>188</v>
      </c>
      <c r="G242" s="254"/>
      <c r="H242" s="257">
        <v>6.1799999999999997</v>
      </c>
      <c r="I242" s="258"/>
      <c r="J242" s="254"/>
      <c r="K242" s="254"/>
      <c r="L242" s="259"/>
      <c r="M242" s="260"/>
      <c r="N242" s="261"/>
      <c r="O242" s="261"/>
      <c r="P242" s="261"/>
      <c r="Q242" s="261"/>
      <c r="R242" s="261"/>
      <c r="S242" s="261"/>
      <c r="T242" s="262"/>
      <c r="AT242" s="263" t="s">
        <v>176</v>
      </c>
      <c r="AU242" s="263" t="s">
        <v>76</v>
      </c>
      <c r="AV242" s="14" t="s">
        <v>170</v>
      </c>
      <c r="AW242" s="14" t="s">
        <v>30</v>
      </c>
      <c r="AX242" s="14" t="s">
        <v>74</v>
      </c>
      <c r="AY242" s="263" t="s">
        <v>163</v>
      </c>
    </row>
    <row r="243" s="1" customFormat="1" ht="16.5" customHeight="1">
      <c r="B243" s="38"/>
      <c r="C243" s="216" t="s">
        <v>372</v>
      </c>
      <c r="D243" s="216" t="s">
        <v>165</v>
      </c>
      <c r="E243" s="217" t="s">
        <v>268</v>
      </c>
      <c r="F243" s="218" t="s">
        <v>269</v>
      </c>
      <c r="G243" s="219" t="s">
        <v>197</v>
      </c>
      <c r="H243" s="220">
        <v>37.942</v>
      </c>
      <c r="I243" s="221"/>
      <c r="J243" s="222">
        <f>ROUND(I243*H243,2)</f>
        <v>0</v>
      </c>
      <c r="K243" s="218" t="s">
        <v>169</v>
      </c>
      <c r="L243" s="43"/>
      <c r="M243" s="223" t="s">
        <v>1</v>
      </c>
      <c r="N243" s="224" t="s">
        <v>38</v>
      </c>
      <c r="O243" s="79"/>
      <c r="P243" s="225">
        <f>O243*H243</f>
        <v>0</v>
      </c>
      <c r="Q243" s="225">
        <v>0.041744200000000002</v>
      </c>
      <c r="R243" s="225">
        <f>Q243*H243</f>
        <v>1.5838584364000001</v>
      </c>
      <c r="S243" s="225">
        <v>0</v>
      </c>
      <c r="T243" s="226">
        <f>S243*H243</f>
        <v>0</v>
      </c>
      <c r="AR243" s="17" t="s">
        <v>170</v>
      </c>
      <c r="AT243" s="17" t="s">
        <v>165</v>
      </c>
      <c r="AU243" s="17" t="s">
        <v>76</v>
      </c>
      <c r="AY243" s="17" t="s">
        <v>163</v>
      </c>
      <c r="BE243" s="227">
        <f>IF(N243="základní",J243,0)</f>
        <v>0</v>
      </c>
      <c r="BF243" s="227">
        <f>IF(N243="snížená",J243,0)</f>
        <v>0</v>
      </c>
      <c r="BG243" s="227">
        <f>IF(N243="zákl. přenesená",J243,0)</f>
        <v>0</v>
      </c>
      <c r="BH243" s="227">
        <f>IF(N243="sníž. přenesená",J243,0)</f>
        <v>0</v>
      </c>
      <c r="BI243" s="227">
        <f>IF(N243="nulová",J243,0)</f>
        <v>0</v>
      </c>
      <c r="BJ243" s="17" t="s">
        <v>74</v>
      </c>
      <c r="BK243" s="227">
        <f>ROUND(I243*H243,2)</f>
        <v>0</v>
      </c>
      <c r="BL243" s="17" t="s">
        <v>170</v>
      </c>
      <c r="BM243" s="17" t="s">
        <v>1521</v>
      </c>
    </row>
    <row r="244" s="1" customFormat="1">
      <c r="B244" s="38"/>
      <c r="C244" s="39"/>
      <c r="D244" s="228" t="s">
        <v>172</v>
      </c>
      <c r="E244" s="39"/>
      <c r="F244" s="229" t="s">
        <v>271</v>
      </c>
      <c r="G244" s="39"/>
      <c r="H244" s="39"/>
      <c r="I244" s="143"/>
      <c r="J244" s="39"/>
      <c r="K244" s="39"/>
      <c r="L244" s="43"/>
      <c r="M244" s="230"/>
      <c r="N244" s="79"/>
      <c r="O244" s="79"/>
      <c r="P244" s="79"/>
      <c r="Q244" s="79"/>
      <c r="R244" s="79"/>
      <c r="S244" s="79"/>
      <c r="T244" s="80"/>
      <c r="AT244" s="17" t="s">
        <v>172</v>
      </c>
      <c r="AU244" s="17" t="s">
        <v>76</v>
      </c>
    </row>
    <row r="245" s="1" customFormat="1">
      <c r="B245" s="38"/>
      <c r="C245" s="39"/>
      <c r="D245" s="228" t="s">
        <v>174</v>
      </c>
      <c r="E245" s="39"/>
      <c r="F245" s="231" t="s">
        <v>272</v>
      </c>
      <c r="G245" s="39"/>
      <c r="H245" s="39"/>
      <c r="I245" s="143"/>
      <c r="J245" s="39"/>
      <c r="K245" s="39"/>
      <c r="L245" s="43"/>
      <c r="M245" s="230"/>
      <c r="N245" s="79"/>
      <c r="O245" s="79"/>
      <c r="P245" s="79"/>
      <c r="Q245" s="79"/>
      <c r="R245" s="79"/>
      <c r="S245" s="79"/>
      <c r="T245" s="80"/>
      <c r="AT245" s="17" t="s">
        <v>174</v>
      </c>
      <c r="AU245" s="17" t="s">
        <v>76</v>
      </c>
    </row>
    <row r="246" s="13" customFormat="1">
      <c r="B246" s="243"/>
      <c r="C246" s="244"/>
      <c r="D246" s="228" t="s">
        <v>176</v>
      </c>
      <c r="E246" s="245" t="s">
        <v>1</v>
      </c>
      <c r="F246" s="246" t="s">
        <v>1513</v>
      </c>
      <c r="G246" s="244"/>
      <c r="H246" s="245" t="s">
        <v>1</v>
      </c>
      <c r="I246" s="247"/>
      <c r="J246" s="244"/>
      <c r="K246" s="244"/>
      <c r="L246" s="248"/>
      <c r="M246" s="249"/>
      <c r="N246" s="250"/>
      <c r="O246" s="250"/>
      <c r="P246" s="250"/>
      <c r="Q246" s="250"/>
      <c r="R246" s="250"/>
      <c r="S246" s="250"/>
      <c r="T246" s="251"/>
      <c r="AT246" s="252" t="s">
        <v>176</v>
      </c>
      <c r="AU246" s="252" t="s">
        <v>76</v>
      </c>
      <c r="AV246" s="13" t="s">
        <v>74</v>
      </c>
      <c r="AW246" s="13" t="s">
        <v>30</v>
      </c>
      <c r="AX246" s="13" t="s">
        <v>67</v>
      </c>
      <c r="AY246" s="252" t="s">
        <v>163</v>
      </c>
    </row>
    <row r="247" s="12" customFormat="1">
      <c r="B247" s="232"/>
      <c r="C247" s="233"/>
      <c r="D247" s="228" t="s">
        <v>176</v>
      </c>
      <c r="E247" s="234" t="s">
        <v>1</v>
      </c>
      <c r="F247" s="235" t="s">
        <v>1522</v>
      </c>
      <c r="G247" s="233"/>
      <c r="H247" s="236">
        <v>11.050000000000001</v>
      </c>
      <c r="I247" s="237"/>
      <c r="J247" s="233"/>
      <c r="K247" s="233"/>
      <c r="L247" s="238"/>
      <c r="M247" s="239"/>
      <c r="N247" s="240"/>
      <c r="O247" s="240"/>
      <c r="P247" s="240"/>
      <c r="Q247" s="240"/>
      <c r="R247" s="240"/>
      <c r="S247" s="240"/>
      <c r="T247" s="241"/>
      <c r="AT247" s="242" t="s">
        <v>176</v>
      </c>
      <c r="AU247" s="242" t="s">
        <v>76</v>
      </c>
      <c r="AV247" s="12" t="s">
        <v>76</v>
      </c>
      <c r="AW247" s="12" t="s">
        <v>30</v>
      </c>
      <c r="AX247" s="12" t="s">
        <v>67</v>
      </c>
      <c r="AY247" s="242" t="s">
        <v>163</v>
      </c>
    </row>
    <row r="248" s="13" customFormat="1">
      <c r="B248" s="243"/>
      <c r="C248" s="244"/>
      <c r="D248" s="228" t="s">
        <v>176</v>
      </c>
      <c r="E248" s="245" t="s">
        <v>1</v>
      </c>
      <c r="F248" s="246" t="s">
        <v>1515</v>
      </c>
      <c r="G248" s="244"/>
      <c r="H248" s="245" t="s">
        <v>1</v>
      </c>
      <c r="I248" s="247"/>
      <c r="J248" s="244"/>
      <c r="K248" s="244"/>
      <c r="L248" s="248"/>
      <c r="M248" s="249"/>
      <c r="N248" s="250"/>
      <c r="O248" s="250"/>
      <c r="P248" s="250"/>
      <c r="Q248" s="250"/>
      <c r="R248" s="250"/>
      <c r="S248" s="250"/>
      <c r="T248" s="251"/>
      <c r="AT248" s="252" t="s">
        <v>176</v>
      </c>
      <c r="AU248" s="252" t="s">
        <v>76</v>
      </c>
      <c r="AV248" s="13" t="s">
        <v>74</v>
      </c>
      <c r="AW248" s="13" t="s">
        <v>30</v>
      </c>
      <c r="AX248" s="13" t="s">
        <v>67</v>
      </c>
      <c r="AY248" s="252" t="s">
        <v>163</v>
      </c>
    </row>
    <row r="249" s="12" customFormat="1">
      <c r="B249" s="232"/>
      <c r="C249" s="233"/>
      <c r="D249" s="228" t="s">
        <v>176</v>
      </c>
      <c r="E249" s="234" t="s">
        <v>1</v>
      </c>
      <c r="F249" s="235" t="s">
        <v>1523</v>
      </c>
      <c r="G249" s="233"/>
      <c r="H249" s="236">
        <v>11.047000000000001</v>
      </c>
      <c r="I249" s="237"/>
      <c r="J249" s="233"/>
      <c r="K249" s="233"/>
      <c r="L249" s="238"/>
      <c r="M249" s="239"/>
      <c r="N249" s="240"/>
      <c r="O249" s="240"/>
      <c r="P249" s="240"/>
      <c r="Q249" s="240"/>
      <c r="R249" s="240"/>
      <c r="S249" s="240"/>
      <c r="T249" s="241"/>
      <c r="AT249" s="242" t="s">
        <v>176</v>
      </c>
      <c r="AU249" s="242" t="s">
        <v>76</v>
      </c>
      <c r="AV249" s="12" t="s">
        <v>76</v>
      </c>
      <c r="AW249" s="12" t="s">
        <v>30</v>
      </c>
      <c r="AX249" s="12" t="s">
        <v>67</v>
      </c>
      <c r="AY249" s="242" t="s">
        <v>163</v>
      </c>
    </row>
    <row r="250" s="13" customFormat="1">
      <c r="B250" s="243"/>
      <c r="C250" s="244"/>
      <c r="D250" s="228" t="s">
        <v>176</v>
      </c>
      <c r="E250" s="245" t="s">
        <v>1</v>
      </c>
      <c r="F250" s="246" t="s">
        <v>1517</v>
      </c>
      <c r="G250" s="244"/>
      <c r="H250" s="245" t="s">
        <v>1</v>
      </c>
      <c r="I250" s="247"/>
      <c r="J250" s="244"/>
      <c r="K250" s="244"/>
      <c r="L250" s="248"/>
      <c r="M250" s="249"/>
      <c r="N250" s="250"/>
      <c r="O250" s="250"/>
      <c r="P250" s="250"/>
      <c r="Q250" s="250"/>
      <c r="R250" s="250"/>
      <c r="S250" s="250"/>
      <c r="T250" s="251"/>
      <c r="AT250" s="252" t="s">
        <v>176</v>
      </c>
      <c r="AU250" s="252" t="s">
        <v>76</v>
      </c>
      <c r="AV250" s="13" t="s">
        <v>74</v>
      </c>
      <c r="AW250" s="13" t="s">
        <v>30</v>
      </c>
      <c r="AX250" s="13" t="s">
        <v>67</v>
      </c>
      <c r="AY250" s="252" t="s">
        <v>163</v>
      </c>
    </row>
    <row r="251" s="12" customFormat="1">
      <c r="B251" s="232"/>
      <c r="C251" s="233"/>
      <c r="D251" s="228" t="s">
        <v>176</v>
      </c>
      <c r="E251" s="234" t="s">
        <v>1</v>
      </c>
      <c r="F251" s="235" t="s">
        <v>1524</v>
      </c>
      <c r="G251" s="233"/>
      <c r="H251" s="236">
        <v>5.1749999999999998</v>
      </c>
      <c r="I251" s="237"/>
      <c r="J251" s="233"/>
      <c r="K251" s="233"/>
      <c r="L251" s="238"/>
      <c r="M251" s="239"/>
      <c r="N251" s="240"/>
      <c r="O251" s="240"/>
      <c r="P251" s="240"/>
      <c r="Q251" s="240"/>
      <c r="R251" s="240"/>
      <c r="S251" s="240"/>
      <c r="T251" s="241"/>
      <c r="AT251" s="242" t="s">
        <v>176</v>
      </c>
      <c r="AU251" s="242" t="s">
        <v>76</v>
      </c>
      <c r="AV251" s="12" t="s">
        <v>76</v>
      </c>
      <c r="AW251" s="12" t="s">
        <v>30</v>
      </c>
      <c r="AX251" s="12" t="s">
        <v>67</v>
      </c>
      <c r="AY251" s="242" t="s">
        <v>163</v>
      </c>
    </row>
    <row r="252" s="12" customFormat="1">
      <c r="B252" s="232"/>
      <c r="C252" s="233"/>
      <c r="D252" s="228" t="s">
        <v>176</v>
      </c>
      <c r="E252" s="234" t="s">
        <v>1</v>
      </c>
      <c r="F252" s="235" t="s">
        <v>1525</v>
      </c>
      <c r="G252" s="233"/>
      <c r="H252" s="236">
        <v>5.0579999999999998</v>
      </c>
      <c r="I252" s="237"/>
      <c r="J252" s="233"/>
      <c r="K252" s="233"/>
      <c r="L252" s="238"/>
      <c r="M252" s="239"/>
      <c r="N252" s="240"/>
      <c r="O252" s="240"/>
      <c r="P252" s="240"/>
      <c r="Q252" s="240"/>
      <c r="R252" s="240"/>
      <c r="S252" s="240"/>
      <c r="T252" s="241"/>
      <c r="AT252" s="242" t="s">
        <v>176</v>
      </c>
      <c r="AU252" s="242" t="s">
        <v>76</v>
      </c>
      <c r="AV252" s="12" t="s">
        <v>76</v>
      </c>
      <c r="AW252" s="12" t="s">
        <v>30</v>
      </c>
      <c r="AX252" s="12" t="s">
        <v>67</v>
      </c>
      <c r="AY252" s="242" t="s">
        <v>163</v>
      </c>
    </row>
    <row r="253" s="13" customFormat="1">
      <c r="B253" s="243"/>
      <c r="C253" s="244"/>
      <c r="D253" s="228" t="s">
        <v>176</v>
      </c>
      <c r="E253" s="245" t="s">
        <v>1</v>
      </c>
      <c r="F253" s="246" t="s">
        <v>1519</v>
      </c>
      <c r="G253" s="244"/>
      <c r="H253" s="245" t="s">
        <v>1</v>
      </c>
      <c r="I253" s="247"/>
      <c r="J253" s="244"/>
      <c r="K253" s="244"/>
      <c r="L253" s="248"/>
      <c r="M253" s="249"/>
      <c r="N253" s="250"/>
      <c r="O253" s="250"/>
      <c r="P253" s="250"/>
      <c r="Q253" s="250"/>
      <c r="R253" s="250"/>
      <c r="S253" s="250"/>
      <c r="T253" s="251"/>
      <c r="AT253" s="252" t="s">
        <v>176</v>
      </c>
      <c r="AU253" s="252" t="s">
        <v>76</v>
      </c>
      <c r="AV253" s="13" t="s">
        <v>74</v>
      </c>
      <c r="AW253" s="13" t="s">
        <v>30</v>
      </c>
      <c r="AX253" s="13" t="s">
        <v>67</v>
      </c>
      <c r="AY253" s="252" t="s">
        <v>163</v>
      </c>
    </row>
    <row r="254" s="12" customFormat="1">
      <c r="B254" s="232"/>
      <c r="C254" s="233"/>
      <c r="D254" s="228" t="s">
        <v>176</v>
      </c>
      <c r="E254" s="234" t="s">
        <v>1</v>
      </c>
      <c r="F254" s="235" t="s">
        <v>1526</v>
      </c>
      <c r="G254" s="233"/>
      <c r="H254" s="236">
        <v>5.6120000000000001</v>
      </c>
      <c r="I254" s="237"/>
      <c r="J254" s="233"/>
      <c r="K254" s="233"/>
      <c r="L254" s="238"/>
      <c r="M254" s="239"/>
      <c r="N254" s="240"/>
      <c r="O254" s="240"/>
      <c r="P254" s="240"/>
      <c r="Q254" s="240"/>
      <c r="R254" s="240"/>
      <c r="S254" s="240"/>
      <c r="T254" s="241"/>
      <c r="AT254" s="242" t="s">
        <v>176</v>
      </c>
      <c r="AU254" s="242" t="s">
        <v>76</v>
      </c>
      <c r="AV254" s="12" t="s">
        <v>76</v>
      </c>
      <c r="AW254" s="12" t="s">
        <v>30</v>
      </c>
      <c r="AX254" s="12" t="s">
        <v>67</v>
      </c>
      <c r="AY254" s="242" t="s">
        <v>163</v>
      </c>
    </row>
    <row r="255" s="14" customFormat="1">
      <c r="B255" s="253"/>
      <c r="C255" s="254"/>
      <c r="D255" s="228" t="s">
        <v>176</v>
      </c>
      <c r="E255" s="255" t="s">
        <v>1</v>
      </c>
      <c r="F255" s="256" t="s">
        <v>188</v>
      </c>
      <c r="G255" s="254"/>
      <c r="H255" s="257">
        <v>37.942</v>
      </c>
      <c r="I255" s="258"/>
      <c r="J255" s="254"/>
      <c r="K255" s="254"/>
      <c r="L255" s="259"/>
      <c r="M255" s="260"/>
      <c r="N255" s="261"/>
      <c r="O255" s="261"/>
      <c r="P255" s="261"/>
      <c r="Q255" s="261"/>
      <c r="R255" s="261"/>
      <c r="S255" s="261"/>
      <c r="T255" s="262"/>
      <c r="AT255" s="263" t="s">
        <v>176</v>
      </c>
      <c r="AU255" s="263" t="s">
        <v>76</v>
      </c>
      <c r="AV255" s="14" t="s">
        <v>170</v>
      </c>
      <c r="AW255" s="14" t="s">
        <v>30</v>
      </c>
      <c r="AX255" s="14" t="s">
        <v>74</v>
      </c>
      <c r="AY255" s="263" t="s">
        <v>163</v>
      </c>
    </row>
    <row r="256" s="1" customFormat="1" ht="16.5" customHeight="1">
      <c r="B256" s="38"/>
      <c r="C256" s="216" t="s">
        <v>381</v>
      </c>
      <c r="D256" s="216" t="s">
        <v>165</v>
      </c>
      <c r="E256" s="217" t="s">
        <v>281</v>
      </c>
      <c r="F256" s="218" t="s">
        <v>282</v>
      </c>
      <c r="G256" s="219" t="s">
        <v>197</v>
      </c>
      <c r="H256" s="220">
        <v>37.942</v>
      </c>
      <c r="I256" s="221"/>
      <c r="J256" s="222">
        <f>ROUND(I256*H256,2)</f>
        <v>0</v>
      </c>
      <c r="K256" s="218" t="s">
        <v>169</v>
      </c>
      <c r="L256" s="43"/>
      <c r="M256" s="223" t="s">
        <v>1</v>
      </c>
      <c r="N256" s="224" t="s">
        <v>38</v>
      </c>
      <c r="O256" s="79"/>
      <c r="P256" s="225">
        <f>O256*H256</f>
        <v>0</v>
      </c>
      <c r="Q256" s="225">
        <v>1.5E-05</v>
      </c>
      <c r="R256" s="225">
        <f>Q256*H256</f>
        <v>0.00056913000000000005</v>
      </c>
      <c r="S256" s="225">
        <v>0</v>
      </c>
      <c r="T256" s="226">
        <f>S256*H256</f>
        <v>0</v>
      </c>
      <c r="AR256" s="17" t="s">
        <v>170</v>
      </c>
      <c r="AT256" s="17" t="s">
        <v>165</v>
      </c>
      <c r="AU256" s="17" t="s">
        <v>76</v>
      </c>
      <c r="AY256" s="17" t="s">
        <v>163</v>
      </c>
      <c r="BE256" s="227">
        <f>IF(N256="základní",J256,0)</f>
        <v>0</v>
      </c>
      <c r="BF256" s="227">
        <f>IF(N256="snížená",J256,0)</f>
        <v>0</v>
      </c>
      <c r="BG256" s="227">
        <f>IF(N256="zákl. přenesená",J256,0)</f>
        <v>0</v>
      </c>
      <c r="BH256" s="227">
        <f>IF(N256="sníž. přenesená",J256,0)</f>
        <v>0</v>
      </c>
      <c r="BI256" s="227">
        <f>IF(N256="nulová",J256,0)</f>
        <v>0</v>
      </c>
      <c r="BJ256" s="17" t="s">
        <v>74</v>
      </c>
      <c r="BK256" s="227">
        <f>ROUND(I256*H256,2)</f>
        <v>0</v>
      </c>
      <c r="BL256" s="17" t="s">
        <v>170</v>
      </c>
      <c r="BM256" s="17" t="s">
        <v>1527</v>
      </c>
    </row>
    <row r="257" s="1" customFormat="1">
      <c r="B257" s="38"/>
      <c r="C257" s="39"/>
      <c r="D257" s="228" t="s">
        <v>172</v>
      </c>
      <c r="E257" s="39"/>
      <c r="F257" s="229" t="s">
        <v>284</v>
      </c>
      <c r="G257" s="39"/>
      <c r="H257" s="39"/>
      <c r="I257" s="143"/>
      <c r="J257" s="39"/>
      <c r="K257" s="39"/>
      <c r="L257" s="43"/>
      <c r="M257" s="230"/>
      <c r="N257" s="79"/>
      <c r="O257" s="79"/>
      <c r="P257" s="79"/>
      <c r="Q257" s="79"/>
      <c r="R257" s="79"/>
      <c r="S257" s="79"/>
      <c r="T257" s="80"/>
      <c r="AT257" s="17" t="s">
        <v>172</v>
      </c>
      <c r="AU257" s="17" t="s">
        <v>76</v>
      </c>
    </row>
    <row r="258" s="1" customFormat="1">
      <c r="B258" s="38"/>
      <c r="C258" s="39"/>
      <c r="D258" s="228" t="s">
        <v>174</v>
      </c>
      <c r="E258" s="39"/>
      <c r="F258" s="231" t="s">
        <v>272</v>
      </c>
      <c r="G258" s="39"/>
      <c r="H258" s="39"/>
      <c r="I258" s="143"/>
      <c r="J258" s="39"/>
      <c r="K258" s="39"/>
      <c r="L258" s="43"/>
      <c r="M258" s="230"/>
      <c r="N258" s="79"/>
      <c r="O258" s="79"/>
      <c r="P258" s="79"/>
      <c r="Q258" s="79"/>
      <c r="R258" s="79"/>
      <c r="S258" s="79"/>
      <c r="T258" s="80"/>
      <c r="AT258" s="17" t="s">
        <v>174</v>
      </c>
      <c r="AU258" s="17" t="s">
        <v>76</v>
      </c>
    </row>
    <row r="259" s="12" customFormat="1">
      <c r="B259" s="232"/>
      <c r="C259" s="233"/>
      <c r="D259" s="228" t="s">
        <v>176</v>
      </c>
      <c r="E259" s="234" t="s">
        <v>1</v>
      </c>
      <c r="F259" s="235" t="s">
        <v>1528</v>
      </c>
      <c r="G259" s="233"/>
      <c r="H259" s="236">
        <v>37.942</v>
      </c>
      <c r="I259" s="237"/>
      <c r="J259" s="233"/>
      <c r="K259" s="233"/>
      <c r="L259" s="238"/>
      <c r="M259" s="239"/>
      <c r="N259" s="240"/>
      <c r="O259" s="240"/>
      <c r="P259" s="240"/>
      <c r="Q259" s="240"/>
      <c r="R259" s="240"/>
      <c r="S259" s="240"/>
      <c r="T259" s="241"/>
      <c r="AT259" s="242" t="s">
        <v>176</v>
      </c>
      <c r="AU259" s="242" t="s">
        <v>76</v>
      </c>
      <c r="AV259" s="12" t="s">
        <v>76</v>
      </c>
      <c r="AW259" s="12" t="s">
        <v>30</v>
      </c>
      <c r="AX259" s="12" t="s">
        <v>74</v>
      </c>
      <c r="AY259" s="242" t="s">
        <v>163</v>
      </c>
    </row>
    <row r="260" s="1" customFormat="1" ht="16.5" customHeight="1">
      <c r="B260" s="38"/>
      <c r="C260" s="216" t="s">
        <v>387</v>
      </c>
      <c r="D260" s="216" t="s">
        <v>165</v>
      </c>
      <c r="E260" s="217" t="s">
        <v>285</v>
      </c>
      <c r="F260" s="218" t="s">
        <v>286</v>
      </c>
      <c r="G260" s="219" t="s">
        <v>241</v>
      </c>
      <c r="H260" s="220">
        <v>0.85399999999999998</v>
      </c>
      <c r="I260" s="221"/>
      <c r="J260" s="222">
        <f>ROUND(I260*H260,2)</f>
        <v>0</v>
      </c>
      <c r="K260" s="218" t="s">
        <v>169</v>
      </c>
      <c r="L260" s="43"/>
      <c r="M260" s="223" t="s">
        <v>1</v>
      </c>
      <c r="N260" s="224" t="s">
        <v>38</v>
      </c>
      <c r="O260" s="79"/>
      <c r="P260" s="225">
        <f>O260*H260</f>
        <v>0</v>
      </c>
      <c r="Q260" s="225">
        <v>1.0487652000000001</v>
      </c>
      <c r="R260" s="225">
        <f>Q260*H260</f>
        <v>0.89564548080000006</v>
      </c>
      <c r="S260" s="225">
        <v>0</v>
      </c>
      <c r="T260" s="226">
        <f>S260*H260</f>
        <v>0</v>
      </c>
      <c r="AR260" s="17" t="s">
        <v>170</v>
      </c>
      <c r="AT260" s="17" t="s">
        <v>165</v>
      </c>
      <c r="AU260" s="17" t="s">
        <v>76</v>
      </c>
      <c r="AY260" s="17" t="s">
        <v>163</v>
      </c>
      <c r="BE260" s="227">
        <f>IF(N260="základní",J260,0)</f>
        <v>0</v>
      </c>
      <c r="BF260" s="227">
        <f>IF(N260="snížená",J260,0)</f>
        <v>0</v>
      </c>
      <c r="BG260" s="227">
        <f>IF(N260="zákl. přenesená",J260,0)</f>
        <v>0</v>
      </c>
      <c r="BH260" s="227">
        <f>IF(N260="sníž. přenesená",J260,0)</f>
        <v>0</v>
      </c>
      <c r="BI260" s="227">
        <f>IF(N260="nulová",J260,0)</f>
        <v>0</v>
      </c>
      <c r="BJ260" s="17" t="s">
        <v>74</v>
      </c>
      <c r="BK260" s="227">
        <f>ROUND(I260*H260,2)</f>
        <v>0</v>
      </c>
      <c r="BL260" s="17" t="s">
        <v>170</v>
      </c>
      <c r="BM260" s="17" t="s">
        <v>1529</v>
      </c>
    </row>
    <row r="261" s="1" customFormat="1">
      <c r="B261" s="38"/>
      <c r="C261" s="39"/>
      <c r="D261" s="228" t="s">
        <v>172</v>
      </c>
      <c r="E261" s="39"/>
      <c r="F261" s="229" t="s">
        <v>288</v>
      </c>
      <c r="G261" s="39"/>
      <c r="H261" s="39"/>
      <c r="I261" s="143"/>
      <c r="J261" s="39"/>
      <c r="K261" s="39"/>
      <c r="L261" s="43"/>
      <c r="M261" s="230"/>
      <c r="N261" s="79"/>
      <c r="O261" s="79"/>
      <c r="P261" s="79"/>
      <c r="Q261" s="79"/>
      <c r="R261" s="79"/>
      <c r="S261" s="79"/>
      <c r="T261" s="80"/>
      <c r="AT261" s="17" t="s">
        <v>172</v>
      </c>
      <c r="AU261" s="17" t="s">
        <v>76</v>
      </c>
    </row>
    <row r="262" s="1" customFormat="1">
      <c r="B262" s="38"/>
      <c r="C262" s="39"/>
      <c r="D262" s="228" t="s">
        <v>174</v>
      </c>
      <c r="E262" s="39"/>
      <c r="F262" s="231" t="s">
        <v>289</v>
      </c>
      <c r="G262" s="39"/>
      <c r="H262" s="39"/>
      <c r="I262" s="143"/>
      <c r="J262" s="39"/>
      <c r="K262" s="39"/>
      <c r="L262" s="43"/>
      <c r="M262" s="230"/>
      <c r="N262" s="79"/>
      <c r="O262" s="79"/>
      <c r="P262" s="79"/>
      <c r="Q262" s="79"/>
      <c r="R262" s="79"/>
      <c r="S262" s="79"/>
      <c r="T262" s="80"/>
      <c r="AT262" s="17" t="s">
        <v>174</v>
      </c>
      <c r="AU262" s="17" t="s">
        <v>76</v>
      </c>
    </row>
    <row r="263" s="13" customFormat="1">
      <c r="B263" s="243"/>
      <c r="C263" s="244"/>
      <c r="D263" s="228" t="s">
        <v>176</v>
      </c>
      <c r="E263" s="245" t="s">
        <v>1</v>
      </c>
      <c r="F263" s="246" t="s">
        <v>1530</v>
      </c>
      <c r="G263" s="244"/>
      <c r="H263" s="245" t="s">
        <v>1</v>
      </c>
      <c r="I263" s="247"/>
      <c r="J263" s="244"/>
      <c r="K263" s="244"/>
      <c r="L263" s="248"/>
      <c r="M263" s="249"/>
      <c r="N263" s="250"/>
      <c r="O263" s="250"/>
      <c r="P263" s="250"/>
      <c r="Q263" s="250"/>
      <c r="R263" s="250"/>
      <c r="S263" s="250"/>
      <c r="T263" s="251"/>
      <c r="AT263" s="252" t="s">
        <v>176</v>
      </c>
      <c r="AU263" s="252" t="s">
        <v>76</v>
      </c>
      <c r="AV263" s="13" t="s">
        <v>74</v>
      </c>
      <c r="AW263" s="13" t="s">
        <v>30</v>
      </c>
      <c r="AX263" s="13" t="s">
        <v>67</v>
      </c>
      <c r="AY263" s="252" t="s">
        <v>163</v>
      </c>
    </row>
    <row r="264" s="12" customFormat="1">
      <c r="B264" s="232"/>
      <c r="C264" s="233"/>
      <c r="D264" s="228" t="s">
        <v>176</v>
      </c>
      <c r="E264" s="234" t="s">
        <v>1</v>
      </c>
      <c r="F264" s="235" t="s">
        <v>1531</v>
      </c>
      <c r="G264" s="233"/>
      <c r="H264" s="236">
        <v>0.85399999999999998</v>
      </c>
      <c r="I264" s="237"/>
      <c r="J264" s="233"/>
      <c r="K264" s="233"/>
      <c r="L264" s="238"/>
      <c r="M264" s="239"/>
      <c r="N264" s="240"/>
      <c r="O264" s="240"/>
      <c r="P264" s="240"/>
      <c r="Q264" s="240"/>
      <c r="R264" s="240"/>
      <c r="S264" s="240"/>
      <c r="T264" s="241"/>
      <c r="AT264" s="242" t="s">
        <v>176</v>
      </c>
      <c r="AU264" s="242" t="s">
        <v>76</v>
      </c>
      <c r="AV264" s="12" t="s">
        <v>76</v>
      </c>
      <c r="AW264" s="12" t="s">
        <v>30</v>
      </c>
      <c r="AX264" s="12" t="s">
        <v>67</v>
      </c>
      <c r="AY264" s="242" t="s">
        <v>163</v>
      </c>
    </row>
    <row r="265" s="14" customFormat="1">
      <c r="B265" s="253"/>
      <c r="C265" s="254"/>
      <c r="D265" s="228" t="s">
        <v>176</v>
      </c>
      <c r="E265" s="255" t="s">
        <v>1</v>
      </c>
      <c r="F265" s="256" t="s">
        <v>188</v>
      </c>
      <c r="G265" s="254"/>
      <c r="H265" s="257">
        <v>0.85399999999999998</v>
      </c>
      <c r="I265" s="258"/>
      <c r="J265" s="254"/>
      <c r="K265" s="254"/>
      <c r="L265" s="259"/>
      <c r="M265" s="260"/>
      <c r="N265" s="261"/>
      <c r="O265" s="261"/>
      <c r="P265" s="261"/>
      <c r="Q265" s="261"/>
      <c r="R265" s="261"/>
      <c r="S265" s="261"/>
      <c r="T265" s="262"/>
      <c r="AT265" s="263" t="s">
        <v>176</v>
      </c>
      <c r="AU265" s="263" t="s">
        <v>76</v>
      </c>
      <c r="AV265" s="14" t="s">
        <v>170</v>
      </c>
      <c r="AW265" s="14" t="s">
        <v>30</v>
      </c>
      <c r="AX265" s="14" t="s">
        <v>74</v>
      </c>
      <c r="AY265" s="263" t="s">
        <v>163</v>
      </c>
    </row>
    <row r="266" s="1" customFormat="1" ht="16.5" customHeight="1">
      <c r="B266" s="38"/>
      <c r="C266" s="216" t="s">
        <v>395</v>
      </c>
      <c r="D266" s="216" t="s">
        <v>165</v>
      </c>
      <c r="E266" s="217" t="s">
        <v>756</v>
      </c>
      <c r="F266" s="218" t="s">
        <v>757</v>
      </c>
      <c r="G266" s="219" t="s">
        <v>398</v>
      </c>
      <c r="H266" s="220">
        <v>2</v>
      </c>
      <c r="I266" s="221"/>
      <c r="J266" s="222">
        <f>ROUND(I266*H266,2)</f>
        <v>0</v>
      </c>
      <c r="K266" s="218" t="s">
        <v>169</v>
      </c>
      <c r="L266" s="43"/>
      <c r="M266" s="223" t="s">
        <v>1</v>
      </c>
      <c r="N266" s="224" t="s">
        <v>38</v>
      </c>
      <c r="O266" s="79"/>
      <c r="P266" s="225">
        <f>O266*H266</f>
        <v>0</v>
      </c>
      <c r="Q266" s="225">
        <v>0</v>
      </c>
      <c r="R266" s="225">
        <f>Q266*H266</f>
        <v>0</v>
      </c>
      <c r="S266" s="225">
        <v>0</v>
      </c>
      <c r="T266" s="226">
        <f>S266*H266</f>
        <v>0</v>
      </c>
      <c r="AR266" s="17" t="s">
        <v>170</v>
      </c>
      <c r="AT266" s="17" t="s">
        <v>165</v>
      </c>
      <c r="AU266" s="17" t="s">
        <v>76</v>
      </c>
      <c r="AY266" s="17" t="s">
        <v>163</v>
      </c>
      <c r="BE266" s="227">
        <f>IF(N266="základní",J266,0)</f>
        <v>0</v>
      </c>
      <c r="BF266" s="227">
        <f>IF(N266="snížená",J266,0)</f>
        <v>0</v>
      </c>
      <c r="BG266" s="227">
        <f>IF(N266="zákl. přenesená",J266,0)</f>
        <v>0</v>
      </c>
      <c r="BH266" s="227">
        <f>IF(N266="sníž. přenesená",J266,0)</f>
        <v>0</v>
      </c>
      <c r="BI266" s="227">
        <f>IF(N266="nulová",J266,0)</f>
        <v>0</v>
      </c>
      <c r="BJ266" s="17" t="s">
        <v>74</v>
      </c>
      <c r="BK266" s="227">
        <f>ROUND(I266*H266,2)</f>
        <v>0</v>
      </c>
      <c r="BL266" s="17" t="s">
        <v>170</v>
      </c>
      <c r="BM266" s="17" t="s">
        <v>1532</v>
      </c>
    </row>
    <row r="267" s="1" customFormat="1">
      <c r="B267" s="38"/>
      <c r="C267" s="39"/>
      <c r="D267" s="228" t="s">
        <v>172</v>
      </c>
      <c r="E267" s="39"/>
      <c r="F267" s="229" t="s">
        <v>759</v>
      </c>
      <c r="G267" s="39"/>
      <c r="H267" s="39"/>
      <c r="I267" s="143"/>
      <c r="J267" s="39"/>
      <c r="K267" s="39"/>
      <c r="L267" s="43"/>
      <c r="M267" s="230"/>
      <c r="N267" s="79"/>
      <c r="O267" s="79"/>
      <c r="P267" s="79"/>
      <c r="Q267" s="79"/>
      <c r="R267" s="79"/>
      <c r="S267" s="79"/>
      <c r="T267" s="80"/>
      <c r="AT267" s="17" t="s">
        <v>172</v>
      </c>
      <c r="AU267" s="17" t="s">
        <v>76</v>
      </c>
    </row>
    <row r="268" s="1" customFormat="1">
      <c r="B268" s="38"/>
      <c r="C268" s="39"/>
      <c r="D268" s="228" t="s">
        <v>174</v>
      </c>
      <c r="E268" s="39"/>
      <c r="F268" s="231" t="s">
        <v>760</v>
      </c>
      <c r="G268" s="39"/>
      <c r="H268" s="39"/>
      <c r="I268" s="143"/>
      <c r="J268" s="39"/>
      <c r="K268" s="39"/>
      <c r="L268" s="43"/>
      <c r="M268" s="230"/>
      <c r="N268" s="79"/>
      <c r="O268" s="79"/>
      <c r="P268" s="79"/>
      <c r="Q268" s="79"/>
      <c r="R268" s="79"/>
      <c r="S268" s="79"/>
      <c r="T268" s="80"/>
      <c r="AT268" s="17" t="s">
        <v>174</v>
      </c>
      <c r="AU268" s="17" t="s">
        <v>76</v>
      </c>
    </row>
    <row r="269" s="13" customFormat="1">
      <c r="B269" s="243"/>
      <c r="C269" s="244"/>
      <c r="D269" s="228" t="s">
        <v>176</v>
      </c>
      <c r="E269" s="245" t="s">
        <v>1</v>
      </c>
      <c r="F269" s="246" t="s">
        <v>1533</v>
      </c>
      <c r="G269" s="244"/>
      <c r="H269" s="245" t="s">
        <v>1</v>
      </c>
      <c r="I269" s="247"/>
      <c r="J269" s="244"/>
      <c r="K269" s="244"/>
      <c r="L269" s="248"/>
      <c r="M269" s="249"/>
      <c r="N269" s="250"/>
      <c r="O269" s="250"/>
      <c r="P269" s="250"/>
      <c r="Q269" s="250"/>
      <c r="R269" s="250"/>
      <c r="S269" s="250"/>
      <c r="T269" s="251"/>
      <c r="AT269" s="252" t="s">
        <v>176</v>
      </c>
      <c r="AU269" s="252" t="s">
        <v>76</v>
      </c>
      <c r="AV269" s="13" t="s">
        <v>74</v>
      </c>
      <c r="AW269" s="13" t="s">
        <v>30</v>
      </c>
      <c r="AX269" s="13" t="s">
        <v>67</v>
      </c>
      <c r="AY269" s="252" t="s">
        <v>163</v>
      </c>
    </row>
    <row r="270" s="13" customFormat="1">
      <c r="B270" s="243"/>
      <c r="C270" s="244"/>
      <c r="D270" s="228" t="s">
        <v>176</v>
      </c>
      <c r="E270" s="245" t="s">
        <v>1</v>
      </c>
      <c r="F270" s="246" t="s">
        <v>1534</v>
      </c>
      <c r="G270" s="244"/>
      <c r="H270" s="245" t="s">
        <v>1</v>
      </c>
      <c r="I270" s="247"/>
      <c r="J270" s="244"/>
      <c r="K270" s="244"/>
      <c r="L270" s="248"/>
      <c r="M270" s="249"/>
      <c r="N270" s="250"/>
      <c r="O270" s="250"/>
      <c r="P270" s="250"/>
      <c r="Q270" s="250"/>
      <c r="R270" s="250"/>
      <c r="S270" s="250"/>
      <c r="T270" s="251"/>
      <c r="AT270" s="252" t="s">
        <v>176</v>
      </c>
      <c r="AU270" s="252" t="s">
        <v>76</v>
      </c>
      <c r="AV270" s="13" t="s">
        <v>74</v>
      </c>
      <c r="AW270" s="13" t="s">
        <v>30</v>
      </c>
      <c r="AX270" s="13" t="s">
        <v>67</v>
      </c>
      <c r="AY270" s="252" t="s">
        <v>163</v>
      </c>
    </row>
    <row r="271" s="12" customFormat="1">
      <c r="B271" s="232"/>
      <c r="C271" s="233"/>
      <c r="D271" s="228" t="s">
        <v>176</v>
      </c>
      <c r="E271" s="234" t="s">
        <v>1</v>
      </c>
      <c r="F271" s="235" t="s">
        <v>76</v>
      </c>
      <c r="G271" s="233"/>
      <c r="H271" s="236">
        <v>2</v>
      </c>
      <c r="I271" s="237"/>
      <c r="J271" s="233"/>
      <c r="K271" s="233"/>
      <c r="L271" s="238"/>
      <c r="M271" s="239"/>
      <c r="N271" s="240"/>
      <c r="O271" s="240"/>
      <c r="P271" s="240"/>
      <c r="Q271" s="240"/>
      <c r="R271" s="240"/>
      <c r="S271" s="240"/>
      <c r="T271" s="241"/>
      <c r="AT271" s="242" t="s">
        <v>176</v>
      </c>
      <c r="AU271" s="242" t="s">
        <v>76</v>
      </c>
      <c r="AV271" s="12" t="s">
        <v>76</v>
      </c>
      <c r="AW271" s="12" t="s">
        <v>30</v>
      </c>
      <c r="AX271" s="12" t="s">
        <v>67</v>
      </c>
      <c r="AY271" s="242" t="s">
        <v>163</v>
      </c>
    </row>
    <row r="272" s="14" customFormat="1">
      <c r="B272" s="253"/>
      <c r="C272" s="254"/>
      <c r="D272" s="228" t="s">
        <v>176</v>
      </c>
      <c r="E272" s="255" t="s">
        <v>1</v>
      </c>
      <c r="F272" s="256" t="s">
        <v>188</v>
      </c>
      <c r="G272" s="254"/>
      <c r="H272" s="257">
        <v>2</v>
      </c>
      <c r="I272" s="258"/>
      <c r="J272" s="254"/>
      <c r="K272" s="254"/>
      <c r="L272" s="259"/>
      <c r="M272" s="260"/>
      <c r="N272" s="261"/>
      <c r="O272" s="261"/>
      <c r="P272" s="261"/>
      <c r="Q272" s="261"/>
      <c r="R272" s="261"/>
      <c r="S272" s="261"/>
      <c r="T272" s="262"/>
      <c r="AT272" s="263" t="s">
        <v>176</v>
      </c>
      <c r="AU272" s="263" t="s">
        <v>76</v>
      </c>
      <c r="AV272" s="14" t="s">
        <v>170</v>
      </c>
      <c r="AW272" s="14" t="s">
        <v>30</v>
      </c>
      <c r="AX272" s="14" t="s">
        <v>74</v>
      </c>
      <c r="AY272" s="263" t="s">
        <v>163</v>
      </c>
    </row>
    <row r="273" s="1" customFormat="1" ht="16.5" customHeight="1">
      <c r="B273" s="38"/>
      <c r="C273" s="264" t="s">
        <v>402</v>
      </c>
      <c r="D273" s="264" t="s">
        <v>347</v>
      </c>
      <c r="E273" s="265" t="s">
        <v>763</v>
      </c>
      <c r="F273" s="266" t="s">
        <v>764</v>
      </c>
      <c r="G273" s="267" t="s">
        <v>398</v>
      </c>
      <c r="H273" s="268">
        <v>2</v>
      </c>
      <c r="I273" s="269"/>
      <c r="J273" s="270">
        <f>ROUND(I273*H273,2)</f>
        <v>0</v>
      </c>
      <c r="K273" s="266" t="s">
        <v>1</v>
      </c>
      <c r="L273" s="271"/>
      <c r="M273" s="272" t="s">
        <v>1</v>
      </c>
      <c r="N273" s="273" t="s">
        <v>38</v>
      </c>
      <c r="O273" s="79"/>
      <c r="P273" s="225">
        <f>O273*H273</f>
        <v>0</v>
      </c>
      <c r="Q273" s="225">
        <v>3.1499999999999999</v>
      </c>
      <c r="R273" s="225">
        <f>Q273*H273</f>
        <v>6.2999999999999998</v>
      </c>
      <c r="S273" s="225">
        <v>0</v>
      </c>
      <c r="T273" s="226">
        <f>S273*H273</f>
        <v>0</v>
      </c>
      <c r="AR273" s="17" t="s">
        <v>224</v>
      </c>
      <c r="AT273" s="17" t="s">
        <v>347</v>
      </c>
      <c r="AU273" s="17" t="s">
        <v>76</v>
      </c>
      <c r="AY273" s="17" t="s">
        <v>163</v>
      </c>
      <c r="BE273" s="227">
        <f>IF(N273="základní",J273,0)</f>
        <v>0</v>
      </c>
      <c r="BF273" s="227">
        <f>IF(N273="snížená",J273,0)</f>
        <v>0</v>
      </c>
      <c r="BG273" s="227">
        <f>IF(N273="zákl. přenesená",J273,0)</f>
        <v>0</v>
      </c>
      <c r="BH273" s="227">
        <f>IF(N273="sníž. přenesená",J273,0)</f>
        <v>0</v>
      </c>
      <c r="BI273" s="227">
        <f>IF(N273="nulová",J273,0)</f>
        <v>0</v>
      </c>
      <c r="BJ273" s="17" t="s">
        <v>74</v>
      </c>
      <c r="BK273" s="227">
        <f>ROUND(I273*H273,2)</f>
        <v>0</v>
      </c>
      <c r="BL273" s="17" t="s">
        <v>170</v>
      </c>
      <c r="BM273" s="17" t="s">
        <v>1535</v>
      </c>
    </row>
    <row r="274" s="1" customFormat="1">
      <c r="B274" s="38"/>
      <c r="C274" s="39"/>
      <c r="D274" s="228" t="s">
        <v>172</v>
      </c>
      <c r="E274" s="39"/>
      <c r="F274" s="229" t="s">
        <v>766</v>
      </c>
      <c r="G274" s="39"/>
      <c r="H274" s="39"/>
      <c r="I274" s="143"/>
      <c r="J274" s="39"/>
      <c r="K274" s="39"/>
      <c r="L274" s="43"/>
      <c r="M274" s="230"/>
      <c r="N274" s="79"/>
      <c r="O274" s="79"/>
      <c r="P274" s="79"/>
      <c r="Q274" s="79"/>
      <c r="R274" s="79"/>
      <c r="S274" s="79"/>
      <c r="T274" s="80"/>
      <c r="AT274" s="17" t="s">
        <v>172</v>
      </c>
      <c r="AU274" s="17" t="s">
        <v>76</v>
      </c>
    </row>
    <row r="275" s="1" customFormat="1">
      <c r="B275" s="38"/>
      <c r="C275" s="39"/>
      <c r="D275" s="228" t="s">
        <v>221</v>
      </c>
      <c r="E275" s="39"/>
      <c r="F275" s="231" t="s">
        <v>767</v>
      </c>
      <c r="G275" s="39"/>
      <c r="H275" s="39"/>
      <c r="I275" s="143"/>
      <c r="J275" s="39"/>
      <c r="K275" s="39"/>
      <c r="L275" s="43"/>
      <c r="M275" s="230"/>
      <c r="N275" s="79"/>
      <c r="O275" s="79"/>
      <c r="P275" s="79"/>
      <c r="Q275" s="79"/>
      <c r="R275" s="79"/>
      <c r="S275" s="79"/>
      <c r="T275" s="80"/>
      <c r="AT275" s="17" t="s">
        <v>221</v>
      </c>
      <c r="AU275" s="17" t="s">
        <v>76</v>
      </c>
    </row>
    <row r="276" s="1" customFormat="1" ht="16.5" customHeight="1">
      <c r="B276" s="38"/>
      <c r="C276" s="216" t="s">
        <v>410</v>
      </c>
      <c r="D276" s="216" t="s">
        <v>165</v>
      </c>
      <c r="E276" s="217" t="s">
        <v>768</v>
      </c>
      <c r="F276" s="218" t="s">
        <v>769</v>
      </c>
      <c r="G276" s="219" t="s">
        <v>168</v>
      </c>
      <c r="H276" s="220">
        <v>30</v>
      </c>
      <c r="I276" s="221"/>
      <c r="J276" s="222">
        <f>ROUND(I276*H276,2)</f>
        <v>0</v>
      </c>
      <c r="K276" s="218" t="s">
        <v>169</v>
      </c>
      <c r="L276" s="43"/>
      <c r="M276" s="223" t="s">
        <v>1</v>
      </c>
      <c r="N276" s="224" t="s">
        <v>38</v>
      </c>
      <c r="O276" s="79"/>
      <c r="P276" s="225">
        <f>O276*H276</f>
        <v>0</v>
      </c>
      <c r="Q276" s="225">
        <v>0.00662</v>
      </c>
      <c r="R276" s="225">
        <f>Q276*H276</f>
        <v>0.1986</v>
      </c>
      <c r="S276" s="225">
        <v>0</v>
      </c>
      <c r="T276" s="226">
        <f>S276*H276</f>
        <v>0</v>
      </c>
      <c r="AR276" s="17" t="s">
        <v>170</v>
      </c>
      <c r="AT276" s="17" t="s">
        <v>165</v>
      </c>
      <c r="AU276" s="17" t="s">
        <v>76</v>
      </c>
      <c r="AY276" s="17" t="s">
        <v>163</v>
      </c>
      <c r="BE276" s="227">
        <f>IF(N276="základní",J276,0)</f>
        <v>0</v>
      </c>
      <c r="BF276" s="227">
        <f>IF(N276="snížená",J276,0)</f>
        <v>0</v>
      </c>
      <c r="BG276" s="227">
        <f>IF(N276="zákl. přenesená",J276,0)</f>
        <v>0</v>
      </c>
      <c r="BH276" s="227">
        <f>IF(N276="sníž. přenesená",J276,0)</f>
        <v>0</v>
      </c>
      <c r="BI276" s="227">
        <f>IF(N276="nulová",J276,0)</f>
        <v>0</v>
      </c>
      <c r="BJ276" s="17" t="s">
        <v>74</v>
      </c>
      <c r="BK276" s="227">
        <f>ROUND(I276*H276,2)</f>
        <v>0</v>
      </c>
      <c r="BL276" s="17" t="s">
        <v>170</v>
      </c>
      <c r="BM276" s="17" t="s">
        <v>1536</v>
      </c>
    </row>
    <row r="277" s="1" customFormat="1">
      <c r="B277" s="38"/>
      <c r="C277" s="39"/>
      <c r="D277" s="228" t="s">
        <v>172</v>
      </c>
      <c r="E277" s="39"/>
      <c r="F277" s="229" t="s">
        <v>771</v>
      </c>
      <c r="G277" s="39"/>
      <c r="H277" s="39"/>
      <c r="I277" s="143"/>
      <c r="J277" s="39"/>
      <c r="K277" s="39"/>
      <c r="L277" s="43"/>
      <c r="M277" s="230"/>
      <c r="N277" s="79"/>
      <c r="O277" s="79"/>
      <c r="P277" s="79"/>
      <c r="Q277" s="79"/>
      <c r="R277" s="79"/>
      <c r="S277" s="79"/>
      <c r="T277" s="80"/>
      <c r="AT277" s="17" t="s">
        <v>172</v>
      </c>
      <c r="AU277" s="17" t="s">
        <v>76</v>
      </c>
    </row>
    <row r="278" s="1" customFormat="1">
      <c r="B278" s="38"/>
      <c r="C278" s="39"/>
      <c r="D278" s="228" t="s">
        <v>174</v>
      </c>
      <c r="E278" s="39"/>
      <c r="F278" s="231" t="s">
        <v>772</v>
      </c>
      <c r="G278" s="39"/>
      <c r="H278" s="39"/>
      <c r="I278" s="143"/>
      <c r="J278" s="39"/>
      <c r="K278" s="39"/>
      <c r="L278" s="43"/>
      <c r="M278" s="230"/>
      <c r="N278" s="79"/>
      <c r="O278" s="79"/>
      <c r="P278" s="79"/>
      <c r="Q278" s="79"/>
      <c r="R278" s="79"/>
      <c r="S278" s="79"/>
      <c r="T278" s="80"/>
      <c r="AT278" s="17" t="s">
        <v>174</v>
      </c>
      <c r="AU278" s="17" t="s">
        <v>76</v>
      </c>
    </row>
    <row r="279" s="12" customFormat="1">
      <c r="B279" s="232"/>
      <c r="C279" s="233"/>
      <c r="D279" s="228" t="s">
        <v>176</v>
      </c>
      <c r="E279" s="234" t="s">
        <v>1</v>
      </c>
      <c r="F279" s="235" t="s">
        <v>1537</v>
      </c>
      <c r="G279" s="233"/>
      <c r="H279" s="236">
        <v>30</v>
      </c>
      <c r="I279" s="237"/>
      <c r="J279" s="233"/>
      <c r="K279" s="233"/>
      <c r="L279" s="238"/>
      <c r="M279" s="239"/>
      <c r="N279" s="240"/>
      <c r="O279" s="240"/>
      <c r="P279" s="240"/>
      <c r="Q279" s="240"/>
      <c r="R279" s="240"/>
      <c r="S279" s="240"/>
      <c r="T279" s="241"/>
      <c r="AT279" s="242" t="s">
        <v>176</v>
      </c>
      <c r="AU279" s="242" t="s">
        <v>76</v>
      </c>
      <c r="AV279" s="12" t="s">
        <v>76</v>
      </c>
      <c r="AW279" s="12" t="s">
        <v>30</v>
      </c>
      <c r="AX279" s="12" t="s">
        <v>74</v>
      </c>
      <c r="AY279" s="242" t="s">
        <v>163</v>
      </c>
    </row>
    <row r="280" s="11" customFormat="1" ht="22.8" customHeight="1">
      <c r="B280" s="200"/>
      <c r="C280" s="201"/>
      <c r="D280" s="202" t="s">
        <v>66</v>
      </c>
      <c r="E280" s="214" t="s">
        <v>170</v>
      </c>
      <c r="F280" s="214" t="s">
        <v>304</v>
      </c>
      <c r="G280" s="201"/>
      <c r="H280" s="201"/>
      <c r="I280" s="204"/>
      <c r="J280" s="215">
        <f>BK280</f>
        <v>0</v>
      </c>
      <c r="K280" s="201"/>
      <c r="L280" s="206"/>
      <c r="M280" s="207"/>
      <c r="N280" s="208"/>
      <c r="O280" s="208"/>
      <c r="P280" s="209">
        <f>SUM(P281:P327)</f>
        <v>0</v>
      </c>
      <c r="Q280" s="208"/>
      <c r="R280" s="209">
        <f>SUM(R281:R327)</f>
        <v>15.341450924599997</v>
      </c>
      <c r="S280" s="208"/>
      <c r="T280" s="210">
        <f>SUM(T281:T327)</f>
        <v>0</v>
      </c>
      <c r="AR280" s="211" t="s">
        <v>74</v>
      </c>
      <c r="AT280" s="212" t="s">
        <v>66</v>
      </c>
      <c r="AU280" s="212" t="s">
        <v>74</v>
      </c>
      <c r="AY280" s="211" t="s">
        <v>163</v>
      </c>
      <c r="BK280" s="213">
        <f>SUM(BK281:BK327)</f>
        <v>0</v>
      </c>
    </row>
    <row r="281" s="1" customFormat="1" ht="16.5" customHeight="1">
      <c r="B281" s="38"/>
      <c r="C281" s="216" t="s">
        <v>418</v>
      </c>
      <c r="D281" s="216" t="s">
        <v>165</v>
      </c>
      <c r="E281" s="217" t="s">
        <v>306</v>
      </c>
      <c r="F281" s="218" t="s">
        <v>307</v>
      </c>
      <c r="G281" s="219" t="s">
        <v>241</v>
      </c>
      <c r="H281" s="220">
        <v>0.67900000000000005</v>
      </c>
      <c r="I281" s="221"/>
      <c r="J281" s="222">
        <f>ROUND(I281*H281,2)</f>
        <v>0</v>
      </c>
      <c r="K281" s="218" t="s">
        <v>169</v>
      </c>
      <c r="L281" s="43"/>
      <c r="M281" s="223" t="s">
        <v>1</v>
      </c>
      <c r="N281" s="224" t="s">
        <v>38</v>
      </c>
      <c r="O281" s="79"/>
      <c r="P281" s="225">
        <f>O281*H281</f>
        <v>0</v>
      </c>
      <c r="Q281" s="225">
        <v>1.0597380000000001</v>
      </c>
      <c r="R281" s="225">
        <f>Q281*H281</f>
        <v>0.71956210200000015</v>
      </c>
      <c r="S281" s="225">
        <v>0</v>
      </c>
      <c r="T281" s="226">
        <f>S281*H281</f>
        <v>0</v>
      </c>
      <c r="AR281" s="17" t="s">
        <v>170</v>
      </c>
      <c r="AT281" s="17" t="s">
        <v>165</v>
      </c>
      <c r="AU281" s="17" t="s">
        <v>76</v>
      </c>
      <c r="AY281" s="17" t="s">
        <v>163</v>
      </c>
      <c r="BE281" s="227">
        <f>IF(N281="základní",J281,0)</f>
        <v>0</v>
      </c>
      <c r="BF281" s="227">
        <f>IF(N281="snížená",J281,0)</f>
        <v>0</v>
      </c>
      <c r="BG281" s="227">
        <f>IF(N281="zákl. přenesená",J281,0)</f>
        <v>0</v>
      </c>
      <c r="BH281" s="227">
        <f>IF(N281="sníž. přenesená",J281,0)</f>
        <v>0</v>
      </c>
      <c r="BI281" s="227">
        <f>IF(N281="nulová",J281,0)</f>
        <v>0</v>
      </c>
      <c r="BJ281" s="17" t="s">
        <v>74</v>
      </c>
      <c r="BK281" s="227">
        <f>ROUND(I281*H281,2)</f>
        <v>0</v>
      </c>
      <c r="BL281" s="17" t="s">
        <v>170</v>
      </c>
      <c r="BM281" s="17" t="s">
        <v>1538</v>
      </c>
    </row>
    <row r="282" s="1" customFormat="1">
      <c r="B282" s="38"/>
      <c r="C282" s="39"/>
      <c r="D282" s="228" t="s">
        <v>172</v>
      </c>
      <c r="E282" s="39"/>
      <c r="F282" s="229" t="s">
        <v>309</v>
      </c>
      <c r="G282" s="39"/>
      <c r="H282" s="39"/>
      <c r="I282" s="143"/>
      <c r="J282" s="39"/>
      <c r="K282" s="39"/>
      <c r="L282" s="43"/>
      <c r="M282" s="230"/>
      <c r="N282" s="79"/>
      <c r="O282" s="79"/>
      <c r="P282" s="79"/>
      <c r="Q282" s="79"/>
      <c r="R282" s="79"/>
      <c r="S282" s="79"/>
      <c r="T282" s="80"/>
      <c r="AT282" s="17" t="s">
        <v>172</v>
      </c>
      <c r="AU282" s="17" t="s">
        <v>76</v>
      </c>
    </row>
    <row r="283" s="1" customFormat="1">
      <c r="B283" s="38"/>
      <c r="C283" s="39"/>
      <c r="D283" s="228" t="s">
        <v>174</v>
      </c>
      <c r="E283" s="39"/>
      <c r="F283" s="231" t="s">
        <v>310</v>
      </c>
      <c r="G283" s="39"/>
      <c r="H283" s="39"/>
      <c r="I283" s="143"/>
      <c r="J283" s="39"/>
      <c r="K283" s="39"/>
      <c r="L283" s="43"/>
      <c r="M283" s="230"/>
      <c r="N283" s="79"/>
      <c r="O283" s="79"/>
      <c r="P283" s="79"/>
      <c r="Q283" s="79"/>
      <c r="R283" s="79"/>
      <c r="S283" s="79"/>
      <c r="T283" s="80"/>
      <c r="AT283" s="17" t="s">
        <v>174</v>
      </c>
      <c r="AU283" s="17" t="s">
        <v>76</v>
      </c>
    </row>
    <row r="284" s="13" customFormat="1">
      <c r="B284" s="243"/>
      <c r="C284" s="244"/>
      <c r="D284" s="228" t="s">
        <v>176</v>
      </c>
      <c r="E284" s="245" t="s">
        <v>1</v>
      </c>
      <c r="F284" s="246" t="s">
        <v>1539</v>
      </c>
      <c r="G284" s="244"/>
      <c r="H284" s="245" t="s">
        <v>1</v>
      </c>
      <c r="I284" s="247"/>
      <c r="J284" s="244"/>
      <c r="K284" s="244"/>
      <c r="L284" s="248"/>
      <c r="M284" s="249"/>
      <c r="N284" s="250"/>
      <c r="O284" s="250"/>
      <c r="P284" s="250"/>
      <c r="Q284" s="250"/>
      <c r="R284" s="250"/>
      <c r="S284" s="250"/>
      <c r="T284" s="251"/>
      <c r="AT284" s="252" t="s">
        <v>176</v>
      </c>
      <c r="AU284" s="252" t="s">
        <v>76</v>
      </c>
      <c r="AV284" s="13" t="s">
        <v>74</v>
      </c>
      <c r="AW284" s="13" t="s">
        <v>30</v>
      </c>
      <c r="AX284" s="13" t="s">
        <v>67</v>
      </c>
      <c r="AY284" s="252" t="s">
        <v>163</v>
      </c>
    </row>
    <row r="285" s="12" customFormat="1">
      <c r="B285" s="232"/>
      <c r="C285" s="233"/>
      <c r="D285" s="228" t="s">
        <v>176</v>
      </c>
      <c r="E285" s="234" t="s">
        <v>1</v>
      </c>
      <c r="F285" s="235" t="s">
        <v>1540</v>
      </c>
      <c r="G285" s="233"/>
      <c r="H285" s="236">
        <v>0.035000000000000003</v>
      </c>
      <c r="I285" s="237"/>
      <c r="J285" s="233"/>
      <c r="K285" s="233"/>
      <c r="L285" s="238"/>
      <c r="M285" s="239"/>
      <c r="N285" s="240"/>
      <c r="O285" s="240"/>
      <c r="P285" s="240"/>
      <c r="Q285" s="240"/>
      <c r="R285" s="240"/>
      <c r="S285" s="240"/>
      <c r="T285" s="241"/>
      <c r="AT285" s="242" t="s">
        <v>176</v>
      </c>
      <c r="AU285" s="242" t="s">
        <v>76</v>
      </c>
      <c r="AV285" s="12" t="s">
        <v>76</v>
      </c>
      <c r="AW285" s="12" t="s">
        <v>30</v>
      </c>
      <c r="AX285" s="12" t="s">
        <v>67</v>
      </c>
      <c r="AY285" s="242" t="s">
        <v>163</v>
      </c>
    </row>
    <row r="286" s="13" customFormat="1">
      <c r="B286" s="243"/>
      <c r="C286" s="244"/>
      <c r="D286" s="228" t="s">
        <v>176</v>
      </c>
      <c r="E286" s="245" t="s">
        <v>1</v>
      </c>
      <c r="F286" s="246" t="s">
        <v>1541</v>
      </c>
      <c r="G286" s="244"/>
      <c r="H286" s="245" t="s">
        <v>1</v>
      </c>
      <c r="I286" s="247"/>
      <c r="J286" s="244"/>
      <c r="K286" s="244"/>
      <c r="L286" s="248"/>
      <c r="M286" s="249"/>
      <c r="N286" s="250"/>
      <c r="O286" s="250"/>
      <c r="P286" s="250"/>
      <c r="Q286" s="250"/>
      <c r="R286" s="250"/>
      <c r="S286" s="250"/>
      <c r="T286" s="251"/>
      <c r="AT286" s="252" t="s">
        <v>176</v>
      </c>
      <c r="AU286" s="252" t="s">
        <v>76</v>
      </c>
      <c r="AV286" s="13" t="s">
        <v>74</v>
      </c>
      <c r="AW286" s="13" t="s">
        <v>30</v>
      </c>
      <c r="AX286" s="13" t="s">
        <v>67</v>
      </c>
      <c r="AY286" s="252" t="s">
        <v>163</v>
      </c>
    </row>
    <row r="287" s="12" customFormat="1">
      <c r="B287" s="232"/>
      <c r="C287" s="233"/>
      <c r="D287" s="228" t="s">
        <v>176</v>
      </c>
      <c r="E287" s="234" t="s">
        <v>1</v>
      </c>
      <c r="F287" s="235" t="s">
        <v>1542</v>
      </c>
      <c r="G287" s="233"/>
      <c r="H287" s="236">
        <v>0.32800000000000001</v>
      </c>
      <c r="I287" s="237"/>
      <c r="J287" s="233"/>
      <c r="K287" s="233"/>
      <c r="L287" s="238"/>
      <c r="M287" s="239"/>
      <c r="N287" s="240"/>
      <c r="O287" s="240"/>
      <c r="P287" s="240"/>
      <c r="Q287" s="240"/>
      <c r="R287" s="240"/>
      <c r="S287" s="240"/>
      <c r="T287" s="241"/>
      <c r="AT287" s="242" t="s">
        <v>176</v>
      </c>
      <c r="AU287" s="242" t="s">
        <v>76</v>
      </c>
      <c r="AV287" s="12" t="s">
        <v>76</v>
      </c>
      <c r="AW287" s="12" t="s">
        <v>30</v>
      </c>
      <c r="AX287" s="12" t="s">
        <v>67</v>
      </c>
      <c r="AY287" s="242" t="s">
        <v>163</v>
      </c>
    </row>
    <row r="288" s="12" customFormat="1">
      <c r="B288" s="232"/>
      <c r="C288" s="233"/>
      <c r="D288" s="228" t="s">
        <v>176</v>
      </c>
      <c r="E288" s="234" t="s">
        <v>1</v>
      </c>
      <c r="F288" s="235" t="s">
        <v>1543</v>
      </c>
      <c r="G288" s="233"/>
      <c r="H288" s="236">
        <v>0.316</v>
      </c>
      <c r="I288" s="237"/>
      <c r="J288" s="233"/>
      <c r="K288" s="233"/>
      <c r="L288" s="238"/>
      <c r="M288" s="239"/>
      <c r="N288" s="240"/>
      <c r="O288" s="240"/>
      <c r="P288" s="240"/>
      <c r="Q288" s="240"/>
      <c r="R288" s="240"/>
      <c r="S288" s="240"/>
      <c r="T288" s="241"/>
      <c r="AT288" s="242" t="s">
        <v>176</v>
      </c>
      <c r="AU288" s="242" t="s">
        <v>76</v>
      </c>
      <c r="AV288" s="12" t="s">
        <v>76</v>
      </c>
      <c r="AW288" s="12" t="s">
        <v>30</v>
      </c>
      <c r="AX288" s="12" t="s">
        <v>67</v>
      </c>
      <c r="AY288" s="242" t="s">
        <v>163</v>
      </c>
    </row>
    <row r="289" s="14" customFormat="1">
      <c r="B289" s="253"/>
      <c r="C289" s="254"/>
      <c r="D289" s="228" t="s">
        <v>176</v>
      </c>
      <c r="E289" s="255" t="s">
        <v>1</v>
      </c>
      <c r="F289" s="256" t="s">
        <v>188</v>
      </c>
      <c r="G289" s="254"/>
      <c r="H289" s="257">
        <v>0.67900000000000005</v>
      </c>
      <c r="I289" s="258"/>
      <c r="J289" s="254"/>
      <c r="K289" s="254"/>
      <c r="L289" s="259"/>
      <c r="M289" s="260"/>
      <c r="N289" s="261"/>
      <c r="O289" s="261"/>
      <c r="P289" s="261"/>
      <c r="Q289" s="261"/>
      <c r="R289" s="261"/>
      <c r="S289" s="261"/>
      <c r="T289" s="262"/>
      <c r="AT289" s="263" t="s">
        <v>176</v>
      </c>
      <c r="AU289" s="263" t="s">
        <v>76</v>
      </c>
      <c r="AV289" s="14" t="s">
        <v>170</v>
      </c>
      <c r="AW289" s="14" t="s">
        <v>30</v>
      </c>
      <c r="AX289" s="14" t="s">
        <v>74</v>
      </c>
      <c r="AY289" s="263" t="s">
        <v>163</v>
      </c>
    </row>
    <row r="290" s="1" customFormat="1" ht="16.5" customHeight="1">
      <c r="B290" s="38"/>
      <c r="C290" s="216" t="s">
        <v>429</v>
      </c>
      <c r="D290" s="216" t="s">
        <v>165</v>
      </c>
      <c r="E290" s="217" t="s">
        <v>1544</v>
      </c>
      <c r="F290" s="218" t="s">
        <v>1545</v>
      </c>
      <c r="G290" s="219" t="s">
        <v>197</v>
      </c>
      <c r="H290" s="220">
        <v>10.693</v>
      </c>
      <c r="I290" s="221"/>
      <c r="J290" s="222">
        <f>ROUND(I290*H290,2)</f>
        <v>0</v>
      </c>
      <c r="K290" s="218" t="s">
        <v>169</v>
      </c>
      <c r="L290" s="43"/>
      <c r="M290" s="223" t="s">
        <v>1</v>
      </c>
      <c r="N290" s="224" t="s">
        <v>38</v>
      </c>
      <c r="O290" s="79"/>
      <c r="P290" s="225">
        <f>O290*H290</f>
        <v>0</v>
      </c>
      <c r="Q290" s="225">
        <v>0.22797600000000001</v>
      </c>
      <c r="R290" s="225">
        <f>Q290*H290</f>
        <v>2.4377473680000001</v>
      </c>
      <c r="S290" s="225">
        <v>0</v>
      </c>
      <c r="T290" s="226">
        <f>S290*H290</f>
        <v>0</v>
      </c>
      <c r="AR290" s="17" t="s">
        <v>170</v>
      </c>
      <c r="AT290" s="17" t="s">
        <v>165</v>
      </c>
      <c r="AU290" s="17" t="s">
        <v>76</v>
      </c>
      <c r="AY290" s="17" t="s">
        <v>163</v>
      </c>
      <c r="BE290" s="227">
        <f>IF(N290="základní",J290,0)</f>
        <v>0</v>
      </c>
      <c r="BF290" s="227">
        <f>IF(N290="snížená",J290,0)</f>
        <v>0</v>
      </c>
      <c r="BG290" s="227">
        <f>IF(N290="zákl. přenesená",J290,0)</f>
        <v>0</v>
      </c>
      <c r="BH290" s="227">
        <f>IF(N290="sníž. přenesená",J290,0)</f>
        <v>0</v>
      </c>
      <c r="BI290" s="227">
        <f>IF(N290="nulová",J290,0)</f>
        <v>0</v>
      </c>
      <c r="BJ290" s="17" t="s">
        <v>74</v>
      </c>
      <c r="BK290" s="227">
        <f>ROUND(I290*H290,2)</f>
        <v>0</v>
      </c>
      <c r="BL290" s="17" t="s">
        <v>170</v>
      </c>
      <c r="BM290" s="17" t="s">
        <v>1546</v>
      </c>
    </row>
    <row r="291" s="1" customFormat="1">
      <c r="B291" s="38"/>
      <c r="C291" s="39"/>
      <c r="D291" s="228" t="s">
        <v>172</v>
      </c>
      <c r="E291" s="39"/>
      <c r="F291" s="229" t="s">
        <v>1547</v>
      </c>
      <c r="G291" s="39"/>
      <c r="H291" s="39"/>
      <c r="I291" s="143"/>
      <c r="J291" s="39"/>
      <c r="K291" s="39"/>
      <c r="L291" s="43"/>
      <c r="M291" s="230"/>
      <c r="N291" s="79"/>
      <c r="O291" s="79"/>
      <c r="P291" s="79"/>
      <c r="Q291" s="79"/>
      <c r="R291" s="79"/>
      <c r="S291" s="79"/>
      <c r="T291" s="80"/>
      <c r="AT291" s="17" t="s">
        <v>172</v>
      </c>
      <c r="AU291" s="17" t="s">
        <v>76</v>
      </c>
    </row>
    <row r="292" s="1" customFormat="1">
      <c r="B292" s="38"/>
      <c r="C292" s="39"/>
      <c r="D292" s="228" t="s">
        <v>174</v>
      </c>
      <c r="E292" s="39"/>
      <c r="F292" s="231" t="s">
        <v>1548</v>
      </c>
      <c r="G292" s="39"/>
      <c r="H292" s="39"/>
      <c r="I292" s="143"/>
      <c r="J292" s="39"/>
      <c r="K292" s="39"/>
      <c r="L292" s="43"/>
      <c r="M292" s="230"/>
      <c r="N292" s="79"/>
      <c r="O292" s="79"/>
      <c r="P292" s="79"/>
      <c r="Q292" s="79"/>
      <c r="R292" s="79"/>
      <c r="S292" s="79"/>
      <c r="T292" s="80"/>
      <c r="AT292" s="17" t="s">
        <v>174</v>
      </c>
      <c r="AU292" s="17" t="s">
        <v>76</v>
      </c>
    </row>
    <row r="293" s="12" customFormat="1">
      <c r="B293" s="232"/>
      <c r="C293" s="233"/>
      <c r="D293" s="228" t="s">
        <v>176</v>
      </c>
      <c r="E293" s="234" t="s">
        <v>1</v>
      </c>
      <c r="F293" s="235" t="s">
        <v>1549</v>
      </c>
      <c r="G293" s="233"/>
      <c r="H293" s="236">
        <v>10.693</v>
      </c>
      <c r="I293" s="237"/>
      <c r="J293" s="233"/>
      <c r="K293" s="233"/>
      <c r="L293" s="238"/>
      <c r="M293" s="239"/>
      <c r="N293" s="240"/>
      <c r="O293" s="240"/>
      <c r="P293" s="240"/>
      <c r="Q293" s="240"/>
      <c r="R293" s="240"/>
      <c r="S293" s="240"/>
      <c r="T293" s="241"/>
      <c r="AT293" s="242" t="s">
        <v>176</v>
      </c>
      <c r="AU293" s="242" t="s">
        <v>76</v>
      </c>
      <c r="AV293" s="12" t="s">
        <v>76</v>
      </c>
      <c r="AW293" s="12" t="s">
        <v>30</v>
      </c>
      <c r="AX293" s="12" t="s">
        <v>74</v>
      </c>
      <c r="AY293" s="242" t="s">
        <v>163</v>
      </c>
    </row>
    <row r="294" s="1" customFormat="1" ht="16.5" customHeight="1">
      <c r="B294" s="38"/>
      <c r="C294" s="216" t="s">
        <v>436</v>
      </c>
      <c r="D294" s="216" t="s">
        <v>165</v>
      </c>
      <c r="E294" s="217" t="s">
        <v>1550</v>
      </c>
      <c r="F294" s="218" t="s">
        <v>1551</v>
      </c>
      <c r="G294" s="219" t="s">
        <v>197</v>
      </c>
      <c r="H294" s="220">
        <v>10.693</v>
      </c>
      <c r="I294" s="221"/>
      <c r="J294" s="222">
        <f>ROUND(I294*H294,2)</f>
        <v>0</v>
      </c>
      <c r="K294" s="218" t="s">
        <v>169</v>
      </c>
      <c r="L294" s="43"/>
      <c r="M294" s="223" t="s">
        <v>1</v>
      </c>
      <c r="N294" s="224" t="s">
        <v>38</v>
      </c>
      <c r="O294" s="79"/>
      <c r="P294" s="225">
        <f>O294*H294</f>
        <v>0</v>
      </c>
      <c r="Q294" s="225">
        <v>0.45584400000000003</v>
      </c>
      <c r="R294" s="225">
        <f>Q294*H294</f>
        <v>4.8743398920000001</v>
      </c>
      <c r="S294" s="225">
        <v>0</v>
      </c>
      <c r="T294" s="226">
        <f>S294*H294</f>
        <v>0</v>
      </c>
      <c r="AR294" s="17" t="s">
        <v>170</v>
      </c>
      <c r="AT294" s="17" t="s">
        <v>165</v>
      </c>
      <c r="AU294" s="17" t="s">
        <v>76</v>
      </c>
      <c r="AY294" s="17" t="s">
        <v>163</v>
      </c>
      <c r="BE294" s="227">
        <f>IF(N294="základní",J294,0)</f>
        <v>0</v>
      </c>
      <c r="BF294" s="227">
        <f>IF(N294="snížená",J294,0)</f>
        <v>0</v>
      </c>
      <c r="BG294" s="227">
        <f>IF(N294="zákl. přenesená",J294,0)</f>
        <v>0</v>
      </c>
      <c r="BH294" s="227">
        <f>IF(N294="sníž. přenesená",J294,0)</f>
        <v>0</v>
      </c>
      <c r="BI294" s="227">
        <f>IF(N294="nulová",J294,0)</f>
        <v>0</v>
      </c>
      <c r="BJ294" s="17" t="s">
        <v>74</v>
      </c>
      <c r="BK294" s="227">
        <f>ROUND(I294*H294,2)</f>
        <v>0</v>
      </c>
      <c r="BL294" s="17" t="s">
        <v>170</v>
      </c>
      <c r="BM294" s="17" t="s">
        <v>1552</v>
      </c>
    </row>
    <row r="295" s="1" customFormat="1">
      <c r="B295" s="38"/>
      <c r="C295" s="39"/>
      <c r="D295" s="228" t="s">
        <v>172</v>
      </c>
      <c r="E295" s="39"/>
      <c r="F295" s="229" t="s">
        <v>1553</v>
      </c>
      <c r="G295" s="39"/>
      <c r="H295" s="39"/>
      <c r="I295" s="143"/>
      <c r="J295" s="39"/>
      <c r="K295" s="39"/>
      <c r="L295" s="43"/>
      <c r="M295" s="230"/>
      <c r="N295" s="79"/>
      <c r="O295" s="79"/>
      <c r="P295" s="79"/>
      <c r="Q295" s="79"/>
      <c r="R295" s="79"/>
      <c r="S295" s="79"/>
      <c r="T295" s="80"/>
      <c r="AT295" s="17" t="s">
        <v>172</v>
      </c>
      <c r="AU295" s="17" t="s">
        <v>76</v>
      </c>
    </row>
    <row r="296" s="1" customFormat="1">
      <c r="B296" s="38"/>
      <c r="C296" s="39"/>
      <c r="D296" s="228" t="s">
        <v>174</v>
      </c>
      <c r="E296" s="39"/>
      <c r="F296" s="231" t="s">
        <v>1548</v>
      </c>
      <c r="G296" s="39"/>
      <c r="H296" s="39"/>
      <c r="I296" s="143"/>
      <c r="J296" s="39"/>
      <c r="K296" s="39"/>
      <c r="L296" s="43"/>
      <c r="M296" s="230"/>
      <c r="N296" s="79"/>
      <c r="O296" s="79"/>
      <c r="P296" s="79"/>
      <c r="Q296" s="79"/>
      <c r="R296" s="79"/>
      <c r="S296" s="79"/>
      <c r="T296" s="80"/>
      <c r="AT296" s="17" t="s">
        <v>174</v>
      </c>
      <c r="AU296" s="17" t="s">
        <v>76</v>
      </c>
    </row>
    <row r="297" s="12" customFormat="1">
      <c r="B297" s="232"/>
      <c r="C297" s="233"/>
      <c r="D297" s="228" t="s">
        <v>176</v>
      </c>
      <c r="E297" s="234" t="s">
        <v>1</v>
      </c>
      <c r="F297" s="235" t="s">
        <v>1549</v>
      </c>
      <c r="G297" s="233"/>
      <c r="H297" s="236">
        <v>10.693</v>
      </c>
      <c r="I297" s="237"/>
      <c r="J297" s="233"/>
      <c r="K297" s="233"/>
      <c r="L297" s="238"/>
      <c r="M297" s="239"/>
      <c r="N297" s="240"/>
      <c r="O297" s="240"/>
      <c r="P297" s="240"/>
      <c r="Q297" s="240"/>
      <c r="R297" s="240"/>
      <c r="S297" s="240"/>
      <c r="T297" s="241"/>
      <c r="AT297" s="242" t="s">
        <v>176</v>
      </c>
      <c r="AU297" s="242" t="s">
        <v>76</v>
      </c>
      <c r="AV297" s="12" t="s">
        <v>76</v>
      </c>
      <c r="AW297" s="12" t="s">
        <v>30</v>
      </c>
      <c r="AX297" s="12" t="s">
        <v>74</v>
      </c>
      <c r="AY297" s="242" t="s">
        <v>163</v>
      </c>
    </row>
    <row r="298" s="1" customFormat="1" ht="16.5" customHeight="1">
      <c r="B298" s="38"/>
      <c r="C298" s="216" t="s">
        <v>446</v>
      </c>
      <c r="D298" s="216" t="s">
        <v>165</v>
      </c>
      <c r="E298" s="217" t="s">
        <v>313</v>
      </c>
      <c r="F298" s="218" t="s">
        <v>314</v>
      </c>
      <c r="G298" s="219" t="s">
        <v>197</v>
      </c>
      <c r="H298" s="220">
        <v>1.272</v>
      </c>
      <c r="I298" s="221"/>
      <c r="J298" s="222">
        <f>ROUND(I298*H298,2)</f>
        <v>0</v>
      </c>
      <c r="K298" s="218" t="s">
        <v>169</v>
      </c>
      <c r="L298" s="43"/>
      <c r="M298" s="223" t="s">
        <v>1</v>
      </c>
      <c r="N298" s="224" t="s">
        <v>38</v>
      </c>
      <c r="O298" s="79"/>
      <c r="P298" s="225">
        <f>O298*H298</f>
        <v>0</v>
      </c>
      <c r="Q298" s="225">
        <v>0.0145328</v>
      </c>
      <c r="R298" s="225">
        <f>Q298*H298</f>
        <v>0.018485721600000001</v>
      </c>
      <c r="S298" s="225">
        <v>0</v>
      </c>
      <c r="T298" s="226">
        <f>S298*H298</f>
        <v>0</v>
      </c>
      <c r="AR298" s="17" t="s">
        <v>170</v>
      </c>
      <c r="AT298" s="17" t="s">
        <v>165</v>
      </c>
      <c r="AU298" s="17" t="s">
        <v>76</v>
      </c>
      <c r="AY298" s="17" t="s">
        <v>163</v>
      </c>
      <c r="BE298" s="227">
        <f>IF(N298="základní",J298,0)</f>
        <v>0</v>
      </c>
      <c r="BF298" s="227">
        <f>IF(N298="snížená",J298,0)</f>
        <v>0</v>
      </c>
      <c r="BG298" s="227">
        <f>IF(N298="zákl. přenesená",J298,0)</f>
        <v>0</v>
      </c>
      <c r="BH298" s="227">
        <f>IF(N298="sníž. přenesená",J298,0)</f>
        <v>0</v>
      </c>
      <c r="BI298" s="227">
        <f>IF(N298="nulová",J298,0)</f>
        <v>0</v>
      </c>
      <c r="BJ298" s="17" t="s">
        <v>74</v>
      </c>
      <c r="BK298" s="227">
        <f>ROUND(I298*H298,2)</f>
        <v>0</v>
      </c>
      <c r="BL298" s="17" t="s">
        <v>170</v>
      </c>
      <c r="BM298" s="17" t="s">
        <v>1554</v>
      </c>
    </row>
    <row r="299" s="1" customFormat="1">
      <c r="B299" s="38"/>
      <c r="C299" s="39"/>
      <c r="D299" s="228" t="s">
        <v>172</v>
      </c>
      <c r="E299" s="39"/>
      <c r="F299" s="229" t="s">
        <v>316</v>
      </c>
      <c r="G299" s="39"/>
      <c r="H299" s="39"/>
      <c r="I299" s="143"/>
      <c r="J299" s="39"/>
      <c r="K299" s="39"/>
      <c r="L299" s="43"/>
      <c r="M299" s="230"/>
      <c r="N299" s="79"/>
      <c r="O299" s="79"/>
      <c r="P299" s="79"/>
      <c r="Q299" s="79"/>
      <c r="R299" s="79"/>
      <c r="S299" s="79"/>
      <c r="T299" s="80"/>
      <c r="AT299" s="17" t="s">
        <v>172</v>
      </c>
      <c r="AU299" s="17" t="s">
        <v>76</v>
      </c>
    </row>
    <row r="300" s="1" customFormat="1">
      <c r="B300" s="38"/>
      <c r="C300" s="39"/>
      <c r="D300" s="228" t="s">
        <v>174</v>
      </c>
      <c r="E300" s="39"/>
      <c r="F300" s="231" t="s">
        <v>317</v>
      </c>
      <c r="G300" s="39"/>
      <c r="H300" s="39"/>
      <c r="I300" s="143"/>
      <c r="J300" s="39"/>
      <c r="K300" s="39"/>
      <c r="L300" s="43"/>
      <c r="M300" s="230"/>
      <c r="N300" s="79"/>
      <c r="O300" s="79"/>
      <c r="P300" s="79"/>
      <c r="Q300" s="79"/>
      <c r="R300" s="79"/>
      <c r="S300" s="79"/>
      <c r="T300" s="80"/>
      <c r="AT300" s="17" t="s">
        <v>174</v>
      </c>
      <c r="AU300" s="17" t="s">
        <v>76</v>
      </c>
    </row>
    <row r="301" s="13" customFormat="1">
      <c r="B301" s="243"/>
      <c r="C301" s="244"/>
      <c r="D301" s="228" t="s">
        <v>176</v>
      </c>
      <c r="E301" s="245" t="s">
        <v>1</v>
      </c>
      <c r="F301" s="246" t="s">
        <v>318</v>
      </c>
      <c r="G301" s="244"/>
      <c r="H301" s="245" t="s">
        <v>1</v>
      </c>
      <c r="I301" s="247"/>
      <c r="J301" s="244"/>
      <c r="K301" s="244"/>
      <c r="L301" s="248"/>
      <c r="M301" s="249"/>
      <c r="N301" s="250"/>
      <c r="O301" s="250"/>
      <c r="P301" s="250"/>
      <c r="Q301" s="250"/>
      <c r="R301" s="250"/>
      <c r="S301" s="250"/>
      <c r="T301" s="251"/>
      <c r="AT301" s="252" t="s">
        <v>176</v>
      </c>
      <c r="AU301" s="252" t="s">
        <v>76</v>
      </c>
      <c r="AV301" s="13" t="s">
        <v>74</v>
      </c>
      <c r="AW301" s="13" t="s">
        <v>30</v>
      </c>
      <c r="AX301" s="13" t="s">
        <v>67</v>
      </c>
      <c r="AY301" s="252" t="s">
        <v>163</v>
      </c>
    </row>
    <row r="302" s="12" customFormat="1">
      <c r="B302" s="232"/>
      <c r="C302" s="233"/>
      <c r="D302" s="228" t="s">
        <v>176</v>
      </c>
      <c r="E302" s="234" t="s">
        <v>1</v>
      </c>
      <c r="F302" s="235" t="s">
        <v>1555</v>
      </c>
      <c r="G302" s="233"/>
      <c r="H302" s="236">
        <v>0.67200000000000004</v>
      </c>
      <c r="I302" s="237"/>
      <c r="J302" s="233"/>
      <c r="K302" s="233"/>
      <c r="L302" s="238"/>
      <c r="M302" s="239"/>
      <c r="N302" s="240"/>
      <c r="O302" s="240"/>
      <c r="P302" s="240"/>
      <c r="Q302" s="240"/>
      <c r="R302" s="240"/>
      <c r="S302" s="240"/>
      <c r="T302" s="241"/>
      <c r="AT302" s="242" t="s">
        <v>176</v>
      </c>
      <c r="AU302" s="242" t="s">
        <v>76</v>
      </c>
      <c r="AV302" s="12" t="s">
        <v>76</v>
      </c>
      <c r="AW302" s="12" t="s">
        <v>30</v>
      </c>
      <c r="AX302" s="12" t="s">
        <v>67</v>
      </c>
      <c r="AY302" s="242" t="s">
        <v>163</v>
      </c>
    </row>
    <row r="303" s="12" customFormat="1">
      <c r="B303" s="232"/>
      <c r="C303" s="233"/>
      <c r="D303" s="228" t="s">
        <v>176</v>
      </c>
      <c r="E303" s="234" t="s">
        <v>1</v>
      </c>
      <c r="F303" s="235" t="s">
        <v>1556</v>
      </c>
      <c r="G303" s="233"/>
      <c r="H303" s="236">
        <v>0.59999999999999998</v>
      </c>
      <c r="I303" s="237"/>
      <c r="J303" s="233"/>
      <c r="K303" s="233"/>
      <c r="L303" s="238"/>
      <c r="M303" s="239"/>
      <c r="N303" s="240"/>
      <c r="O303" s="240"/>
      <c r="P303" s="240"/>
      <c r="Q303" s="240"/>
      <c r="R303" s="240"/>
      <c r="S303" s="240"/>
      <c r="T303" s="241"/>
      <c r="AT303" s="242" t="s">
        <v>176</v>
      </c>
      <c r="AU303" s="242" t="s">
        <v>76</v>
      </c>
      <c r="AV303" s="12" t="s">
        <v>76</v>
      </c>
      <c r="AW303" s="12" t="s">
        <v>30</v>
      </c>
      <c r="AX303" s="12" t="s">
        <v>67</v>
      </c>
      <c r="AY303" s="242" t="s">
        <v>163</v>
      </c>
    </row>
    <row r="304" s="14" customFormat="1">
      <c r="B304" s="253"/>
      <c r="C304" s="254"/>
      <c r="D304" s="228" t="s">
        <v>176</v>
      </c>
      <c r="E304" s="255" t="s">
        <v>1</v>
      </c>
      <c r="F304" s="256" t="s">
        <v>188</v>
      </c>
      <c r="G304" s="254"/>
      <c r="H304" s="257">
        <v>1.272</v>
      </c>
      <c r="I304" s="258"/>
      <c r="J304" s="254"/>
      <c r="K304" s="254"/>
      <c r="L304" s="259"/>
      <c r="M304" s="260"/>
      <c r="N304" s="261"/>
      <c r="O304" s="261"/>
      <c r="P304" s="261"/>
      <c r="Q304" s="261"/>
      <c r="R304" s="261"/>
      <c r="S304" s="261"/>
      <c r="T304" s="262"/>
      <c r="AT304" s="263" t="s">
        <v>176</v>
      </c>
      <c r="AU304" s="263" t="s">
        <v>76</v>
      </c>
      <c r="AV304" s="14" t="s">
        <v>170</v>
      </c>
      <c r="AW304" s="14" t="s">
        <v>30</v>
      </c>
      <c r="AX304" s="14" t="s">
        <v>74</v>
      </c>
      <c r="AY304" s="263" t="s">
        <v>163</v>
      </c>
    </row>
    <row r="305" s="1" customFormat="1" ht="16.5" customHeight="1">
      <c r="B305" s="38"/>
      <c r="C305" s="216" t="s">
        <v>452</v>
      </c>
      <c r="D305" s="216" t="s">
        <v>165</v>
      </c>
      <c r="E305" s="217" t="s">
        <v>321</v>
      </c>
      <c r="F305" s="218" t="s">
        <v>322</v>
      </c>
      <c r="G305" s="219" t="s">
        <v>197</v>
      </c>
      <c r="H305" s="220">
        <v>1.272</v>
      </c>
      <c r="I305" s="221"/>
      <c r="J305" s="222">
        <f>ROUND(I305*H305,2)</f>
        <v>0</v>
      </c>
      <c r="K305" s="218" t="s">
        <v>169</v>
      </c>
      <c r="L305" s="43"/>
      <c r="M305" s="223" t="s">
        <v>1</v>
      </c>
      <c r="N305" s="224" t="s">
        <v>38</v>
      </c>
      <c r="O305" s="79"/>
      <c r="P305" s="225">
        <f>O305*H305</f>
        <v>0</v>
      </c>
      <c r="Q305" s="225">
        <v>0.015138</v>
      </c>
      <c r="R305" s="225">
        <f>Q305*H305</f>
        <v>0.019255536</v>
      </c>
      <c r="S305" s="225">
        <v>0</v>
      </c>
      <c r="T305" s="226">
        <f>S305*H305</f>
        <v>0</v>
      </c>
      <c r="AR305" s="17" t="s">
        <v>170</v>
      </c>
      <c r="AT305" s="17" t="s">
        <v>165</v>
      </c>
      <c r="AU305" s="17" t="s">
        <v>76</v>
      </c>
      <c r="AY305" s="17" t="s">
        <v>163</v>
      </c>
      <c r="BE305" s="227">
        <f>IF(N305="základní",J305,0)</f>
        <v>0</v>
      </c>
      <c r="BF305" s="227">
        <f>IF(N305="snížená",J305,0)</f>
        <v>0</v>
      </c>
      <c r="BG305" s="227">
        <f>IF(N305="zákl. přenesená",J305,0)</f>
        <v>0</v>
      </c>
      <c r="BH305" s="227">
        <f>IF(N305="sníž. přenesená",J305,0)</f>
        <v>0</v>
      </c>
      <c r="BI305" s="227">
        <f>IF(N305="nulová",J305,0)</f>
        <v>0</v>
      </c>
      <c r="BJ305" s="17" t="s">
        <v>74</v>
      </c>
      <c r="BK305" s="227">
        <f>ROUND(I305*H305,2)</f>
        <v>0</v>
      </c>
      <c r="BL305" s="17" t="s">
        <v>170</v>
      </c>
      <c r="BM305" s="17" t="s">
        <v>1557</v>
      </c>
    </row>
    <row r="306" s="1" customFormat="1">
      <c r="B306" s="38"/>
      <c r="C306" s="39"/>
      <c r="D306" s="228" t="s">
        <v>172</v>
      </c>
      <c r="E306" s="39"/>
      <c r="F306" s="229" t="s">
        <v>324</v>
      </c>
      <c r="G306" s="39"/>
      <c r="H306" s="39"/>
      <c r="I306" s="143"/>
      <c r="J306" s="39"/>
      <c r="K306" s="39"/>
      <c r="L306" s="43"/>
      <c r="M306" s="230"/>
      <c r="N306" s="79"/>
      <c r="O306" s="79"/>
      <c r="P306" s="79"/>
      <c r="Q306" s="79"/>
      <c r="R306" s="79"/>
      <c r="S306" s="79"/>
      <c r="T306" s="80"/>
      <c r="AT306" s="17" t="s">
        <v>172</v>
      </c>
      <c r="AU306" s="17" t="s">
        <v>76</v>
      </c>
    </row>
    <row r="307" s="1" customFormat="1">
      <c r="B307" s="38"/>
      <c r="C307" s="39"/>
      <c r="D307" s="228" t="s">
        <v>174</v>
      </c>
      <c r="E307" s="39"/>
      <c r="F307" s="231" t="s">
        <v>317</v>
      </c>
      <c r="G307" s="39"/>
      <c r="H307" s="39"/>
      <c r="I307" s="143"/>
      <c r="J307" s="39"/>
      <c r="K307" s="39"/>
      <c r="L307" s="43"/>
      <c r="M307" s="230"/>
      <c r="N307" s="79"/>
      <c r="O307" s="79"/>
      <c r="P307" s="79"/>
      <c r="Q307" s="79"/>
      <c r="R307" s="79"/>
      <c r="S307" s="79"/>
      <c r="T307" s="80"/>
      <c r="AT307" s="17" t="s">
        <v>174</v>
      </c>
      <c r="AU307" s="17" t="s">
        <v>76</v>
      </c>
    </row>
    <row r="308" s="13" customFormat="1">
      <c r="B308" s="243"/>
      <c r="C308" s="244"/>
      <c r="D308" s="228" t="s">
        <v>176</v>
      </c>
      <c r="E308" s="245" t="s">
        <v>1</v>
      </c>
      <c r="F308" s="246" t="s">
        <v>1558</v>
      </c>
      <c r="G308" s="244"/>
      <c r="H308" s="245" t="s">
        <v>1</v>
      </c>
      <c r="I308" s="247"/>
      <c r="J308" s="244"/>
      <c r="K308" s="244"/>
      <c r="L308" s="248"/>
      <c r="M308" s="249"/>
      <c r="N308" s="250"/>
      <c r="O308" s="250"/>
      <c r="P308" s="250"/>
      <c r="Q308" s="250"/>
      <c r="R308" s="250"/>
      <c r="S308" s="250"/>
      <c r="T308" s="251"/>
      <c r="AT308" s="252" t="s">
        <v>176</v>
      </c>
      <c r="AU308" s="252" t="s">
        <v>76</v>
      </c>
      <c r="AV308" s="13" t="s">
        <v>74</v>
      </c>
      <c r="AW308" s="13" t="s">
        <v>30</v>
      </c>
      <c r="AX308" s="13" t="s">
        <v>67</v>
      </c>
      <c r="AY308" s="252" t="s">
        <v>163</v>
      </c>
    </row>
    <row r="309" s="12" customFormat="1">
      <c r="B309" s="232"/>
      <c r="C309" s="233"/>
      <c r="D309" s="228" t="s">
        <v>176</v>
      </c>
      <c r="E309" s="234" t="s">
        <v>1</v>
      </c>
      <c r="F309" s="235" t="s">
        <v>1559</v>
      </c>
      <c r="G309" s="233"/>
      <c r="H309" s="236">
        <v>1.272</v>
      </c>
      <c r="I309" s="237"/>
      <c r="J309" s="233"/>
      <c r="K309" s="233"/>
      <c r="L309" s="238"/>
      <c r="M309" s="239"/>
      <c r="N309" s="240"/>
      <c r="O309" s="240"/>
      <c r="P309" s="240"/>
      <c r="Q309" s="240"/>
      <c r="R309" s="240"/>
      <c r="S309" s="240"/>
      <c r="T309" s="241"/>
      <c r="AT309" s="242" t="s">
        <v>176</v>
      </c>
      <c r="AU309" s="242" t="s">
        <v>76</v>
      </c>
      <c r="AV309" s="12" t="s">
        <v>76</v>
      </c>
      <c r="AW309" s="12" t="s">
        <v>30</v>
      </c>
      <c r="AX309" s="12" t="s">
        <v>67</v>
      </c>
      <c r="AY309" s="242" t="s">
        <v>163</v>
      </c>
    </row>
    <row r="310" s="14" customFormat="1">
      <c r="B310" s="253"/>
      <c r="C310" s="254"/>
      <c r="D310" s="228" t="s">
        <v>176</v>
      </c>
      <c r="E310" s="255" t="s">
        <v>1</v>
      </c>
      <c r="F310" s="256" t="s">
        <v>188</v>
      </c>
      <c r="G310" s="254"/>
      <c r="H310" s="257">
        <v>1.272</v>
      </c>
      <c r="I310" s="258"/>
      <c r="J310" s="254"/>
      <c r="K310" s="254"/>
      <c r="L310" s="259"/>
      <c r="M310" s="260"/>
      <c r="N310" s="261"/>
      <c r="O310" s="261"/>
      <c r="P310" s="261"/>
      <c r="Q310" s="261"/>
      <c r="R310" s="261"/>
      <c r="S310" s="261"/>
      <c r="T310" s="262"/>
      <c r="AT310" s="263" t="s">
        <v>176</v>
      </c>
      <c r="AU310" s="263" t="s">
        <v>76</v>
      </c>
      <c r="AV310" s="14" t="s">
        <v>170</v>
      </c>
      <c r="AW310" s="14" t="s">
        <v>30</v>
      </c>
      <c r="AX310" s="14" t="s">
        <v>74</v>
      </c>
      <c r="AY310" s="263" t="s">
        <v>163</v>
      </c>
    </row>
    <row r="311" s="1" customFormat="1" ht="16.5" customHeight="1">
      <c r="B311" s="38"/>
      <c r="C311" s="216" t="s">
        <v>462</v>
      </c>
      <c r="D311" s="216" t="s">
        <v>165</v>
      </c>
      <c r="E311" s="217" t="s">
        <v>1560</v>
      </c>
      <c r="F311" s="218" t="s">
        <v>1561</v>
      </c>
      <c r="G311" s="219" t="s">
        <v>197</v>
      </c>
      <c r="H311" s="220">
        <v>6.0949999999999998</v>
      </c>
      <c r="I311" s="221"/>
      <c r="J311" s="222">
        <f>ROUND(I311*H311,2)</f>
        <v>0</v>
      </c>
      <c r="K311" s="218" t="s">
        <v>169</v>
      </c>
      <c r="L311" s="43"/>
      <c r="M311" s="223" t="s">
        <v>1</v>
      </c>
      <c r="N311" s="224" t="s">
        <v>38</v>
      </c>
      <c r="O311" s="79"/>
      <c r="P311" s="225">
        <f>O311*H311</f>
        <v>0</v>
      </c>
      <c r="Q311" s="225">
        <v>0.16192000000000001</v>
      </c>
      <c r="R311" s="225">
        <f>Q311*H311</f>
        <v>0.98690239999999996</v>
      </c>
      <c r="S311" s="225">
        <v>0</v>
      </c>
      <c r="T311" s="226">
        <f>S311*H311</f>
        <v>0</v>
      </c>
      <c r="AR311" s="17" t="s">
        <v>170</v>
      </c>
      <c r="AT311" s="17" t="s">
        <v>165</v>
      </c>
      <c r="AU311" s="17" t="s">
        <v>76</v>
      </c>
      <c r="AY311" s="17" t="s">
        <v>163</v>
      </c>
      <c r="BE311" s="227">
        <f>IF(N311="základní",J311,0)</f>
        <v>0</v>
      </c>
      <c r="BF311" s="227">
        <f>IF(N311="snížená",J311,0)</f>
        <v>0</v>
      </c>
      <c r="BG311" s="227">
        <f>IF(N311="zákl. přenesená",J311,0)</f>
        <v>0</v>
      </c>
      <c r="BH311" s="227">
        <f>IF(N311="sníž. přenesená",J311,0)</f>
        <v>0</v>
      </c>
      <c r="BI311" s="227">
        <f>IF(N311="nulová",J311,0)</f>
        <v>0</v>
      </c>
      <c r="BJ311" s="17" t="s">
        <v>74</v>
      </c>
      <c r="BK311" s="227">
        <f>ROUND(I311*H311,2)</f>
        <v>0</v>
      </c>
      <c r="BL311" s="17" t="s">
        <v>170</v>
      </c>
      <c r="BM311" s="17" t="s">
        <v>1562</v>
      </c>
    </row>
    <row r="312" s="1" customFormat="1">
      <c r="B312" s="38"/>
      <c r="C312" s="39"/>
      <c r="D312" s="228" t="s">
        <v>172</v>
      </c>
      <c r="E312" s="39"/>
      <c r="F312" s="229" t="s">
        <v>1563</v>
      </c>
      <c r="G312" s="39"/>
      <c r="H312" s="39"/>
      <c r="I312" s="143"/>
      <c r="J312" s="39"/>
      <c r="K312" s="39"/>
      <c r="L312" s="43"/>
      <c r="M312" s="230"/>
      <c r="N312" s="79"/>
      <c r="O312" s="79"/>
      <c r="P312" s="79"/>
      <c r="Q312" s="79"/>
      <c r="R312" s="79"/>
      <c r="S312" s="79"/>
      <c r="T312" s="80"/>
      <c r="AT312" s="17" t="s">
        <v>172</v>
      </c>
      <c r="AU312" s="17" t="s">
        <v>76</v>
      </c>
    </row>
    <row r="313" s="1" customFormat="1">
      <c r="B313" s="38"/>
      <c r="C313" s="39"/>
      <c r="D313" s="228" t="s">
        <v>174</v>
      </c>
      <c r="E313" s="39"/>
      <c r="F313" s="231" t="s">
        <v>1564</v>
      </c>
      <c r="G313" s="39"/>
      <c r="H313" s="39"/>
      <c r="I313" s="143"/>
      <c r="J313" s="39"/>
      <c r="K313" s="39"/>
      <c r="L313" s="43"/>
      <c r="M313" s="230"/>
      <c r="N313" s="79"/>
      <c r="O313" s="79"/>
      <c r="P313" s="79"/>
      <c r="Q313" s="79"/>
      <c r="R313" s="79"/>
      <c r="S313" s="79"/>
      <c r="T313" s="80"/>
      <c r="AT313" s="17" t="s">
        <v>174</v>
      </c>
      <c r="AU313" s="17" t="s">
        <v>76</v>
      </c>
    </row>
    <row r="314" s="1" customFormat="1" ht="16.5" customHeight="1">
      <c r="B314" s="38"/>
      <c r="C314" s="216" t="s">
        <v>468</v>
      </c>
      <c r="D314" s="216" t="s">
        <v>165</v>
      </c>
      <c r="E314" s="217" t="s">
        <v>1565</v>
      </c>
      <c r="F314" s="218" t="s">
        <v>1566</v>
      </c>
      <c r="G314" s="219" t="s">
        <v>180</v>
      </c>
      <c r="H314" s="220">
        <v>10.01</v>
      </c>
      <c r="I314" s="221"/>
      <c r="J314" s="222">
        <f>ROUND(I314*H314,2)</f>
        <v>0</v>
      </c>
      <c r="K314" s="218" t="s">
        <v>169</v>
      </c>
      <c r="L314" s="43"/>
      <c r="M314" s="223" t="s">
        <v>1</v>
      </c>
      <c r="N314" s="224" t="s">
        <v>38</v>
      </c>
      <c r="O314" s="79"/>
      <c r="P314" s="225">
        <f>O314*H314</f>
        <v>0</v>
      </c>
      <c r="Q314" s="225">
        <v>0</v>
      </c>
      <c r="R314" s="225">
        <f>Q314*H314</f>
        <v>0</v>
      </c>
      <c r="S314" s="225">
        <v>0</v>
      </c>
      <c r="T314" s="226">
        <f>S314*H314</f>
        <v>0</v>
      </c>
      <c r="AR314" s="17" t="s">
        <v>170</v>
      </c>
      <c r="AT314" s="17" t="s">
        <v>165</v>
      </c>
      <c r="AU314" s="17" t="s">
        <v>76</v>
      </c>
      <c r="AY314" s="17" t="s">
        <v>163</v>
      </c>
      <c r="BE314" s="227">
        <f>IF(N314="základní",J314,0)</f>
        <v>0</v>
      </c>
      <c r="BF314" s="227">
        <f>IF(N314="snížená",J314,0)</f>
        <v>0</v>
      </c>
      <c r="BG314" s="227">
        <f>IF(N314="zákl. přenesená",J314,0)</f>
        <v>0</v>
      </c>
      <c r="BH314" s="227">
        <f>IF(N314="sníž. přenesená",J314,0)</f>
        <v>0</v>
      </c>
      <c r="BI314" s="227">
        <f>IF(N314="nulová",J314,0)</f>
        <v>0</v>
      </c>
      <c r="BJ314" s="17" t="s">
        <v>74</v>
      </c>
      <c r="BK314" s="227">
        <f>ROUND(I314*H314,2)</f>
        <v>0</v>
      </c>
      <c r="BL314" s="17" t="s">
        <v>170</v>
      </c>
      <c r="BM314" s="17" t="s">
        <v>1567</v>
      </c>
    </row>
    <row r="315" s="1" customFormat="1">
      <c r="B315" s="38"/>
      <c r="C315" s="39"/>
      <c r="D315" s="228" t="s">
        <v>172</v>
      </c>
      <c r="E315" s="39"/>
      <c r="F315" s="229" t="s">
        <v>1568</v>
      </c>
      <c r="G315" s="39"/>
      <c r="H315" s="39"/>
      <c r="I315" s="143"/>
      <c r="J315" s="39"/>
      <c r="K315" s="39"/>
      <c r="L315" s="43"/>
      <c r="M315" s="230"/>
      <c r="N315" s="79"/>
      <c r="O315" s="79"/>
      <c r="P315" s="79"/>
      <c r="Q315" s="79"/>
      <c r="R315" s="79"/>
      <c r="S315" s="79"/>
      <c r="T315" s="80"/>
      <c r="AT315" s="17" t="s">
        <v>172</v>
      </c>
      <c r="AU315" s="17" t="s">
        <v>76</v>
      </c>
    </row>
    <row r="316" s="1" customFormat="1">
      <c r="B316" s="38"/>
      <c r="C316" s="39"/>
      <c r="D316" s="228" t="s">
        <v>174</v>
      </c>
      <c r="E316" s="39"/>
      <c r="F316" s="231" t="s">
        <v>794</v>
      </c>
      <c r="G316" s="39"/>
      <c r="H316" s="39"/>
      <c r="I316" s="143"/>
      <c r="J316" s="39"/>
      <c r="K316" s="39"/>
      <c r="L316" s="43"/>
      <c r="M316" s="230"/>
      <c r="N316" s="79"/>
      <c r="O316" s="79"/>
      <c r="P316" s="79"/>
      <c r="Q316" s="79"/>
      <c r="R316" s="79"/>
      <c r="S316" s="79"/>
      <c r="T316" s="80"/>
      <c r="AT316" s="17" t="s">
        <v>174</v>
      </c>
      <c r="AU316" s="17" t="s">
        <v>76</v>
      </c>
    </row>
    <row r="317" s="13" customFormat="1">
      <c r="B317" s="243"/>
      <c r="C317" s="244"/>
      <c r="D317" s="228" t="s">
        <v>176</v>
      </c>
      <c r="E317" s="245" t="s">
        <v>1</v>
      </c>
      <c r="F317" s="246" t="s">
        <v>1569</v>
      </c>
      <c r="G317" s="244"/>
      <c r="H317" s="245" t="s">
        <v>1</v>
      </c>
      <c r="I317" s="247"/>
      <c r="J317" s="244"/>
      <c r="K317" s="244"/>
      <c r="L317" s="248"/>
      <c r="M317" s="249"/>
      <c r="N317" s="250"/>
      <c r="O317" s="250"/>
      <c r="P317" s="250"/>
      <c r="Q317" s="250"/>
      <c r="R317" s="250"/>
      <c r="S317" s="250"/>
      <c r="T317" s="251"/>
      <c r="AT317" s="252" t="s">
        <v>176</v>
      </c>
      <c r="AU317" s="252" t="s">
        <v>76</v>
      </c>
      <c r="AV317" s="13" t="s">
        <v>74</v>
      </c>
      <c r="AW317" s="13" t="s">
        <v>30</v>
      </c>
      <c r="AX317" s="13" t="s">
        <v>67</v>
      </c>
      <c r="AY317" s="252" t="s">
        <v>163</v>
      </c>
    </row>
    <row r="318" s="12" customFormat="1">
      <c r="B318" s="232"/>
      <c r="C318" s="233"/>
      <c r="D318" s="228" t="s">
        <v>176</v>
      </c>
      <c r="E318" s="234" t="s">
        <v>1</v>
      </c>
      <c r="F318" s="235" t="s">
        <v>1570</v>
      </c>
      <c r="G318" s="233"/>
      <c r="H318" s="236">
        <v>4.8399999999999999</v>
      </c>
      <c r="I318" s="237"/>
      <c r="J318" s="233"/>
      <c r="K318" s="233"/>
      <c r="L318" s="238"/>
      <c r="M318" s="239"/>
      <c r="N318" s="240"/>
      <c r="O318" s="240"/>
      <c r="P318" s="240"/>
      <c r="Q318" s="240"/>
      <c r="R318" s="240"/>
      <c r="S318" s="240"/>
      <c r="T318" s="241"/>
      <c r="AT318" s="242" t="s">
        <v>176</v>
      </c>
      <c r="AU318" s="242" t="s">
        <v>76</v>
      </c>
      <c r="AV318" s="12" t="s">
        <v>76</v>
      </c>
      <c r="AW318" s="12" t="s">
        <v>30</v>
      </c>
      <c r="AX318" s="12" t="s">
        <v>67</v>
      </c>
      <c r="AY318" s="242" t="s">
        <v>163</v>
      </c>
    </row>
    <row r="319" s="12" customFormat="1">
      <c r="B319" s="232"/>
      <c r="C319" s="233"/>
      <c r="D319" s="228" t="s">
        <v>176</v>
      </c>
      <c r="E319" s="234" t="s">
        <v>1</v>
      </c>
      <c r="F319" s="235" t="s">
        <v>1571</v>
      </c>
      <c r="G319" s="233"/>
      <c r="H319" s="236">
        <v>5.1699999999999999</v>
      </c>
      <c r="I319" s="237"/>
      <c r="J319" s="233"/>
      <c r="K319" s="233"/>
      <c r="L319" s="238"/>
      <c r="M319" s="239"/>
      <c r="N319" s="240"/>
      <c r="O319" s="240"/>
      <c r="P319" s="240"/>
      <c r="Q319" s="240"/>
      <c r="R319" s="240"/>
      <c r="S319" s="240"/>
      <c r="T319" s="241"/>
      <c r="AT319" s="242" t="s">
        <v>176</v>
      </c>
      <c r="AU319" s="242" t="s">
        <v>76</v>
      </c>
      <c r="AV319" s="12" t="s">
        <v>76</v>
      </c>
      <c r="AW319" s="12" t="s">
        <v>30</v>
      </c>
      <c r="AX319" s="12" t="s">
        <v>67</v>
      </c>
      <c r="AY319" s="242" t="s">
        <v>163</v>
      </c>
    </row>
    <row r="320" s="14" customFormat="1">
      <c r="B320" s="253"/>
      <c r="C320" s="254"/>
      <c r="D320" s="228" t="s">
        <v>176</v>
      </c>
      <c r="E320" s="255" t="s">
        <v>1</v>
      </c>
      <c r="F320" s="256" t="s">
        <v>188</v>
      </c>
      <c r="G320" s="254"/>
      <c r="H320" s="257">
        <v>10.01</v>
      </c>
      <c r="I320" s="258"/>
      <c r="J320" s="254"/>
      <c r="K320" s="254"/>
      <c r="L320" s="259"/>
      <c r="M320" s="260"/>
      <c r="N320" s="261"/>
      <c r="O320" s="261"/>
      <c r="P320" s="261"/>
      <c r="Q320" s="261"/>
      <c r="R320" s="261"/>
      <c r="S320" s="261"/>
      <c r="T320" s="262"/>
      <c r="AT320" s="263" t="s">
        <v>176</v>
      </c>
      <c r="AU320" s="263" t="s">
        <v>76</v>
      </c>
      <c r="AV320" s="14" t="s">
        <v>170</v>
      </c>
      <c r="AW320" s="14" t="s">
        <v>30</v>
      </c>
      <c r="AX320" s="14" t="s">
        <v>74</v>
      </c>
      <c r="AY320" s="263" t="s">
        <v>163</v>
      </c>
    </row>
    <row r="321" s="1" customFormat="1" ht="16.5" customHeight="1">
      <c r="B321" s="38"/>
      <c r="C321" s="216" t="s">
        <v>473</v>
      </c>
      <c r="D321" s="216" t="s">
        <v>165</v>
      </c>
      <c r="E321" s="217" t="s">
        <v>1572</v>
      </c>
      <c r="F321" s="218" t="s">
        <v>1573</v>
      </c>
      <c r="G321" s="219" t="s">
        <v>197</v>
      </c>
      <c r="H321" s="220">
        <v>6.0949999999999998</v>
      </c>
      <c r="I321" s="221"/>
      <c r="J321" s="222">
        <f>ROUND(I321*H321,2)</f>
        <v>0</v>
      </c>
      <c r="K321" s="218" t="s">
        <v>169</v>
      </c>
      <c r="L321" s="43"/>
      <c r="M321" s="223" t="s">
        <v>1</v>
      </c>
      <c r="N321" s="224" t="s">
        <v>38</v>
      </c>
      <c r="O321" s="79"/>
      <c r="P321" s="225">
        <f>O321*H321</f>
        <v>0</v>
      </c>
      <c r="Q321" s="225">
        <v>1.031199</v>
      </c>
      <c r="R321" s="225">
        <f>Q321*H321</f>
        <v>6.2851579049999993</v>
      </c>
      <c r="S321" s="225">
        <v>0</v>
      </c>
      <c r="T321" s="226">
        <f>S321*H321</f>
        <v>0</v>
      </c>
      <c r="AR321" s="17" t="s">
        <v>170</v>
      </c>
      <c r="AT321" s="17" t="s">
        <v>165</v>
      </c>
      <c r="AU321" s="17" t="s">
        <v>76</v>
      </c>
      <c r="AY321" s="17" t="s">
        <v>163</v>
      </c>
      <c r="BE321" s="227">
        <f>IF(N321="základní",J321,0)</f>
        <v>0</v>
      </c>
      <c r="BF321" s="227">
        <f>IF(N321="snížená",J321,0)</f>
        <v>0</v>
      </c>
      <c r="BG321" s="227">
        <f>IF(N321="zákl. přenesená",J321,0)</f>
        <v>0</v>
      </c>
      <c r="BH321" s="227">
        <f>IF(N321="sníž. přenesená",J321,0)</f>
        <v>0</v>
      </c>
      <c r="BI321" s="227">
        <f>IF(N321="nulová",J321,0)</f>
        <v>0</v>
      </c>
      <c r="BJ321" s="17" t="s">
        <v>74</v>
      </c>
      <c r="BK321" s="227">
        <f>ROUND(I321*H321,2)</f>
        <v>0</v>
      </c>
      <c r="BL321" s="17" t="s">
        <v>170</v>
      </c>
      <c r="BM321" s="17" t="s">
        <v>1574</v>
      </c>
    </row>
    <row r="322" s="1" customFormat="1">
      <c r="B322" s="38"/>
      <c r="C322" s="39"/>
      <c r="D322" s="228" t="s">
        <v>172</v>
      </c>
      <c r="E322" s="39"/>
      <c r="F322" s="229" t="s">
        <v>1575</v>
      </c>
      <c r="G322" s="39"/>
      <c r="H322" s="39"/>
      <c r="I322" s="143"/>
      <c r="J322" s="39"/>
      <c r="K322" s="39"/>
      <c r="L322" s="43"/>
      <c r="M322" s="230"/>
      <c r="N322" s="79"/>
      <c r="O322" s="79"/>
      <c r="P322" s="79"/>
      <c r="Q322" s="79"/>
      <c r="R322" s="79"/>
      <c r="S322" s="79"/>
      <c r="T322" s="80"/>
      <c r="AT322" s="17" t="s">
        <v>172</v>
      </c>
      <c r="AU322" s="17" t="s">
        <v>76</v>
      </c>
    </row>
    <row r="323" s="1" customFormat="1">
      <c r="B323" s="38"/>
      <c r="C323" s="39"/>
      <c r="D323" s="228" t="s">
        <v>174</v>
      </c>
      <c r="E323" s="39"/>
      <c r="F323" s="231" t="s">
        <v>331</v>
      </c>
      <c r="G323" s="39"/>
      <c r="H323" s="39"/>
      <c r="I323" s="143"/>
      <c r="J323" s="39"/>
      <c r="K323" s="39"/>
      <c r="L323" s="43"/>
      <c r="M323" s="230"/>
      <c r="N323" s="79"/>
      <c r="O323" s="79"/>
      <c r="P323" s="79"/>
      <c r="Q323" s="79"/>
      <c r="R323" s="79"/>
      <c r="S323" s="79"/>
      <c r="T323" s="80"/>
      <c r="AT323" s="17" t="s">
        <v>174</v>
      </c>
      <c r="AU323" s="17" t="s">
        <v>76</v>
      </c>
    </row>
    <row r="324" s="13" customFormat="1">
      <c r="B324" s="243"/>
      <c r="C324" s="244"/>
      <c r="D324" s="228" t="s">
        <v>176</v>
      </c>
      <c r="E324" s="245" t="s">
        <v>1</v>
      </c>
      <c r="F324" s="246" t="s">
        <v>1576</v>
      </c>
      <c r="G324" s="244"/>
      <c r="H324" s="245" t="s">
        <v>1</v>
      </c>
      <c r="I324" s="247"/>
      <c r="J324" s="244"/>
      <c r="K324" s="244"/>
      <c r="L324" s="248"/>
      <c r="M324" s="249"/>
      <c r="N324" s="250"/>
      <c r="O324" s="250"/>
      <c r="P324" s="250"/>
      <c r="Q324" s="250"/>
      <c r="R324" s="250"/>
      <c r="S324" s="250"/>
      <c r="T324" s="251"/>
      <c r="AT324" s="252" t="s">
        <v>176</v>
      </c>
      <c r="AU324" s="252" t="s">
        <v>76</v>
      </c>
      <c r="AV324" s="13" t="s">
        <v>74</v>
      </c>
      <c r="AW324" s="13" t="s">
        <v>30</v>
      </c>
      <c r="AX324" s="13" t="s">
        <v>67</v>
      </c>
      <c r="AY324" s="252" t="s">
        <v>163</v>
      </c>
    </row>
    <row r="325" s="12" customFormat="1">
      <c r="B325" s="232"/>
      <c r="C325" s="233"/>
      <c r="D325" s="228" t="s">
        <v>176</v>
      </c>
      <c r="E325" s="234" t="s">
        <v>1</v>
      </c>
      <c r="F325" s="235" t="s">
        <v>1493</v>
      </c>
      <c r="G325" s="233"/>
      <c r="H325" s="236">
        <v>3.2200000000000002</v>
      </c>
      <c r="I325" s="237"/>
      <c r="J325" s="233"/>
      <c r="K325" s="233"/>
      <c r="L325" s="238"/>
      <c r="M325" s="239"/>
      <c r="N325" s="240"/>
      <c r="O325" s="240"/>
      <c r="P325" s="240"/>
      <c r="Q325" s="240"/>
      <c r="R325" s="240"/>
      <c r="S325" s="240"/>
      <c r="T325" s="241"/>
      <c r="AT325" s="242" t="s">
        <v>176</v>
      </c>
      <c r="AU325" s="242" t="s">
        <v>76</v>
      </c>
      <c r="AV325" s="12" t="s">
        <v>76</v>
      </c>
      <c r="AW325" s="12" t="s">
        <v>30</v>
      </c>
      <c r="AX325" s="12" t="s">
        <v>67</v>
      </c>
      <c r="AY325" s="242" t="s">
        <v>163</v>
      </c>
    </row>
    <row r="326" s="12" customFormat="1">
      <c r="B326" s="232"/>
      <c r="C326" s="233"/>
      <c r="D326" s="228" t="s">
        <v>176</v>
      </c>
      <c r="E326" s="234" t="s">
        <v>1</v>
      </c>
      <c r="F326" s="235" t="s">
        <v>1494</v>
      </c>
      <c r="G326" s="233"/>
      <c r="H326" s="236">
        <v>2.875</v>
      </c>
      <c r="I326" s="237"/>
      <c r="J326" s="233"/>
      <c r="K326" s="233"/>
      <c r="L326" s="238"/>
      <c r="M326" s="239"/>
      <c r="N326" s="240"/>
      <c r="O326" s="240"/>
      <c r="P326" s="240"/>
      <c r="Q326" s="240"/>
      <c r="R326" s="240"/>
      <c r="S326" s="240"/>
      <c r="T326" s="241"/>
      <c r="AT326" s="242" t="s">
        <v>176</v>
      </c>
      <c r="AU326" s="242" t="s">
        <v>76</v>
      </c>
      <c r="AV326" s="12" t="s">
        <v>76</v>
      </c>
      <c r="AW326" s="12" t="s">
        <v>30</v>
      </c>
      <c r="AX326" s="12" t="s">
        <v>67</v>
      </c>
      <c r="AY326" s="242" t="s">
        <v>163</v>
      </c>
    </row>
    <row r="327" s="14" customFormat="1">
      <c r="B327" s="253"/>
      <c r="C327" s="254"/>
      <c r="D327" s="228" t="s">
        <v>176</v>
      </c>
      <c r="E327" s="255" t="s">
        <v>1</v>
      </c>
      <c r="F327" s="256" t="s">
        <v>188</v>
      </c>
      <c r="G327" s="254"/>
      <c r="H327" s="257">
        <v>6.0949999999999998</v>
      </c>
      <c r="I327" s="258"/>
      <c r="J327" s="254"/>
      <c r="K327" s="254"/>
      <c r="L327" s="259"/>
      <c r="M327" s="260"/>
      <c r="N327" s="261"/>
      <c r="O327" s="261"/>
      <c r="P327" s="261"/>
      <c r="Q327" s="261"/>
      <c r="R327" s="261"/>
      <c r="S327" s="261"/>
      <c r="T327" s="262"/>
      <c r="AT327" s="263" t="s">
        <v>176</v>
      </c>
      <c r="AU327" s="263" t="s">
        <v>76</v>
      </c>
      <c r="AV327" s="14" t="s">
        <v>170</v>
      </c>
      <c r="AW327" s="14" t="s">
        <v>30</v>
      </c>
      <c r="AX327" s="14" t="s">
        <v>74</v>
      </c>
      <c r="AY327" s="263" t="s">
        <v>163</v>
      </c>
    </row>
    <row r="328" s="11" customFormat="1" ht="22.8" customHeight="1">
      <c r="B328" s="200"/>
      <c r="C328" s="201"/>
      <c r="D328" s="202" t="s">
        <v>66</v>
      </c>
      <c r="E328" s="214" t="s">
        <v>205</v>
      </c>
      <c r="F328" s="214" t="s">
        <v>797</v>
      </c>
      <c r="G328" s="201"/>
      <c r="H328" s="201"/>
      <c r="I328" s="204"/>
      <c r="J328" s="215">
        <f>BK328</f>
        <v>0</v>
      </c>
      <c r="K328" s="201"/>
      <c r="L328" s="206"/>
      <c r="M328" s="207"/>
      <c r="N328" s="208"/>
      <c r="O328" s="208"/>
      <c r="P328" s="209">
        <f>SUM(P329:P331)</f>
        <v>0</v>
      </c>
      <c r="Q328" s="208"/>
      <c r="R328" s="209">
        <f>SUM(R329:R331)</f>
        <v>0.85226939999999995</v>
      </c>
      <c r="S328" s="208"/>
      <c r="T328" s="210">
        <f>SUM(T329:T331)</f>
        <v>0</v>
      </c>
      <c r="AR328" s="211" t="s">
        <v>74</v>
      </c>
      <c r="AT328" s="212" t="s">
        <v>66</v>
      </c>
      <c r="AU328" s="212" t="s">
        <v>74</v>
      </c>
      <c r="AY328" s="211" t="s">
        <v>163</v>
      </c>
      <c r="BK328" s="213">
        <f>SUM(BK329:BK331)</f>
        <v>0</v>
      </c>
    </row>
    <row r="329" s="1" customFormat="1" ht="16.5" customHeight="1">
      <c r="B329" s="38"/>
      <c r="C329" s="216" t="s">
        <v>481</v>
      </c>
      <c r="D329" s="216" t="s">
        <v>165</v>
      </c>
      <c r="E329" s="217" t="s">
        <v>1577</v>
      </c>
      <c r="F329" s="218" t="s">
        <v>1578</v>
      </c>
      <c r="G329" s="219" t="s">
        <v>180</v>
      </c>
      <c r="H329" s="220">
        <v>0.56299999999999994</v>
      </c>
      <c r="I329" s="221"/>
      <c r="J329" s="222">
        <f>ROUND(I329*H329,2)</f>
        <v>0</v>
      </c>
      <c r="K329" s="218" t="s">
        <v>169</v>
      </c>
      <c r="L329" s="43"/>
      <c r="M329" s="223" t="s">
        <v>1</v>
      </c>
      <c r="N329" s="224" t="s">
        <v>38</v>
      </c>
      <c r="O329" s="79"/>
      <c r="P329" s="225">
        <f>O329*H329</f>
        <v>0</v>
      </c>
      <c r="Q329" s="225">
        <v>1.5138</v>
      </c>
      <c r="R329" s="225">
        <f>Q329*H329</f>
        <v>0.85226939999999995</v>
      </c>
      <c r="S329" s="225">
        <v>0</v>
      </c>
      <c r="T329" s="226">
        <f>S329*H329</f>
        <v>0</v>
      </c>
      <c r="AR329" s="17" t="s">
        <v>170</v>
      </c>
      <c r="AT329" s="17" t="s">
        <v>165</v>
      </c>
      <c r="AU329" s="17" t="s">
        <v>76</v>
      </c>
      <c r="AY329" s="17" t="s">
        <v>163</v>
      </c>
      <c r="BE329" s="227">
        <f>IF(N329="základní",J329,0)</f>
        <v>0</v>
      </c>
      <c r="BF329" s="227">
        <f>IF(N329="snížená",J329,0)</f>
        <v>0</v>
      </c>
      <c r="BG329" s="227">
        <f>IF(N329="zákl. přenesená",J329,0)</f>
        <v>0</v>
      </c>
      <c r="BH329" s="227">
        <f>IF(N329="sníž. přenesená",J329,0)</f>
        <v>0</v>
      </c>
      <c r="BI329" s="227">
        <f>IF(N329="nulová",J329,0)</f>
        <v>0</v>
      </c>
      <c r="BJ329" s="17" t="s">
        <v>74</v>
      </c>
      <c r="BK329" s="227">
        <f>ROUND(I329*H329,2)</f>
        <v>0</v>
      </c>
      <c r="BL329" s="17" t="s">
        <v>170</v>
      </c>
      <c r="BM329" s="17" t="s">
        <v>1579</v>
      </c>
    </row>
    <row r="330" s="1" customFormat="1">
      <c r="B330" s="38"/>
      <c r="C330" s="39"/>
      <c r="D330" s="228" t="s">
        <v>172</v>
      </c>
      <c r="E330" s="39"/>
      <c r="F330" s="229" t="s">
        <v>1578</v>
      </c>
      <c r="G330" s="39"/>
      <c r="H330" s="39"/>
      <c r="I330" s="143"/>
      <c r="J330" s="39"/>
      <c r="K330" s="39"/>
      <c r="L330" s="43"/>
      <c r="M330" s="230"/>
      <c r="N330" s="79"/>
      <c r="O330" s="79"/>
      <c r="P330" s="79"/>
      <c r="Q330" s="79"/>
      <c r="R330" s="79"/>
      <c r="S330" s="79"/>
      <c r="T330" s="80"/>
      <c r="AT330" s="17" t="s">
        <v>172</v>
      </c>
      <c r="AU330" s="17" t="s">
        <v>76</v>
      </c>
    </row>
    <row r="331" s="12" customFormat="1">
      <c r="B331" s="232"/>
      <c r="C331" s="233"/>
      <c r="D331" s="228" t="s">
        <v>176</v>
      </c>
      <c r="E331" s="234" t="s">
        <v>1</v>
      </c>
      <c r="F331" s="235" t="s">
        <v>1580</v>
      </c>
      <c r="G331" s="233"/>
      <c r="H331" s="236">
        <v>0.56299999999999994</v>
      </c>
      <c r="I331" s="237"/>
      <c r="J331" s="233"/>
      <c r="K331" s="233"/>
      <c r="L331" s="238"/>
      <c r="M331" s="239"/>
      <c r="N331" s="240"/>
      <c r="O331" s="240"/>
      <c r="P331" s="240"/>
      <c r="Q331" s="240"/>
      <c r="R331" s="240"/>
      <c r="S331" s="240"/>
      <c r="T331" s="241"/>
      <c r="AT331" s="242" t="s">
        <v>176</v>
      </c>
      <c r="AU331" s="242" t="s">
        <v>76</v>
      </c>
      <c r="AV331" s="12" t="s">
        <v>76</v>
      </c>
      <c r="AW331" s="12" t="s">
        <v>30</v>
      </c>
      <c r="AX331" s="12" t="s">
        <v>74</v>
      </c>
      <c r="AY331" s="242" t="s">
        <v>163</v>
      </c>
    </row>
    <row r="332" s="11" customFormat="1" ht="22.8" customHeight="1">
      <c r="B332" s="200"/>
      <c r="C332" s="201"/>
      <c r="D332" s="202" t="s">
        <v>66</v>
      </c>
      <c r="E332" s="214" t="s">
        <v>210</v>
      </c>
      <c r="F332" s="214" t="s">
        <v>336</v>
      </c>
      <c r="G332" s="201"/>
      <c r="H332" s="201"/>
      <c r="I332" s="204"/>
      <c r="J332" s="215">
        <f>BK332</f>
        <v>0</v>
      </c>
      <c r="K332" s="201"/>
      <c r="L332" s="206"/>
      <c r="M332" s="207"/>
      <c r="N332" s="208"/>
      <c r="O332" s="208"/>
      <c r="P332" s="209">
        <f>SUM(P333:P354)</f>
        <v>0</v>
      </c>
      <c r="Q332" s="208"/>
      <c r="R332" s="209">
        <f>SUM(R333:R354)</f>
        <v>2.6280071609000002</v>
      </c>
      <c r="S332" s="208"/>
      <c r="T332" s="210">
        <f>SUM(T333:T354)</f>
        <v>2.8782749999999999</v>
      </c>
      <c r="AR332" s="211" t="s">
        <v>74</v>
      </c>
      <c r="AT332" s="212" t="s">
        <v>66</v>
      </c>
      <c r="AU332" s="212" t="s">
        <v>74</v>
      </c>
      <c r="AY332" s="211" t="s">
        <v>163</v>
      </c>
      <c r="BK332" s="213">
        <f>SUM(BK333:BK354)</f>
        <v>0</v>
      </c>
    </row>
    <row r="333" s="1" customFormat="1" ht="16.5" customHeight="1">
      <c r="B333" s="38"/>
      <c r="C333" s="216" t="s">
        <v>492</v>
      </c>
      <c r="D333" s="216" t="s">
        <v>165</v>
      </c>
      <c r="E333" s="217" t="s">
        <v>337</v>
      </c>
      <c r="F333" s="218" t="s">
        <v>338</v>
      </c>
      <c r="G333" s="219" t="s">
        <v>197</v>
      </c>
      <c r="H333" s="220">
        <v>38.377000000000002</v>
      </c>
      <c r="I333" s="221"/>
      <c r="J333" s="222">
        <f>ROUND(I333*H333,2)</f>
        <v>0</v>
      </c>
      <c r="K333" s="218" t="s">
        <v>169</v>
      </c>
      <c r="L333" s="43"/>
      <c r="M333" s="223" t="s">
        <v>1</v>
      </c>
      <c r="N333" s="224" t="s">
        <v>38</v>
      </c>
      <c r="O333" s="79"/>
      <c r="P333" s="225">
        <f>O333*H333</f>
        <v>0</v>
      </c>
      <c r="Q333" s="225">
        <v>0.066961699999999999</v>
      </c>
      <c r="R333" s="225">
        <f>Q333*H333</f>
        <v>2.5697891609000001</v>
      </c>
      <c r="S333" s="225">
        <v>0.074999999999999997</v>
      </c>
      <c r="T333" s="226">
        <f>S333*H333</f>
        <v>2.8782749999999999</v>
      </c>
      <c r="AR333" s="17" t="s">
        <v>170</v>
      </c>
      <c r="AT333" s="17" t="s">
        <v>165</v>
      </c>
      <c r="AU333" s="17" t="s">
        <v>76</v>
      </c>
      <c r="AY333" s="17" t="s">
        <v>163</v>
      </c>
      <c r="BE333" s="227">
        <f>IF(N333="základní",J333,0)</f>
        <v>0</v>
      </c>
      <c r="BF333" s="227">
        <f>IF(N333="snížená",J333,0)</f>
        <v>0</v>
      </c>
      <c r="BG333" s="227">
        <f>IF(N333="zákl. přenesená",J333,0)</f>
        <v>0</v>
      </c>
      <c r="BH333" s="227">
        <f>IF(N333="sníž. přenesená",J333,0)</f>
        <v>0</v>
      </c>
      <c r="BI333" s="227">
        <f>IF(N333="nulová",J333,0)</f>
        <v>0</v>
      </c>
      <c r="BJ333" s="17" t="s">
        <v>74</v>
      </c>
      <c r="BK333" s="227">
        <f>ROUND(I333*H333,2)</f>
        <v>0</v>
      </c>
      <c r="BL333" s="17" t="s">
        <v>170</v>
      </c>
      <c r="BM333" s="17" t="s">
        <v>1581</v>
      </c>
    </row>
    <row r="334" s="1" customFormat="1">
      <c r="B334" s="38"/>
      <c r="C334" s="39"/>
      <c r="D334" s="228" t="s">
        <v>172</v>
      </c>
      <c r="E334" s="39"/>
      <c r="F334" s="229" t="s">
        <v>340</v>
      </c>
      <c r="G334" s="39"/>
      <c r="H334" s="39"/>
      <c r="I334" s="143"/>
      <c r="J334" s="39"/>
      <c r="K334" s="39"/>
      <c r="L334" s="43"/>
      <c r="M334" s="230"/>
      <c r="N334" s="79"/>
      <c r="O334" s="79"/>
      <c r="P334" s="79"/>
      <c r="Q334" s="79"/>
      <c r="R334" s="79"/>
      <c r="S334" s="79"/>
      <c r="T334" s="80"/>
      <c r="AT334" s="17" t="s">
        <v>172</v>
      </c>
      <c r="AU334" s="17" t="s">
        <v>76</v>
      </c>
    </row>
    <row r="335" s="1" customFormat="1">
      <c r="B335" s="38"/>
      <c r="C335" s="39"/>
      <c r="D335" s="228" t="s">
        <v>174</v>
      </c>
      <c r="E335" s="39"/>
      <c r="F335" s="231" t="s">
        <v>341</v>
      </c>
      <c r="G335" s="39"/>
      <c r="H335" s="39"/>
      <c r="I335" s="143"/>
      <c r="J335" s="39"/>
      <c r="K335" s="39"/>
      <c r="L335" s="43"/>
      <c r="M335" s="230"/>
      <c r="N335" s="79"/>
      <c r="O335" s="79"/>
      <c r="P335" s="79"/>
      <c r="Q335" s="79"/>
      <c r="R335" s="79"/>
      <c r="S335" s="79"/>
      <c r="T335" s="80"/>
      <c r="AT335" s="17" t="s">
        <v>174</v>
      </c>
      <c r="AU335" s="17" t="s">
        <v>76</v>
      </c>
    </row>
    <row r="336" s="1" customFormat="1">
      <c r="B336" s="38"/>
      <c r="C336" s="39"/>
      <c r="D336" s="228" t="s">
        <v>221</v>
      </c>
      <c r="E336" s="39"/>
      <c r="F336" s="231" t="s">
        <v>342</v>
      </c>
      <c r="G336" s="39"/>
      <c r="H336" s="39"/>
      <c r="I336" s="143"/>
      <c r="J336" s="39"/>
      <c r="K336" s="39"/>
      <c r="L336" s="43"/>
      <c r="M336" s="230"/>
      <c r="N336" s="79"/>
      <c r="O336" s="79"/>
      <c r="P336" s="79"/>
      <c r="Q336" s="79"/>
      <c r="R336" s="79"/>
      <c r="S336" s="79"/>
      <c r="T336" s="80"/>
      <c r="AT336" s="17" t="s">
        <v>221</v>
      </c>
      <c r="AU336" s="17" t="s">
        <v>76</v>
      </c>
    </row>
    <row r="337" s="13" customFormat="1">
      <c r="B337" s="243"/>
      <c r="C337" s="244"/>
      <c r="D337" s="228" t="s">
        <v>176</v>
      </c>
      <c r="E337" s="245" t="s">
        <v>1</v>
      </c>
      <c r="F337" s="246" t="s">
        <v>1582</v>
      </c>
      <c r="G337" s="244"/>
      <c r="H337" s="245" t="s">
        <v>1</v>
      </c>
      <c r="I337" s="247"/>
      <c r="J337" s="244"/>
      <c r="K337" s="244"/>
      <c r="L337" s="248"/>
      <c r="M337" s="249"/>
      <c r="N337" s="250"/>
      <c r="O337" s="250"/>
      <c r="P337" s="250"/>
      <c r="Q337" s="250"/>
      <c r="R337" s="250"/>
      <c r="S337" s="250"/>
      <c r="T337" s="251"/>
      <c r="AT337" s="252" t="s">
        <v>176</v>
      </c>
      <c r="AU337" s="252" t="s">
        <v>76</v>
      </c>
      <c r="AV337" s="13" t="s">
        <v>74</v>
      </c>
      <c r="AW337" s="13" t="s">
        <v>30</v>
      </c>
      <c r="AX337" s="13" t="s">
        <v>67</v>
      </c>
      <c r="AY337" s="252" t="s">
        <v>163</v>
      </c>
    </row>
    <row r="338" s="13" customFormat="1">
      <c r="B338" s="243"/>
      <c r="C338" s="244"/>
      <c r="D338" s="228" t="s">
        <v>176</v>
      </c>
      <c r="E338" s="245" t="s">
        <v>1</v>
      </c>
      <c r="F338" s="246" t="s">
        <v>1583</v>
      </c>
      <c r="G338" s="244"/>
      <c r="H338" s="245" t="s">
        <v>1</v>
      </c>
      <c r="I338" s="247"/>
      <c r="J338" s="244"/>
      <c r="K338" s="244"/>
      <c r="L338" s="248"/>
      <c r="M338" s="249"/>
      <c r="N338" s="250"/>
      <c r="O338" s="250"/>
      <c r="P338" s="250"/>
      <c r="Q338" s="250"/>
      <c r="R338" s="250"/>
      <c r="S338" s="250"/>
      <c r="T338" s="251"/>
      <c r="AT338" s="252" t="s">
        <v>176</v>
      </c>
      <c r="AU338" s="252" t="s">
        <v>76</v>
      </c>
      <c r="AV338" s="13" t="s">
        <v>74</v>
      </c>
      <c r="AW338" s="13" t="s">
        <v>30</v>
      </c>
      <c r="AX338" s="13" t="s">
        <v>67</v>
      </c>
      <c r="AY338" s="252" t="s">
        <v>163</v>
      </c>
    </row>
    <row r="339" s="13" customFormat="1">
      <c r="B339" s="243"/>
      <c r="C339" s="244"/>
      <c r="D339" s="228" t="s">
        <v>176</v>
      </c>
      <c r="E339" s="245" t="s">
        <v>1</v>
      </c>
      <c r="F339" s="246" t="s">
        <v>1584</v>
      </c>
      <c r="G339" s="244"/>
      <c r="H339" s="245" t="s">
        <v>1</v>
      </c>
      <c r="I339" s="247"/>
      <c r="J339" s="244"/>
      <c r="K339" s="244"/>
      <c r="L339" s="248"/>
      <c r="M339" s="249"/>
      <c r="N339" s="250"/>
      <c r="O339" s="250"/>
      <c r="P339" s="250"/>
      <c r="Q339" s="250"/>
      <c r="R339" s="250"/>
      <c r="S339" s="250"/>
      <c r="T339" s="251"/>
      <c r="AT339" s="252" t="s">
        <v>176</v>
      </c>
      <c r="AU339" s="252" t="s">
        <v>76</v>
      </c>
      <c r="AV339" s="13" t="s">
        <v>74</v>
      </c>
      <c r="AW339" s="13" t="s">
        <v>30</v>
      </c>
      <c r="AX339" s="13" t="s">
        <v>67</v>
      </c>
      <c r="AY339" s="252" t="s">
        <v>163</v>
      </c>
    </row>
    <row r="340" s="12" customFormat="1">
      <c r="B340" s="232"/>
      <c r="C340" s="233"/>
      <c r="D340" s="228" t="s">
        <v>176</v>
      </c>
      <c r="E340" s="234" t="s">
        <v>1</v>
      </c>
      <c r="F340" s="235" t="s">
        <v>1585</v>
      </c>
      <c r="G340" s="233"/>
      <c r="H340" s="236">
        <v>27.619</v>
      </c>
      <c r="I340" s="237"/>
      <c r="J340" s="233"/>
      <c r="K340" s="233"/>
      <c r="L340" s="238"/>
      <c r="M340" s="239"/>
      <c r="N340" s="240"/>
      <c r="O340" s="240"/>
      <c r="P340" s="240"/>
      <c r="Q340" s="240"/>
      <c r="R340" s="240"/>
      <c r="S340" s="240"/>
      <c r="T340" s="241"/>
      <c r="AT340" s="242" t="s">
        <v>176</v>
      </c>
      <c r="AU340" s="242" t="s">
        <v>76</v>
      </c>
      <c r="AV340" s="12" t="s">
        <v>76</v>
      </c>
      <c r="AW340" s="12" t="s">
        <v>30</v>
      </c>
      <c r="AX340" s="12" t="s">
        <v>67</v>
      </c>
      <c r="AY340" s="242" t="s">
        <v>163</v>
      </c>
    </row>
    <row r="341" s="13" customFormat="1">
      <c r="B341" s="243"/>
      <c r="C341" s="244"/>
      <c r="D341" s="228" t="s">
        <v>176</v>
      </c>
      <c r="E341" s="245" t="s">
        <v>1</v>
      </c>
      <c r="F341" s="246" t="s">
        <v>1586</v>
      </c>
      <c r="G341" s="244"/>
      <c r="H341" s="245" t="s">
        <v>1</v>
      </c>
      <c r="I341" s="247"/>
      <c r="J341" s="244"/>
      <c r="K341" s="244"/>
      <c r="L341" s="248"/>
      <c r="M341" s="249"/>
      <c r="N341" s="250"/>
      <c r="O341" s="250"/>
      <c r="P341" s="250"/>
      <c r="Q341" s="250"/>
      <c r="R341" s="250"/>
      <c r="S341" s="250"/>
      <c r="T341" s="251"/>
      <c r="AT341" s="252" t="s">
        <v>176</v>
      </c>
      <c r="AU341" s="252" t="s">
        <v>76</v>
      </c>
      <c r="AV341" s="13" t="s">
        <v>74</v>
      </c>
      <c r="AW341" s="13" t="s">
        <v>30</v>
      </c>
      <c r="AX341" s="13" t="s">
        <v>67</v>
      </c>
      <c r="AY341" s="252" t="s">
        <v>163</v>
      </c>
    </row>
    <row r="342" s="12" customFormat="1">
      <c r="B342" s="232"/>
      <c r="C342" s="233"/>
      <c r="D342" s="228" t="s">
        <v>176</v>
      </c>
      <c r="E342" s="234" t="s">
        <v>1</v>
      </c>
      <c r="F342" s="235" t="s">
        <v>1587</v>
      </c>
      <c r="G342" s="233"/>
      <c r="H342" s="236">
        <v>8.2140000000000004</v>
      </c>
      <c r="I342" s="237"/>
      <c r="J342" s="233"/>
      <c r="K342" s="233"/>
      <c r="L342" s="238"/>
      <c r="M342" s="239"/>
      <c r="N342" s="240"/>
      <c r="O342" s="240"/>
      <c r="P342" s="240"/>
      <c r="Q342" s="240"/>
      <c r="R342" s="240"/>
      <c r="S342" s="240"/>
      <c r="T342" s="241"/>
      <c r="AT342" s="242" t="s">
        <v>176</v>
      </c>
      <c r="AU342" s="242" t="s">
        <v>76</v>
      </c>
      <c r="AV342" s="12" t="s">
        <v>76</v>
      </c>
      <c r="AW342" s="12" t="s">
        <v>30</v>
      </c>
      <c r="AX342" s="12" t="s">
        <v>67</v>
      </c>
      <c r="AY342" s="242" t="s">
        <v>163</v>
      </c>
    </row>
    <row r="343" s="13" customFormat="1">
      <c r="B343" s="243"/>
      <c r="C343" s="244"/>
      <c r="D343" s="228" t="s">
        <v>176</v>
      </c>
      <c r="E343" s="245" t="s">
        <v>1</v>
      </c>
      <c r="F343" s="246" t="s">
        <v>1588</v>
      </c>
      <c r="G343" s="244"/>
      <c r="H343" s="245" t="s">
        <v>1</v>
      </c>
      <c r="I343" s="247"/>
      <c r="J343" s="244"/>
      <c r="K343" s="244"/>
      <c r="L343" s="248"/>
      <c r="M343" s="249"/>
      <c r="N343" s="250"/>
      <c r="O343" s="250"/>
      <c r="P343" s="250"/>
      <c r="Q343" s="250"/>
      <c r="R343" s="250"/>
      <c r="S343" s="250"/>
      <c r="T343" s="251"/>
      <c r="AT343" s="252" t="s">
        <v>176</v>
      </c>
      <c r="AU343" s="252" t="s">
        <v>76</v>
      </c>
      <c r="AV343" s="13" t="s">
        <v>74</v>
      </c>
      <c r="AW343" s="13" t="s">
        <v>30</v>
      </c>
      <c r="AX343" s="13" t="s">
        <v>67</v>
      </c>
      <c r="AY343" s="252" t="s">
        <v>163</v>
      </c>
    </row>
    <row r="344" s="12" customFormat="1">
      <c r="B344" s="232"/>
      <c r="C344" s="233"/>
      <c r="D344" s="228" t="s">
        <v>176</v>
      </c>
      <c r="E344" s="234" t="s">
        <v>1</v>
      </c>
      <c r="F344" s="235" t="s">
        <v>1589</v>
      </c>
      <c r="G344" s="233"/>
      <c r="H344" s="236">
        <v>1.3440000000000001</v>
      </c>
      <c r="I344" s="237"/>
      <c r="J344" s="233"/>
      <c r="K344" s="233"/>
      <c r="L344" s="238"/>
      <c r="M344" s="239"/>
      <c r="N344" s="240"/>
      <c r="O344" s="240"/>
      <c r="P344" s="240"/>
      <c r="Q344" s="240"/>
      <c r="R344" s="240"/>
      <c r="S344" s="240"/>
      <c r="T344" s="241"/>
      <c r="AT344" s="242" t="s">
        <v>176</v>
      </c>
      <c r="AU344" s="242" t="s">
        <v>76</v>
      </c>
      <c r="AV344" s="12" t="s">
        <v>76</v>
      </c>
      <c r="AW344" s="12" t="s">
        <v>30</v>
      </c>
      <c r="AX344" s="12" t="s">
        <v>67</v>
      </c>
      <c r="AY344" s="242" t="s">
        <v>163</v>
      </c>
    </row>
    <row r="345" s="12" customFormat="1">
      <c r="B345" s="232"/>
      <c r="C345" s="233"/>
      <c r="D345" s="228" t="s">
        <v>176</v>
      </c>
      <c r="E345" s="234" t="s">
        <v>1</v>
      </c>
      <c r="F345" s="235" t="s">
        <v>1590</v>
      </c>
      <c r="G345" s="233"/>
      <c r="H345" s="236">
        <v>1.2</v>
      </c>
      <c r="I345" s="237"/>
      <c r="J345" s="233"/>
      <c r="K345" s="233"/>
      <c r="L345" s="238"/>
      <c r="M345" s="239"/>
      <c r="N345" s="240"/>
      <c r="O345" s="240"/>
      <c r="P345" s="240"/>
      <c r="Q345" s="240"/>
      <c r="R345" s="240"/>
      <c r="S345" s="240"/>
      <c r="T345" s="241"/>
      <c r="AT345" s="242" t="s">
        <v>176</v>
      </c>
      <c r="AU345" s="242" t="s">
        <v>76</v>
      </c>
      <c r="AV345" s="12" t="s">
        <v>76</v>
      </c>
      <c r="AW345" s="12" t="s">
        <v>30</v>
      </c>
      <c r="AX345" s="12" t="s">
        <v>67</v>
      </c>
      <c r="AY345" s="242" t="s">
        <v>163</v>
      </c>
    </row>
    <row r="346" s="14" customFormat="1">
      <c r="B346" s="253"/>
      <c r="C346" s="254"/>
      <c r="D346" s="228" t="s">
        <v>176</v>
      </c>
      <c r="E346" s="255" t="s">
        <v>1</v>
      </c>
      <c r="F346" s="256" t="s">
        <v>188</v>
      </c>
      <c r="G346" s="254"/>
      <c r="H346" s="257">
        <v>38.377000000000002</v>
      </c>
      <c r="I346" s="258"/>
      <c r="J346" s="254"/>
      <c r="K346" s="254"/>
      <c r="L346" s="259"/>
      <c r="M346" s="260"/>
      <c r="N346" s="261"/>
      <c r="O346" s="261"/>
      <c r="P346" s="261"/>
      <c r="Q346" s="261"/>
      <c r="R346" s="261"/>
      <c r="S346" s="261"/>
      <c r="T346" s="262"/>
      <c r="AT346" s="263" t="s">
        <v>176</v>
      </c>
      <c r="AU346" s="263" t="s">
        <v>76</v>
      </c>
      <c r="AV346" s="14" t="s">
        <v>170</v>
      </c>
      <c r="AW346" s="14" t="s">
        <v>30</v>
      </c>
      <c r="AX346" s="14" t="s">
        <v>74</v>
      </c>
      <c r="AY346" s="263" t="s">
        <v>163</v>
      </c>
    </row>
    <row r="347" s="1" customFormat="1" ht="16.5" customHeight="1">
      <c r="B347" s="38"/>
      <c r="C347" s="264" t="s">
        <v>503</v>
      </c>
      <c r="D347" s="264" t="s">
        <v>347</v>
      </c>
      <c r="E347" s="265" t="s">
        <v>1591</v>
      </c>
      <c r="F347" s="266" t="s">
        <v>1592</v>
      </c>
      <c r="G347" s="267" t="s">
        <v>350</v>
      </c>
      <c r="H347" s="268">
        <v>58.218000000000004</v>
      </c>
      <c r="I347" s="269"/>
      <c r="J347" s="270">
        <f>ROUND(I347*H347,2)</f>
        <v>0</v>
      </c>
      <c r="K347" s="266" t="s">
        <v>169</v>
      </c>
      <c r="L347" s="271"/>
      <c r="M347" s="272" t="s">
        <v>1</v>
      </c>
      <c r="N347" s="273" t="s">
        <v>38</v>
      </c>
      <c r="O347" s="79"/>
      <c r="P347" s="225">
        <f>O347*H347</f>
        <v>0</v>
      </c>
      <c r="Q347" s="225">
        <v>0.001</v>
      </c>
      <c r="R347" s="225">
        <f>Q347*H347</f>
        <v>0.058218000000000006</v>
      </c>
      <c r="S347" s="225">
        <v>0</v>
      </c>
      <c r="T347" s="226">
        <f>S347*H347</f>
        <v>0</v>
      </c>
      <c r="AR347" s="17" t="s">
        <v>224</v>
      </c>
      <c r="AT347" s="17" t="s">
        <v>347</v>
      </c>
      <c r="AU347" s="17" t="s">
        <v>76</v>
      </c>
      <c r="AY347" s="17" t="s">
        <v>163</v>
      </c>
      <c r="BE347" s="227">
        <f>IF(N347="základní",J347,0)</f>
        <v>0</v>
      </c>
      <c r="BF347" s="227">
        <f>IF(N347="snížená",J347,0)</f>
        <v>0</v>
      </c>
      <c r="BG347" s="227">
        <f>IF(N347="zákl. přenesená",J347,0)</f>
        <v>0</v>
      </c>
      <c r="BH347" s="227">
        <f>IF(N347="sníž. přenesená",J347,0)</f>
        <v>0</v>
      </c>
      <c r="BI347" s="227">
        <f>IF(N347="nulová",J347,0)</f>
        <v>0</v>
      </c>
      <c r="BJ347" s="17" t="s">
        <v>74</v>
      </c>
      <c r="BK347" s="227">
        <f>ROUND(I347*H347,2)</f>
        <v>0</v>
      </c>
      <c r="BL347" s="17" t="s">
        <v>170</v>
      </c>
      <c r="BM347" s="17" t="s">
        <v>1593</v>
      </c>
    </row>
    <row r="348" s="1" customFormat="1">
      <c r="B348" s="38"/>
      <c r="C348" s="39"/>
      <c r="D348" s="228" t="s">
        <v>172</v>
      </c>
      <c r="E348" s="39"/>
      <c r="F348" s="229" t="s">
        <v>1592</v>
      </c>
      <c r="G348" s="39"/>
      <c r="H348" s="39"/>
      <c r="I348" s="143"/>
      <c r="J348" s="39"/>
      <c r="K348" s="39"/>
      <c r="L348" s="43"/>
      <c r="M348" s="230"/>
      <c r="N348" s="79"/>
      <c r="O348" s="79"/>
      <c r="P348" s="79"/>
      <c r="Q348" s="79"/>
      <c r="R348" s="79"/>
      <c r="S348" s="79"/>
      <c r="T348" s="80"/>
      <c r="AT348" s="17" t="s">
        <v>172</v>
      </c>
      <c r="AU348" s="17" t="s">
        <v>76</v>
      </c>
    </row>
    <row r="349" s="13" customFormat="1">
      <c r="B349" s="243"/>
      <c r="C349" s="244"/>
      <c r="D349" s="228" t="s">
        <v>176</v>
      </c>
      <c r="E349" s="245" t="s">
        <v>1</v>
      </c>
      <c r="F349" s="246" t="s">
        <v>1594</v>
      </c>
      <c r="G349" s="244"/>
      <c r="H349" s="245" t="s">
        <v>1</v>
      </c>
      <c r="I349" s="247"/>
      <c r="J349" s="244"/>
      <c r="K349" s="244"/>
      <c r="L349" s="248"/>
      <c r="M349" s="249"/>
      <c r="N349" s="250"/>
      <c r="O349" s="250"/>
      <c r="P349" s="250"/>
      <c r="Q349" s="250"/>
      <c r="R349" s="250"/>
      <c r="S349" s="250"/>
      <c r="T349" s="251"/>
      <c r="AT349" s="252" t="s">
        <v>176</v>
      </c>
      <c r="AU349" s="252" t="s">
        <v>76</v>
      </c>
      <c r="AV349" s="13" t="s">
        <v>74</v>
      </c>
      <c r="AW349" s="13" t="s">
        <v>30</v>
      </c>
      <c r="AX349" s="13" t="s">
        <v>67</v>
      </c>
      <c r="AY349" s="252" t="s">
        <v>163</v>
      </c>
    </row>
    <row r="350" s="12" customFormat="1">
      <c r="B350" s="232"/>
      <c r="C350" s="233"/>
      <c r="D350" s="228" t="s">
        <v>176</v>
      </c>
      <c r="E350" s="234" t="s">
        <v>1</v>
      </c>
      <c r="F350" s="235" t="s">
        <v>1595</v>
      </c>
      <c r="G350" s="233"/>
      <c r="H350" s="236">
        <v>58.218000000000004</v>
      </c>
      <c r="I350" s="237"/>
      <c r="J350" s="233"/>
      <c r="K350" s="233"/>
      <c r="L350" s="238"/>
      <c r="M350" s="239"/>
      <c r="N350" s="240"/>
      <c r="O350" s="240"/>
      <c r="P350" s="240"/>
      <c r="Q350" s="240"/>
      <c r="R350" s="240"/>
      <c r="S350" s="240"/>
      <c r="T350" s="241"/>
      <c r="AT350" s="242" t="s">
        <v>176</v>
      </c>
      <c r="AU350" s="242" t="s">
        <v>76</v>
      </c>
      <c r="AV350" s="12" t="s">
        <v>76</v>
      </c>
      <c r="AW350" s="12" t="s">
        <v>30</v>
      </c>
      <c r="AX350" s="12" t="s">
        <v>74</v>
      </c>
      <c r="AY350" s="242" t="s">
        <v>163</v>
      </c>
    </row>
    <row r="351" s="1" customFormat="1" ht="16.5" customHeight="1">
      <c r="B351" s="38"/>
      <c r="C351" s="216" t="s">
        <v>509</v>
      </c>
      <c r="D351" s="216" t="s">
        <v>165</v>
      </c>
      <c r="E351" s="217" t="s">
        <v>1596</v>
      </c>
      <c r="F351" s="218" t="s">
        <v>1597</v>
      </c>
      <c r="G351" s="219" t="s">
        <v>180</v>
      </c>
      <c r="H351" s="220">
        <v>48</v>
      </c>
      <c r="I351" s="221"/>
      <c r="J351" s="222">
        <f>ROUND(I351*H351,2)</f>
        <v>0</v>
      </c>
      <c r="K351" s="218" t="s">
        <v>1</v>
      </c>
      <c r="L351" s="43"/>
      <c r="M351" s="223" t="s">
        <v>1</v>
      </c>
      <c r="N351" s="224" t="s">
        <v>38</v>
      </c>
      <c r="O351" s="79"/>
      <c r="P351" s="225">
        <f>O351*H351</f>
        <v>0</v>
      </c>
      <c r="Q351" s="225">
        <v>0</v>
      </c>
      <c r="R351" s="225">
        <f>Q351*H351</f>
        <v>0</v>
      </c>
      <c r="S351" s="225">
        <v>0</v>
      </c>
      <c r="T351" s="226">
        <f>S351*H351</f>
        <v>0</v>
      </c>
      <c r="AR351" s="17" t="s">
        <v>170</v>
      </c>
      <c r="AT351" s="17" t="s">
        <v>165</v>
      </c>
      <c r="AU351" s="17" t="s">
        <v>76</v>
      </c>
      <c r="AY351" s="17" t="s">
        <v>163</v>
      </c>
      <c r="BE351" s="227">
        <f>IF(N351="základní",J351,0)</f>
        <v>0</v>
      </c>
      <c r="BF351" s="227">
        <f>IF(N351="snížená",J351,0)</f>
        <v>0</v>
      </c>
      <c r="BG351" s="227">
        <f>IF(N351="zákl. přenesená",J351,0)</f>
        <v>0</v>
      </c>
      <c r="BH351" s="227">
        <f>IF(N351="sníž. přenesená",J351,0)</f>
        <v>0</v>
      </c>
      <c r="BI351" s="227">
        <f>IF(N351="nulová",J351,0)</f>
        <v>0</v>
      </c>
      <c r="BJ351" s="17" t="s">
        <v>74</v>
      </c>
      <c r="BK351" s="227">
        <f>ROUND(I351*H351,2)</f>
        <v>0</v>
      </c>
      <c r="BL351" s="17" t="s">
        <v>170</v>
      </c>
      <c r="BM351" s="17" t="s">
        <v>1598</v>
      </c>
    </row>
    <row r="352" s="1" customFormat="1">
      <c r="B352" s="38"/>
      <c r="C352" s="39"/>
      <c r="D352" s="228" t="s">
        <v>172</v>
      </c>
      <c r="E352" s="39"/>
      <c r="F352" s="229" t="s">
        <v>1597</v>
      </c>
      <c r="G352" s="39"/>
      <c r="H352" s="39"/>
      <c r="I352" s="143"/>
      <c r="J352" s="39"/>
      <c r="K352" s="39"/>
      <c r="L352" s="43"/>
      <c r="M352" s="230"/>
      <c r="N352" s="79"/>
      <c r="O352" s="79"/>
      <c r="P352" s="79"/>
      <c r="Q352" s="79"/>
      <c r="R352" s="79"/>
      <c r="S352" s="79"/>
      <c r="T352" s="80"/>
      <c r="AT352" s="17" t="s">
        <v>172</v>
      </c>
      <c r="AU352" s="17" t="s">
        <v>76</v>
      </c>
    </row>
    <row r="353" s="1" customFormat="1">
      <c r="B353" s="38"/>
      <c r="C353" s="39"/>
      <c r="D353" s="228" t="s">
        <v>221</v>
      </c>
      <c r="E353" s="39"/>
      <c r="F353" s="231" t="s">
        <v>1599</v>
      </c>
      <c r="G353" s="39"/>
      <c r="H353" s="39"/>
      <c r="I353" s="143"/>
      <c r="J353" s="39"/>
      <c r="K353" s="39"/>
      <c r="L353" s="43"/>
      <c r="M353" s="230"/>
      <c r="N353" s="79"/>
      <c r="O353" s="79"/>
      <c r="P353" s="79"/>
      <c r="Q353" s="79"/>
      <c r="R353" s="79"/>
      <c r="S353" s="79"/>
      <c r="T353" s="80"/>
      <c r="AT353" s="17" t="s">
        <v>221</v>
      </c>
      <c r="AU353" s="17" t="s">
        <v>76</v>
      </c>
    </row>
    <row r="354" s="12" customFormat="1">
      <c r="B354" s="232"/>
      <c r="C354" s="233"/>
      <c r="D354" s="228" t="s">
        <v>176</v>
      </c>
      <c r="E354" s="234" t="s">
        <v>1</v>
      </c>
      <c r="F354" s="235" t="s">
        <v>1600</v>
      </c>
      <c r="G354" s="233"/>
      <c r="H354" s="236">
        <v>48</v>
      </c>
      <c r="I354" s="237"/>
      <c r="J354" s="233"/>
      <c r="K354" s="233"/>
      <c r="L354" s="238"/>
      <c r="M354" s="239"/>
      <c r="N354" s="240"/>
      <c r="O354" s="240"/>
      <c r="P354" s="240"/>
      <c r="Q354" s="240"/>
      <c r="R354" s="240"/>
      <c r="S354" s="240"/>
      <c r="T354" s="241"/>
      <c r="AT354" s="242" t="s">
        <v>176</v>
      </c>
      <c r="AU354" s="242" t="s">
        <v>76</v>
      </c>
      <c r="AV354" s="12" t="s">
        <v>76</v>
      </c>
      <c r="AW354" s="12" t="s">
        <v>30</v>
      </c>
      <c r="AX354" s="12" t="s">
        <v>74</v>
      </c>
      <c r="AY354" s="242" t="s">
        <v>163</v>
      </c>
    </row>
    <row r="355" s="11" customFormat="1" ht="22.8" customHeight="1">
      <c r="B355" s="200"/>
      <c r="C355" s="201"/>
      <c r="D355" s="202" t="s">
        <v>66</v>
      </c>
      <c r="E355" s="214" t="s">
        <v>231</v>
      </c>
      <c r="F355" s="214" t="s">
        <v>354</v>
      </c>
      <c r="G355" s="201"/>
      <c r="H355" s="201"/>
      <c r="I355" s="204"/>
      <c r="J355" s="215">
        <f>BK355</f>
        <v>0</v>
      </c>
      <c r="K355" s="201"/>
      <c r="L355" s="206"/>
      <c r="M355" s="207"/>
      <c r="N355" s="208"/>
      <c r="O355" s="208"/>
      <c r="P355" s="209">
        <f>SUM(P356:P630)</f>
        <v>0</v>
      </c>
      <c r="Q355" s="208"/>
      <c r="R355" s="209">
        <f>SUM(R356:R630)</f>
        <v>14.19834776329</v>
      </c>
      <c r="S355" s="208"/>
      <c r="T355" s="210">
        <f>SUM(T356:T630)</f>
        <v>38.590261999999996</v>
      </c>
      <c r="AR355" s="211" t="s">
        <v>74</v>
      </c>
      <c r="AT355" s="212" t="s">
        <v>66</v>
      </c>
      <c r="AU355" s="212" t="s">
        <v>74</v>
      </c>
      <c r="AY355" s="211" t="s">
        <v>163</v>
      </c>
      <c r="BK355" s="213">
        <f>SUM(BK356:BK630)</f>
        <v>0</v>
      </c>
    </row>
    <row r="356" s="1" customFormat="1" ht="16.5" customHeight="1">
      <c r="B356" s="38"/>
      <c r="C356" s="216" t="s">
        <v>516</v>
      </c>
      <c r="D356" s="216" t="s">
        <v>165</v>
      </c>
      <c r="E356" s="217" t="s">
        <v>1601</v>
      </c>
      <c r="F356" s="218" t="s">
        <v>1602</v>
      </c>
      <c r="G356" s="219" t="s">
        <v>168</v>
      </c>
      <c r="H356" s="220">
        <v>7.2000000000000002</v>
      </c>
      <c r="I356" s="221"/>
      <c r="J356" s="222">
        <f>ROUND(I356*H356,2)</f>
        <v>0</v>
      </c>
      <c r="K356" s="218" t="s">
        <v>169</v>
      </c>
      <c r="L356" s="43"/>
      <c r="M356" s="223" t="s">
        <v>1</v>
      </c>
      <c r="N356" s="224" t="s">
        <v>38</v>
      </c>
      <c r="O356" s="79"/>
      <c r="P356" s="225">
        <f>O356*H356</f>
        <v>0</v>
      </c>
      <c r="Q356" s="225">
        <v>0.00019320000000000001</v>
      </c>
      <c r="R356" s="225">
        <f>Q356*H356</f>
        <v>0.0013910400000000001</v>
      </c>
      <c r="S356" s="225">
        <v>0</v>
      </c>
      <c r="T356" s="226">
        <f>S356*H356</f>
        <v>0</v>
      </c>
      <c r="AR356" s="17" t="s">
        <v>170</v>
      </c>
      <c r="AT356" s="17" t="s">
        <v>165</v>
      </c>
      <c r="AU356" s="17" t="s">
        <v>76</v>
      </c>
      <c r="AY356" s="17" t="s">
        <v>163</v>
      </c>
      <c r="BE356" s="227">
        <f>IF(N356="základní",J356,0)</f>
        <v>0</v>
      </c>
      <c r="BF356" s="227">
        <f>IF(N356="snížená",J356,0)</f>
        <v>0</v>
      </c>
      <c r="BG356" s="227">
        <f>IF(N356="zákl. přenesená",J356,0)</f>
        <v>0</v>
      </c>
      <c r="BH356" s="227">
        <f>IF(N356="sníž. přenesená",J356,0)</f>
        <v>0</v>
      </c>
      <c r="BI356" s="227">
        <f>IF(N356="nulová",J356,0)</f>
        <v>0</v>
      </c>
      <c r="BJ356" s="17" t="s">
        <v>74</v>
      </c>
      <c r="BK356" s="227">
        <f>ROUND(I356*H356,2)</f>
        <v>0</v>
      </c>
      <c r="BL356" s="17" t="s">
        <v>170</v>
      </c>
      <c r="BM356" s="17" t="s">
        <v>1603</v>
      </c>
    </row>
    <row r="357" s="1" customFormat="1">
      <c r="B357" s="38"/>
      <c r="C357" s="39"/>
      <c r="D357" s="228" t="s">
        <v>172</v>
      </c>
      <c r="E357" s="39"/>
      <c r="F357" s="229" t="s">
        <v>1604</v>
      </c>
      <c r="G357" s="39"/>
      <c r="H357" s="39"/>
      <c r="I357" s="143"/>
      <c r="J357" s="39"/>
      <c r="K357" s="39"/>
      <c r="L357" s="43"/>
      <c r="M357" s="230"/>
      <c r="N357" s="79"/>
      <c r="O357" s="79"/>
      <c r="P357" s="79"/>
      <c r="Q357" s="79"/>
      <c r="R357" s="79"/>
      <c r="S357" s="79"/>
      <c r="T357" s="80"/>
      <c r="AT357" s="17" t="s">
        <v>172</v>
      </c>
      <c r="AU357" s="17" t="s">
        <v>76</v>
      </c>
    </row>
    <row r="358" s="1" customFormat="1">
      <c r="B358" s="38"/>
      <c r="C358" s="39"/>
      <c r="D358" s="228" t="s">
        <v>174</v>
      </c>
      <c r="E358" s="39"/>
      <c r="F358" s="231" t="s">
        <v>1605</v>
      </c>
      <c r="G358" s="39"/>
      <c r="H358" s="39"/>
      <c r="I358" s="143"/>
      <c r="J358" s="39"/>
      <c r="K358" s="39"/>
      <c r="L358" s="43"/>
      <c r="M358" s="230"/>
      <c r="N358" s="79"/>
      <c r="O358" s="79"/>
      <c r="P358" s="79"/>
      <c r="Q358" s="79"/>
      <c r="R358" s="79"/>
      <c r="S358" s="79"/>
      <c r="T358" s="80"/>
      <c r="AT358" s="17" t="s">
        <v>174</v>
      </c>
      <c r="AU358" s="17" t="s">
        <v>76</v>
      </c>
    </row>
    <row r="359" s="13" customFormat="1">
      <c r="B359" s="243"/>
      <c r="C359" s="244"/>
      <c r="D359" s="228" t="s">
        <v>176</v>
      </c>
      <c r="E359" s="245" t="s">
        <v>1</v>
      </c>
      <c r="F359" s="246" t="s">
        <v>1606</v>
      </c>
      <c r="G359" s="244"/>
      <c r="H359" s="245" t="s">
        <v>1</v>
      </c>
      <c r="I359" s="247"/>
      <c r="J359" s="244"/>
      <c r="K359" s="244"/>
      <c r="L359" s="248"/>
      <c r="M359" s="249"/>
      <c r="N359" s="250"/>
      <c r="O359" s="250"/>
      <c r="P359" s="250"/>
      <c r="Q359" s="250"/>
      <c r="R359" s="250"/>
      <c r="S359" s="250"/>
      <c r="T359" s="251"/>
      <c r="AT359" s="252" t="s">
        <v>176</v>
      </c>
      <c r="AU359" s="252" t="s">
        <v>76</v>
      </c>
      <c r="AV359" s="13" t="s">
        <v>74</v>
      </c>
      <c r="AW359" s="13" t="s">
        <v>30</v>
      </c>
      <c r="AX359" s="13" t="s">
        <v>67</v>
      </c>
      <c r="AY359" s="252" t="s">
        <v>163</v>
      </c>
    </row>
    <row r="360" s="12" customFormat="1">
      <c r="B360" s="232"/>
      <c r="C360" s="233"/>
      <c r="D360" s="228" t="s">
        <v>176</v>
      </c>
      <c r="E360" s="234" t="s">
        <v>1</v>
      </c>
      <c r="F360" s="235" t="s">
        <v>1607</v>
      </c>
      <c r="G360" s="233"/>
      <c r="H360" s="236">
        <v>7.2000000000000002</v>
      </c>
      <c r="I360" s="237"/>
      <c r="J360" s="233"/>
      <c r="K360" s="233"/>
      <c r="L360" s="238"/>
      <c r="M360" s="239"/>
      <c r="N360" s="240"/>
      <c r="O360" s="240"/>
      <c r="P360" s="240"/>
      <c r="Q360" s="240"/>
      <c r="R360" s="240"/>
      <c r="S360" s="240"/>
      <c r="T360" s="241"/>
      <c r="AT360" s="242" t="s">
        <v>176</v>
      </c>
      <c r="AU360" s="242" t="s">
        <v>76</v>
      </c>
      <c r="AV360" s="12" t="s">
        <v>76</v>
      </c>
      <c r="AW360" s="12" t="s">
        <v>30</v>
      </c>
      <c r="AX360" s="12" t="s">
        <v>67</v>
      </c>
      <c r="AY360" s="242" t="s">
        <v>163</v>
      </c>
    </row>
    <row r="361" s="14" customFormat="1">
      <c r="B361" s="253"/>
      <c r="C361" s="254"/>
      <c r="D361" s="228" t="s">
        <v>176</v>
      </c>
      <c r="E361" s="255" t="s">
        <v>1</v>
      </c>
      <c r="F361" s="256" t="s">
        <v>188</v>
      </c>
      <c r="G361" s="254"/>
      <c r="H361" s="257">
        <v>7.2000000000000002</v>
      </c>
      <c r="I361" s="258"/>
      <c r="J361" s="254"/>
      <c r="K361" s="254"/>
      <c r="L361" s="259"/>
      <c r="M361" s="260"/>
      <c r="N361" s="261"/>
      <c r="O361" s="261"/>
      <c r="P361" s="261"/>
      <c r="Q361" s="261"/>
      <c r="R361" s="261"/>
      <c r="S361" s="261"/>
      <c r="T361" s="262"/>
      <c r="AT361" s="263" t="s">
        <v>176</v>
      </c>
      <c r="AU361" s="263" t="s">
        <v>76</v>
      </c>
      <c r="AV361" s="14" t="s">
        <v>170</v>
      </c>
      <c r="AW361" s="14" t="s">
        <v>30</v>
      </c>
      <c r="AX361" s="14" t="s">
        <v>74</v>
      </c>
      <c r="AY361" s="263" t="s">
        <v>163</v>
      </c>
    </row>
    <row r="362" s="1" customFormat="1" ht="16.5" customHeight="1">
      <c r="B362" s="38"/>
      <c r="C362" s="216" t="s">
        <v>522</v>
      </c>
      <c r="D362" s="216" t="s">
        <v>165</v>
      </c>
      <c r="E362" s="217" t="s">
        <v>356</v>
      </c>
      <c r="F362" s="218" t="s">
        <v>357</v>
      </c>
      <c r="G362" s="219" t="s">
        <v>168</v>
      </c>
      <c r="H362" s="220">
        <v>33.659999999999997</v>
      </c>
      <c r="I362" s="221"/>
      <c r="J362" s="222">
        <f>ROUND(I362*H362,2)</f>
        <v>0</v>
      </c>
      <c r="K362" s="218" t="s">
        <v>169</v>
      </c>
      <c r="L362" s="43"/>
      <c r="M362" s="223" t="s">
        <v>1</v>
      </c>
      <c r="N362" s="224" t="s">
        <v>38</v>
      </c>
      <c r="O362" s="79"/>
      <c r="P362" s="225">
        <f>O362*H362</f>
        <v>0</v>
      </c>
      <c r="Q362" s="225">
        <v>0.00117</v>
      </c>
      <c r="R362" s="225">
        <f>Q362*H362</f>
        <v>0.039382199999999999</v>
      </c>
      <c r="S362" s="225">
        <v>0</v>
      </c>
      <c r="T362" s="226">
        <f>S362*H362</f>
        <v>0</v>
      </c>
      <c r="AR362" s="17" t="s">
        <v>170</v>
      </c>
      <c r="AT362" s="17" t="s">
        <v>165</v>
      </c>
      <c r="AU362" s="17" t="s">
        <v>76</v>
      </c>
      <c r="AY362" s="17" t="s">
        <v>163</v>
      </c>
      <c r="BE362" s="227">
        <f>IF(N362="základní",J362,0)</f>
        <v>0</v>
      </c>
      <c r="BF362" s="227">
        <f>IF(N362="snížená",J362,0)</f>
        <v>0</v>
      </c>
      <c r="BG362" s="227">
        <f>IF(N362="zákl. přenesená",J362,0)</f>
        <v>0</v>
      </c>
      <c r="BH362" s="227">
        <f>IF(N362="sníž. přenesená",J362,0)</f>
        <v>0</v>
      </c>
      <c r="BI362" s="227">
        <f>IF(N362="nulová",J362,0)</f>
        <v>0</v>
      </c>
      <c r="BJ362" s="17" t="s">
        <v>74</v>
      </c>
      <c r="BK362" s="227">
        <f>ROUND(I362*H362,2)</f>
        <v>0</v>
      </c>
      <c r="BL362" s="17" t="s">
        <v>170</v>
      </c>
      <c r="BM362" s="17" t="s">
        <v>1608</v>
      </c>
    </row>
    <row r="363" s="1" customFormat="1">
      <c r="B363" s="38"/>
      <c r="C363" s="39"/>
      <c r="D363" s="228" t="s">
        <v>172</v>
      </c>
      <c r="E363" s="39"/>
      <c r="F363" s="229" t="s">
        <v>359</v>
      </c>
      <c r="G363" s="39"/>
      <c r="H363" s="39"/>
      <c r="I363" s="143"/>
      <c r="J363" s="39"/>
      <c r="K363" s="39"/>
      <c r="L363" s="43"/>
      <c r="M363" s="230"/>
      <c r="N363" s="79"/>
      <c r="O363" s="79"/>
      <c r="P363" s="79"/>
      <c r="Q363" s="79"/>
      <c r="R363" s="79"/>
      <c r="S363" s="79"/>
      <c r="T363" s="80"/>
      <c r="AT363" s="17" t="s">
        <v>172</v>
      </c>
      <c r="AU363" s="17" t="s">
        <v>76</v>
      </c>
    </row>
    <row r="364" s="1" customFormat="1">
      <c r="B364" s="38"/>
      <c r="C364" s="39"/>
      <c r="D364" s="228" t="s">
        <v>174</v>
      </c>
      <c r="E364" s="39"/>
      <c r="F364" s="231" t="s">
        <v>360</v>
      </c>
      <c r="G364" s="39"/>
      <c r="H364" s="39"/>
      <c r="I364" s="143"/>
      <c r="J364" s="39"/>
      <c r="K364" s="39"/>
      <c r="L364" s="43"/>
      <c r="M364" s="230"/>
      <c r="N364" s="79"/>
      <c r="O364" s="79"/>
      <c r="P364" s="79"/>
      <c r="Q364" s="79"/>
      <c r="R364" s="79"/>
      <c r="S364" s="79"/>
      <c r="T364" s="80"/>
      <c r="AT364" s="17" t="s">
        <v>174</v>
      </c>
      <c r="AU364" s="17" t="s">
        <v>76</v>
      </c>
    </row>
    <row r="365" s="13" customFormat="1">
      <c r="B365" s="243"/>
      <c r="C365" s="244"/>
      <c r="D365" s="228" t="s">
        <v>176</v>
      </c>
      <c r="E365" s="245" t="s">
        <v>1</v>
      </c>
      <c r="F365" s="246" t="s">
        <v>1609</v>
      </c>
      <c r="G365" s="244"/>
      <c r="H365" s="245" t="s">
        <v>1</v>
      </c>
      <c r="I365" s="247"/>
      <c r="J365" s="244"/>
      <c r="K365" s="244"/>
      <c r="L365" s="248"/>
      <c r="M365" s="249"/>
      <c r="N365" s="250"/>
      <c r="O365" s="250"/>
      <c r="P365" s="250"/>
      <c r="Q365" s="250"/>
      <c r="R365" s="250"/>
      <c r="S365" s="250"/>
      <c r="T365" s="251"/>
      <c r="AT365" s="252" t="s">
        <v>176</v>
      </c>
      <c r="AU365" s="252" t="s">
        <v>76</v>
      </c>
      <c r="AV365" s="13" t="s">
        <v>74</v>
      </c>
      <c r="AW365" s="13" t="s">
        <v>30</v>
      </c>
      <c r="AX365" s="13" t="s">
        <v>67</v>
      </c>
      <c r="AY365" s="252" t="s">
        <v>163</v>
      </c>
    </row>
    <row r="366" s="12" customFormat="1">
      <c r="B366" s="232"/>
      <c r="C366" s="233"/>
      <c r="D366" s="228" t="s">
        <v>176</v>
      </c>
      <c r="E366" s="234" t="s">
        <v>1</v>
      </c>
      <c r="F366" s="235" t="s">
        <v>1610</v>
      </c>
      <c r="G366" s="233"/>
      <c r="H366" s="236">
        <v>8.1799999999999997</v>
      </c>
      <c r="I366" s="237"/>
      <c r="J366" s="233"/>
      <c r="K366" s="233"/>
      <c r="L366" s="238"/>
      <c r="M366" s="239"/>
      <c r="N366" s="240"/>
      <c r="O366" s="240"/>
      <c r="P366" s="240"/>
      <c r="Q366" s="240"/>
      <c r="R366" s="240"/>
      <c r="S366" s="240"/>
      <c r="T366" s="241"/>
      <c r="AT366" s="242" t="s">
        <v>176</v>
      </c>
      <c r="AU366" s="242" t="s">
        <v>76</v>
      </c>
      <c r="AV366" s="12" t="s">
        <v>76</v>
      </c>
      <c r="AW366" s="12" t="s">
        <v>30</v>
      </c>
      <c r="AX366" s="12" t="s">
        <v>67</v>
      </c>
      <c r="AY366" s="242" t="s">
        <v>163</v>
      </c>
    </row>
    <row r="367" s="13" customFormat="1">
      <c r="B367" s="243"/>
      <c r="C367" s="244"/>
      <c r="D367" s="228" t="s">
        <v>176</v>
      </c>
      <c r="E367" s="245" t="s">
        <v>1</v>
      </c>
      <c r="F367" s="246" t="s">
        <v>1611</v>
      </c>
      <c r="G367" s="244"/>
      <c r="H367" s="245" t="s">
        <v>1</v>
      </c>
      <c r="I367" s="247"/>
      <c r="J367" s="244"/>
      <c r="K367" s="244"/>
      <c r="L367" s="248"/>
      <c r="M367" s="249"/>
      <c r="N367" s="250"/>
      <c r="O367" s="250"/>
      <c r="P367" s="250"/>
      <c r="Q367" s="250"/>
      <c r="R367" s="250"/>
      <c r="S367" s="250"/>
      <c r="T367" s="251"/>
      <c r="AT367" s="252" t="s">
        <v>176</v>
      </c>
      <c r="AU367" s="252" t="s">
        <v>76</v>
      </c>
      <c r="AV367" s="13" t="s">
        <v>74</v>
      </c>
      <c r="AW367" s="13" t="s">
        <v>30</v>
      </c>
      <c r="AX367" s="13" t="s">
        <v>67</v>
      </c>
      <c r="AY367" s="252" t="s">
        <v>163</v>
      </c>
    </row>
    <row r="368" s="12" customFormat="1">
      <c r="B368" s="232"/>
      <c r="C368" s="233"/>
      <c r="D368" s="228" t="s">
        <v>176</v>
      </c>
      <c r="E368" s="234" t="s">
        <v>1</v>
      </c>
      <c r="F368" s="235" t="s">
        <v>1612</v>
      </c>
      <c r="G368" s="233"/>
      <c r="H368" s="236">
        <v>15.18</v>
      </c>
      <c r="I368" s="237"/>
      <c r="J368" s="233"/>
      <c r="K368" s="233"/>
      <c r="L368" s="238"/>
      <c r="M368" s="239"/>
      <c r="N368" s="240"/>
      <c r="O368" s="240"/>
      <c r="P368" s="240"/>
      <c r="Q368" s="240"/>
      <c r="R368" s="240"/>
      <c r="S368" s="240"/>
      <c r="T368" s="241"/>
      <c r="AT368" s="242" t="s">
        <v>176</v>
      </c>
      <c r="AU368" s="242" t="s">
        <v>76</v>
      </c>
      <c r="AV368" s="12" t="s">
        <v>76</v>
      </c>
      <c r="AW368" s="12" t="s">
        <v>30</v>
      </c>
      <c r="AX368" s="12" t="s">
        <v>67</v>
      </c>
      <c r="AY368" s="242" t="s">
        <v>163</v>
      </c>
    </row>
    <row r="369" s="13" customFormat="1">
      <c r="B369" s="243"/>
      <c r="C369" s="244"/>
      <c r="D369" s="228" t="s">
        <v>176</v>
      </c>
      <c r="E369" s="245" t="s">
        <v>1</v>
      </c>
      <c r="F369" s="246" t="s">
        <v>1613</v>
      </c>
      <c r="G369" s="244"/>
      <c r="H369" s="245" t="s">
        <v>1</v>
      </c>
      <c r="I369" s="247"/>
      <c r="J369" s="244"/>
      <c r="K369" s="244"/>
      <c r="L369" s="248"/>
      <c r="M369" s="249"/>
      <c r="N369" s="250"/>
      <c r="O369" s="250"/>
      <c r="P369" s="250"/>
      <c r="Q369" s="250"/>
      <c r="R369" s="250"/>
      <c r="S369" s="250"/>
      <c r="T369" s="251"/>
      <c r="AT369" s="252" t="s">
        <v>176</v>
      </c>
      <c r="AU369" s="252" t="s">
        <v>76</v>
      </c>
      <c r="AV369" s="13" t="s">
        <v>74</v>
      </c>
      <c r="AW369" s="13" t="s">
        <v>30</v>
      </c>
      <c r="AX369" s="13" t="s">
        <v>67</v>
      </c>
      <c r="AY369" s="252" t="s">
        <v>163</v>
      </c>
    </row>
    <row r="370" s="12" customFormat="1">
      <c r="B370" s="232"/>
      <c r="C370" s="233"/>
      <c r="D370" s="228" t="s">
        <v>176</v>
      </c>
      <c r="E370" s="234" t="s">
        <v>1</v>
      </c>
      <c r="F370" s="235" t="s">
        <v>1614</v>
      </c>
      <c r="G370" s="233"/>
      <c r="H370" s="236">
        <v>10.300000000000001</v>
      </c>
      <c r="I370" s="237"/>
      <c r="J370" s="233"/>
      <c r="K370" s="233"/>
      <c r="L370" s="238"/>
      <c r="M370" s="239"/>
      <c r="N370" s="240"/>
      <c r="O370" s="240"/>
      <c r="P370" s="240"/>
      <c r="Q370" s="240"/>
      <c r="R370" s="240"/>
      <c r="S370" s="240"/>
      <c r="T370" s="241"/>
      <c r="AT370" s="242" t="s">
        <v>176</v>
      </c>
      <c r="AU370" s="242" t="s">
        <v>76</v>
      </c>
      <c r="AV370" s="12" t="s">
        <v>76</v>
      </c>
      <c r="AW370" s="12" t="s">
        <v>30</v>
      </c>
      <c r="AX370" s="12" t="s">
        <v>67</v>
      </c>
      <c r="AY370" s="242" t="s">
        <v>163</v>
      </c>
    </row>
    <row r="371" s="14" customFormat="1">
      <c r="B371" s="253"/>
      <c r="C371" s="254"/>
      <c r="D371" s="228" t="s">
        <v>176</v>
      </c>
      <c r="E371" s="255" t="s">
        <v>1</v>
      </c>
      <c r="F371" s="256" t="s">
        <v>188</v>
      </c>
      <c r="G371" s="254"/>
      <c r="H371" s="257">
        <v>33.659999999999997</v>
      </c>
      <c r="I371" s="258"/>
      <c r="J371" s="254"/>
      <c r="K371" s="254"/>
      <c r="L371" s="259"/>
      <c r="M371" s="260"/>
      <c r="N371" s="261"/>
      <c r="O371" s="261"/>
      <c r="P371" s="261"/>
      <c r="Q371" s="261"/>
      <c r="R371" s="261"/>
      <c r="S371" s="261"/>
      <c r="T371" s="262"/>
      <c r="AT371" s="263" t="s">
        <v>176</v>
      </c>
      <c r="AU371" s="263" t="s">
        <v>76</v>
      </c>
      <c r="AV371" s="14" t="s">
        <v>170</v>
      </c>
      <c r="AW371" s="14" t="s">
        <v>30</v>
      </c>
      <c r="AX371" s="14" t="s">
        <v>74</v>
      </c>
      <c r="AY371" s="263" t="s">
        <v>163</v>
      </c>
    </row>
    <row r="372" s="1" customFormat="1" ht="16.5" customHeight="1">
      <c r="B372" s="38"/>
      <c r="C372" s="216" t="s">
        <v>840</v>
      </c>
      <c r="D372" s="216" t="s">
        <v>165</v>
      </c>
      <c r="E372" s="217" t="s">
        <v>368</v>
      </c>
      <c r="F372" s="218" t="s">
        <v>369</v>
      </c>
      <c r="G372" s="219" t="s">
        <v>168</v>
      </c>
      <c r="H372" s="220">
        <v>33.659999999999997</v>
      </c>
      <c r="I372" s="221"/>
      <c r="J372" s="222">
        <f>ROUND(I372*H372,2)</f>
        <v>0</v>
      </c>
      <c r="K372" s="218" t="s">
        <v>169</v>
      </c>
      <c r="L372" s="43"/>
      <c r="M372" s="223" t="s">
        <v>1</v>
      </c>
      <c r="N372" s="224" t="s">
        <v>38</v>
      </c>
      <c r="O372" s="79"/>
      <c r="P372" s="225">
        <f>O372*H372</f>
        <v>0</v>
      </c>
      <c r="Q372" s="225">
        <v>0.00066399999999999999</v>
      </c>
      <c r="R372" s="225">
        <f>Q372*H372</f>
        <v>0.022350239999999997</v>
      </c>
      <c r="S372" s="225">
        <v>0</v>
      </c>
      <c r="T372" s="226">
        <f>S372*H372</f>
        <v>0</v>
      </c>
      <c r="AR372" s="17" t="s">
        <v>170</v>
      </c>
      <c r="AT372" s="17" t="s">
        <v>165</v>
      </c>
      <c r="AU372" s="17" t="s">
        <v>76</v>
      </c>
      <c r="AY372" s="17" t="s">
        <v>163</v>
      </c>
      <c r="BE372" s="227">
        <f>IF(N372="základní",J372,0)</f>
        <v>0</v>
      </c>
      <c r="BF372" s="227">
        <f>IF(N372="snížená",J372,0)</f>
        <v>0</v>
      </c>
      <c r="BG372" s="227">
        <f>IF(N372="zákl. přenesená",J372,0)</f>
        <v>0</v>
      </c>
      <c r="BH372" s="227">
        <f>IF(N372="sníž. přenesená",J372,0)</f>
        <v>0</v>
      </c>
      <c r="BI372" s="227">
        <f>IF(N372="nulová",J372,0)</f>
        <v>0</v>
      </c>
      <c r="BJ372" s="17" t="s">
        <v>74</v>
      </c>
      <c r="BK372" s="227">
        <f>ROUND(I372*H372,2)</f>
        <v>0</v>
      </c>
      <c r="BL372" s="17" t="s">
        <v>170</v>
      </c>
      <c r="BM372" s="17" t="s">
        <v>1615</v>
      </c>
    </row>
    <row r="373" s="1" customFormat="1">
      <c r="B373" s="38"/>
      <c r="C373" s="39"/>
      <c r="D373" s="228" t="s">
        <v>172</v>
      </c>
      <c r="E373" s="39"/>
      <c r="F373" s="229" t="s">
        <v>371</v>
      </c>
      <c r="G373" s="39"/>
      <c r="H373" s="39"/>
      <c r="I373" s="143"/>
      <c r="J373" s="39"/>
      <c r="K373" s="39"/>
      <c r="L373" s="43"/>
      <c r="M373" s="230"/>
      <c r="N373" s="79"/>
      <c r="O373" s="79"/>
      <c r="P373" s="79"/>
      <c r="Q373" s="79"/>
      <c r="R373" s="79"/>
      <c r="S373" s="79"/>
      <c r="T373" s="80"/>
      <c r="AT373" s="17" t="s">
        <v>172</v>
      </c>
      <c r="AU373" s="17" t="s">
        <v>76</v>
      </c>
    </row>
    <row r="374" s="1" customFormat="1">
      <c r="B374" s="38"/>
      <c r="C374" s="39"/>
      <c r="D374" s="228" t="s">
        <v>174</v>
      </c>
      <c r="E374" s="39"/>
      <c r="F374" s="231" t="s">
        <v>360</v>
      </c>
      <c r="G374" s="39"/>
      <c r="H374" s="39"/>
      <c r="I374" s="143"/>
      <c r="J374" s="39"/>
      <c r="K374" s="39"/>
      <c r="L374" s="43"/>
      <c r="M374" s="230"/>
      <c r="N374" s="79"/>
      <c r="O374" s="79"/>
      <c r="P374" s="79"/>
      <c r="Q374" s="79"/>
      <c r="R374" s="79"/>
      <c r="S374" s="79"/>
      <c r="T374" s="80"/>
      <c r="AT374" s="17" t="s">
        <v>174</v>
      </c>
      <c r="AU374" s="17" t="s">
        <v>76</v>
      </c>
    </row>
    <row r="375" s="1" customFormat="1" ht="16.5" customHeight="1">
      <c r="B375" s="38"/>
      <c r="C375" s="264" t="s">
        <v>847</v>
      </c>
      <c r="D375" s="264" t="s">
        <v>347</v>
      </c>
      <c r="E375" s="265" t="s">
        <v>1616</v>
      </c>
      <c r="F375" s="266" t="s">
        <v>1617</v>
      </c>
      <c r="G375" s="267" t="s">
        <v>241</v>
      </c>
      <c r="H375" s="268">
        <v>0.22</v>
      </c>
      <c r="I375" s="269"/>
      <c r="J375" s="270">
        <f>ROUND(I375*H375,2)</f>
        <v>0</v>
      </c>
      <c r="K375" s="266" t="s">
        <v>169</v>
      </c>
      <c r="L375" s="271"/>
      <c r="M375" s="272" t="s">
        <v>1</v>
      </c>
      <c r="N375" s="273" t="s">
        <v>38</v>
      </c>
      <c r="O375" s="79"/>
      <c r="P375" s="225">
        <f>O375*H375</f>
        <v>0</v>
      </c>
      <c r="Q375" s="225">
        <v>1</v>
      </c>
      <c r="R375" s="225">
        <f>Q375*H375</f>
        <v>0.22</v>
      </c>
      <c r="S375" s="225">
        <v>0</v>
      </c>
      <c r="T375" s="226">
        <f>S375*H375</f>
        <v>0</v>
      </c>
      <c r="AR375" s="17" t="s">
        <v>224</v>
      </c>
      <c r="AT375" s="17" t="s">
        <v>347</v>
      </c>
      <c r="AU375" s="17" t="s">
        <v>76</v>
      </c>
      <c r="AY375" s="17" t="s">
        <v>163</v>
      </c>
      <c r="BE375" s="227">
        <f>IF(N375="základní",J375,0)</f>
        <v>0</v>
      </c>
      <c r="BF375" s="227">
        <f>IF(N375="snížená",J375,0)</f>
        <v>0</v>
      </c>
      <c r="BG375" s="227">
        <f>IF(N375="zákl. přenesená",J375,0)</f>
        <v>0</v>
      </c>
      <c r="BH375" s="227">
        <f>IF(N375="sníž. přenesená",J375,0)</f>
        <v>0</v>
      </c>
      <c r="BI375" s="227">
        <f>IF(N375="nulová",J375,0)</f>
        <v>0</v>
      </c>
      <c r="BJ375" s="17" t="s">
        <v>74</v>
      </c>
      <c r="BK375" s="227">
        <f>ROUND(I375*H375,2)</f>
        <v>0</v>
      </c>
      <c r="BL375" s="17" t="s">
        <v>170</v>
      </c>
      <c r="BM375" s="17" t="s">
        <v>1618</v>
      </c>
    </row>
    <row r="376" s="1" customFormat="1">
      <c r="B376" s="38"/>
      <c r="C376" s="39"/>
      <c r="D376" s="228" t="s">
        <v>172</v>
      </c>
      <c r="E376" s="39"/>
      <c r="F376" s="229" t="s">
        <v>1617</v>
      </c>
      <c r="G376" s="39"/>
      <c r="H376" s="39"/>
      <c r="I376" s="143"/>
      <c r="J376" s="39"/>
      <c r="K376" s="39"/>
      <c r="L376" s="43"/>
      <c r="M376" s="230"/>
      <c r="N376" s="79"/>
      <c r="O376" s="79"/>
      <c r="P376" s="79"/>
      <c r="Q376" s="79"/>
      <c r="R376" s="79"/>
      <c r="S376" s="79"/>
      <c r="T376" s="80"/>
      <c r="AT376" s="17" t="s">
        <v>172</v>
      </c>
      <c r="AU376" s="17" t="s">
        <v>76</v>
      </c>
    </row>
    <row r="377" s="1" customFormat="1">
      <c r="B377" s="38"/>
      <c r="C377" s="39"/>
      <c r="D377" s="228" t="s">
        <v>221</v>
      </c>
      <c r="E377" s="39"/>
      <c r="F377" s="231" t="s">
        <v>1619</v>
      </c>
      <c r="G377" s="39"/>
      <c r="H377" s="39"/>
      <c r="I377" s="143"/>
      <c r="J377" s="39"/>
      <c r="K377" s="39"/>
      <c r="L377" s="43"/>
      <c r="M377" s="230"/>
      <c r="N377" s="79"/>
      <c r="O377" s="79"/>
      <c r="P377" s="79"/>
      <c r="Q377" s="79"/>
      <c r="R377" s="79"/>
      <c r="S377" s="79"/>
      <c r="T377" s="80"/>
      <c r="AT377" s="17" t="s">
        <v>221</v>
      </c>
      <c r="AU377" s="17" t="s">
        <v>76</v>
      </c>
    </row>
    <row r="378" s="12" customFormat="1">
      <c r="B378" s="232"/>
      <c r="C378" s="233"/>
      <c r="D378" s="228" t="s">
        <v>176</v>
      </c>
      <c r="E378" s="234" t="s">
        <v>1</v>
      </c>
      <c r="F378" s="235" t="s">
        <v>1620</v>
      </c>
      <c r="G378" s="233"/>
      <c r="H378" s="236">
        <v>0.22</v>
      </c>
      <c r="I378" s="237"/>
      <c r="J378" s="233"/>
      <c r="K378" s="233"/>
      <c r="L378" s="238"/>
      <c r="M378" s="239"/>
      <c r="N378" s="240"/>
      <c r="O378" s="240"/>
      <c r="P378" s="240"/>
      <c r="Q378" s="240"/>
      <c r="R378" s="240"/>
      <c r="S378" s="240"/>
      <c r="T378" s="241"/>
      <c r="AT378" s="242" t="s">
        <v>176</v>
      </c>
      <c r="AU378" s="242" t="s">
        <v>76</v>
      </c>
      <c r="AV378" s="12" t="s">
        <v>76</v>
      </c>
      <c r="AW378" s="12" t="s">
        <v>30</v>
      </c>
      <c r="AX378" s="12" t="s">
        <v>67</v>
      </c>
      <c r="AY378" s="242" t="s">
        <v>163</v>
      </c>
    </row>
    <row r="379" s="14" customFormat="1">
      <c r="B379" s="253"/>
      <c r="C379" s="254"/>
      <c r="D379" s="228" t="s">
        <v>176</v>
      </c>
      <c r="E379" s="255" t="s">
        <v>1</v>
      </c>
      <c r="F379" s="256" t="s">
        <v>188</v>
      </c>
      <c r="G379" s="254"/>
      <c r="H379" s="257">
        <v>0.22</v>
      </c>
      <c r="I379" s="258"/>
      <c r="J379" s="254"/>
      <c r="K379" s="254"/>
      <c r="L379" s="259"/>
      <c r="M379" s="260"/>
      <c r="N379" s="261"/>
      <c r="O379" s="261"/>
      <c r="P379" s="261"/>
      <c r="Q379" s="261"/>
      <c r="R379" s="261"/>
      <c r="S379" s="261"/>
      <c r="T379" s="262"/>
      <c r="AT379" s="263" t="s">
        <v>176</v>
      </c>
      <c r="AU379" s="263" t="s">
        <v>76</v>
      </c>
      <c r="AV379" s="14" t="s">
        <v>170</v>
      </c>
      <c r="AW379" s="14" t="s">
        <v>30</v>
      </c>
      <c r="AX379" s="14" t="s">
        <v>74</v>
      </c>
      <c r="AY379" s="263" t="s">
        <v>163</v>
      </c>
    </row>
    <row r="380" s="1" customFormat="1" ht="16.5" customHeight="1">
      <c r="B380" s="38"/>
      <c r="C380" s="264" t="s">
        <v>852</v>
      </c>
      <c r="D380" s="264" t="s">
        <v>347</v>
      </c>
      <c r="E380" s="265" t="s">
        <v>373</v>
      </c>
      <c r="F380" s="266" t="s">
        <v>374</v>
      </c>
      <c r="G380" s="267" t="s">
        <v>241</v>
      </c>
      <c r="H380" s="268">
        <v>0.64500000000000002</v>
      </c>
      <c r="I380" s="269"/>
      <c r="J380" s="270">
        <f>ROUND(I380*H380,2)</f>
        <v>0</v>
      </c>
      <c r="K380" s="266" t="s">
        <v>169</v>
      </c>
      <c r="L380" s="271"/>
      <c r="M380" s="272" t="s">
        <v>1</v>
      </c>
      <c r="N380" s="273" t="s">
        <v>38</v>
      </c>
      <c r="O380" s="79"/>
      <c r="P380" s="225">
        <f>O380*H380</f>
        <v>0</v>
      </c>
      <c r="Q380" s="225">
        <v>1</v>
      </c>
      <c r="R380" s="225">
        <f>Q380*H380</f>
        <v>0.64500000000000002</v>
      </c>
      <c r="S380" s="225">
        <v>0</v>
      </c>
      <c r="T380" s="226">
        <f>S380*H380</f>
        <v>0</v>
      </c>
      <c r="AR380" s="17" t="s">
        <v>224</v>
      </c>
      <c r="AT380" s="17" t="s">
        <v>347</v>
      </c>
      <c r="AU380" s="17" t="s">
        <v>76</v>
      </c>
      <c r="AY380" s="17" t="s">
        <v>163</v>
      </c>
      <c r="BE380" s="227">
        <f>IF(N380="základní",J380,0)</f>
        <v>0</v>
      </c>
      <c r="BF380" s="227">
        <f>IF(N380="snížená",J380,0)</f>
        <v>0</v>
      </c>
      <c r="BG380" s="227">
        <f>IF(N380="zákl. přenesená",J380,0)</f>
        <v>0</v>
      </c>
      <c r="BH380" s="227">
        <f>IF(N380="sníž. přenesená",J380,0)</f>
        <v>0</v>
      </c>
      <c r="BI380" s="227">
        <f>IF(N380="nulová",J380,0)</f>
        <v>0</v>
      </c>
      <c r="BJ380" s="17" t="s">
        <v>74</v>
      </c>
      <c r="BK380" s="227">
        <f>ROUND(I380*H380,2)</f>
        <v>0</v>
      </c>
      <c r="BL380" s="17" t="s">
        <v>170</v>
      </c>
      <c r="BM380" s="17" t="s">
        <v>1621</v>
      </c>
    </row>
    <row r="381" s="1" customFormat="1">
      <c r="B381" s="38"/>
      <c r="C381" s="39"/>
      <c r="D381" s="228" t="s">
        <v>172</v>
      </c>
      <c r="E381" s="39"/>
      <c r="F381" s="229" t="s">
        <v>374</v>
      </c>
      <c r="G381" s="39"/>
      <c r="H381" s="39"/>
      <c r="I381" s="143"/>
      <c r="J381" s="39"/>
      <c r="K381" s="39"/>
      <c r="L381" s="43"/>
      <c r="M381" s="230"/>
      <c r="N381" s="79"/>
      <c r="O381" s="79"/>
      <c r="P381" s="79"/>
      <c r="Q381" s="79"/>
      <c r="R381" s="79"/>
      <c r="S381" s="79"/>
      <c r="T381" s="80"/>
      <c r="AT381" s="17" t="s">
        <v>172</v>
      </c>
      <c r="AU381" s="17" t="s">
        <v>76</v>
      </c>
    </row>
    <row r="382" s="1" customFormat="1">
      <c r="B382" s="38"/>
      <c r="C382" s="39"/>
      <c r="D382" s="228" t="s">
        <v>221</v>
      </c>
      <c r="E382" s="39"/>
      <c r="F382" s="231" t="s">
        <v>376</v>
      </c>
      <c r="G382" s="39"/>
      <c r="H382" s="39"/>
      <c r="I382" s="143"/>
      <c r="J382" s="39"/>
      <c r="K382" s="39"/>
      <c r="L382" s="43"/>
      <c r="M382" s="230"/>
      <c r="N382" s="79"/>
      <c r="O382" s="79"/>
      <c r="P382" s="79"/>
      <c r="Q382" s="79"/>
      <c r="R382" s="79"/>
      <c r="S382" s="79"/>
      <c r="T382" s="80"/>
      <c r="AT382" s="17" t="s">
        <v>221</v>
      </c>
      <c r="AU382" s="17" t="s">
        <v>76</v>
      </c>
    </row>
    <row r="383" s="12" customFormat="1">
      <c r="B383" s="232"/>
      <c r="C383" s="233"/>
      <c r="D383" s="228" t="s">
        <v>176</v>
      </c>
      <c r="E383" s="234" t="s">
        <v>1</v>
      </c>
      <c r="F383" s="235" t="s">
        <v>1622</v>
      </c>
      <c r="G383" s="233"/>
      <c r="H383" s="236">
        <v>0.64500000000000002</v>
      </c>
      <c r="I383" s="237"/>
      <c r="J383" s="233"/>
      <c r="K383" s="233"/>
      <c r="L383" s="238"/>
      <c r="M383" s="239"/>
      <c r="N383" s="240"/>
      <c r="O383" s="240"/>
      <c r="P383" s="240"/>
      <c r="Q383" s="240"/>
      <c r="R383" s="240"/>
      <c r="S383" s="240"/>
      <c r="T383" s="241"/>
      <c r="AT383" s="242" t="s">
        <v>176</v>
      </c>
      <c r="AU383" s="242" t="s">
        <v>76</v>
      </c>
      <c r="AV383" s="12" t="s">
        <v>76</v>
      </c>
      <c r="AW383" s="12" t="s">
        <v>30</v>
      </c>
      <c r="AX383" s="12" t="s">
        <v>74</v>
      </c>
      <c r="AY383" s="242" t="s">
        <v>163</v>
      </c>
    </row>
    <row r="384" s="1" customFormat="1" ht="16.5" customHeight="1">
      <c r="B384" s="38"/>
      <c r="C384" s="264" t="s">
        <v>859</v>
      </c>
      <c r="D384" s="264" t="s">
        <v>347</v>
      </c>
      <c r="E384" s="265" t="s">
        <v>388</v>
      </c>
      <c r="F384" s="266" t="s">
        <v>1623</v>
      </c>
      <c r="G384" s="267" t="s">
        <v>241</v>
      </c>
      <c r="H384" s="268">
        <v>0.16</v>
      </c>
      <c r="I384" s="269"/>
      <c r="J384" s="270">
        <f>ROUND(I384*H384,2)</f>
        <v>0</v>
      </c>
      <c r="K384" s="266" t="s">
        <v>1</v>
      </c>
      <c r="L384" s="271"/>
      <c r="M384" s="272" t="s">
        <v>1</v>
      </c>
      <c r="N384" s="273" t="s">
        <v>38</v>
      </c>
      <c r="O384" s="79"/>
      <c r="P384" s="225">
        <f>O384*H384</f>
        <v>0</v>
      </c>
      <c r="Q384" s="225">
        <v>1</v>
      </c>
      <c r="R384" s="225">
        <f>Q384*H384</f>
        <v>0.16</v>
      </c>
      <c r="S384" s="225">
        <v>0</v>
      </c>
      <c r="T384" s="226">
        <f>S384*H384</f>
        <v>0</v>
      </c>
      <c r="AR384" s="17" t="s">
        <v>224</v>
      </c>
      <c r="AT384" s="17" t="s">
        <v>347</v>
      </c>
      <c r="AU384" s="17" t="s">
        <v>76</v>
      </c>
      <c r="AY384" s="17" t="s">
        <v>163</v>
      </c>
      <c r="BE384" s="227">
        <f>IF(N384="základní",J384,0)</f>
        <v>0</v>
      </c>
      <c r="BF384" s="227">
        <f>IF(N384="snížená",J384,0)</f>
        <v>0</v>
      </c>
      <c r="BG384" s="227">
        <f>IF(N384="zákl. přenesená",J384,0)</f>
        <v>0</v>
      </c>
      <c r="BH384" s="227">
        <f>IF(N384="sníž. přenesená",J384,0)</f>
        <v>0</v>
      </c>
      <c r="BI384" s="227">
        <f>IF(N384="nulová",J384,0)</f>
        <v>0</v>
      </c>
      <c r="BJ384" s="17" t="s">
        <v>74</v>
      </c>
      <c r="BK384" s="227">
        <f>ROUND(I384*H384,2)</f>
        <v>0</v>
      </c>
      <c r="BL384" s="17" t="s">
        <v>170</v>
      </c>
      <c r="BM384" s="17" t="s">
        <v>1624</v>
      </c>
    </row>
    <row r="385" s="1" customFormat="1">
      <c r="B385" s="38"/>
      <c r="C385" s="39"/>
      <c r="D385" s="228" t="s">
        <v>172</v>
      </c>
      <c r="E385" s="39"/>
      <c r="F385" s="229" t="s">
        <v>1625</v>
      </c>
      <c r="G385" s="39"/>
      <c r="H385" s="39"/>
      <c r="I385" s="143"/>
      <c r="J385" s="39"/>
      <c r="K385" s="39"/>
      <c r="L385" s="43"/>
      <c r="M385" s="230"/>
      <c r="N385" s="79"/>
      <c r="O385" s="79"/>
      <c r="P385" s="79"/>
      <c r="Q385" s="79"/>
      <c r="R385" s="79"/>
      <c r="S385" s="79"/>
      <c r="T385" s="80"/>
      <c r="AT385" s="17" t="s">
        <v>172</v>
      </c>
      <c r="AU385" s="17" t="s">
        <v>76</v>
      </c>
    </row>
    <row r="386" s="12" customFormat="1">
      <c r="B386" s="232"/>
      <c r="C386" s="233"/>
      <c r="D386" s="228" t="s">
        <v>176</v>
      </c>
      <c r="E386" s="234" t="s">
        <v>1</v>
      </c>
      <c r="F386" s="235" t="s">
        <v>1626</v>
      </c>
      <c r="G386" s="233"/>
      <c r="H386" s="236">
        <v>0.16</v>
      </c>
      <c r="I386" s="237"/>
      <c r="J386" s="233"/>
      <c r="K386" s="233"/>
      <c r="L386" s="238"/>
      <c r="M386" s="239"/>
      <c r="N386" s="240"/>
      <c r="O386" s="240"/>
      <c r="P386" s="240"/>
      <c r="Q386" s="240"/>
      <c r="R386" s="240"/>
      <c r="S386" s="240"/>
      <c r="T386" s="241"/>
      <c r="AT386" s="242" t="s">
        <v>176</v>
      </c>
      <c r="AU386" s="242" t="s">
        <v>76</v>
      </c>
      <c r="AV386" s="12" t="s">
        <v>76</v>
      </c>
      <c r="AW386" s="12" t="s">
        <v>30</v>
      </c>
      <c r="AX386" s="12" t="s">
        <v>67</v>
      </c>
      <c r="AY386" s="242" t="s">
        <v>163</v>
      </c>
    </row>
    <row r="387" s="14" customFormat="1">
      <c r="B387" s="253"/>
      <c r="C387" s="254"/>
      <c r="D387" s="228" t="s">
        <v>176</v>
      </c>
      <c r="E387" s="255" t="s">
        <v>1</v>
      </c>
      <c r="F387" s="256" t="s">
        <v>188</v>
      </c>
      <c r="G387" s="254"/>
      <c r="H387" s="257">
        <v>0.16</v>
      </c>
      <c r="I387" s="258"/>
      <c r="J387" s="254"/>
      <c r="K387" s="254"/>
      <c r="L387" s="259"/>
      <c r="M387" s="260"/>
      <c r="N387" s="261"/>
      <c r="O387" s="261"/>
      <c r="P387" s="261"/>
      <c r="Q387" s="261"/>
      <c r="R387" s="261"/>
      <c r="S387" s="261"/>
      <c r="T387" s="262"/>
      <c r="AT387" s="263" t="s">
        <v>176</v>
      </c>
      <c r="AU387" s="263" t="s">
        <v>76</v>
      </c>
      <c r="AV387" s="14" t="s">
        <v>170</v>
      </c>
      <c r="AW387" s="14" t="s">
        <v>30</v>
      </c>
      <c r="AX387" s="14" t="s">
        <v>74</v>
      </c>
      <c r="AY387" s="263" t="s">
        <v>163</v>
      </c>
    </row>
    <row r="388" s="1" customFormat="1" ht="16.5" customHeight="1">
      <c r="B388" s="38"/>
      <c r="C388" s="216" t="s">
        <v>865</v>
      </c>
      <c r="D388" s="216" t="s">
        <v>165</v>
      </c>
      <c r="E388" s="217" t="s">
        <v>1627</v>
      </c>
      <c r="F388" s="218" t="s">
        <v>1628</v>
      </c>
      <c r="G388" s="219" t="s">
        <v>197</v>
      </c>
      <c r="H388" s="220">
        <v>0.71999999999999997</v>
      </c>
      <c r="I388" s="221"/>
      <c r="J388" s="222">
        <f>ROUND(I388*H388,2)</f>
        <v>0</v>
      </c>
      <c r="K388" s="218" t="s">
        <v>169</v>
      </c>
      <c r="L388" s="43"/>
      <c r="M388" s="223" t="s">
        <v>1</v>
      </c>
      <c r="N388" s="224" t="s">
        <v>38</v>
      </c>
      <c r="O388" s="79"/>
      <c r="P388" s="225">
        <f>O388*H388</f>
        <v>0</v>
      </c>
      <c r="Q388" s="225">
        <v>0.00063000000000000003</v>
      </c>
      <c r="R388" s="225">
        <f>Q388*H388</f>
        <v>0.00045360000000000002</v>
      </c>
      <c r="S388" s="225">
        <v>0</v>
      </c>
      <c r="T388" s="226">
        <f>S388*H388</f>
        <v>0</v>
      </c>
      <c r="AR388" s="17" t="s">
        <v>170</v>
      </c>
      <c r="AT388" s="17" t="s">
        <v>165</v>
      </c>
      <c r="AU388" s="17" t="s">
        <v>76</v>
      </c>
      <c r="AY388" s="17" t="s">
        <v>163</v>
      </c>
      <c r="BE388" s="227">
        <f>IF(N388="základní",J388,0)</f>
        <v>0</v>
      </c>
      <c r="BF388" s="227">
        <f>IF(N388="snížená",J388,0)</f>
        <v>0</v>
      </c>
      <c r="BG388" s="227">
        <f>IF(N388="zákl. přenesená",J388,0)</f>
        <v>0</v>
      </c>
      <c r="BH388" s="227">
        <f>IF(N388="sníž. přenesená",J388,0)</f>
        <v>0</v>
      </c>
      <c r="BI388" s="227">
        <f>IF(N388="nulová",J388,0)</f>
        <v>0</v>
      </c>
      <c r="BJ388" s="17" t="s">
        <v>74</v>
      </c>
      <c r="BK388" s="227">
        <f>ROUND(I388*H388,2)</f>
        <v>0</v>
      </c>
      <c r="BL388" s="17" t="s">
        <v>170</v>
      </c>
      <c r="BM388" s="17" t="s">
        <v>1629</v>
      </c>
    </row>
    <row r="389" s="1" customFormat="1">
      <c r="B389" s="38"/>
      <c r="C389" s="39"/>
      <c r="D389" s="228" t="s">
        <v>172</v>
      </c>
      <c r="E389" s="39"/>
      <c r="F389" s="229" t="s">
        <v>1630</v>
      </c>
      <c r="G389" s="39"/>
      <c r="H389" s="39"/>
      <c r="I389" s="143"/>
      <c r="J389" s="39"/>
      <c r="K389" s="39"/>
      <c r="L389" s="43"/>
      <c r="M389" s="230"/>
      <c r="N389" s="79"/>
      <c r="O389" s="79"/>
      <c r="P389" s="79"/>
      <c r="Q389" s="79"/>
      <c r="R389" s="79"/>
      <c r="S389" s="79"/>
      <c r="T389" s="80"/>
      <c r="AT389" s="17" t="s">
        <v>172</v>
      </c>
      <c r="AU389" s="17" t="s">
        <v>76</v>
      </c>
    </row>
    <row r="390" s="1" customFormat="1">
      <c r="B390" s="38"/>
      <c r="C390" s="39"/>
      <c r="D390" s="228" t="s">
        <v>174</v>
      </c>
      <c r="E390" s="39"/>
      <c r="F390" s="231" t="s">
        <v>1631</v>
      </c>
      <c r="G390" s="39"/>
      <c r="H390" s="39"/>
      <c r="I390" s="143"/>
      <c r="J390" s="39"/>
      <c r="K390" s="39"/>
      <c r="L390" s="43"/>
      <c r="M390" s="230"/>
      <c r="N390" s="79"/>
      <c r="O390" s="79"/>
      <c r="P390" s="79"/>
      <c r="Q390" s="79"/>
      <c r="R390" s="79"/>
      <c r="S390" s="79"/>
      <c r="T390" s="80"/>
      <c r="AT390" s="17" t="s">
        <v>174</v>
      </c>
      <c r="AU390" s="17" t="s">
        <v>76</v>
      </c>
    </row>
    <row r="391" s="12" customFormat="1">
      <c r="B391" s="232"/>
      <c r="C391" s="233"/>
      <c r="D391" s="228" t="s">
        <v>176</v>
      </c>
      <c r="E391" s="234" t="s">
        <v>1</v>
      </c>
      <c r="F391" s="235" t="s">
        <v>1632</v>
      </c>
      <c r="G391" s="233"/>
      <c r="H391" s="236">
        <v>0.29999999999999999</v>
      </c>
      <c r="I391" s="237"/>
      <c r="J391" s="233"/>
      <c r="K391" s="233"/>
      <c r="L391" s="238"/>
      <c r="M391" s="239"/>
      <c r="N391" s="240"/>
      <c r="O391" s="240"/>
      <c r="P391" s="240"/>
      <c r="Q391" s="240"/>
      <c r="R391" s="240"/>
      <c r="S391" s="240"/>
      <c r="T391" s="241"/>
      <c r="AT391" s="242" t="s">
        <v>176</v>
      </c>
      <c r="AU391" s="242" t="s">
        <v>76</v>
      </c>
      <c r="AV391" s="12" t="s">
        <v>76</v>
      </c>
      <c r="AW391" s="12" t="s">
        <v>30</v>
      </c>
      <c r="AX391" s="12" t="s">
        <v>67</v>
      </c>
      <c r="AY391" s="242" t="s">
        <v>163</v>
      </c>
    </row>
    <row r="392" s="12" customFormat="1">
      <c r="B392" s="232"/>
      <c r="C392" s="233"/>
      <c r="D392" s="228" t="s">
        <v>176</v>
      </c>
      <c r="E392" s="234" t="s">
        <v>1</v>
      </c>
      <c r="F392" s="235" t="s">
        <v>1633</v>
      </c>
      <c r="G392" s="233"/>
      <c r="H392" s="236">
        <v>0.41999999999999998</v>
      </c>
      <c r="I392" s="237"/>
      <c r="J392" s="233"/>
      <c r="K392" s="233"/>
      <c r="L392" s="238"/>
      <c r="M392" s="239"/>
      <c r="N392" s="240"/>
      <c r="O392" s="240"/>
      <c r="P392" s="240"/>
      <c r="Q392" s="240"/>
      <c r="R392" s="240"/>
      <c r="S392" s="240"/>
      <c r="T392" s="241"/>
      <c r="AT392" s="242" t="s">
        <v>176</v>
      </c>
      <c r="AU392" s="242" t="s">
        <v>76</v>
      </c>
      <c r="AV392" s="12" t="s">
        <v>76</v>
      </c>
      <c r="AW392" s="12" t="s">
        <v>30</v>
      </c>
      <c r="AX392" s="12" t="s">
        <v>67</v>
      </c>
      <c r="AY392" s="242" t="s">
        <v>163</v>
      </c>
    </row>
    <row r="393" s="14" customFormat="1">
      <c r="B393" s="253"/>
      <c r="C393" s="254"/>
      <c r="D393" s="228" t="s">
        <v>176</v>
      </c>
      <c r="E393" s="255" t="s">
        <v>1</v>
      </c>
      <c r="F393" s="256" t="s">
        <v>188</v>
      </c>
      <c r="G393" s="254"/>
      <c r="H393" s="257">
        <v>0.71999999999999997</v>
      </c>
      <c r="I393" s="258"/>
      <c r="J393" s="254"/>
      <c r="K393" s="254"/>
      <c r="L393" s="259"/>
      <c r="M393" s="260"/>
      <c r="N393" s="261"/>
      <c r="O393" s="261"/>
      <c r="P393" s="261"/>
      <c r="Q393" s="261"/>
      <c r="R393" s="261"/>
      <c r="S393" s="261"/>
      <c r="T393" s="262"/>
      <c r="AT393" s="263" t="s">
        <v>176</v>
      </c>
      <c r="AU393" s="263" t="s">
        <v>76</v>
      </c>
      <c r="AV393" s="14" t="s">
        <v>170</v>
      </c>
      <c r="AW393" s="14" t="s">
        <v>30</v>
      </c>
      <c r="AX393" s="14" t="s">
        <v>74</v>
      </c>
      <c r="AY393" s="263" t="s">
        <v>163</v>
      </c>
    </row>
    <row r="394" s="1" customFormat="1" ht="16.5" customHeight="1">
      <c r="B394" s="38"/>
      <c r="C394" s="216" t="s">
        <v>871</v>
      </c>
      <c r="D394" s="216" t="s">
        <v>165</v>
      </c>
      <c r="E394" s="217" t="s">
        <v>396</v>
      </c>
      <c r="F394" s="218" t="s">
        <v>397</v>
      </c>
      <c r="G394" s="219" t="s">
        <v>398</v>
      </c>
      <c r="H394" s="220">
        <v>2</v>
      </c>
      <c r="I394" s="221"/>
      <c r="J394" s="222">
        <f>ROUND(I394*H394,2)</f>
        <v>0</v>
      </c>
      <c r="K394" s="218" t="s">
        <v>169</v>
      </c>
      <c r="L394" s="43"/>
      <c r="M394" s="223" t="s">
        <v>1</v>
      </c>
      <c r="N394" s="224" t="s">
        <v>38</v>
      </c>
      <c r="O394" s="79"/>
      <c r="P394" s="225">
        <f>O394*H394</f>
        <v>0</v>
      </c>
      <c r="Q394" s="225">
        <v>0.0064850000000000003</v>
      </c>
      <c r="R394" s="225">
        <f>Q394*H394</f>
        <v>0.012970000000000001</v>
      </c>
      <c r="S394" s="225">
        <v>0</v>
      </c>
      <c r="T394" s="226">
        <f>S394*H394</f>
        <v>0</v>
      </c>
      <c r="AR394" s="17" t="s">
        <v>170</v>
      </c>
      <c r="AT394" s="17" t="s">
        <v>165</v>
      </c>
      <c r="AU394" s="17" t="s">
        <v>76</v>
      </c>
      <c r="AY394" s="17" t="s">
        <v>163</v>
      </c>
      <c r="BE394" s="227">
        <f>IF(N394="základní",J394,0)</f>
        <v>0</v>
      </c>
      <c r="BF394" s="227">
        <f>IF(N394="snížená",J394,0)</f>
        <v>0</v>
      </c>
      <c r="BG394" s="227">
        <f>IF(N394="zákl. přenesená",J394,0)</f>
        <v>0</v>
      </c>
      <c r="BH394" s="227">
        <f>IF(N394="sníž. přenesená",J394,0)</f>
        <v>0</v>
      </c>
      <c r="BI394" s="227">
        <f>IF(N394="nulová",J394,0)</f>
        <v>0</v>
      </c>
      <c r="BJ394" s="17" t="s">
        <v>74</v>
      </c>
      <c r="BK394" s="227">
        <f>ROUND(I394*H394,2)</f>
        <v>0</v>
      </c>
      <c r="BL394" s="17" t="s">
        <v>170</v>
      </c>
      <c r="BM394" s="17" t="s">
        <v>1634</v>
      </c>
    </row>
    <row r="395" s="1" customFormat="1">
      <c r="B395" s="38"/>
      <c r="C395" s="39"/>
      <c r="D395" s="228" t="s">
        <v>172</v>
      </c>
      <c r="E395" s="39"/>
      <c r="F395" s="229" t="s">
        <v>400</v>
      </c>
      <c r="G395" s="39"/>
      <c r="H395" s="39"/>
      <c r="I395" s="143"/>
      <c r="J395" s="39"/>
      <c r="K395" s="39"/>
      <c r="L395" s="43"/>
      <c r="M395" s="230"/>
      <c r="N395" s="79"/>
      <c r="O395" s="79"/>
      <c r="P395" s="79"/>
      <c r="Q395" s="79"/>
      <c r="R395" s="79"/>
      <c r="S395" s="79"/>
      <c r="T395" s="80"/>
      <c r="AT395" s="17" t="s">
        <v>172</v>
      </c>
      <c r="AU395" s="17" t="s">
        <v>76</v>
      </c>
    </row>
    <row r="396" s="1" customFormat="1">
      <c r="B396" s="38"/>
      <c r="C396" s="39"/>
      <c r="D396" s="228" t="s">
        <v>221</v>
      </c>
      <c r="E396" s="39"/>
      <c r="F396" s="231" t="s">
        <v>401</v>
      </c>
      <c r="G396" s="39"/>
      <c r="H396" s="39"/>
      <c r="I396" s="143"/>
      <c r="J396" s="39"/>
      <c r="K396" s="39"/>
      <c r="L396" s="43"/>
      <c r="M396" s="230"/>
      <c r="N396" s="79"/>
      <c r="O396" s="79"/>
      <c r="P396" s="79"/>
      <c r="Q396" s="79"/>
      <c r="R396" s="79"/>
      <c r="S396" s="79"/>
      <c r="T396" s="80"/>
      <c r="AT396" s="17" t="s">
        <v>221</v>
      </c>
      <c r="AU396" s="17" t="s">
        <v>76</v>
      </c>
    </row>
    <row r="397" s="13" customFormat="1">
      <c r="B397" s="243"/>
      <c r="C397" s="244"/>
      <c r="D397" s="228" t="s">
        <v>176</v>
      </c>
      <c r="E397" s="245" t="s">
        <v>1</v>
      </c>
      <c r="F397" s="246" t="s">
        <v>1635</v>
      </c>
      <c r="G397" s="244"/>
      <c r="H397" s="245" t="s">
        <v>1</v>
      </c>
      <c r="I397" s="247"/>
      <c r="J397" s="244"/>
      <c r="K397" s="244"/>
      <c r="L397" s="248"/>
      <c r="M397" s="249"/>
      <c r="N397" s="250"/>
      <c r="O397" s="250"/>
      <c r="P397" s="250"/>
      <c r="Q397" s="250"/>
      <c r="R397" s="250"/>
      <c r="S397" s="250"/>
      <c r="T397" s="251"/>
      <c r="AT397" s="252" t="s">
        <v>176</v>
      </c>
      <c r="AU397" s="252" t="s">
        <v>76</v>
      </c>
      <c r="AV397" s="13" t="s">
        <v>74</v>
      </c>
      <c r="AW397" s="13" t="s">
        <v>30</v>
      </c>
      <c r="AX397" s="13" t="s">
        <v>67</v>
      </c>
      <c r="AY397" s="252" t="s">
        <v>163</v>
      </c>
    </row>
    <row r="398" s="12" customFormat="1">
      <c r="B398" s="232"/>
      <c r="C398" s="233"/>
      <c r="D398" s="228" t="s">
        <v>176</v>
      </c>
      <c r="E398" s="234" t="s">
        <v>1</v>
      </c>
      <c r="F398" s="235" t="s">
        <v>76</v>
      </c>
      <c r="G398" s="233"/>
      <c r="H398" s="236">
        <v>2</v>
      </c>
      <c r="I398" s="237"/>
      <c r="J398" s="233"/>
      <c r="K398" s="233"/>
      <c r="L398" s="238"/>
      <c r="M398" s="239"/>
      <c r="N398" s="240"/>
      <c r="O398" s="240"/>
      <c r="P398" s="240"/>
      <c r="Q398" s="240"/>
      <c r="R398" s="240"/>
      <c r="S398" s="240"/>
      <c r="T398" s="241"/>
      <c r="AT398" s="242" t="s">
        <v>176</v>
      </c>
      <c r="AU398" s="242" t="s">
        <v>76</v>
      </c>
      <c r="AV398" s="12" t="s">
        <v>76</v>
      </c>
      <c r="AW398" s="12" t="s">
        <v>30</v>
      </c>
      <c r="AX398" s="12" t="s">
        <v>74</v>
      </c>
      <c r="AY398" s="242" t="s">
        <v>163</v>
      </c>
    </row>
    <row r="399" s="1" customFormat="1" ht="16.5" customHeight="1">
      <c r="B399" s="38"/>
      <c r="C399" s="216" t="s">
        <v>878</v>
      </c>
      <c r="D399" s="216" t="s">
        <v>165</v>
      </c>
      <c r="E399" s="217" t="s">
        <v>853</v>
      </c>
      <c r="F399" s="218" t="s">
        <v>854</v>
      </c>
      <c r="G399" s="219" t="s">
        <v>197</v>
      </c>
      <c r="H399" s="220">
        <v>9.3059999999999992</v>
      </c>
      <c r="I399" s="221"/>
      <c r="J399" s="222">
        <f>ROUND(I399*H399,2)</f>
        <v>0</v>
      </c>
      <c r="K399" s="218" t="s">
        <v>169</v>
      </c>
      <c r="L399" s="43"/>
      <c r="M399" s="223" t="s">
        <v>1</v>
      </c>
      <c r="N399" s="224" t="s">
        <v>38</v>
      </c>
      <c r="O399" s="79"/>
      <c r="P399" s="225">
        <f>O399*H399</f>
        <v>0</v>
      </c>
      <c r="Q399" s="225">
        <v>0</v>
      </c>
      <c r="R399" s="225">
        <f>Q399*H399</f>
        <v>0</v>
      </c>
      <c r="S399" s="225">
        <v>0</v>
      </c>
      <c r="T399" s="226">
        <f>S399*H399</f>
        <v>0</v>
      </c>
      <c r="AR399" s="17" t="s">
        <v>170</v>
      </c>
      <c r="AT399" s="17" t="s">
        <v>165</v>
      </c>
      <c r="AU399" s="17" t="s">
        <v>76</v>
      </c>
      <c r="AY399" s="17" t="s">
        <v>163</v>
      </c>
      <c r="BE399" s="227">
        <f>IF(N399="základní",J399,0)</f>
        <v>0</v>
      </c>
      <c r="BF399" s="227">
        <f>IF(N399="snížená",J399,0)</f>
        <v>0</v>
      </c>
      <c r="BG399" s="227">
        <f>IF(N399="zákl. přenesená",J399,0)</f>
        <v>0</v>
      </c>
      <c r="BH399" s="227">
        <f>IF(N399="sníž. přenesená",J399,0)</f>
        <v>0</v>
      </c>
      <c r="BI399" s="227">
        <f>IF(N399="nulová",J399,0)</f>
        <v>0</v>
      </c>
      <c r="BJ399" s="17" t="s">
        <v>74</v>
      </c>
      <c r="BK399" s="227">
        <f>ROUND(I399*H399,2)</f>
        <v>0</v>
      </c>
      <c r="BL399" s="17" t="s">
        <v>170</v>
      </c>
      <c r="BM399" s="17" t="s">
        <v>1636</v>
      </c>
    </row>
    <row r="400" s="1" customFormat="1">
      <c r="B400" s="38"/>
      <c r="C400" s="39"/>
      <c r="D400" s="228" t="s">
        <v>172</v>
      </c>
      <c r="E400" s="39"/>
      <c r="F400" s="229" t="s">
        <v>856</v>
      </c>
      <c r="G400" s="39"/>
      <c r="H400" s="39"/>
      <c r="I400" s="143"/>
      <c r="J400" s="39"/>
      <c r="K400" s="39"/>
      <c r="L400" s="43"/>
      <c r="M400" s="230"/>
      <c r="N400" s="79"/>
      <c r="O400" s="79"/>
      <c r="P400" s="79"/>
      <c r="Q400" s="79"/>
      <c r="R400" s="79"/>
      <c r="S400" s="79"/>
      <c r="T400" s="80"/>
      <c r="AT400" s="17" t="s">
        <v>172</v>
      </c>
      <c r="AU400" s="17" t="s">
        <v>76</v>
      </c>
    </row>
    <row r="401" s="1" customFormat="1">
      <c r="B401" s="38"/>
      <c r="C401" s="39"/>
      <c r="D401" s="228" t="s">
        <v>174</v>
      </c>
      <c r="E401" s="39"/>
      <c r="F401" s="231" t="s">
        <v>857</v>
      </c>
      <c r="G401" s="39"/>
      <c r="H401" s="39"/>
      <c r="I401" s="143"/>
      <c r="J401" s="39"/>
      <c r="K401" s="39"/>
      <c r="L401" s="43"/>
      <c r="M401" s="230"/>
      <c r="N401" s="79"/>
      <c r="O401" s="79"/>
      <c r="P401" s="79"/>
      <c r="Q401" s="79"/>
      <c r="R401" s="79"/>
      <c r="S401" s="79"/>
      <c r="T401" s="80"/>
      <c r="AT401" s="17" t="s">
        <v>174</v>
      </c>
      <c r="AU401" s="17" t="s">
        <v>76</v>
      </c>
    </row>
    <row r="402" s="13" customFormat="1">
      <c r="B402" s="243"/>
      <c r="C402" s="244"/>
      <c r="D402" s="228" t="s">
        <v>176</v>
      </c>
      <c r="E402" s="245" t="s">
        <v>1</v>
      </c>
      <c r="F402" s="246" t="s">
        <v>1637</v>
      </c>
      <c r="G402" s="244"/>
      <c r="H402" s="245" t="s">
        <v>1</v>
      </c>
      <c r="I402" s="247"/>
      <c r="J402" s="244"/>
      <c r="K402" s="244"/>
      <c r="L402" s="248"/>
      <c r="M402" s="249"/>
      <c r="N402" s="250"/>
      <c r="O402" s="250"/>
      <c r="P402" s="250"/>
      <c r="Q402" s="250"/>
      <c r="R402" s="250"/>
      <c r="S402" s="250"/>
      <c r="T402" s="251"/>
      <c r="AT402" s="252" t="s">
        <v>176</v>
      </c>
      <c r="AU402" s="252" t="s">
        <v>76</v>
      </c>
      <c r="AV402" s="13" t="s">
        <v>74</v>
      </c>
      <c r="AW402" s="13" t="s">
        <v>30</v>
      </c>
      <c r="AX402" s="13" t="s">
        <v>67</v>
      </c>
      <c r="AY402" s="252" t="s">
        <v>163</v>
      </c>
    </row>
    <row r="403" s="12" customFormat="1">
      <c r="B403" s="232"/>
      <c r="C403" s="233"/>
      <c r="D403" s="228" t="s">
        <v>176</v>
      </c>
      <c r="E403" s="234" t="s">
        <v>1</v>
      </c>
      <c r="F403" s="235" t="s">
        <v>1638</v>
      </c>
      <c r="G403" s="233"/>
      <c r="H403" s="236">
        <v>9.3059999999999992</v>
      </c>
      <c r="I403" s="237"/>
      <c r="J403" s="233"/>
      <c r="K403" s="233"/>
      <c r="L403" s="238"/>
      <c r="M403" s="239"/>
      <c r="N403" s="240"/>
      <c r="O403" s="240"/>
      <c r="P403" s="240"/>
      <c r="Q403" s="240"/>
      <c r="R403" s="240"/>
      <c r="S403" s="240"/>
      <c r="T403" s="241"/>
      <c r="AT403" s="242" t="s">
        <v>176</v>
      </c>
      <c r="AU403" s="242" t="s">
        <v>76</v>
      </c>
      <c r="AV403" s="12" t="s">
        <v>76</v>
      </c>
      <c r="AW403" s="12" t="s">
        <v>30</v>
      </c>
      <c r="AX403" s="12" t="s">
        <v>67</v>
      </c>
      <c r="AY403" s="242" t="s">
        <v>163</v>
      </c>
    </row>
    <row r="404" s="14" customFormat="1">
      <c r="B404" s="253"/>
      <c r="C404" s="254"/>
      <c r="D404" s="228" t="s">
        <v>176</v>
      </c>
      <c r="E404" s="255" t="s">
        <v>1</v>
      </c>
      <c r="F404" s="256" t="s">
        <v>188</v>
      </c>
      <c r="G404" s="254"/>
      <c r="H404" s="257">
        <v>9.3059999999999992</v>
      </c>
      <c r="I404" s="258"/>
      <c r="J404" s="254"/>
      <c r="K404" s="254"/>
      <c r="L404" s="259"/>
      <c r="M404" s="260"/>
      <c r="N404" s="261"/>
      <c r="O404" s="261"/>
      <c r="P404" s="261"/>
      <c r="Q404" s="261"/>
      <c r="R404" s="261"/>
      <c r="S404" s="261"/>
      <c r="T404" s="262"/>
      <c r="AT404" s="263" t="s">
        <v>176</v>
      </c>
      <c r="AU404" s="263" t="s">
        <v>76</v>
      </c>
      <c r="AV404" s="14" t="s">
        <v>170</v>
      </c>
      <c r="AW404" s="14" t="s">
        <v>30</v>
      </c>
      <c r="AX404" s="14" t="s">
        <v>74</v>
      </c>
      <c r="AY404" s="263" t="s">
        <v>163</v>
      </c>
    </row>
    <row r="405" s="1" customFormat="1" ht="16.5" customHeight="1">
      <c r="B405" s="38"/>
      <c r="C405" s="216" t="s">
        <v>884</v>
      </c>
      <c r="D405" s="216" t="s">
        <v>165</v>
      </c>
      <c r="E405" s="217" t="s">
        <v>860</v>
      </c>
      <c r="F405" s="218" t="s">
        <v>861</v>
      </c>
      <c r="G405" s="219" t="s">
        <v>197</v>
      </c>
      <c r="H405" s="220">
        <v>279.18000000000001</v>
      </c>
      <c r="I405" s="221"/>
      <c r="J405" s="222">
        <f>ROUND(I405*H405,2)</f>
        <v>0</v>
      </c>
      <c r="K405" s="218" t="s">
        <v>169</v>
      </c>
      <c r="L405" s="43"/>
      <c r="M405" s="223" t="s">
        <v>1</v>
      </c>
      <c r="N405" s="224" t="s">
        <v>38</v>
      </c>
      <c r="O405" s="79"/>
      <c r="P405" s="225">
        <f>O405*H405</f>
        <v>0</v>
      </c>
      <c r="Q405" s="225">
        <v>0</v>
      </c>
      <c r="R405" s="225">
        <f>Q405*H405</f>
        <v>0</v>
      </c>
      <c r="S405" s="225">
        <v>0</v>
      </c>
      <c r="T405" s="226">
        <f>S405*H405</f>
        <v>0</v>
      </c>
      <c r="AR405" s="17" t="s">
        <v>170</v>
      </c>
      <c r="AT405" s="17" t="s">
        <v>165</v>
      </c>
      <c r="AU405" s="17" t="s">
        <v>76</v>
      </c>
      <c r="AY405" s="17" t="s">
        <v>163</v>
      </c>
      <c r="BE405" s="227">
        <f>IF(N405="základní",J405,0)</f>
        <v>0</v>
      </c>
      <c r="BF405" s="227">
        <f>IF(N405="snížená",J405,0)</f>
        <v>0</v>
      </c>
      <c r="BG405" s="227">
        <f>IF(N405="zákl. přenesená",J405,0)</f>
        <v>0</v>
      </c>
      <c r="BH405" s="227">
        <f>IF(N405="sníž. přenesená",J405,0)</f>
        <v>0</v>
      </c>
      <c r="BI405" s="227">
        <f>IF(N405="nulová",J405,0)</f>
        <v>0</v>
      </c>
      <c r="BJ405" s="17" t="s">
        <v>74</v>
      </c>
      <c r="BK405" s="227">
        <f>ROUND(I405*H405,2)</f>
        <v>0</v>
      </c>
      <c r="BL405" s="17" t="s">
        <v>170</v>
      </c>
      <c r="BM405" s="17" t="s">
        <v>1639</v>
      </c>
    </row>
    <row r="406" s="1" customFormat="1">
      <c r="B406" s="38"/>
      <c r="C406" s="39"/>
      <c r="D406" s="228" t="s">
        <v>172</v>
      </c>
      <c r="E406" s="39"/>
      <c r="F406" s="229" t="s">
        <v>863</v>
      </c>
      <c r="G406" s="39"/>
      <c r="H406" s="39"/>
      <c r="I406" s="143"/>
      <c r="J406" s="39"/>
      <c r="K406" s="39"/>
      <c r="L406" s="43"/>
      <c r="M406" s="230"/>
      <c r="N406" s="79"/>
      <c r="O406" s="79"/>
      <c r="P406" s="79"/>
      <c r="Q406" s="79"/>
      <c r="R406" s="79"/>
      <c r="S406" s="79"/>
      <c r="T406" s="80"/>
      <c r="AT406" s="17" t="s">
        <v>172</v>
      </c>
      <c r="AU406" s="17" t="s">
        <v>76</v>
      </c>
    </row>
    <row r="407" s="1" customFormat="1">
      <c r="B407" s="38"/>
      <c r="C407" s="39"/>
      <c r="D407" s="228" t="s">
        <v>174</v>
      </c>
      <c r="E407" s="39"/>
      <c r="F407" s="231" t="s">
        <v>857</v>
      </c>
      <c r="G407" s="39"/>
      <c r="H407" s="39"/>
      <c r="I407" s="143"/>
      <c r="J407" s="39"/>
      <c r="K407" s="39"/>
      <c r="L407" s="43"/>
      <c r="M407" s="230"/>
      <c r="N407" s="79"/>
      <c r="O407" s="79"/>
      <c r="P407" s="79"/>
      <c r="Q407" s="79"/>
      <c r="R407" s="79"/>
      <c r="S407" s="79"/>
      <c r="T407" s="80"/>
      <c r="AT407" s="17" t="s">
        <v>174</v>
      </c>
      <c r="AU407" s="17" t="s">
        <v>76</v>
      </c>
    </row>
    <row r="408" s="12" customFormat="1">
      <c r="B408" s="232"/>
      <c r="C408" s="233"/>
      <c r="D408" s="228" t="s">
        <v>176</v>
      </c>
      <c r="E408" s="234" t="s">
        <v>1</v>
      </c>
      <c r="F408" s="235" t="s">
        <v>1640</v>
      </c>
      <c r="G408" s="233"/>
      <c r="H408" s="236">
        <v>279.18000000000001</v>
      </c>
      <c r="I408" s="237"/>
      <c r="J408" s="233"/>
      <c r="K408" s="233"/>
      <c r="L408" s="238"/>
      <c r="M408" s="239"/>
      <c r="N408" s="240"/>
      <c r="O408" s="240"/>
      <c r="P408" s="240"/>
      <c r="Q408" s="240"/>
      <c r="R408" s="240"/>
      <c r="S408" s="240"/>
      <c r="T408" s="241"/>
      <c r="AT408" s="242" t="s">
        <v>176</v>
      </c>
      <c r="AU408" s="242" t="s">
        <v>76</v>
      </c>
      <c r="AV408" s="12" t="s">
        <v>76</v>
      </c>
      <c r="AW408" s="12" t="s">
        <v>30</v>
      </c>
      <c r="AX408" s="12" t="s">
        <v>67</v>
      </c>
      <c r="AY408" s="242" t="s">
        <v>163</v>
      </c>
    </row>
    <row r="409" s="14" customFormat="1">
      <c r="B409" s="253"/>
      <c r="C409" s="254"/>
      <c r="D409" s="228" t="s">
        <v>176</v>
      </c>
      <c r="E409" s="255" t="s">
        <v>1</v>
      </c>
      <c r="F409" s="256" t="s">
        <v>188</v>
      </c>
      <c r="G409" s="254"/>
      <c r="H409" s="257">
        <v>279.18000000000001</v>
      </c>
      <c r="I409" s="258"/>
      <c r="J409" s="254"/>
      <c r="K409" s="254"/>
      <c r="L409" s="259"/>
      <c r="M409" s="260"/>
      <c r="N409" s="261"/>
      <c r="O409" s="261"/>
      <c r="P409" s="261"/>
      <c r="Q409" s="261"/>
      <c r="R409" s="261"/>
      <c r="S409" s="261"/>
      <c r="T409" s="262"/>
      <c r="AT409" s="263" t="s">
        <v>176</v>
      </c>
      <c r="AU409" s="263" t="s">
        <v>76</v>
      </c>
      <c r="AV409" s="14" t="s">
        <v>170</v>
      </c>
      <c r="AW409" s="14" t="s">
        <v>30</v>
      </c>
      <c r="AX409" s="14" t="s">
        <v>74</v>
      </c>
      <c r="AY409" s="263" t="s">
        <v>163</v>
      </c>
    </row>
    <row r="410" s="1" customFormat="1" ht="16.5" customHeight="1">
      <c r="B410" s="38"/>
      <c r="C410" s="216" t="s">
        <v>890</v>
      </c>
      <c r="D410" s="216" t="s">
        <v>165</v>
      </c>
      <c r="E410" s="217" t="s">
        <v>866</v>
      </c>
      <c r="F410" s="218" t="s">
        <v>867</v>
      </c>
      <c r="G410" s="219" t="s">
        <v>197</v>
      </c>
      <c r="H410" s="220">
        <v>9.3059999999999992</v>
      </c>
      <c r="I410" s="221"/>
      <c r="J410" s="222">
        <f>ROUND(I410*H410,2)</f>
        <v>0</v>
      </c>
      <c r="K410" s="218" t="s">
        <v>169</v>
      </c>
      <c r="L410" s="43"/>
      <c r="M410" s="223" t="s">
        <v>1</v>
      </c>
      <c r="N410" s="224" t="s">
        <v>38</v>
      </c>
      <c r="O410" s="79"/>
      <c r="P410" s="225">
        <f>O410*H410</f>
        <v>0</v>
      </c>
      <c r="Q410" s="225">
        <v>0</v>
      </c>
      <c r="R410" s="225">
        <f>Q410*H410</f>
        <v>0</v>
      </c>
      <c r="S410" s="225">
        <v>0</v>
      </c>
      <c r="T410" s="226">
        <f>S410*H410</f>
        <v>0</v>
      </c>
      <c r="AR410" s="17" t="s">
        <v>170</v>
      </c>
      <c r="AT410" s="17" t="s">
        <v>165</v>
      </c>
      <c r="AU410" s="17" t="s">
        <v>76</v>
      </c>
      <c r="AY410" s="17" t="s">
        <v>163</v>
      </c>
      <c r="BE410" s="227">
        <f>IF(N410="základní",J410,0)</f>
        <v>0</v>
      </c>
      <c r="BF410" s="227">
        <f>IF(N410="snížená",J410,0)</f>
        <v>0</v>
      </c>
      <c r="BG410" s="227">
        <f>IF(N410="zákl. přenesená",J410,0)</f>
        <v>0</v>
      </c>
      <c r="BH410" s="227">
        <f>IF(N410="sníž. přenesená",J410,0)</f>
        <v>0</v>
      </c>
      <c r="BI410" s="227">
        <f>IF(N410="nulová",J410,0)</f>
        <v>0</v>
      </c>
      <c r="BJ410" s="17" t="s">
        <v>74</v>
      </c>
      <c r="BK410" s="227">
        <f>ROUND(I410*H410,2)</f>
        <v>0</v>
      </c>
      <c r="BL410" s="17" t="s">
        <v>170</v>
      </c>
      <c r="BM410" s="17" t="s">
        <v>1641</v>
      </c>
    </row>
    <row r="411" s="1" customFormat="1">
      <c r="B411" s="38"/>
      <c r="C411" s="39"/>
      <c r="D411" s="228" t="s">
        <v>172</v>
      </c>
      <c r="E411" s="39"/>
      <c r="F411" s="229" t="s">
        <v>869</v>
      </c>
      <c r="G411" s="39"/>
      <c r="H411" s="39"/>
      <c r="I411" s="143"/>
      <c r="J411" s="39"/>
      <c r="K411" s="39"/>
      <c r="L411" s="43"/>
      <c r="M411" s="230"/>
      <c r="N411" s="79"/>
      <c r="O411" s="79"/>
      <c r="P411" s="79"/>
      <c r="Q411" s="79"/>
      <c r="R411" s="79"/>
      <c r="S411" s="79"/>
      <c r="T411" s="80"/>
      <c r="AT411" s="17" t="s">
        <v>172</v>
      </c>
      <c r="AU411" s="17" t="s">
        <v>76</v>
      </c>
    </row>
    <row r="412" s="1" customFormat="1">
      <c r="B412" s="38"/>
      <c r="C412" s="39"/>
      <c r="D412" s="228" t="s">
        <v>174</v>
      </c>
      <c r="E412" s="39"/>
      <c r="F412" s="231" t="s">
        <v>870</v>
      </c>
      <c r="G412" s="39"/>
      <c r="H412" s="39"/>
      <c r="I412" s="143"/>
      <c r="J412" s="39"/>
      <c r="K412" s="39"/>
      <c r="L412" s="43"/>
      <c r="M412" s="230"/>
      <c r="N412" s="79"/>
      <c r="O412" s="79"/>
      <c r="P412" s="79"/>
      <c r="Q412" s="79"/>
      <c r="R412" s="79"/>
      <c r="S412" s="79"/>
      <c r="T412" s="80"/>
      <c r="AT412" s="17" t="s">
        <v>174</v>
      </c>
      <c r="AU412" s="17" t="s">
        <v>76</v>
      </c>
    </row>
    <row r="413" s="1" customFormat="1" ht="16.5" customHeight="1">
      <c r="B413" s="38"/>
      <c r="C413" s="216" t="s">
        <v>894</v>
      </c>
      <c r="D413" s="216" t="s">
        <v>165</v>
      </c>
      <c r="E413" s="217" t="s">
        <v>1642</v>
      </c>
      <c r="F413" s="218" t="s">
        <v>1643</v>
      </c>
      <c r="G413" s="219" t="s">
        <v>197</v>
      </c>
      <c r="H413" s="220">
        <v>51.896000000000001</v>
      </c>
      <c r="I413" s="221"/>
      <c r="J413" s="222">
        <f>ROUND(I413*H413,2)</f>
        <v>0</v>
      </c>
      <c r="K413" s="218" t="s">
        <v>169</v>
      </c>
      <c r="L413" s="43"/>
      <c r="M413" s="223" t="s">
        <v>1</v>
      </c>
      <c r="N413" s="224" t="s">
        <v>38</v>
      </c>
      <c r="O413" s="79"/>
      <c r="P413" s="225">
        <f>O413*H413</f>
        <v>0</v>
      </c>
      <c r="Q413" s="225">
        <v>0.00012999999999999999</v>
      </c>
      <c r="R413" s="225">
        <f>Q413*H413</f>
        <v>0.0067464799999999991</v>
      </c>
      <c r="S413" s="225">
        <v>0</v>
      </c>
      <c r="T413" s="226">
        <f>S413*H413</f>
        <v>0</v>
      </c>
      <c r="AR413" s="17" t="s">
        <v>170</v>
      </c>
      <c r="AT413" s="17" t="s">
        <v>165</v>
      </c>
      <c r="AU413" s="17" t="s">
        <v>76</v>
      </c>
      <c r="AY413" s="17" t="s">
        <v>163</v>
      </c>
      <c r="BE413" s="227">
        <f>IF(N413="základní",J413,0)</f>
        <v>0</v>
      </c>
      <c r="BF413" s="227">
        <f>IF(N413="snížená",J413,0)</f>
        <v>0</v>
      </c>
      <c r="BG413" s="227">
        <f>IF(N413="zákl. přenesená",J413,0)</f>
        <v>0</v>
      </c>
      <c r="BH413" s="227">
        <f>IF(N413="sníž. přenesená",J413,0)</f>
        <v>0</v>
      </c>
      <c r="BI413" s="227">
        <f>IF(N413="nulová",J413,0)</f>
        <v>0</v>
      </c>
      <c r="BJ413" s="17" t="s">
        <v>74</v>
      </c>
      <c r="BK413" s="227">
        <f>ROUND(I413*H413,2)</f>
        <v>0</v>
      </c>
      <c r="BL413" s="17" t="s">
        <v>170</v>
      </c>
      <c r="BM413" s="17" t="s">
        <v>1644</v>
      </c>
    </row>
    <row r="414" s="1" customFormat="1">
      <c r="B414" s="38"/>
      <c r="C414" s="39"/>
      <c r="D414" s="228" t="s">
        <v>172</v>
      </c>
      <c r="E414" s="39"/>
      <c r="F414" s="229" t="s">
        <v>1645</v>
      </c>
      <c r="G414" s="39"/>
      <c r="H414" s="39"/>
      <c r="I414" s="143"/>
      <c r="J414" s="39"/>
      <c r="K414" s="39"/>
      <c r="L414" s="43"/>
      <c r="M414" s="230"/>
      <c r="N414" s="79"/>
      <c r="O414" s="79"/>
      <c r="P414" s="79"/>
      <c r="Q414" s="79"/>
      <c r="R414" s="79"/>
      <c r="S414" s="79"/>
      <c r="T414" s="80"/>
      <c r="AT414" s="17" t="s">
        <v>172</v>
      </c>
      <c r="AU414" s="17" t="s">
        <v>76</v>
      </c>
    </row>
    <row r="415" s="1" customFormat="1">
      <c r="B415" s="38"/>
      <c r="C415" s="39"/>
      <c r="D415" s="228" t="s">
        <v>174</v>
      </c>
      <c r="E415" s="39"/>
      <c r="F415" s="231" t="s">
        <v>1646</v>
      </c>
      <c r="G415" s="39"/>
      <c r="H415" s="39"/>
      <c r="I415" s="143"/>
      <c r="J415" s="39"/>
      <c r="K415" s="39"/>
      <c r="L415" s="43"/>
      <c r="M415" s="230"/>
      <c r="N415" s="79"/>
      <c r="O415" s="79"/>
      <c r="P415" s="79"/>
      <c r="Q415" s="79"/>
      <c r="R415" s="79"/>
      <c r="S415" s="79"/>
      <c r="T415" s="80"/>
      <c r="AT415" s="17" t="s">
        <v>174</v>
      </c>
      <c r="AU415" s="17" t="s">
        <v>76</v>
      </c>
    </row>
    <row r="416" s="13" customFormat="1">
      <c r="B416" s="243"/>
      <c r="C416" s="244"/>
      <c r="D416" s="228" t="s">
        <v>176</v>
      </c>
      <c r="E416" s="245" t="s">
        <v>1</v>
      </c>
      <c r="F416" s="246" t="s">
        <v>1647</v>
      </c>
      <c r="G416" s="244"/>
      <c r="H416" s="245" t="s">
        <v>1</v>
      </c>
      <c r="I416" s="247"/>
      <c r="J416" s="244"/>
      <c r="K416" s="244"/>
      <c r="L416" s="248"/>
      <c r="M416" s="249"/>
      <c r="N416" s="250"/>
      <c r="O416" s="250"/>
      <c r="P416" s="250"/>
      <c r="Q416" s="250"/>
      <c r="R416" s="250"/>
      <c r="S416" s="250"/>
      <c r="T416" s="251"/>
      <c r="AT416" s="252" t="s">
        <v>176</v>
      </c>
      <c r="AU416" s="252" t="s">
        <v>76</v>
      </c>
      <c r="AV416" s="13" t="s">
        <v>74</v>
      </c>
      <c r="AW416" s="13" t="s">
        <v>30</v>
      </c>
      <c r="AX416" s="13" t="s">
        <v>67</v>
      </c>
      <c r="AY416" s="252" t="s">
        <v>163</v>
      </c>
    </row>
    <row r="417" s="12" customFormat="1">
      <c r="B417" s="232"/>
      <c r="C417" s="233"/>
      <c r="D417" s="228" t="s">
        <v>176</v>
      </c>
      <c r="E417" s="234" t="s">
        <v>1</v>
      </c>
      <c r="F417" s="235" t="s">
        <v>1648</v>
      </c>
      <c r="G417" s="233"/>
      <c r="H417" s="236">
        <v>51.896000000000001</v>
      </c>
      <c r="I417" s="237"/>
      <c r="J417" s="233"/>
      <c r="K417" s="233"/>
      <c r="L417" s="238"/>
      <c r="M417" s="239"/>
      <c r="N417" s="240"/>
      <c r="O417" s="240"/>
      <c r="P417" s="240"/>
      <c r="Q417" s="240"/>
      <c r="R417" s="240"/>
      <c r="S417" s="240"/>
      <c r="T417" s="241"/>
      <c r="AT417" s="242" t="s">
        <v>176</v>
      </c>
      <c r="AU417" s="242" t="s">
        <v>76</v>
      </c>
      <c r="AV417" s="12" t="s">
        <v>76</v>
      </c>
      <c r="AW417" s="12" t="s">
        <v>30</v>
      </c>
      <c r="AX417" s="12" t="s">
        <v>67</v>
      </c>
      <c r="AY417" s="242" t="s">
        <v>163</v>
      </c>
    </row>
    <row r="418" s="14" customFormat="1">
      <c r="B418" s="253"/>
      <c r="C418" s="254"/>
      <c r="D418" s="228" t="s">
        <v>176</v>
      </c>
      <c r="E418" s="255" t="s">
        <v>1</v>
      </c>
      <c r="F418" s="256" t="s">
        <v>188</v>
      </c>
      <c r="G418" s="254"/>
      <c r="H418" s="257">
        <v>51.896000000000001</v>
      </c>
      <c r="I418" s="258"/>
      <c r="J418" s="254"/>
      <c r="K418" s="254"/>
      <c r="L418" s="259"/>
      <c r="M418" s="260"/>
      <c r="N418" s="261"/>
      <c r="O418" s="261"/>
      <c r="P418" s="261"/>
      <c r="Q418" s="261"/>
      <c r="R418" s="261"/>
      <c r="S418" s="261"/>
      <c r="T418" s="262"/>
      <c r="AT418" s="263" t="s">
        <v>176</v>
      </c>
      <c r="AU418" s="263" t="s">
        <v>76</v>
      </c>
      <c r="AV418" s="14" t="s">
        <v>170</v>
      </c>
      <c r="AW418" s="14" t="s">
        <v>30</v>
      </c>
      <c r="AX418" s="14" t="s">
        <v>74</v>
      </c>
      <c r="AY418" s="263" t="s">
        <v>163</v>
      </c>
    </row>
    <row r="419" s="1" customFormat="1" ht="16.5" customHeight="1">
      <c r="B419" s="38"/>
      <c r="C419" s="216" t="s">
        <v>902</v>
      </c>
      <c r="D419" s="216" t="s">
        <v>165</v>
      </c>
      <c r="E419" s="217" t="s">
        <v>1649</v>
      </c>
      <c r="F419" s="218" t="s">
        <v>1650</v>
      </c>
      <c r="G419" s="219" t="s">
        <v>180</v>
      </c>
      <c r="H419" s="220">
        <v>5.7999999999999998</v>
      </c>
      <c r="I419" s="221"/>
      <c r="J419" s="222">
        <f>ROUND(I419*H419,2)</f>
        <v>0</v>
      </c>
      <c r="K419" s="218" t="s">
        <v>169</v>
      </c>
      <c r="L419" s="43"/>
      <c r="M419" s="223" t="s">
        <v>1</v>
      </c>
      <c r="N419" s="224" t="s">
        <v>38</v>
      </c>
      <c r="O419" s="79"/>
      <c r="P419" s="225">
        <f>O419*H419</f>
        <v>0</v>
      </c>
      <c r="Q419" s="225">
        <v>0</v>
      </c>
      <c r="R419" s="225">
        <f>Q419*H419</f>
        <v>0</v>
      </c>
      <c r="S419" s="225">
        <v>0.0015</v>
      </c>
      <c r="T419" s="226">
        <f>S419*H419</f>
        <v>0.0086999999999999994</v>
      </c>
      <c r="AR419" s="17" t="s">
        <v>170</v>
      </c>
      <c r="AT419" s="17" t="s">
        <v>165</v>
      </c>
      <c r="AU419" s="17" t="s">
        <v>76</v>
      </c>
      <c r="AY419" s="17" t="s">
        <v>163</v>
      </c>
      <c r="BE419" s="227">
        <f>IF(N419="základní",J419,0)</f>
        <v>0</v>
      </c>
      <c r="BF419" s="227">
        <f>IF(N419="snížená",J419,0)</f>
        <v>0</v>
      </c>
      <c r="BG419" s="227">
        <f>IF(N419="zákl. přenesená",J419,0)</f>
        <v>0</v>
      </c>
      <c r="BH419" s="227">
        <f>IF(N419="sníž. přenesená",J419,0)</f>
        <v>0</v>
      </c>
      <c r="BI419" s="227">
        <f>IF(N419="nulová",J419,0)</f>
        <v>0</v>
      </c>
      <c r="BJ419" s="17" t="s">
        <v>74</v>
      </c>
      <c r="BK419" s="227">
        <f>ROUND(I419*H419,2)</f>
        <v>0</v>
      </c>
      <c r="BL419" s="17" t="s">
        <v>170</v>
      </c>
      <c r="BM419" s="17" t="s">
        <v>1651</v>
      </c>
    </row>
    <row r="420" s="1" customFormat="1">
      <c r="B420" s="38"/>
      <c r="C420" s="39"/>
      <c r="D420" s="228" t="s">
        <v>172</v>
      </c>
      <c r="E420" s="39"/>
      <c r="F420" s="229" t="s">
        <v>1652</v>
      </c>
      <c r="G420" s="39"/>
      <c r="H420" s="39"/>
      <c r="I420" s="143"/>
      <c r="J420" s="39"/>
      <c r="K420" s="39"/>
      <c r="L420" s="43"/>
      <c r="M420" s="230"/>
      <c r="N420" s="79"/>
      <c r="O420" s="79"/>
      <c r="P420" s="79"/>
      <c r="Q420" s="79"/>
      <c r="R420" s="79"/>
      <c r="S420" s="79"/>
      <c r="T420" s="80"/>
      <c r="AT420" s="17" t="s">
        <v>172</v>
      </c>
      <c r="AU420" s="17" t="s">
        <v>76</v>
      </c>
    </row>
    <row r="421" s="1" customFormat="1">
      <c r="B421" s="38"/>
      <c r="C421" s="39"/>
      <c r="D421" s="228" t="s">
        <v>174</v>
      </c>
      <c r="E421" s="39"/>
      <c r="F421" s="231" t="s">
        <v>1653</v>
      </c>
      <c r="G421" s="39"/>
      <c r="H421" s="39"/>
      <c r="I421" s="143"/>
      <c r="J421" s="39"/>
      <c r="K421" s="39"/>
      <c r="L421" s="43"/>
      <c r="M421" s="230"/>
      <c r="N421" s="79"/>
      <c r="O421" s="79"/>
      <c r="P421" s="79"/>
      <c r="Q421" s="79"/>
      <c r="R421" s="79"/>
      <c r="S421" s="79"/>
      <c r="T421" s="80"/>
      <c r="AT421" s="17" t="s">
        <v>174</v>
      </c>
      <c r="AU421" s="17" t="s">
        <v>76</v>
      </c>
    </row>
    <row r="422" s="12" customFormat="1">
      <c r="B422" s="232"/>
      <c r="C422" s="233"/>
      <c r="D422" s="228" t="s">
        <v>176</v>
      </c>
      <c r="E422" s="234" t="s">
        <v>1</v>
      </c>
      <c r="F422" s="235" t="s">
        <v>1654</v>
      </c>
      <c r="G422" s="233"/>
      <c r="H422" s="236">
        <v>5.7999999999999998</v>
      </c>
      <c r="I422" s="237"/>
      <c r="J422" s="233"/>
      <c r="K422" s="233"/>
      <c r="L422" s="238"/>
      <c r="M422" s="239"/>
      <c r="N422" s="240"/>
      <c r="O422" s="240"/>
      <c r="P422" s="240"/>
      <c r="Q422" s="240"/>
      <c r="R422" s="240"/>
      <c r="S422" s="240"/>
      <c r="T422" s="241"/>
      <c r="AT422" s="242" t="s">
        <v>176</v>
      </c>
      <c r="AU422" s="242" t="s">
        <v>76</v>
      </c>
      <c r="AV422" s="12" t="s">
        <v>76</v>
      </c>
      <c r="AW422" s="12" t="s">
        <v>30</v>
      </c>
      <c r="AX422" s="12" t="s">
        <v>74</v>
      </c>
      <c r="AY422" s="242" t="s">
        <v>163</v>
      </c>
    </row>
    <row r="423" s="1" customFormat="1" ht="16.5" customHeight="1">
      <c r="B423" s="38"/>
      <c r="C423" s="216" t="s">
        <v>917</v>
      </c>
      <c r="D423" s="216" t="s">
        <v>165</v>
      </c>
      <c r="E423" s="217" t="s">
        <v>403</v>
      </c>
      <c r="F423" s="218" t="s">
        <v>404</v>
      </c>
      <c r="G423" s="219" t="s">
        <v>398</v>
      </c>
      <c r="H423" s="220">
        <v>96</v>
      </c>
      <c r="I423" s="221"/>
      <c r="J423" s="222">
        <f>ROUND(I423*H423,2)</f>
        <v>0</v>
      </c>
      <c r="K423" s="218" t="s">
        <v>169</v>
      </c>
      <c r="L423" s="43"/>
      <c r="M423" s="223" t="s">
        <v>1</v>
      </c>
      <c r="N423" s="224" t="s">
        <v>38</v>
      </c>
      <c r="O423" s="79"/>
      <c r="P423" s="225">
        <f>O423*H423</f>
        <v>0</v>
      </c>
      <c r="Q423" s="225">
        <v>0.00029</v>
      </c>
      <c r="R423" s="225">
        <f>Q423*H423</f>
        <v>0.02784</v>
      </c>
      <c r="S423" s="225">
        <v>0</v>
      </c>
      <c r="T423" s="226">
        <f>S423*H423</f>
        <v>0</v>
      </c>
      <c r="AR423" s="17" t="s">
        <v>170</v>
      </c>
      <c r="AT423" s="17" t="s">
        <v>165</v>
      </c>
      <c r="AU423" s="17" t="s">
        <v>76</v>
      </c>
      <c r="AY423" s="17" t="s">
        <v>163</v>
      </c>
      <c r="BE423" s="227">
        <f>IF(N423="základní",J423,0)</f>
        <v>0</v>
      </c>
      <c r="BF423" s="227">
        <f>IF(N423="snížená",J423,0)</f>
        <v>0</v>
      </c>
      <c r="BG423" s="227">
        <f>IF(N423="zákl. přenesená",J423,0)</f>
        <v>0</v>
      </c>
      <c r="BH423" s="227">
        <f>IF(N423="sníž. přenesená",J423,0)</f>
        <v>0</v>
      </c>
      <c r="BI423" s="227">
        <f>IF(N423="nulová",J423,0)</f>
        <v>0</v>
      </c>
      <c r="BJ423" s="17" t="s">
        <v>74</v>
      </c>
      <c r="BK423" s="227">
        <f>ROUND(I423*H423,2)</f>
        <v>0</v>
      </c>
      <c r="BL423" s="17" t="s">
        <v>170</v>
      </c>
      <c r="BM423" s="17" t="s">
        <v>1655</v>
      </c>
    </row>
    <row r="424" s="1" customFormat="1">
      <c r="B424" s="38"/>
      <c r="C424" s="39"/>
      <c r="D424" s="228" t="s">
        <v>172</v>
      </c>
      <c r="E424" s="39"/>
      <c r="F424" s="229" t="s">
        <v>406</v>
      </c>
      <c r="G424" s="39"/>
      <c r="H424" s="39"/>
      <c r="I424" s="143"/>
      <c r="J424" s="39"/>
      <c r="K424" s="39"/>
      <c r="L424" s="43"/>
      <c r="M424" s="230"/>
      <c r="N424" s="79"/>
      <c r="O424" s="79"/>
      <c r="P424" s="79"/>
      <c r="Q424" s="79"/>
      <c r="R424" s="79"/>
      <c r="S424" s="79"/>
      <c r="T424" s="80"/>
      <c r="AT424" s="17" t="s">
        <v>172</v>
      </c>
      <c r="AU424" s="17" t="s">
        <v>76</v>
      </c>
    </row>
    <row r="425" s="1" customFormat="1">
      <c r="B425" s="38"/>
      <c r="C425" s="39"/>
      <c r="D425" s="228" t="s">
        <v>174</v>
      </c>
      <c r="E425" s="39"/>
      <c r="F425" s="231" t="s">
        <v>407</v>
      </c>
      <c r="G425" s="39"/>
      <c r="H425" s="39"/>
      <c r="I425" s="143"/>
      <c r="J425" s="39"/>
      <c r="K425" s="39"/>
      <c r="L425" s="43"/>
      <c r="M425" s="230"/>
      <c r="N425" s="79"/>
      <c r="O425" s="79"/>
      <c r="P425" s="79"/>
      <c r="Q425" s="79"/>
      <c r="R425" s="79"/>
      <c r="S425" s="79"/>
      <c r="T425" s="80"/>
      <c r="AT425" s="17" t="s">
        <v>174</v>
      </c>
      <c r="AU425" s="17" t="s">
        <v>76</v>
      </c>
    </row>
    <row r="426" s="13" customFormat="1">
      <c r="B426" s="243"/>
      <c r="C426" s="244"/>
      <c r="D426" s="228" t="s">
        <v>176</v>
      </c>
      <c r="E426" s="245" t="s">
        <v>1</v>
      </c>
      <c r="F426" s="246" t="s">
        <v>1656</v>
      </c>
      <c r="G426" s="244"/>
      <c r="H426" s="245" t="s">
        <v>1</v>
      </c>
      <c r="I426" s="247"/>
      <c r="J426" s="244"/>
      <c r="K426" s="244"/>
      <c r="L426" s="248"/>
      <c r="M426" s="249"/>
      <c r="N426" s="250"/>
      <c r="O426" s="250"/>
      <c r="P426" s="250"/>
      <c r="Q426" s="250"/>
      <c r="R426" s="250"/>
      <c r="S426" s="250"/>
      <c r="T426" s="251"/>
      <c r="AT426" s="252" t="s">
        <v>176</v>
      </c>
      <c r="AU426" s="252" t="s">
        <v>76</v>
      </c>
      <c r="AV426" s="13" t="s">
        <v>74</v>
      </c>
      <c r="AW426" s="13" t="s">
        <v>30</v>
      </c>
      <c r="AX426" s="13" t="s">
        <v>67</v>
      </c>
      <c r="AY426" s="252" t="s">
        <v>163</v>
      </c>
    </row>
    <row r="427" s="12" customFormat="1">
      <c r="B427" s="232"/>
      <c r="C427" s="233"/>
      <c r="D427" s="228" t="s">
        <v>176</v>
      </c>
      <c r="E427" s="234" t="s">
        <v>1</v>
      </c>
      <c r="F427" s="235" t="s">
        <v>1657</v>
      </c>
      <c r="G427" s="233"/>
      <c r="H427" s="236">
        <v>96</v>
      </c>
      <c r="I427" s="237"/>
      <c r="J427" s="233"/>
      <c r="K427" s="233"/>
      <c r="L427" s="238"/>
      <c r="M427" s="239"/>
      <c r="N427" s="240"/>
      <c r="O427" s="240"/>
      <c r="P427" s="240"/>
      <c r="Q427" s="240"/>
      <c r="R427" s="240"/>
      <c r="S427" s="240"/>
      <c r="T427" s="241"/>
      <c r="AT427" s="242" t="s">
        <v>176</v>
      </c>
      <c r="AU427" s="242" t="s">
        <v>76</v>
      </c>
      <c r="AV427" s="12" t="s">
        <v>76</v>
      </c>
      <c r="AW427" s="12" t="s">
        <v>30</v>
      </c>
      <c r="AX427" s="12" t="s">
        <v>74</v>
      </c>
      <c r="AY427" s="242" t="s">
        <v>163</v>
      </c>
    </row>
    <row r="428" s="1" customFormat="1" ht="16.5" customHeight="1">
      <c r="B428" s="38"/>
      <c r="C428" s="216" t="s">
        <v>927</v>
      </c>
      <c r="D428" s="216" t="s">
        <v>165</v>
      </c>
      <c r="E428" s="217" t="s">
        <v>1658</v>
      </c>
      <c r="F428" s="218" t="s">
        <v>1659</v>
      </c>
      <c r="G428" s="219" t="s">
        <v>180</v>
      </c>
      <c r="H428" s="220">
        <v>5.2949999999999999</v>
      </c>
      <c r="I428" s="221"/>
      <c r="J428" s="222">
        <f>ROUND(I428*H428,2)</f>
        <v>0</v>
      </c>
      <c r="K428" s="218" t="s">
        <v>169</v>
      </c>
      <c r="L428" s="43"/>
      <c r="M428" s="223" t="s">
        <v>1</v>
      </c>
      <c r="N428" s="224" t="s">
        <v>38</v>
      </c>
      <c r="O428" s="79"/>
      <c r="P428" s="225">
        <f>O428*H428</f>
        <v>0</v>
      </c>
      <c r="Q428" s="225">
        <v>0.121711072</v>
      </c>
      <c r="R428" s="225">
        <f>Q428*H428</f>
        <v>0.64446012624000004</v>
      </c>
      <c r="S428" s="225">
        <v>2.3999999999999999</v>
      </c>
      <c r="T428" s="226">
        <f>S428*H428</f>
        <v>12.708</v>
      </c>
      <c r="AR428" s="17" t="s">
        <v>170</v>
      </c>
      <c r="AT428" s="17" t="s">
        <v>165</v>
      </c>
      <c r="AU428" s="17" t="s">
        <v>76</v>
      </c>
      <c r="AY428" s="17" t="s">
        <v>163</v>
      </c>
      <c r="BE428" s="227">
        <f>IF(N428="základní",J428,0)</f>
        <v>0</v>
      </c>
      <c r="BF428" s="227">
        <f>IF(N428="snížená",J428,0)</f>
        <v>0</v>
      </c>
      <c r="BG428" s="227">
        <f>IF(N428="zákl. přenesená",J428,0)</f>
        <v>0</v>
      </c>
      <c r="BH428" s="227">
        <f>IF(N428="sníž. přenesená",J428,0)</f>
        <v>0</v>
      </c>
      <c r="BI428" s="227">
        <f>IF(N428="nulová",J428,0)</f>
        <v>0</v>
      </c>
      <c r="BJ428" s="17" t="s">
        <v>74</v>
      </c>
      <c r="BK428" s="227">
        <f>ROUND(I428*H428,2)</f>
        <v>0</v>
      </c>
      <c r="BL428" s="17" t="s">
        <v>170</v>
      </c>
      <c r="BM428" s="17" t="s">
        <v>1660</v>
      </c>
    </row>
    <row r="429" s="1" customFormat="1">
      <c r="B429" s="38"/>
      <c r="C429" s="39"/>
      <c r="D429" s="228" t="s">
        <v>172</v>
      </c>
      <c r="E429" s="39"/>
      <c r="F429" s="229" t="s">
        <v>1661</v>
      </c>
      <c r="G429" s="39"/>
      <c r="H429" s="39"/>
      <c r="I429" s="143"/>
      <c r="J429" s="39"/>
      <c r="K429" s="39"/>
      <c r="L429" s="43"/>
      <c r="M429" s="230"/>
      <c r="N429" s="79"/>
      <c r="O429" s="79"/>
      <c r="P429" s="79"/>
      <c r="Q429" s="79"/>
      <c r="R429" s="79"/>
      <c r="S429" s="79"/>
      <c r="T429" s="80"/>
      <c r="AT429" s="17" t="s">
        <v>172</v>
      </c>
      <c r="AU429" s="17" t="s">
        <v>76</v>
      </c>
    </row>
    <row r="430" s="1" customFormat="1">
      <c r="B430" s="38"/>
      <c r="C430" s="39"/>
      <c r="D430" s="228" t="s">
        <v>174</v>
      </c>
      <c r="E430" s="39"/>
      <c r="F430" s="231" t="s">
        <v>415</v>
      </c>
      <c r="G430" s="39"/>
      <c r="H430" s="39"/>
      <c r="I430" s="143"/>
      <c r="J430" s="39"/>
      <c r="K430" s="39"/>
      <c r="L430" s="43"/>
      <c r="M430" s="230"/>
      <c r="N430" s="79"/>
      <c r="O430" s="79"/>
      <c r="P430" s="79"/>
      <c r="Q430" s="79"/>
      <c r="R430" s="79"/>
      <c r="S430" s="79"/>
      <c r="T430" s="80"/>
      <c r="AT430" s="17" t="s">
        <v>174</v>
      </c>
      <c r="AU430" s="17" t="s">
        <v>76</v>
      </c>
    </row>
    <row r="431" s="13" customFormat="1">
      <c r="B431" s="243"/>
      <c r="C431" s="244"/>
      <c r="D431" s="228" t="s">
        <v>176</v>
      </c>
      <c r="E431" s="245" t="s">
        <v>1</v>
      </c>
      <c r="F431" s="246" t="s">
        <v>1662</v>
      </c>
      <c r="G431" s="244"/>
      <c r="H431" s="245" t="s">
        <v>1</v>
      </c>
      <c r="I431" s="247"/>
      <c r="J431" s="244"/>
      <c r="K431" s="244"/>
      <c r="L431" s="248"/>
      <c r="M431" s="249"/>
      <c r="N431" s="250"/>
      <c r="O431" s="250"/>
      <c r="P431" s="250"/>
      <c r="Q431" s="250"/>
      <c r="R431" s="250"/>
      <c r="S431" s="250"/>
      <c r="T431" s="251"/>
      <c r="AT431" s="252" t="s">
        <v>176</v>
      </c>
      <c r="AU431" s="252" t="s">
        <v>76</v>
      </c>
      <c r="AV431" s="13" t="s">
        <v>74</v>
      </c>
      <c r="AW431" s="13" t="s">
        <v>30</v>
      </c>
      <c r="AX431" s="13" t="s">
        <v>67</v>
      </c>
      <c r="AY431" s="252" t="s">
        <v>163</v>
      </c>
    </row>
    <row r="432" s="13" customFormat="1">
      <c r="B432" s="243"/>
      <c r="C432" s="244"/>
      <c r="D432" s="228" t="s">
        <v>176</v>
      </c>
      <c r="E432" s="245" t="s">
        <v>1</v>
      </c>
      <c r="F432" s="246" t="s">
        <v>1663</v>
      </c>
      <c r="G432" s="244"/>
      <c r="H432" s="245" t="s">
        <v>1</v>
      </c>
      <c r="I432" s="247"/>
      <c r="J432" s="244"/>
      <c r="K432" s="244"/>
      <c r="L432" s="248"/>
      <c r="M432" s="249"/>
      <c r="N432" s="250"/>
      <c r="O432" s="250"/>
      <c r="P432" s="250"/>
      <c r="Q432" s="250"/>
      <c r="R432" s="250"/>
      <c r="S432" s="250"/>
      <c r="T432" s="251"/>
      <c r="AT432" s="252" t="s">
        <v>176</v>
      </c>
      <c r="AU432" s="252" t="s">
        <v>76</v>
      </c>
      <c r="AV432" s="13" t="s">
        <v>74</v>
      </c>
      <c r="AW432" s="13" t="s">
        <v>30</v>
      </c>
      <c r="AX432" s="13" t="s">
        <v>67</v>
      </c>
      <c r="AY432" s="252" t="s">
        <v>163</v>
      </c>
    </row>
    <row r="433" s="12" customFormat="1">
      <c r="B433" s="232"/>
      <c r="C433" s="233"/>
      <c r="D433" s="228" t="s">
        <v>176</v>
      </c>
      <c r="E433" s="234" t="s">
        <v>1</v>
      </c>
      <c r="F433" s="235" t="s">
        <v>1664</v>
      </c>
      <c r="G433" s="233"/>
      <c r="H433" s="236">
        <v>1.972</v>
      </c>
      <c r="I433" s="237"/>
      <c r="J433" s="233"/>
      <c r="K433" s="233"/>
      <c r="L433" s="238"/>
      <c r="M433" s="239"/>
      <c r="N433" s="240"/>
      <c r="O433" s="240"/>
      <c r="P433" s="240"/>
      <c r="Q433" s="240"/>
      <c r="R433" s="240"/>
      <c r="S433" s="240"/>
      <c r="T433" s="241"/>
      <c r="AT433" s="242" t="s">
        <v>176</v>
      </c>
      <c r="AU433" s="242" t="s">
        <v>76</v>
      </c>
      <c r="AV433" s="12" t="s">
        <v>76</v>
      </c>
      <c r="AW433" s="12" t="s">
        <v>30</v>
      </c>
      <c r="AX433" s="12" t="s">
        <v>67</v>
      </c>
      <c r="AY433" s="242" t="s">
        <v>163</v>
      </c>
    </row>
    <row r="434" s="13" customFormat="1">
      <c r="B434" s="243"/>
      <c r="C434" s="244"/>
      <c r="D434" s="228" t="s">
        <v>176</v>
      </c>
      <c r="E434" s="245" t="s">
        <v>1</v>
      </c>
      <c r="F434" s="246" t="s">
        <v>1665</v>
      </c>
      <c r="G434" s="244"/>
      <c r="H434" s="245" t="s">
        <v>1</v>
      </c>
      <c r="I434" s="247"/>
      <c r="J434" s="244"/>
      <c r="K434" s="244"/>
      <c r="L434" s="248"/>
      <c r="M434" s="249"/>
      <c r="N434" s="250"/>
      <c r="O434" s="250"/>
      <c r="P434" s="250"/>
      <c r="Q434" s="250"/>
      <c r="R434" s="250"/>
      <c r="S434" s="250"/>
      <c r="T434" s="251"/>
      <c r="AT434" s="252" t="s">
        <v>176</v>
      </c>
      <c r="AU434" s="252" t="s">
        <v>76</v>
      </c>
      <c r="AV434" s="13" t="s">
        <v>74</v>
      </c>
      <c r="AW434" s="13" t="s">
        <v>30</v>
      </c>
      <c r="AX434" s="13" t="s">
        <v>67</v>
      </c>
      <c r="AY434" s="252" t="s">
        <v>163</v>
      </c>
    </row>
    <row r="435" s="12" customFormat="1">
      <c r="B435" s="232"/>
      <c r="C435" s="233"/>
      <c r="D435" s="228" t="s">
        <v>176</v>
      </c>
      <c r="E435" s="234" t="s">
        <v>1</v>
      </c>
      <c r="F435" s="235" t="s">
        <v>1666</v>
      </c>
      <c r="G435" s="233"/>
      <c r="H435" s="236">
        <v>1.643</v>
      </c>
      <c r="I435" s="237"/>
      <c r="J435" s="233"/>
      <c r="K435" s="233"/>
      <c r="L435" s="238"/>
      <c r="M435" s="239"/>
      <c r="N435" s="240"/>
      <c r="O435" s="240"/>
      <c r="P435" s="240"/>
      <c r="Q435" s="240"/>
      <c r="R435" s="240"/>
      <c r="S435" s="240"/>
      <c r="T435" s="241"/>
      <c r="AT435" s="242" t="s">
        <v>176</v>
      </c>
      <c r="AU435" s="242" t="s">
        <v>76</v>
      </c>
      <c r="AV435" s="12" t="s">
        <v>76</v>
      </c>
      <c r="AW435" s="12" t="s">
        <v>30</v>
      </c>
      <c r="AX435" s="12" t="s">
        <v>67</v>
      </c>
      <c r="AY435" s="242" t="s">
        <v>163</v>
      </c>
    </row>
    <row r="436" s="13" customFormat="1">
      <c r="B436" s="243"/>
      <c r="C436" s="244"/>
      <c r="D436" s="228" t="s">
        <v>176</v>
      </c>
      <c r="E436" s="245" t="s">
        <v>1</v>
      </c>
      <c r="F436" s="246" t="s">
        <v>1667</v>
      </c>
      <c r="G436" s="244"/>
      <c r="H436" s="245" t="s">
        <v>1</v>
      </c>
      <c r="I436" s="247"/>
      <c r="J436" s="244"/>
      <c r="K436" s="244"/>
      <c r="L436" s="248"/>
      <c r="M436" s="249"/>
      <c r="N436" s="250"/>
      <c r="O436" s="250"/>
      <c r="P436" s="250"/>
      <c r="Q436" s="250"/>
      <c r="R436" s="250"/>
      <c r="S436" s="250"/>
      <c r="T436" s="251"/>
      <c r="AT436" s="252" t="s">
        <v>176</v>
      </c>
      <c r="AU436" s="252" t="s">
        <v>76</v>
      </c>
      <c r="AV436" s="13" t="s">
        <v>74</v>
      </c>
      <c r="AW436" s="13" t="s">
        <v>30</v>
      </c>
      <c r="AX436" s="13" t="s">
        <v>67</v>
      </c>
      <c r="AY436" s="252" t="s">
        <v>163</v>
      </c>
    </row>
    <row r="437" s="12" customFormat="1">
      <c r="B437" s="232"/>
      <c r="C437" s="233"/>
      <c r="D437" s="228" t="s">
        <v>176</v>
      </c>
      <c r="E437" s="234" t="s">
        <v>1</v>
      </c>
      <c r="F437" s="235" t="s">
        <v>1668</v>
      </c>
      <c r="G437" s="233"/>
      <c r="H437" s="236">
        <v>1.6799999999999999</v>
      </c>
      <c r="I437" s="237"/>
      <c r="J437" s="233"/>
      <c r="K437" s="233"/>
      <c r="L437" s="238"/>
      <c r="M437" s="239"/>
      <c r="N437" s="240"/>
      <c r="O437" s="240"/>
      <c r="P437" s="240"/>
      <c r="Q437" s="240"/>
      <c r="R437" s="240"/>
      <c r="S437" s="240"/>
      <c r="T437" s="241"/>
      <c r="AT437" s="242" t="s">
        <v>176</v>
      </c>
      <c r="AU437" s="242" t="s">
        <v>76</v>
      </c>
      <c r="AV437" s="12" t="s">
        <v>76</v>
      </c>
      <c r="AW437" s="12" t="s">
        <v>30</v>
      </c>
      <c r="AX437" s="12" t="s">
        <v>67</v>
      </c>
      <c r="AY437" s="242" t="s">
        <v>163</v>
      </c>
    </row>
    <row r="438" s="14" customFormat="1">
      <c r="B438" s="253"/>
      <c r="C438" s="254"/>
      <c r="D438" s="228" t="s">
        <v>176</v>
      </c>
      <c r="E438" s="255" t="s">
        <v>1</v>
      </c>
      <c r="F438" s="256" t="s">
        <v>188</v>
      </c>
      <c r="G438" s="254"/>
      <c r="H438" s="257">
        <v>5.2949999999999999</v>
      </c>
      <c r="I438" s="258"/>
      <c r="J438" s="254"/>
      <c r="K438" s="254"/>
      <c r="L438" s="259"/>
      <c r="M438" s="260"/>
      <c r="N438" s="261"/>
      <c r="O438" s="261"/>
      <c r="P438" s="261"/>
      <c r="Q438" s="261"/>
      <c r="R438" s="261"/>
      <c r="S438" s="261"/>
      <c r="T438" s="262"/>
      <c r="AT438" s="263" t="s">
        <v>176</v>
      </c>
      <c r="AU438" s="263" t="s">
        <v>76</v>
      </c>
      <c r="AV438" s="14" t="s">
        <v>170</v>
      </c>
      <c r="AW438" s="14" t="s">
        <v>30</v>
      </c>
      <c r="AX438" s="14" t="s">
        <v>74</v>
      </c>
      <c r="AY438" s="263" t="s">
        <v>163</v>
      </c>
    </row>
    <row r="439" s="1" customFormat="1" ht="16.5" customHeight="1">
      <c r="B439" s="38"/>
      <c r="C439" s="216" t="s">
        <v>932</v>
      </c>
      <c r="D439" s="216" t="s">
        <v>165</v>
      </c>
      <c r="E439" s="217" t="s">
        <v>1669</v>
      </c>
      <c r="F439" s="218" t="s">
        <v>1670</v>
      </c>
      <c r="G439" s="219" t="s">
        <v>180</v>
      </c>
      <c r="H439" s="220">
        <v>2.7200000000000002</v>
      </c>
      <c r="I439" s="221"/>
      <c r="J439" s="222">
        <f>ROUND(I439*H439,2)</f>
        <v>0</v>
      </c>
      <c r="K439" s="218" t="s">
        <v>169</v>
      </c>
      <c r="L439" s="43"/>
      <c r="M439" s="223" t="s">
        <v>1</v>
      </c>
      <c r="N439" s="224" t="s">
        <v>38</v>
      </c>
      <c r="O439" s="79"/>
      <c r="P439" s="225">
        <f>O439*H439</f>
        <v>0</v>
      </c>
      <c r="Q439" s="225">
        <v>0</v>
      </c>
      <c r="R439" s="225">
        <f>Q439*H439</f>
        <v>0</v>
      </c>
      <c r="S439" s="225">
        <v>2.2000000000000002</v>
      </c>
      <c r="T439" s="226">
        <f>S439*H439</f>
        <v>5.9840000000000009</v>
      </c>
      <c r="AR439" s="17" t="s">
        <v>170</v>
      </c>
      <c r="AT439" s="17" t="s">
        <v>165</v>
      </c>
      <c r="AU439" s="17" t="s">
        <v>76</v>
      </c>
      <c r="AY439" s="17" t="s">
        <v>163</v>
      </c>
      <c r="BE439" s="227">
        <f>IF(N439="základní",J439,0)</f>
        <v>0</v>
      </c>
      <c r="BF439" s="227">
        <f>IF(N439="snížená",J439,0)</f>
        <v>0</v>
      </c>
      <c r="BG439" s="227">
        <f>IF(N439="zákl. přenesená",J439,0)</f>
        <v>0</v>
      </c>
      <c r="BH439" s="227">
        <f>IF(N439="sníž. přenesená",J439,0)</f>
        <v>0</v>
      </c>
      <c r="BI439" s="227">
        <f>IF(N439="nulová",J439,0)</f>
        <v>0</v>
      </c>
      <c r="BJ439" s="17" t="s">
        <v>74</v>
      </c>
      <c r="BK439" s="227">
        <f>ROUND(I439*H439,2)</f>
        <v>0</v>
      </c>
      <c r="BL439" s="17" t="s">
        <v>170</v>
      </c>
      <c r="BM439" s="17" t="s">
        <v>1671</v>
      </c>
    </row>
    <row r="440" s="1" customFormat="1">
      <c r="B440" s="38"/>
      <c r="C440" s="39"/>
      <c r="D440" s="228" t="s">
        <v>172</v>
      </c>
      <c r="E440" s="39"/>
      <c r="F440" s="229" t="s">
        <v>1672</v>
      </c>
      <c r="G440" s="39"/>
      <c r="H440" s="39"/>
      <c r="I440" s="143"/>
      <c r="J440" s="39"/>
      <c r="K440" s="39"/>
      <c r="L440" s="43"/>
      <c r="M440" s="230"/>
      <c r="N440" s="79"/>
      <c r="O440" s="79"/>
      <c r="P440" s="79"/>
      <c r="Q440" s="79"/>
      <c r="R440" s="79"/>
      <c r="S440" s="79"/>
      <c r="T440" s="80"/>
      <c r="AT440" s="17" t="s">
        <v>172</v>
      </c>
      <c r="AU440" s="17" t="s">
        <v>76</v>
      </c>
    </row>
    <row r="441" s="13" customFormat="1">
      <c r="B441" s="243"/>
      <c r="C441" s="244"/>
      <c r="D441" s="228" t="s">
        <v>176</v>
      </c>
      <c r="E441" s="245" t="s">
        <v>1</v>
      </c>
      <c r="F441" s="246" t="s">
        <v>1673</v>
      </c>
      <c r="G441" s="244"/>
      <c r="H441" s="245" t="s">
        <v>1</v>
      </c>
      <c r="I441" s="247"/>
      <c r="J441" s="244"/>
      <c r="K441" s="244"/>
      <c r="L441" s="248"/>
      <c r="M441" s="249"/>
      <c r="N441" s="250"/>
      <c r="O441" s="250"/>
      <c r="P441" s="250"/>
      <c r="Q441" s="250"/>
      <c r="R441" s="250"/>
      <c r="S441" s="250"/>
      <c r="T441" s="251"/>
      <c r="AT441" s="252" t="s">
        <v>176</v>
      </c>
      <c r="AU441" s="252" t="s">
        <v>76</v>
      </c>
      <c r="AV441" s="13" t="s">
        <v>74</v>
      </c>
      <c r="AW441" s="13" t="s">
        <v>30</v>
      </c>
      <c r="AX441" s="13" t="s">
        <v>67</v>
      </c>
      <c r="AY441" s="252" t="s">
        <v>163</v>
      </c>
    </row>
    <row r="442" s="12" customFormat="1">
      <c r="B442" s="232"/>
      <c r="C442" s="233"/>
      <c r="D442" s="228" t="s">
        <v>176</v>
      </c>
      <c r="E442" s="234" t="s">
        <v>1</v>
      </c>
      <c r="F442" s="235" t="s">
        <v>1674</v>
      </c>
      <c r="G442" s="233"/>
      <c r="H442" s="236">
        <v>2.7200000000000002</v>
      </c>
      <c r="I442" s="237"/>
      <c r="J442" s="233"/>
      <c r="K442" s="233"/>
      <c r="L442" s="238"/>
      <c r="M442" s="239"/>
      <c r="N442" s="240"/>
      <c r="O442" s="240"/>
      <c r="P442" s="240"/>
      <c r="Q442" s="240"/>
      <c r="R442" s="240"/>
      <c r="S442" s="240"/>
      <c r="T442" s="241"/>
      <c r="AT442" s="242" t="s">
        <v>176</v>
      </c>
      <c r="AU442" s="242" t="s">
        <v>76</v>
      </c>
      <c r="AV442" s="12" t="s">
        <v>76</v>
      </c>
      <c r="AW442" s="12" t="s">
        <v>30</v>
      </c>
      <c r="AX442" s="12" t="s">
        <v>67</v>
      </c>
      <c r="AY442" s="242" t="s">
        <v>163</v>
      </c>
    </row>
    <row r="443" s="14" customFormat="1">
      <c r="B443" s="253"/>
      <c r="C443" s="254"/>
      <c r="D443" s="228" t="s">
        <v>176</v>
      </c>
      <c r="E443" s="255" t="s">
        <v>1</v>
      </c>
      <c r="F443" s="256" t="s">
        <v>188</v>
      </c>
      <c r="G443" s="254"/>
      <c r="H443" s="257">
        <v>2.7200000000000002</v>
      </c>
      <c r="I443" s="258"/>
      <c r="J443" s="254"/>
      <c r="K443" s="254"/>
      <c r="L443" s="259"/>
      <c r="M443" s="260"/>
      <c r="N443" s="261"/>
      <c r="O443" s="261"/>
      <c r="P443" s="261"/>
      <c r="Q443" s="261"/>
      <c r="R443" s="261"/>
      <c r="S443" s="261"/>
      <c r="T443" s="262"/>
      <c r="AT443" s="263" t="s">
        <v>176</v>
      </c>
      <c r="AU443" s="263" t="s">
        <v>76</v>
      </c>
      <c r="AV443" s="14" t="s">
        <v>170</v>
      </c>
      <c r="AW443" s="14" t="s">
        <v>30</v>
      </c>
      <c r="AX443" s="14" t="s">
        <v>74</v>
      </c>
      <c r="AY443" s="263" t="s">
        <v>163</v>
      </c>
    </row>
    <row r="444" s="1" customFormat="1" ht="16.5" customHeight="1">
      <c r="B444" s="38"/>
      <c r="C444" s="216" t="s">
        <v>936</v>
      </c>
      <c r="D444" s="216" t="s">
        <v>165</v>
      </c>
      <c r="E444" s="217" t="s">
        <v>1675</v>
      </c>
      <c r="F444" s="218" t="s">
        <v>1676</v>
      </c>
      <c r="G444" s="219" t="s">
        <v>180</v>
      </c>
      <c r="H444" s="220">
        <v>2.7200000000000002</v>
      </c>
      <c r="I444" s="221"/>
      <c r="J444" s="222">
        <f>ROUND(I444*H444,2)</f>
        <v>0</v>
      </c>
      <c r="K444" s="218" t="s">
        <v>169</v>
      </c>
      <c r="L444" s="43"/>
      <c r="M444" s="223" t="s">
        <v>1</v>
      </c>
      <c r="N444" s="224" t="s">
        <v>38</v>
      </c>
      <c r="O444" s="79"/>
      <c r="P444" s="225">
        <f>O444*H444</f>
        <v>0</v>
      </c>
      <c r="Q444" s="225">
        <v>0</v>
      </c>
      <c r="R444" s="225">
        <f>Q444*H444</f>
        <v>0</v>
      </c>
      <c r="S444" s="225">
        <v>0.043999999999999997</v>
      </c>
      <c r="T444" s="226">
        <f>S444*H444</f>
        <v>0.11968</v>
      </c>
      <c r="AR444" s="17" t="s">
        <v>170</v>
      </c>
      <c r="AT444" s="17" t="s">
        <v>165</v>
      </c>
      <c r="AU444" s="17" t="s">
        <v>76</v>
      </c>
      <c r="AY444" s="17" t="s">
        <v>163</v>
      </c>
      <c r="BE444" s="227">
        <f>IF(N444="základní",J444,0)</f>
        <v>0</v>
      </c>
      <c r="BF444" s="227">
        <f>IF(N444="snížená",J444,0)</f>
        <v>0</v>
      </c>
      <c r="BG444" s="227">
        <f>IF(N444="zákl. přenesená",J444,0)</f>
        <v>0</v>
      </c>
      <c r="BH444" s="227">
        <f>IF(N444="sníž. přenesená",J444,0)</f>
        <v>0</v>
      </c>
      <c r="BI444" s="227">
        <f>IF(N444="nulová",J444,0)</f>
        <v>0</v>
      </c>
      <c r="BJ444" s="17" t="s">
        <v>74</v>
      </c>
      <c r="BK444" s="227">
        <f>ROUND(I444*H444,2)</f>
        <v>0</v>
      </c>
      <c r="BL444" s="17" t="s">
        <v>170</v>
      </c>
      <c r="BM444" s="17" t="s">
        <v>1677</v>
      </c>
    </row>
    <row r="445" s="1" customFormat="1">
      <c r="B445" s="38"/>
      <c r="C445" s="39"/>
      <c r="D445" s="228" t="s">
        <v>172</v>
      </c>
      <c r="E445" s="39"/>
      <c r="F445" s="229" t="s">
        <v>1678</v>
      </c>
      <c r="G445" s="39"/>
      <c r="H445" s="39"/>
      <c r="I445" s="143"/>
      <c r="J445" s="39"/>
      <c r="K445" s="39"/>
      <c r="L445" s="43"/>
      <c r="M445" s="230"/>
      <c r="N445" s="79"/>
      <c r="O445" s="79"/>
      <c r="P445" s="79"/>
      <c r="Q445" s="79"/>
      <c r="R445" s="79"/>
      <c r="S445" s="79"/>
      <c r="T445" s="80"/>
      <c r="AT445" s="17" t="s">
        <v>172</v>
      </c>
      <c r="AU445" s="17" t="s">
        <v>76</v>
      </c>
    </row>
    <row r="446" s="1" customFormat="1" ht="16.5" customHeight="1">
      <c r="B446" s="38"/>
      <c r="C446" s="216" t="s">
        <v>946</v>
      </c>
      <c r="D446" s="216" t="s">
        <v>165</v>
      </c>
      <c r="E446" s="217" t="s">
        <v>430</v>
      </c>
      <c r="F446" s="218" t="s">
        <v>431</v>
      </c>
      <c r="G446" s="219" t="s">
        <v>168</v>
      </c>
      <c r="H446" s="220">
        <v>27.41</v>
      </c>
      <c r="I446" s="221"/>
      <c r="J446" s="222">
        <f>ROUND(I446*H446,2)</f>
        <v>0</v>
      </c>
      <c r="K446" s="218" t="s">
        <v>169</v>
      </c>
      <c r="L446" s="43"/>
      <c r="M446" s="223" t="s">
        <v>1</v>
      </c>
      <c r="N446" s="224" t="s">
        <v>38</v>
      </c>
      <c r="O446" s="79"/>
      <c r="P446" s="225">
        <f>O446*H446</f>
        <v>0</v>
      </c>
      <c r="Q446" s="225">
        <v>8.3599999999999999E-05</v>
      </c>
      <c r="R446" s="225">
        <f>Q446*H446</f>
        <v>0.0022914760000000002</v>
      </c>
      <c r="S446" s="225">
        <v>0.017999999999999999</v>
      </c>
      <c r="T446" s="226">
        <f>S446*H446</f>
        <v>0.49337999999999999</v>
      </c>
      <c r="AR446" s="17" t="s">
        <v>170</v>
      </c>
      <c r="AT446" s="17" t="s">
        <v>165</v>
      </c>
      <c r="AU446" s="17" t="s">
        <v>76</v>
      </c>
      <c r="AY446" s="17" t="s">
        <v>163</v>
      </c>
      <c r="BE446" s="227">
        <f>IF(N446="základní",J446,0)</f>
        <v>0</v>
      </c>
      <c r="BF446" s="227">
        <f>IF(N446="snížená",J446,0)</f>
        <v>0</v>
      </c>
      <c r="BG446" s="227">
        <f>IF(N446="zákl. přenesená",J446,0)</f>
        <v>0</v>
      </c>
      <c r="BH446" s="227">
        <f>IF(N446="sníž. přenesená",J446,0)</f>
        <v>0</v>
      </c>
      <c r="BI446" s="227">
        <f>IF(N446="nulová",J446,0)</f>
        <v>0</v>
      </c>
      <c r="BJ446" s="17" t="s">
        <v>74</v>
      </c>
      <c r="BK446" s="227">
        <f>ROUND(I446*H446,2)</f>
        <v>0</v>
      </c>
      <c r="BL446" s="17" t="s">
        <v>170</v>
      </c>
      <c r="BM446" s="17" t="s">
        <v>1679</v>
      </c>
    </row>
    <row r="447" s="1" customFormat="1">
      <c r="B447" s="38"/>
      <c r="C447" s="39"/>
      <c r="D447" s="228" t="s">
        <v>172</v>
      </c>
      <c r="E447" s="39"/>
      <c r="F447" s="229" t="s">
        <v>433</v>
      </c>
      <c r="G447" s="39"/>
      <c r="H447" s="39"/>
      <c r="I447" s="143"/>
      <c r="J447" s="39"/>
      <c r="K447" s="39"/>
      <c r="L447" s="43"/>
      <c r="M447" s="230"/>
      <c r="N447" s="79"/>
      <c r="O447" s="79"/>
      <c r="P447" s="79"/>
      <c r="Q447" s="79"/>
      <c r="R447" s="79"/>
      <c r="S447" s="79"/>
      <c r="T447" s="80"/>
      <c r="AT447" s="17" t="s">
        <v>172</v>
      </c>
      <c r="AU447" s="17" t="s">
        <v>76</v>
      </c>
    </row>
    <row r="448" s="1" customFormat="1">
      <c r="B448" s="38"/>
      <c r="C448" s="39"/>
      <c r="D448" s="228" t="s">
        <v>221</v>
      </c>
      <c r="E448" s="39"/>
      <c r="F448" s="231" t="s">
        <v>434</v>
      </c>
      <c r="G448" s="39"/>
      <c r="H448" s="39"/>
      <c r="I448" s="143"/>
      <c r="J448" s="39"/>
      <c r="K448" s="39"/>
      <c r="L448" s="43"/>
      <c r="M448" s="230"/>
      <c r="N448" s="79"/>
      <c r="O448" s="79"/>
      <c r="P448" s="79"/>
      <c r="Q448" s="79"/>
      <c r="R448" s="79"/>
      <c r="S448" s="79"/>
      <c r="T448" s="80"/>
      <c r="AT448" s="17" t="s">
        <v>221</v>
      </c>
      <c r="AU448" s="17" t="s">
        <v>76</v>
      </c>
    </row>
    <row r="449" s="12" customFormat="1">
      <c r="B449" s="232"/>
      <c r="C449" s="233"/>
      <c r="D449" s="228" t="s">
        <v>176</v>
      </c>
      <c r="E449" s="234" t="s">
        <v>1</v>
      </c>
      <c r="F449" s="235" t="s">
        <v>1680</v>
      </c>
      <c r="G449" s="233"/>
      <c r="H449" s="236">
        <v>27.41</v>
      </c>
      <c r="I449" s="237"/>
      <c r="J449" s="233"/>
      <c r="K449" s="233"/>
      <c r="L449" s="238"/>
      <c r="M449" s="239"/>
      <c r="N449" s="240"/>
      <c r="O449" s="240"/>
      <c r="P449" s="240"/>
      <c r="Q449" s="240"/>
      <c r="R449" s="240"/>
      <c r="S449" s="240"/>
      <c r="T449" s="241"/>
      <c r="AT449" s="242" t="s">
        <v>176</v>
      </c>
      <c r="AU449" s="242" t="s">
        <v>76</v>
      </c>
      <c r="AV449" s="12" t="s">
        <v>76</v>
      </c>
      <c r="AW449" s="12" t="s">
        <v>30</v>
      </c>
      <c r="AX449" s="12" t="s">
        <v>67</v>
      </c>
      <c r="AY449" s="242" t="s">
        <v>163</v>
      </c>
    </row>
    <row r="450" s="14" customFormat="1">
      <c r="B450" s="253"/>
      <c r="C450" s="254"/>
      <c r="D450" s="228" t="s">
        <v>176</v>
      </c>
      <c r="E450" s="255" t="s">
        <v>1</v>
      </c>
      <c r="F450" s="256" t="s">
        <v>188</v>
      </c>
      <c r="G450" s="254"/>
      <c r="H450" s="257">
        <v>27.41</v>
      </c>
      <c r="I450" s="258"/>
      <c r="J450" s="254"/>
      <c r="K450" s="254"/>
      <c r="L450" s="259"/>
      <c r="M450" s="260"/>
      <c r="N450" s="261"/>
      <c r="O450" s="261"/>
      <c r="P450" s="261"/>
      <c r="Q450" s="261"/>
      <c r="R450" s="261"/>
      <c r="S450" s="261"/>
      <c r="T450" s="262"/>
      <c r="AT450" s="263" t="s">
        <v>176</v>
      </c>
      <c r="AU450" s="263" t="s">
        <v>76</v>
      </c>
      <c r="AV450" s="14" t="s">
        <v>170</v>
      </c>
      <c r="AW450" s="14" t="s">
        <v>30</v>
      </c>
      <c r="AX450" s="14" t="s">
        <v>74</v>
      </c>
      <c r="AY450" s="263" t="s">
        <v>163</v>
      </c>
    </row>
    <row r="451" s="1" customFormat="1" ht="16.5" customHeight="1">
      <c r="B451" s="38"/>
      <c r="C451" s="216" t="s">
        <v>954</v>
      </c>
      <c r="D451" s="216" t="s">
        <v>165</v>
      </c>
      <c r="E451" s="217" t="s">
        <v>1681</v>
      </c>
      <c r="F451" s="218" t="s">
        <v>1682</v>
      </c>
      <c r="G451" s="219" t="s">
        <v>398</v>
      </c>
      <c r="H451" s="220">
        <v>8</v>
      </c>
      <c r="I451" s="221"/>
      <c r="J451" s="222">
        <f>ROUND(I451*H451,2)</f>
        <v>0</v>
      </c>
      <c r="K451" s="218" t="s">
        <v>169</v>
      </c>
      <c r="L451" s="43"/>
      <c r="M451" s="223" t="s">
        <v>1</v>
      </c>
      <c r="N451" s="224" t="s">
        <v>38</v>
      </c>
      <c r="O451" s="79"/>
      <c r="P451" s="225">
        <f>O451*H451</f>
        <v>0</v>
      </c>
      <c r="Q451" s="225">
        <v>0</v>
      </c>
      <c r="R451" s="225">
        <f>Q451*H451</f>
        <v>0</v>
      </c>
      <c r="S451" s="225">
        <v>0.0080000000000000002</v>
      </c>
      <c r="T451" s="226">
        <f>S451*H451</f>
        <v>0.064000000000000001</v>
      </c>
      <c r="AR451" s="17" t="s">
        <v>170</v>
      </c>
      <c r="AT451" s="17" t="s">
        <v>165</v>
      </c>
      <c r="AU451" s="17" t="s">
        <v>76</v>
      </c>
      <c r="AY451" s="17" t="s">
        <v>163</v>
      </c>
      <c r="BE451" s="227">
        <f>IF(N451="základní",J451,0)</f>
        <v>0</v>
      </c>
      <c r="BF451" s="227">
        <f>IF(N451="snížená",J451,0)</f>
        <v>0</v>
      </c>
      <c r="BG451" s="227">
        <f>IF(N451="zákl. přenesená",J451,0)</f>
        <v>0</v>
      </c>
      <c r="BH451" s="227">
        <f>IF(N451="sníž. přenesená",J451,0)</f>
        <v>0</v>
      </c>
      <c r="BI451" s="227">
        <f>IF(N451="nulová",J451,0)</f>
        <v>0</v>
      </c>
      <c r="BJ451" s="17" t="s">
        <v>74</v>
      </c>
      <c r="BK451" s="227">
        <f>ROUND(I451*H451,2)</f>
        <v>0</v>
      </c>
      <c r="BL451" s="17" t="s">
        <v>170</v>
      </c>
      <c r="BM451" s="17" t="s">
        <v>1683</v>
      </c>
    </row>
    <row r="452" s="1" customFormat="1">
      <c r="B452" s="38"/>
      <c r="C452" s="39"/>
      <c r="D452" s="228" t="s">
        <v>172</v>
      </c>
      <c r="E452" s="39"/>
      <c r="F452" s="229" t="s">
        <v>1684</v>
      </c>
      <c r="G452" s="39"/>
      <c r="H452" s="39"/>
      <c r="I452" s="143"/>
      <c r="J452" s="39"/>
      <c r="K452" s="39"/>
      <c r="L452" s="43"/>
      <c r="M452" s="230"/>
      <c r="N452" s="79"/>
      <c r="O452" s="79"/>
      <c r="P452" s="79"/>
      <c r="Q452" s="79"/>
      <c r="R452" s="79"/>
      <c r="S452" s="79"/>
      <c r="T452" s="80"/>
      <c r="AT452" s="17" t="s">
        <v>172</v>
      </c>
      <c r="AU452" s="17" t="s">
        <v>76</v>
      </c>
    </row>
    <row r="453" s="13" customFormat="1">
      <c r="B453" s="243"/>
      <c r="C453" s="244"/>
      <c r="D453" s="228" t="s">
        <v>176</v>
      </c>
      <c r="E453" s="245" t="s">
        <v>1</v>
      </c>
      <c r="F453" s="246" t="s">
        <v>1685</v>
      </c>
      <c r="G453" s="244"/>
      <c r="H453" s="245" t="s">
        <v>1</v>
      </c>
      <c r="I453" s="247"/>
      <c r="J453" s="244"/>
      <c r="K453" s="244"/>
      <c r="L453" s="248"/>
      <c r="M453" s="249"/>
      <c r="N453" s="250"/>
      <c r="O453" s="250"/>
      <c r="P453" s="250"/>
      <c r="Q453" s="250"/>
      <c r="R453" s="250"/>
      <c r="S453" s="250"/>
      <c r="T453" s="251"/>
      <c r="AT453" s="252" t="s">
        <v>176</v>
      </c>
      <c r="AU453" s="252" t="s">
        <v>76</v>
      </c>
      <c r="AV453" s="13" t="s">
        <v>74</v>
      </c>
      <c r="AW453" s="13" t="s">
        <v>30</v>
      </c>
      <c r="AX453" s="13" t="s">
        <v>67</v>
      </c>
      <c r="AY453" s="252" t="s">
        <v>163</v>
      </c>
    </row>
    <row r="454" s="12" customFormat="1">
      <c r="B454" s="232"/>
      <c r="C454" s="233"/>
      <c r="D454" s="228" t="s">
        <v>176</v>
      </c>
      <c r="E454" s="234" t="s">
        <v>1</v>
      </c>
      <c r="F454" s="235" t="s">
        <v>224</v>
      </c>
      <c r="G454" s="233"/>
      <c r="H454" s="236">
        <v>8</v>
      </c>
      <c r="I454" s="237"/>
      <c r="J454" s="233"/>
      <c r="K454" s="233"/>
      <c r="L454" s="238"/>
      <c r="M454" s="239"/>
      <c r="N454" s="240"/>
      <c r="O454" s="240"/>
      <c r="P454" s="240"/>
      <c r="Q454" s="240"/>
      <c r="R454" s="240"/>
      <c r="S454" s="240"/>
      <c r="T454" s="241"/>
      <c r="AT454" s="242" t="s">
        <v>176</v>
      </c>
      <c r="AU454" s="242" t="s">
        <v>76</v>
      </c>
      <c r="AV454" s="12" t="s">
        <v>76</v>
      </c>
      <c r="AW454" s="12" t="s">
        <v>30</v>
      </c>
      <c r="AX454" s="12" t="s">
        <v>67</v>
      </c>
      <c r="AY454" s="242" t="s">
        <v>163</v>
      </c>
    </row>
    <row r="455" s="14" customFormat="1">
      <c r="B455" s="253"/>
      <c r="C455" s="254"/>
      <c r="D455" s="228" t="s">
        <v>176</v>
      </c>
      <c r="E455" s="255" t="s">
        <v>1</v>
      </c>
      <c r="F455" s="256" t="s">
        <v>188</v>
      </c>
      <c r="G455" s="254"/>
      <c r="H455" s="257">
        <v>8</v>
      </c>
      <c r="I455" s="258"/>
      <c r="J455" s="254"/>
      <c r="K455" s="254"/>
      <c r="L455" s="259"/>
      <c r="M455" s="260"/>
      <c r="N455" s="261"/>
      <c r="O455" s="261"/>
      <c r="P455" s="261"/>
      <c r="Q455" s="261"/>
      <c r="R455" s="261"/>
      <c r="S455" s="261"/>
      <c r="T455" s="262"/>
      <c r="AT455" s="263" t="s">
        <v>176</v>
      </c>
      <c r="AU455" s="263" t="s">
        <v>76</v>
      </c>
      <c r="AV455" s="14" t="s">
        <v>170</v>
      </c>
      <c r="AW455" s="14" t="s">
        <v>30</v>
      </c>
      <c r="AX455" s="14" t="s">
        <v>74</v>
      </c>
      <c r="AY455" s="263" t="s">
        <v>163</v>
      </c>
    </row>
    <row r="456" s="1" customFormat="1" ht="16.5" customHeight="1">
      <c r="B456" s="38"/>
      <c r="C456" s="216" t="s">
        <v>959</v>
      </c>
      <c r="D456" s="216" t="s">
        <v>165</v>
      </c>
      <c r="E456" s="217" t="s">
        <v>1686</v>
      </c>
      <c r="F456" s="218" t="s">
        <v>1687</v>
      </c>
      <c r="G456" s="219" t="s">
        <v>197</v>
      </c>
      <c r="H456" s="220">
        <v>5.3090000000000002</v>
      </c>
      <c r="I456" s="221"/>
      <c r="J456" s="222">
        <f>ROUND(I456*H456,2)</f>
        <v>0</v>
      </c>
      <c r="K456" s="218" t="s">
        <v>169</v>
      </c>
      <c r="L456" s="43"/>
      <c r="M456" s="223" t="s">
        <v>1</v>
      </c>
      <c r="N456" s="224" t="s">
        <v>38</v>
      </c>
      <c r="O456" s="79"/>
      <c r="P456" s="225">
        <f>O456*H456</f>
        <v>0</v>
      </c>
      <c r="Q456" s="225">
        <v>0</v>
      </c>
      <c r="R456" s="225">
        <f>Q456*H456</f>
        <v>0</v>
      </c>
      <c r="S456" s="225">
        <v>0.021999999999999999</v>
      </c>
      <c r="T456" s="226">
        <f>S456*H456</f>
        <v>0.116798</v>
      </c>
      <c r="AR456" s="17" t="s">
        <v>170</v>
      </c>
      <c r="AT456" s="17" t="s">
        <v>165</v>
      </c>
      <c r="AU456" s="17" t="s">
        <v>76</v>
      </c>
      <c r="AY456" s="17" t="s">
        <v>163</v>
      </c>
      <c r="BE456" s="227">
        <f>IF(N456="základní",J456,0)</f>
        <v>0</v>
      </c>
      <c r="BF456" s="227">
        <f>IF(N456="snížená",J456,0)</f>
        <v>0</v>
      </c>
      <c r="BG456" s="227">
        <f>IF(N456="zákl. přenesená",J456,0)</f>
        <v>0</v>
      </c>
      <c r="BH456" s="227">
        <f>IF(N456="sníž. přenesená",J456,0)</f>
        <v>0</v>
      </c>
      <c r="BI456" s="227">
        <f>IF(N456="nulová",J456,0)</f>
        <v>0</v>
      </c>
      <c r="BJ456" s="17" t="s">
        <v>74</v>
      </c>
      <c r="BK456" s="227">
        <f>ROUND(I456*H456,2)</f>
        <v>0</v>
      </c>
      <c r="BL456" s="17" t="s">
        <v>170</v>
      </c>
      <c r="BM456" s="17" t="s">
        <v>1688</v>
      </c>
    </row>
    <row r="457" s="1" customFormat="1">
      <c r="B457" s="38"/>
      <c r="C457" s="39"/>
      <c r="D457" s="228" t="s">
        <v>172</v>
      </c>
      <c r="E457" s="39"/>
      <c r="F457" s="229" t="s">
        <v>1689</v>
      </c>
      <c r="G457" s="39"/>
      <c r="H457" s="39"/>
      <c r="I457" s="143"/>
      <c r="J457" s="39"/>
      <c r="K457" s="39"/>
      <c r="L457" s="43"/>
      <c r="M457" s="230"/>
      <c r="N457" s="79"/>
      <c r="O457" s="79"/>
      <c r="P457" s="79"/>
      <c r="Q457" s="79"/>
      <c r="R457" s="79"/>
      <c r="S457" s="79"/>
      <c r="T457" s="80"/>
      <c r="AT457" s="17" t="s">
        <v>172</v>
      </c>
      <c r="AU457" s="17" t="s">
        <v>76</v>
      </c>
    </row>
    <row r="458" s="1" customFormat="1">
      <c r="B458" s="38"/>
      <c r="C458" s="39"/>
      <c r="D458" s="228" t="s">
        <v>174</v>
      </c>
      <c r="E458" s="39"/>
      <c r="F458" s="231" t="s">
        <v>1690</v>
      </c>
      <c r="G458" s="39"/>
      <c r="H458" s="39"/>
      <c r="I458" s="143"/>
      <c r="J458" s="39"/>
      <c r="K458" s="39"/>
      <c r="L458" s="43"/>
      <c r="M458" s="230"/>
      <c r="N458" s="79"/>
      <c r="O458" s="79"/>
      <c r="P458" s="79"/>
      <c r="Q458" s="79"/>
      <c r="R458" s="79"/>
      <c r="S458" s="79"/>
      <c r="T458" s="80"/>
      <c r="AT458" s="17" t="s">
        <v>174</v>
      </c>
      <c r="AU458" s="17" t="s">
        <v>76</v>
      </c>
    </row>
    <row r="459" s="13" customFormat="1">
      <c r="B459" s="243"/>
      <c r="C459" s="244"/>
      <c r="D459" s="228" t="s">
        <v>176</v>
      </c>
      <c r="E459" s="245" t="s">
        <v>1</v>
      </c>
      <c r="F459" s="246" t="s">
        <v>1691</v>
      </c>
      <c r="G459" s="244"/>
      <c r="H459" s="245" t="s">
        <v>1</v>
      </c>
      <c r="I459" s="247"/>
      <c r="J459" s="244"/>
      <c r="K459" s="244"/>
      <c r="L459" s="248"/>
      <c r="M459" s="249"/>
      <c r="N459" s="250"/>
      <c r="O459" s="250"/>
      <c r="P459" s="250"/>
      <c r="Q459" s="250"/>
      <c r="R459" s="250"/>
      <c r="S459" s="250"/>
      <c r="T459" s="251"/>
      <c r="AT459" s="252" t="s">
        <v>176</v>
      </c>
      <c r="AU459" s="252" t="s">
        <v>76</v>
      </c>
      <c r="AV459" s="13" t="s">
        <v>74</v>
      </c>
      <c r="AW459" s="13" t="s">
        <v>30</v>
      </c>
      <c r="AX459" s="13" t="s">
        <v>67</v>
      </c>
      <c r="AY459" s="252" t="s">
        <v>163</v>
      </c>
    </row>
    <row r="460" s="12" customFormat="1">
      <c r="B460" s="232"/>
      <c r="C460" s="233"/>
      <c r="D460" s="228" t="s">
        <v>176</v>
      </c>
      <c r="E460" s="234" t="s">
        <v>1</v>
      </c>
      <c r="F460" s="235" t="s">
        <v>1692</v>
      </c>
      <c r="G460" s="233"/>
      <c r="H460" s="236">
        <v>5.3090000000000002</v>
      </c>
      <c r="I460" s="237"/>
      <c r="J460" s="233"/>
      <c r="K460" s="233"/>
      <c r="L460" s="238"/>
      <c r="M460" s="239"/>
      <c r="N460" s="240"/>
      <c r="O460" s="240"/>
      <c r="P460" s="240"/>
      <c r="Q460" s="240"/>
      <c r="R460" s="240"/>
      <c r="S460" s="240"/>
      <c r="T460" s="241"/>
      <c r="AT460" s="242" t="s">
        <v>176</v>
      </c>
      <c r="AU460" s="242" t="s">
        <v>76</v>
      </c>
      <c r="AV460" s="12" t="s">
        <v>76</v>
      </c>
      <c r="AW460" s="12" t="s">
        <v>30</v>
      </c>
      <c r="AX460" s="12" t="s">
        <v>74</v>
      </c>
      <c r="AY460" s="242" t="s">
        <v>163</v>
      </c>
    </row>
    <row r="461" s="1" customFormat="1" ht="16.5" customHeight="1">
      <c r="B461" s="38"/>
      <c r="C461" s="216" t="s">
        <v>967</v>
      </c>
      <c r="D461" s="216" t="s">
        <v>165</v>
      </c>
      <c r="E461" s="217" t="s">
        <v>1693</v>
      </c>
      <c r="F461" s="218" t="s">
        <v>1694</v>
      </c>
      <c r="G461" s="219" t="s">
        <v>197</v>
      </c>
      <c r="H461" s="220">
        <v>10.379</v>
      </c>
      <c r="I461" s="221"/>
      <c r="J461" s="222">
        <f>ROUND(I461*H461,2)</f>
        <v>0</v>
      </c>
      <c r="K461" s="218" t="s">
        <v>169</v>
      </c>
      <c r="L461" s="43"/>
      <c r="M461" s="223" t="s">
        <v>1</v>
      </c>
      <c r="N461" s="224" t="s">
        <v>38</v>
      </c>
      <c r="O461" s="79"/>
      <c r="P461" s="225">
        <f>O461*H461</f>
        <v>0</v>
      </c>
      <c r="Q461" s="225">
        <v>0</v>
      </c>
      <c r="R461" s="225">
        <f>Q461*H461</f>
        <v>0</v>
      </c>
      <c r="S461" s="225">
        <v>0.066000000000000003</v>
      </c>
      <c r="T461" s="226">
        <f>S461*H461</f>
        <v>0.68501400000000001</v>
      </c>
      <c r="AR461" s="17" t="s">
        <v>170</v>
      </c>
      <c r="AT461" s="17" t="s">
        <v>165</v>
      </c>
      <c r="AU461" s="17" t="s">
        <v>76</v>
      </c>
      <c r="AY461" s="17" t="s">
        <v>163</v>
      </c>
      <c r="BE461" s="227">
        <f>IF(N461="základní",J461,0)</f>
        <v>0</v>
      </c>
      <c r="BF461" s="227">
        <f>IF(N461="snížená",J461,0)</f>
        <v>0</v>
      </c>
      <c r="BG461" s="227">
        <f>IF(N461="zákl. přenesená",J461,0)</f>
        <v>0</v>
      </c>
      <c r="BH461" s="227">
        <f>IF(N461="sníž. přenesená",J461,0)</f>
        <v>0</v>
      </c>
      <c r="BI461" s="227">
        <f>IF(N461="nulová",J461,0)</f>
        <v>0</v>
      </c>
      <c r="BJ461" s="17" t="s">
        <v>74</v>
      </c>
      <c r="BK461" s="227">
        <f>ROUND(I461*H461,2)</f>
        <v>0</v>
      </c>
      <c r="BL461" s="17" t="s">
        <v>170</v>
      </c>
      <c r="BM461" s="17" t="s">
        <v>1695</v>
      </c>
    </row>
    <row r="462" s="1" customFormat="1">
      <c r="B462" s="38"/>
      <c r="C462" s="39"/>
      <c r="D462" s="228" t="s">
        <v>172</v>
      </c>
      <c r="E462" s="39"/>
      <c r="F462" s="229" t="s">
        <v>1696</v>
      </c>
      <c r="G462" s="39"/>
      <c r="H462" s="39"/>
      <c r="I462" s="143"/>
      <c r="J462" s="39"/>
      <c r="K462" s="39"/>
      <c r="L462" s="43"/>
      <c r="M462" s="230"/>
      <c r="N462" s="79"/>
      <c r="O462" s="79"/>
      <c r="P462" s="79"/>
      <c r="Q462" s="79"/>
      <c r="R462" s="79"/>
      <c r="S462" s="79"/>
      <c r="T462" s="80"/>
      <c r="AT462" s="17" t="s">
        <v>172</v>
      </c>
      <c r="AU462" s="17" t="s">
        <v>76</v>
      </c>
    </row>
    <row r="463" s="1" customFormat="1">
      <c r="B463" s="38"/>
      <c r="C463" s="39"/>
      <c r="D463" s="228" t="s">
        <v>174</v>
      </c>
      <c r="E463" s="39"/>
      <c r="F463" s="231" t="s">
        <v>1690</v>
      </c>
      <c r="G463" s="39"/>
      <c r="H463" s="39"/>
      <c r="I463" s="143"/>
      <c r="J463" s="39"/>
      <c r="K463" s="39"/>
      <c r="L463" s="43"/>
      <c r="M463" s="230"/>
      <c r="N463" s="79"/>
      <c r="O463" s="79"/>
      <c r="P463" s="79"/>
      <c r="Q463" s="79"/>
      <c r="R463" s="79"/>
      <c r="S463" s="79"/>
      <c r="T463" s="80"/>
      <c r="AT463" s="17" t="s">
        <v>174</v>
      </c>
      <c r="AU463" s="17" t="s">
        <v>76</v>
      </c>
    </row>
    <row r="464" s="13" customFormat="1">
      <c r="B464" s="243"/>
      <c r="C464" s="244"/>
      <c r="D464" s="228" t="s">
        <v>176</v>
      </c>
      <c r="E464" s="245" t="s">
        <v>1</v>
      </c>
      <c r="F464" s="246" t="s">
        <v>1697</v>
      </c>
      <c r="G464" s="244"/>
      <c r="H464" s="245" t="s">
        <v>1</v>
      </c>
      <c r="I464" s="247"/>
      <c r="J464" s="244"/>
      <c r="K464" s="244"/>
      <c r="L464" s="248"/>
      <c r="M464" s="249"/>
      <c r="N464" s="250"/>
      <c r="O464" s="250"/>
      <c r="P464" s="250"/>
      <c r="Q464" s="250"/>
      <c r="R464" s="250"/>
      <c r="S464" s="250"/>
      <c r="T464" s="251"/>
      <c r="AT464" s="252" t="s">
        <v>176</v>
      </c>
      <c r="AU464" s="252" t="s">
        <v>76</v>
      </c>
      <c r="AV464" s="13" t="s">
        <v>74</v>
      </c>
      <c r="AW464" s="13" t="s">
        <v>30</v>
      </c>
      <c r="AX464" s="13" t="s">
        <v>67</v>
      </c>
      <c r="AY464" s="252" t="s">
        <v>163</v>
      </c>
    </row>
    <row r="465" s="12" customFormat="1">
      <c r="B465" s="232"/>
      <c r="C465" s="233"/>
      <c r="D465" s="228" t="s">
        <v>176</v>
      </c>
      <c r="E465" s="234" t="s">
        <v>1</v>
      </c>
      <c r="F465" s="235" t="s">
        <v>1698</v>
      </c>
      <c r="G465" s="233"/>
      <c r="H465" s="236">
        <v>10.379</v>
      </c>
      <c r="I465" s="237"/>
      <c r="J465" s="233"/>
      <c r="K465" s="233"/>
      <c r="L465" s="238"/>
      <c r="M465" s="239"/>
      <c r="N465" s="240"/>
      <c r="O465" s="240"/>
      <c r="P465" s="240"/>
      <c r="Q465" s="240"/>
      <c r="R465" s="240"/>
      <c r="S465" s="240"/>
      <c r="T465" s="241"/>
      <c r="AT465" s="242" t="s">
        <v>176</v>
      </c>
      <c r="AU465" s="242" t="s">
        <v>76</v>
      </c>
      <c r="AV465" s="12" t="s">
        <v>76</v>
      </c>
      <c r="AW465" s="12" t="s">
        <v>30</v>
      </c>
      <c r="AX465" s="12" t="s">
        <v>67</v>
      </c>
      <c r="AY465" s="242" t="s">
        <v>163</v>
      </c>
    </row>
    <row r="466" s="14" customFormat="1">
      <c r="B466" s="253"/>
      <c r="C466" s="254"/>
      <c r="D466" s="228" t="s">
        <v>176</v>
      </c>
      <c r="E466" s="255" t="s">
        <v>1</v>
      </c>
      <c r="F466" s="256" t="s">
        <v>188</v>
      </c>
      <c r="G466" s="254"/>
      <c r="H466" s="257">
        <v>10.379</v>
      </c>
      <c r="I466" s="258"/>
      <c r="J466" s="254"/>
      <c r="K466" s="254"/>
      <c r="L466" s="259"/>
      <c r="M466" s="260"/>
      <c r="N466" s="261"/>
      <c r="O466" s="261"/>
      <c r="P466" s="261"/>
      <c r="Q466" s="261"/>
      <c r="R466" s="261"/>
      <c r="S466" s="261"/>
      <c r="T466" s="262"/>
      <c r="AT466" s="263" t="s">
        <v>176</v>
      </c>
      <c r="AU466" s="263" t="s">
        <v>76</v>
      </c>
      <c r="AV466" s="14" t="s">
        <v>170</v>
      </c>
      <c r="AW466" s="14" t="s">
        <v>30</v>
      </c>
      <c r="AX466" s="14" t="s">
        <v>74</v>
      </c>
      <c r="AY466" s="263" t="s">
        <v>163</v>
      </c>
    </row>
    <row r="467" s="1" customFormat="1" ht="16.5" customHeight="1">
      <c r="B467" s="38"/>
      <c r="C467" s="216" t="s">
        <v>973</v>
      </c>
      <c r="D467" s="216" t="s">
        <v>165</v>
      </c>
      <c r="E467" s="217" t="s">
        <v>1699</v>
      </c>
      <c r="F467" s="218" t="s">
        <v>1700</v>
      </c>
      <c r="G467" s="219" t="s">
        <v>197</v>
      </c>
      <c r="H467" s="220">
        <v>169.493</v>
      </c>
      <c r="I467" s="221"/>
      <c r="J467" s="222">
        <f>ROUND(I467*H467,2)</f>
        <v>0</v>
      </c>
      <c r="K467" s="218" t="s">
        <v>169</v>
      </c>
      <c r="L467" s="43"/>
      <c r="M467" s="223" t="s">
        <v>1</v>
      </c>
      <c r="N467" s="224" t="s">
        <v>38</v>
      </c>
      <c r="O467" s="79"/>
      <c r="P467" s="225">
        <f>O467*H467</f>
        <v>0</v>
      </c>
      <c r="Q467" s="225">
        <v>0</v>
      </c>
      <c r="R467" s="225">
        <f>Q467*H467</f>
        <v>0</v>
      </c>
      <c r="S467" s="225">
        <v>0.070000000000000007</v>
      </c>
      <c r="T467" s="226">
        <f>S467*H467</f>
        <v>11.864510000000001</v>
      </c>
      <c r="AR467" s="17" t="s">
        <v>170</v>
      </c>
      <c r="AT467" s="17" t="s">
        <v>165</v>
      </c>
      <c r="AU467" s="17" t="s">
        <v>76</v>
      </c>
      <c r="AY467" s="17" t="s">
        <v>163</v>
      </c>
      <c r="BE467" s="227">
        <f>IF(N467="základní",J467,0)</f>
        <v>0</v>
      </c>
      <c r="BF467" s="227">
        <f>IF(N467="snížená",J467,0)</f>
        <v>0</v>
      </c>
      <c r="BG467" s="227">
        <f>IF(N467="zákl. přenesená",J467,0)</f>
        <v>0</v>
      </c>
      <c r="BH467" s="227">
        <f>IF(N467="sníž. přenesená",J467,0)</f>
        <v>0</v>
      </c>
      <c r="BI467" s="227">
        <f>IF(N467="nulová",J467,0)</f>
        <v>0</v>
      </c>
      <c r="BJ467" s="17" t="s">
        <v>74</v>
      </c>
      <c r="BK467" s="227">
        <f>ROUND(I467*H467,2)</f>
        <v>0</v>
      </c>
      <c r="BL467" s="17" t="s">
        <v>170</v>
      </c>
      <c r="BM467" s="17" t="s">
        <v>1701</v>
      </c>
    </row>
    <row r="468" s="1" customFormat="1">
      <c r="B468" s="38"/>
      <c r="C468" s="39"/>
      <c r="D468" s="228" t="s">
        <v>172</v>
      </c>
      <c r="E468" s="39"/>
      <c r="F468" s="229" t="s">
        <v>1702</v>
      </c>
      <c r="G468" s="39"/>
      <c r="H468" s="39"/>
      <c r="I468" s="143"/>
      <c r="J468" s="39"/>
      <c r="K468" s="39"/>
      <c r="L468" s="43"/>
      <c r="M468" s="230"/>
      <c r="N468" s="79"/>
      <c r="O468" s="79"/>
      <c r="P468" s="79"/>
      <c r="Q468" s="79"/>
      <c r="R468" s="79"/>
      <c r="S468" s="79"/>
      <c r="T468" s="80"/>
      <c r="AT468" s="17" t="s">
        <v>172</v>
      </c>
      <c r="AU468" s="17" t="s">
        <v>76</v>
      </c>
    </row>
    <row r="469" s="1" customFormat="1">
      <c r="B469" s="38"/>
      <c r="C469" s="39"/>
      <c r="D469" s="228" t="s">
        <v>174</v>
      </c>
      <c r="E469" s="39"/>
      <c r="F469" s="231" t="s">
        <v>907</v>
      </c>
      <c r="G469" s="39"/>
      <c r="H469" s="39"/>
      <c r="I469" s="143"/>
      <c r="J469" s="39"/>
      <c r="K469" s="39"/>
      <c r="L469" s="43"/>
      <c r="M469" s="230"/>
      <c r="N469" s="79"/>
      <c r="O469" s="79"/>
      <c r="P469" s="79"/>
      <c r="Q469" s="79"/>
      <c r="R469" s="79"/>
      <c r="S469" s="79"/>
      <c r="T469" s="80"/>
      <c r="AT469" s="17" t="s">
        <v>174</v>
      </c>
      <c r="AU469" s="17" t="s">
        <v>76</v>
      </c>
    </row>
    <row r="470" s="13" customFormat="1">
      <c r="B470" s="243"/>
      <c r="C470" s="244"/>
      <c r="D470" s="228" t="s">
        <v>176</v>
      </c>
      <c r="E470" s="245" t="s">
        <v>1</v>
      </c>
      <c r="F470" s="246" t="s">
        <v>1703</v>
      </c>
      <c r="G470" s="244"/>
      <c r="H470" s="245" t="s">
        <v>1</v>
      </c>
      <c r="I470" s="247"/>
      <c r="J470" s="244"/>
      <c r="K470" s="244"/>
      <c r="L470" s="248"/>
      <c r="M470" s="249"/>
      <c r="N470" s="250"/>
      <c r="O470" s="250"/>
      <c r="P470" s="250"/>
      <c r="Q470" s="250"/>
      <c r="R470" s="250"/>
      <c r="S470" s="250"/>
      <c r="T470" s="251"/>
      <c r="AT470" s="252" t="s">
        <v>176</v>
      </c>
      <c r="AU470" s="252" t="s">
        <v>76</v>
      </c>
      <c r="AV470" s="13" t="s">
        <v>74</v>
      </c>
      <c r="AW470" s="13" t="s">
        <v>30</v>
      </c>
      <c r="AX470" s="13" t="s">
        <v>67</v>
      </c>
      <c r="AY470" s="252" t="s">
        <v>163</v>
      </c>
    </row>
    <row r="471" s="12" customFormat="1">
      <c r="B471" s="232"/>
      <c r="C471" s="233"/>
      <c r="D471" s="228" t="s">
        <v>176</v>
      </c>
      <c r="E471" s="234" t="s">
        <v>1</v>
      </c>
      <c r="F471" s="235" t="s">
        <v>1704</v>
      </c>
      <c r="G471" s="233"/>
      <c r="H471" s="236">
        <v>26.042999999999999</v>
      </c>
      <c r="I471" s="237"/>
      <c r="J471" s="233"/>
      <c r="K471" s="233"/>
      <c r="L471" s="238"/>
      <c r="M471" s="239"/>
      <c r="N471" s="240"/>
      <c r="O471" s="240"/>
      <c r="P471" s="240"/>
      <c r="Q471" s="240"/>
      <c r="R471" s="240"/>
      <c r="S471" s="240"/>
      <c r="T471" s="241"/>
      <c r="AT471" s="242" t="s">
        <v>176</v>
      </c>
      <c r="AU471" s="242" t="s">
        <v>76</v>
      </c>
      <c r="AV471" s="12" t="s">
        <v>76</v>
      </c>
      <c r="AW471" s="12" t="s">
        <v>30</v>
      </c>
      <c r="AX471" s="12" t="s">
        <v>67</v>
      </c>
      <c r="AY471" s="242" t="s">
        <v>163</v>
      </c>
    </row>
    <row r="472" s="13" customFormat="1">
      <c r="B472" s="243"/>
      <c r="C472" s="244"/>
      <c r="D472" s="228" t="s">
        <v>176</v>
      </c>
      <c r="E472" s="245" t="s">
        <v>1</v>
      </c>
      <c r="F472" s="246" t="s">
        <v>1705</v>
      </c>
      <c r="G472" s="244"/>
      <c r="H472" s="245" t="s">
        <v>1</v>
      </c>
      <c r="I472" s="247"/>
      <c r="J472" s="244"/>
      <c r="K472" s="244"/>
      <c r="L472" s="248"/>
      <c r="M472" s="249"/>
      <c r="N472" s="250"/>
      <c r="O472" s="250"/>
      <c r="P472" s="250"/>
      <c r="Q472" s="250"/>
      <c r="R472" s="250"/>
      <c r="S472" s="250"/>
      <c r="T472" s="251"/>
      <c r="AT472" s="252" t="s">
        <v>176</v>
      </c>
      <c r="AU472" s="252" t="s">
        <v>76</v>
      </c>
      <c r="AV472" s="13" t="s">
        <v>74</v>
      </c>
      <c r="AW472" s="13" t="s">
        <v>30</v>
      </c>
      <c r="AX472" s="13" t="s">
        <v>67</v>
      </c>
      <c r="AY472" s="252" t="s">
        <v>163</v>
      </c>
    </row>
    <row r="473" s="12" customFormat="1">
      <c r="B473" s="232"/>
      <c r="C473" s="233"/>
      <c r="D473" s="228" t="s">
        <v>176</v>
      </c>
      <c r="E473" s="234" t="s">
        <v>1</v>
      </c>
      <c r="F473" s="235" t="s">
        <v>1706</v>
      </c>
      <c r="G473" s="233"/>
      <c r="H473" s="236">
        <v>8</v>
      </c>
      <c r="I473" s="237"/>
      <c r="J473" s="233"/>
      <c r="K473" s="233"/>
      <c r="L473" s="238"/>
      <c r="M473" s="239"/>
      <c r="N473" s="240"/>
      <c r="O473" s="240"/>
      <c r="P473" s="240"/>
      <c r="Q473" s="240"/>
      <c r="R473" s="240"/>
      <c r="S473" s="240"/>
      <c r="T473" s="241"/>
      <c r="AT473" s="242" t="s">
        <v>176</v>
      </c>
      <c r="AU473" s="242" t="s">
        <v>76</v>
      </c>
      <c r="AV473" s="12" t="s">
        <v>76</v>
      </c>
      <c r="AW473" s="12" t="s">
        <v>30</v>
      </c>
      <c r="AX473" s="12" t="s">
        <v>67</v>
      </c>
      <c r="AY473" s="242" t="s">
        <v>163</v>
      </c>
    </row>
    <row r="474" s="13" customFormat="1">
      <c r="B474" s="243"/>
      <c r="C474" s="244"/>
      <c r="D474" s="228" t="s">
        <v>176</v>
      </c>
      <c r="E474" s="245" t="s">
        <v>1</v>
      </c>
      <c r="F474" s="246" t="s">
        <v>1707</v>
      </c>
      <c r="G474" s="244"/>
      <c r="H474" s="245" t="s">
        <v>1</v>
      </c>
      <c r="I474" s="247"/>
      <c r="J474" s="244"/>
      <c r="K474" s="244"/>
      <c r="L474" s="248"/>
      <c r="M474" s="249"/>
      <c r="N474" s="250"/>
      <c r="O474" s="250"/>
      <c r="P474" s="250"/>
      <c r="Q474" s="250"/>
      <c r="R474" s="250"/>
      <c r="S474" s="250"/>
      <c r="T474" s="251"/>
      <c r="AT474" s="252" t="s">
        <v>176</v>
      </c>
      <c r="AU474" s="252" t="s">
        <v>76</v>
      </c>
      <c r="AV474" s="13" t="s">
        <v>74</v>
      </c>
      <c r="AW474" s="13" t="s">
        <v>30</v>
      </c>
      <c r="AX474" s="13" t="s">
        <v>67</v>
      </c>
      <c r="AY474" s="252" t="s">
        <v>163</v>
      </c>
    </row>
    <row r="475" s="12" customFormat="1">
      <c r="B475" s="232"/>
      <c r="C475" s="233"/>
      <c r="D475" s="228" t="s">
        <v>176</v>
      </c>
      <c r="E475" s="234" t="s">
        <v>1</v>
      </c>
      <c r="F475" s="235" t="s">
        <v>1708</v>
      </c>
      <c r="G475" s="233"/>
      <c r="H475" s="236">
        <v>4.9500000000000002</v>
      </c>
      <c r="I475" s="237"/>
      <c r="J475" s="233"/>
      <c r="K475" s="233"/>
      <c r="L475" s="238"/>
      <c r="M475" s="239"/>
      <c r="N475" s="240"/>
      <c r="O475" s="240"/>
      <c r="P475" s="240"/>
      <c r="Q475" s="240"/>
      <c r="R475" s="240"/>
      <c r="S475" s="240"/>
      <c r="T475" s="241"/>
      <c r="AT475" s="242" t="s">
        <v>176</v>
      </c>
      <c r="AU475" s="242" t="s">
        <v>76</v>
      </c>
      <c r="AV475" s="12" t="s">
        <v>76</v>
      </c>
      <c r="AW475" s="12" t="s">
        <v>30</v>
      </c>
      <c r="AX475" s="12" t="s">
        <v>67</v>
      </c>
      <c r="AY475" s="242" t="s">
        <v>163</v>
      </c>
    </row>
    <row r="476" s="13" customFormat="1">
      <c r="B476" s="243"/>
      <c r="C476" s="244"/>
      <c r="D476" s="228" t="s">
        <v>176</v>
      </c>
      <c r="E476" s="245" t="s">
        <v>1</v>
      </c>
      <c r="F476" s="246" t="s">
        <v>1709</v>
      </c>
      <c r="G476" s="244"/>
      <c r="H476" s="245" t="s">
        <v>1</v>
      </c>
      <c r="I476" s="247"/>
      <c r="J476" s="244"/>
      <c r="K476" s="244"/>
      <c r="L476" s="248"/>
      <c r="M476" s="249"/>
      <c r="N476" s="250"/>
      <c r="O476" s="250"/>
      <c r="P476" s="250"/>
      <c r="Q476" s="250"/>
      <c r="R476" s="250"/>
      <c r="S476" s="250"/>
      <c r="T476" s="251"/>
      <c r="AT476" s="252" t="s">
        <v>176</v>
      </c>
      <c r="AU476" s="252" t="s">
        <v>76</v>
      </c>
      <c r="AV476" s="13" t="s">
        <v>74</v>
      </c>
      <c r="AW476" s="13" t="s">
        <v>30</v>
      </c>
      <c r="AX476" s="13" t="s">
        <v>67</v>
      </c>
      <c r="AY476" s="252" t="s">
        <v>163</v>
      </c>
    </row>
    <row r="477" s="12" customFormat="1">
      <c r="B477" s="232"/>
      <c r="C477" s="233"/>
      <c r="D477" s="228" t="s">
        <v>176</v>
      </c>
      <c r="E477" s="234" t="s">
        <v>1</v>
      </c>
      <c r="F477" s="235" t="s">
        <v>1710</v>
      </c>
      <c r="G477" s="233"/>
      <c r="H477" s="236">
        <v>2.5</v>
      </c>
      <c r="I477" s="237"/>
      <c r="J477" s="233"/>
      <c r="K477" s="233"/>
      <c r="L477" s="238"/>
      <c r="M477" s="239"/>
      <c r="N477" s="240"/>
      <c r="O477" s="240"/>
      <c r="P477" s="240"/>
      <c r="Q477" s="240"/>
      <c r="R477" s="240"/>
      <c r="S477" s="240"/>
      <c r="T477" s="241"/>
      <c r="AT477" s="242" t="s">
        <v>176</v>
      </c>
      <c r="AU477" s="242" t="s">
        <v>76</v>
      </c>
      <c r="AV477" s="12" t="s">
        <v>76</v>
      </c>
      <c r="AW477" s="12" t="s">
        <v>30</v>
      </c>
      <c r="AX477" s="12" t="s">
        <v>67</v>
      </c>
      <c r="AY477" s="242" t="s">
        <v>163</v>
      </c>
    </row>
    <row r="478" s="13" customFormat="1">
      <c r="B478" s="243"/>
      <c r="C478" s="244"/>
      <c r="D478" s="228" t="s">
        <v>176</v>
      </c>
      <c r="E478" s="245" t="s">
        <v>1</v>
      </c>
      <c r="F478" s="246" t="s">
        <v>1711</v>
      </c>
      <c r="G478" s="244"/>
      <c r="H478" s="245" t="s">
        <v>1</v>
      </c>
      <c r="I478" s="247"/>
      <c r="J478" s="244"/>
      <c r="K478" s="244"/>
      <c r="L478" s="248"/>
      <c r="M478" s="249"/>
      <c r="N478" s="250"/>
      <c r="O478" s="250"/>
      <c r="P478" s="250"/>
      <c r="Q478" s="250"/>
      <c r="R478" s="250"/>
      <c r="S478" s="250"/>
      <c r="T478" s="251"/>
      <c r="AT478" s="252" t="s">
        <v>176</v>
      </c>
      <c r="AU478" s="252" t="s">
        <v>76</v>
      </c>
      <c r="AV478" s="13" t="s">
        <v>74</v>
      </c>
      <c r="AW478" s="13" t="s">
        <v>30</v>
      </c>
      <c r="AX478" s="13" t="s">
        <v>67</v>
      </c>
      <c r="AY478" s="252" t="s">
        <v>163</v>
      </c>
    </row>
    <row r="479" s="12" customFormat="1">
      <c r="B479" s="232"/>
      <c r="C479" s="233"/>
      <c r="D479" s="228" t="s">
        <v>176</v>
      </c>
      <c r="E479" s="234" t="s">
        <v>1</v>
      </c>
      <c r="F479" s="235" t="s">
        <v>1712</v>
      </c>
      <c r="G479" s="233"/>
      <c r="H479" s="236">
        <v>11.6</v>
      </c>
      <c r="I479" s="237"/>
      <c r="J479" s="233"/>
      <c r="K479" s="233"/>
      <c r="L479" s="238"/>
      <c r="M479" s="239"/>
      <c r="N479" s="240"/>
      <c r="O479" s="240"/>
      <c r="P479" s="240"/>
      <c r="Q479" s="240"/>
      <c r="R479" s="240"/>
      <c r="S479" s="240"/>
      <c r="T479" s="241"/>
      <c r="AT479" s="242" t="s">
        <v>176</v>
      </c>
      <c r="AU479" s="242" t="s">
        <v>76</v>
      </c>
      <c r="AV479" s="12" t="s">
        <v>76</v>
      </c>
      <c r="AW479" s="12" t="s">
        <v>30</v>
      </c>
      <c r="AX479" s="12" t="s">
        <v>67</v>
      </c>
      <c r="AY479" s="242" t="s">
        <v>163</v>
      </c>
    </row>
    <row r="480" s="15" customFormat="1">
      <c r="B480" s="281"/>
      <c r="C480" s="282"/>
      <c r="D480" s="228" t="s">
        <v>176</v>
      </c>
      <c r="E480" s="283" t="s">
        <v>1</v>
      </c>
      <c r="F480" s="284" t="s">
        <v>1713</v>
      </c>
      <c r="G480" s="282"/>
      <c r="H480" s="285">
        <v>53.093000000000004</v>
      </c>
      <c r="I480" s="286"/>
      <c r="J480" s="282"/>
      <c r="K480" s="282"/>
      <c r="L480" s="287"/>
      <c r="M480" s="288"/>
      <c r="N480" s="289"/>
      <c r="O480" s="289"/>
      <c r="P480" s="289"/>
      <c r="Q480" s="289"/>
      <c r="R480" s="289"/>
      <c r="S480" s="289"/>
      <c r="T480" s="290"/>
      <c r="AT480" s="291" t="s">
        <v>176</v>
      </c>
      <c r="AU480" s="291" t="s">
        <v>76</v>
      </c>
      <c r="AV480" s="15" t="s">
        <v>189</v>
      </c>
      <c r="AW480" s="15" t="s">
        <v>30</v>
      </c>
      <c r="AX480" s="15" t="s">
        <v>67</v>
      </c>
      <c r="AY480" s="291" t="s">
        <v>163</v>
      </c>
    </row>
    <row r="481" s="13" customFormat="1">
      <c r="B481" s="243"/>
      <c r="C481" s="244"/>
      <c r="D481" s="228" t="s">
        <v>176</v>
      </c>
      <c r="E481" s="245" t="s">
        <v>1</v>
      </c>
      <c r="F481" s="246" t="s">
        <v>1714</v>
      </c>
      <c r="G481" s="244"/>
      <c r="H481" s="245" t="s">
        <v>1</v>
      </c>
      <c r="I481" s="247"/>
      <c r="J481" s="244"/>
      <c r="K481" s="244"/>
      <c r="L481" s="248"/>
      <c r="M481" s="249"/>
      <c r="N481" s="250"/>
      <c r="O481" s="250"/>
      <c r="P481" s="250"/>
      <c r="Q481" s="250"/>
      <c r="R481" s="250"/>
      <c r="S481" s="250"/>
      <c r="T481" s="251"/>
      <c r="AT481" s="252" t="s">
        <v>176</v>
      </c>
      <c r="AU481" s="252" t="s">
        <v>76</v>
      </c>
      <c r="AV481" s="13" t="s">
        <v>74</v>
      </c>
      <c r="AW481" s="13" t="s">
        <v>30</v>
      </c>
      <c r="AX481" s="13" t="s">
        <v>67</v>
      </c>
      <c r="AY481" s="252" t="s">
        <v>163</v>
      </c>
    </row>
    <row r="482" s="12" customFormat="1">
      <c r="B482" s="232"/>
      <c r="C482" s="233"/>
      <c r="D482" s="228" t="s">
        <v>176</v>
      </c>
      <c r="E482" s="234" t="s">
        <v>1</v>
      </c>
      <c r="F482" s="235" t="s">
        <v>1715</v>
      </c>
      <c r="G482" s="233"/>
      <c r="H482" s="236">
        <v>79</v>
      </c>
      <c r="I482" s="237"/>
      <c r="J482" s="233"/>
      <c r="K482" s="233"/>
      <c r="L482" s="238"/>
      <c r="M482" s="239"/>
      <c r="N482" s="240"/>
      <c r="O482" s="240"/>
      <c r="P482" s="240"/>
      <c r="Q482" s="240"/>
      <c r="R482" s="240"/>
      <c r="S482" s="240"/>
      <c r="T482" s="241"/>
      <c r="AT482" s="242" t="s">
        <v>176</v>
      </c>
      <c r="AU482" s="242" t="s">
        <v>76</v>
      </c>
      <c r="AV482" s="12" t="s">
        <v>76</v>
      </c>
      <c r="AW482" s="12" t="s">
        <v>30</v>
      </c>
      <c r="AX482" s="12" t="s">
        <v>67</v>
      </c>
      <c r="AY482" s="242" t="s">
        <v>163</v>
      </c>
    </row>
    <row r="483" s="15" customFormat="1">
      <c r="B483" s="281"/>
      <c r="C483" s="282"/>
      <c r="D483" s="228" t="s">
        <v>176</v>
      </c>
      <c r="E483" s="283" t="s">
        <v>1</v>
      </c>
      <c r="F483" s="284" t="s">
        <v>1713</v>
      </c>
      <c r="G483" s="282"/>
      <c r="H483" s="285">
        <v>79</v>
      </c>
      <c r="I483" s="286"/>
      <c r="J483" s="282"/>
      <c r="K483" s="282"/>
      <c r="L483" s="287"/>
      <c r="M483" s="288"/>
      <c r="N483" s="289"/>
      <c r="O483" s="289"/>
      <c r="P483" s="289"/>
      <c r="Q483" s="289"/>
      <c r="R483" s="289"/>
      <c r="S483" s="289"/>
      <c r="T483" s="290"/>
      <c r="AT483" s="291" t="s">
        <v>176</v>
      </c>
      <c r="AU483" s="291" t="s">
        <v>76</v>
      </c>
      <c r="AV483" s="15" t="s">
        <v>189</v>
      </c>
      <c r="AW483" s="15" t="s">
        <v>30</v>
      </c>
      <c r="AX483" s="15" t="s">
        <v>67</v>
      </c>
      <c r="AY483" s="291" t="s">
        <v>163</v>
      </c>
    </row>
    <row r="484" s="13" customFormat="1">
      <c r="B484" s="243"/>
      <c r="C484" s="244"/>
      <c r="D484" s="228" t="s">
        <v>176</v>
      </c>
      <c r="E484" s="245" t="s">
        <v>1</v>
      </c>
      <c r="F484" s="246" t="s">
        <v>1716</v>
      </c>
      <c r="G484" s="244"/>
      <c r="H484" s="245" t="s">
        <v>1</v>
      </c>
      <c r="I484" s="247"/>
      <c r="J484" s="244"/>
      <c r="K484" s="244"/>
      <c r="L484" s="248"/>
      <c r="M484" s="249"/>
      <c r="N484" s="250"/>
      <c r="O484" s="250"/>
      <c r="P484" s="250"/>
      <c r="Q484" s="250"/>
      <c r="R484" s="250"/>
      <c r="S484" s="250"/>
      <c r="T484" s="251"/>
      <c r="AT484" s="252" t="s">
        <v>176</v>
      </c>
      <c r="AU484" s="252" t="s">
        <v>76</v>
      </c>
      <c r="AV484" s="13" t="s">
        <v>74</v>
      </c>
      <c r="AW484" s="13" t="s">
        <v>30</v>
      </c>
      <c r="AX484" s="13" t="s">
        <v>67</v>
      </c>
      <c r="AY484" s="252" t="s">
        <v>163</v>
      </c>
    </row>
    <row r="485" s="12" customFormat="1">
      <c r="B485" s="232"/>
      <c r="C485" s="233"/>
      <c r="D485" s="228" t="s">
        <v>176</v>
      </c>
      <c r="E485" s="234" t="s">
        <v>1</v>
      </c>
      <c r="F485" s="235" t="s">
        <v>1717</v>
      </c>
      <c r="G485" s="233"/>
      <c r="H485" s="236">
        <v>31.600000000000001</v>
      </c>
      <c r="I485" s="237"/>
      <c r="J485" s="233"/>
      <c r="K485" s="233"/>
      <c r="L485" s="238"/>
      <c r="M485" s="239"/>
      <c r="N485" s="240"/>
      <c r="O485" s="240"/>
      <c r="P485" s="240"/>
      <c r="Q485" s="240"/>
      <c r="R485" s="240"/>
      <c r="S485" s="240"/>
      <c r="T485" s="241"/>
      <c r="AT485" s="242" t="s">
        <v>176</v>
      </c>
      <c r="AU485" s="242" t="s">
        <v>76</v>
      </c>
      <c r="AV485" s="12" t="s">
        <v>76</v>
      </c>
      <c r="AW485" s="12" t="s">
        <v>30</v>
      </c>
      <c r="AX485" s="12" t="s">
        <v>67</v>
      </c>
      <c r="AY485" s="242" t="s">
        <v>163</v>
      </c>
    </row>
    <row r="486" s="13" customFormat="1">
      <c r="B486" s="243"/>
      <c r="C486" s="244"/>
      <c r="D486" s="228" t="s">
        <v>176</v>
      </c>
      <c r="E486" s="245" t="s">
        <v>1</v>
      </c>
      <c r="F486" s="246" t="s">
        <v>1718</v>
      </c>
      <c r="G486" s="244"/>
      <c r="H486" s="245" t="s">
        <v>1</v>
      </c>
      <c r="I486" s="247"/>
      <c r="J486" s="244"/>
      <c r="K486" s="244"/>
      <c r="L486" s="248"/>
      <c r="M486" s="249"/>
      <c r="N486" s="250"/>
      <c r="O486" s="250"/>
      <c r="P486" s="250"/>
      <c r="Q486" s="250"/>
      <c r="R486" s="250"/>
      <c r="S486" s="250"/>
      <c r="T486" s="251"/>
      <c r="AT486" s="252" t="s">
        <v>176</v>
      </c>
      <c r="AU486" s="252" t="s">
        <v>76</v>
      </c>
      <c r="AV486" s="13" t="s">
        <v>74</v>
      </c>
      <c r="AW486" s="13" t="s">
        <v>30</v>
      </c>
      <c r="AX486" s="13" t="s">
        <v>67</v>
      </c>
      <c r="AY486" s="252" t="s">
        <v>163</v>
      </c>
    </row>
    <row r="487" s="12" customFormat="1">
      <c r="B487" s="232"/>
      <c r="C487" s="233"/>
      <c r="D487" s="228" t="s">
        <v>176</v>
      </c>
      <c r="E487" s="234" t="s">
        <v>1</v>
      </c>
      <c r="F487" s="235" t="s">
        <v>1719</v>
      </c>
      <c r="G487" s="233"/>
      <c r="H487" s="236">
        <v>5.7999999999999998</v>
      </c>
      <c r="I487" s="237"/>
      <c r="J487" s="233"/>
      <c r="K487" s="233"/>
      <c r="L487" s="238"/>
      <c r="M487" s="239"/>
      <c r="N487" s="240"/>
      <c r="O487" s="240"/>
      <c r="P487" s="240"/>
      <c r="Q487" s="240"/>
      <c r="R487" s="240"/>
      <c r="S487" s="240"/>
      <c r="T487" s="241"/>
      <c r="AT487" s="242" t="s">
        <v>176</v>
      </c>
      <c r="AU487" s="242" t="s">
        <v>76</v>
      </c>
      <c r="AV487" s="12" t="s">
        <v>76</v>
      </c>
      <c r="AW487" s="12" t="s">
        <v>30</v>
      </c>
      <c r="AX487" s="12" t="s">
        <v>67</v>
      </c>
      <c r="AY487" s="242" t="s">
        <v>163</v>
      </c>
    </row>
    <row r="488" s="15" customFormat="1">
      <c r="B488" s="281"/>
      <c r="C488" s="282"/>
      <c r="D488" s="228" t="s">
        <v>176</v>
      </c>
      <c r="E488" s="283" t="s">
        <v>1</v>
      </c>
      <c r="F488" s="284" t="s">
        <v>1713</v>
      </c>
      <c r="G488" s="282"/>
      <c r="H488" s="285">
        <v>37.399999999999999</v>
      </c>
      <c r="I488" s="286"/>
      <c r="J488" s="282"/>
      <c r="K488" s="282"/>
      <c r="L488" s="287"/>
      <c r="M488" s="288"/>
      <c r="N488" s="289"/>
      <c r="O488" s="289"/>
      <c r="P488" s="289"/>
      <c r="Q488" s="289"/>
      <c r="R488" s="289"/>
      <c r="S488" s="289"/>
      <c r="T488" s="290"/>
      <c r="AT488" s="291" t="s">
        <v>176</v>
      </c>
      <c r="AU488" s="291" t="s">
        <v>76</v>
      </c>
      <c r="AV488" s="15" t="s">
        <v>189</v>
      </c>
      <c r="AW488" s="15" t="s">
        <v>30</v>
      </c>
      <c r="AX488" s="15" t="s">
        <v>67</v>
      </c>
      <c r="AY488" s="291" t="s">
        <v>163</v>
      </c>
    </row>
    <row r="489" s="14" customFormat="1">
      <c r="B489" s="253"/>
      <c r="C489" s="254"/>
      <c r="D489" s="228" t="s">
        <v>176</v>
      </c>
      <c r="E489" s="255" t="s">
        <v>1</v>
      </c>
      <c r="F489" s="256" t="s">
        <v>188</v>
      </c>
      <c r="G489" s="254"/>
      <c r="H489" s="257">
        <v>169.493</v>
      </c>
      <c r="I489" s="258"/>
      <c r="J489" s="254"/>
      <c r="K489" s="254"/>
      <c r="L489" s="259"/>
      <c r="M489" s="260"/>
      <c r="N489" s="261"/>
      <c r="O489" s="261"/>
      <c r="P489" s="261"/>
      <c r="Q489" s="261"/>
      <c r="R489" s="261"/>
      <c r="S489" s="261"/>
      <c r="T489" s="262"/>
      <c r="AT489" s="263" t="s">
        <v>176</v>
      </c>
      <c r="AU489" s="263" t="s">
        <v>76</v>
      </c>
      <c r="AV489" s="14" t="s">
        <v>170</v>
      </c>
      <c r="AW489" s="14" t="s">
        <v>30</v>
      </c>
      <c r="AX489" s="14" t="s">
        <v>74</v>
      </c>
      <c r="AY489" s="263" t="s">
        <v>163</v>
      </c>
    </row>
    <row r="490" s="1" customFormat="1" ht="16.5" customHeight="1">
      <c r="B490" s="38"/>
      <c r="C490" s="216" t="s">
        <v>980</v>
      </c>
      <c r="D490" s="216" t="s">
        <v>165</v>
      </c>
      <c r="E490" s="217" t="s">
        <v>1720</v>
      </c>
      <c r="F490" s="218" t="s">
        <v>1721</v>
      </c>
      <c r="G490" s="219" t="s">
        <v>197</v>
      </c>
      <c r="H490" s="220">
        <v>51.896000000000001</v>
      </c>
      <c r="I490" s="221"/>
      <c r="J490" s="222">
        <f>ROUND(I490*H490,2)</f>
        <v>0</v>
      </c>
      <c r="K490" s="218" t="s">
        <v>169</v>
      </c>
      <c r="L490" s="43"/>
      <c r="M490" s="223" t="s">
        <v>1</v>
      </c>
      <c r="N490" s="224" t="s">
        <v>38</v>
      </c>
      <c r="O490" s="79"/>
      <c r="P490" s="225">
        <f>O490*H490</f>
        <v>0</v>
      </c>
      <c r="Q490" s="225">
        <v>0</v>
      </c>
      <c r="R490" s="225">
        <f>Q490*H490</f>
        <v>0</v>
      </c>
      <c r="S490" s="225">
        <v>0.070000000000000007</v>
      </c>
      <c r="T490" s="226">
        <f>S490*H490</f>
        <v>3.6327200000000004</v>
      </c>
      <c r="AR490" s="17" t="s">
        <v>170</v>
      </c>
      <c r="AT490" s="17" t="s">
        <v>165</v>
      </c>
      <c r="AU490" s="17" t="s">
        <v>76</v>
      </c>
      <c r="AY490" s="17" t="s">
        <v>163</v>
      </c>
      <c r="BE490" s="227">
        <f>IF(N490="základní",J490,0)</f>
        <v>0</v>
      </c>
      <c r="BF490" s="227">
        <f>IF(N490="snížená",J490,0)</f>
        <v>0</v>
      </c>
      <c r="BG490" s="227">
        <f>IF(N490="zákl. přenesená",J490,0)</f>
        <v>0</v>
      </c>
      <c r="BH490" s="227">
        <f>IF(N490="sníž. přenesená",J490,0)</f>
        <v>0</v>
      </c>
      <c r="BI490" s="227">
        <f>IF(N490="nulová",J490,0)</f>
        <v>0</v>
      </c>
      <c r="BJ490" s="17" t="s">
        <v>74</v>
      </c>
      <c r="BK490" s="227">
        <f>ROUND(I490*H490,2)</f>
        <v>0</v>
      </c>
      <c r="BL490" s="17" t="s">
        <v>170</v>
      </c>
      <c r="BM490" s="17" t="s">
        <v>1722</v>
      </c>
    </row>
    <row r="491" s="1" customFormat="1">
      <c r="B491" s="38"/>
      <c r="C491" s="39"/>
      <c r="D491" s="228" t="s">
        <v>172</v>
      </c>
      <c r="E491" s="39"/>
      <c r="F491" s="229" t="s">
        <v>1723</v>
      </c>
      <c r="G491" s="39"/>
      <c r="H491" s="39"/>
      <c r="I491" s="143"/>
      <c r="J491" s="39"/>
      <c r="K491" s="39"/>
      <c r="L491" s="43"/>
      <c r="M491" s="230"/>
      <c r="N491" s="79"/>
      <c r="O491" s="79"/>
      <c r="P491" s="79"/>
      <c r="Q491" s="79"/>
      <c r="R491" s="79"/>
      <c r="S491" s="79"/>
      <c r="T491" s="80"/>
      <c r="AT491" s="17" t="s">
        <v>172</v>
      </c>
      <c r="AU491" s="17" t="s">
        <v>76</v>
      </c>
    </row>
    <row r="492" s="1" customFormat="1">
      <c r="B492" s="38"/>
      <c r="C492" s="39"/>
      <c r="D492" s="228" t="s">
        <v>174</v>
      </c>
      <c r="E492" s="39"/>
      <c r="F492" s="231" t="s">
        <v>907</v>
      </c>
      <c r="G492" s="39"/>
      <c r="H492" s="39"/>
      <c r="I492" s="143"/>
      <c r="J492" s="39"/>
      <c r="K492" s="39"/>
      <c r="L492" s="43"/>
      <c r="M492" s="230"/>
      <c r="N492" s="79"/>
      <c r="O492" s="79"/>
      <c r="P492" s="79"/>
      <c r="Q492" s="79"/>
      <c r="R492" s="79"/>
      <c r="S492" s="79"/>
      <c r="T492" s="80"/>
      <c r="AT492" s="17" t="s">
        <v>174</v>
      </c>
      <c r="AU492" s="17" t="s">
        <v>76</v>
      </c>
    </row>
    <row r="493" s="13" customFormat="1">
      <c r="B493" s="243"/>
      <c r="C493" s="244"/>
      <c r="D493" s="228" t="s">
        <v>176</v>
      </c>
      <c r="E493" s="245" t="s">
        <v>1</v>
      </c>
      <c r="F493" s="246" t="s">
        <v>1724</v>
      </c>
      <c r="G493" s="244"/>
      <c r="H493" s="245" t="s">
        <v>1</v>
      </c>
      <c r="I493" s="247"/>
      <c r="J493" s="244"/>
      <c r="K493" s="244"/>
      <c r="L493" s="248"/>
      <c r="M493" s="249"/>
      <c r="N493" s="250"/>
      <c r="O493" s="250"/>
      <c r="P493" s="250"/>
      <c r="Q493" s="250"/>
      <c r="R493" s="250"/>
      <c r="S493" s="250"/>
      <c r="T493" s="251"/>
      <c r="AT493" s="252" t="s">
        <v>176</v>
      </c>
      <c r="AU493" s="252" t="s">
        <v>76</v>
      </c>
      <c r="AV493" s="13" t="s">
        <v>74</v>
      </c>
      <c r="AW493" s="13" t="s">
        <v>30</v>
      </c>
      <c r="AX493" s="13" t="s">
        <v>67</v>
      </c>
      <c r="AY493" s="252" t="s">
        <v>163</v>
      </c>
    </row>
    <row r="494" s="12" customFormat="1">
      <c r="B494" s="232"/>
      <c r="C494" s="233"/>
      <c r="D494" s="228" t="s">
        <v>176</v>
      </c>
      <c r="E494" s="234" t="s">
        <v>1</v>
      </c>
      <c r="F494" s="235" t="s">
        <v>1648</v>
      </c>
      <c r="G494" s="233"/>
      <c r="H494" s="236">
        <v>51.896000000000001</v>
      </c>
      <c r="I494" s="237"/>
      <c r="J494" s="233"/>
      <c r="K494" s="233"/>
      <c r="L494" s="238"/>
      <c r="M494" s="239"/>
      <c r="N494" s="240"/>
      <c r="O494" s="240"/>
      <c r="P494" s="240"/>
      <c r="Q494" s="240"/>
      <c r="R494" s="240"/>
      <c r="S494" s="240"/>
      <c r="T494" s="241"/>
      <c r="AT494" s="242" t="s">
        <v>176</v>
      </c>
      <c r="AU494" s="242" t="s">
        <v>76</v>
      </c>
      <c r="AV494" s="12" t="s">
        <v>76</v>
      </c>
      <c r="AW494" s="12" t="s">
        <v>30</v>
      </c>
      <c r="AX494" s="12" t="s">
        <v>67</v>
      </c>
      <c r="AY494" s="242" t="s">
        <v>163</v>
      </c>
    </row>
    <row r="495" s="14" customFormat="1">
      <c r="B495" s="253"/>
      <c r="C495" s="254"/>
      <c r="D495" s="228" t="s">
        <v>176</v>
      </c>
      <c r="E495" s="255" t="s">
        <v>1</v>
      </c>
      <c r="F495" s="256" t="s">
        <v>188</v>
      </c>
      <c r="G495" s="254"/>
      <c r="H495" s="257">
        <v>51.896000000000001</v>
      </c>
      <c r="I495" s="258"/>
      <c r="J495" s="254"/>
      <c r="K495" s="254"/>
      <c r="L495" s="259"/>
      <c r="M495" s="260"/>
      <c r="N495" s="261"/>
      <c r="O495" s="261"/>
      <c r="P495" s="261"/>
      <c r="Q495" s="261"/>
      <c r="R495" s="261"/>
      <c r="S495" s="261"/>
      <c r="T495" s="262"/>
      <c r="AT495" s="263" t="s">
        <v>176</v>
      </c>
      <c r="AU495" s="263" t="s">
        <v>76</v>
      </c>
      <c r="AV495" s="14" t="s">
        <v>170</v>
      </c>
      <c r="AW495" s="14" t="s">
        <v>30</v>
      </c>
      <c r="AX495" s="14" t="s">
        <v>74</v>
      </c>
      <c r="AY495" s="263" t="s">
        <v>163</v>
      </c>
    </row>
    <row r="496" s="1" customFormat="1" ht="16.5" customHeight="1">
      <c r="B496" s="38"/>
      <c r="C496" s="216" t="s">
        <v>989</v>
      </c>
      <c r="D496" s="216" t="s">
        <v>165</v>
      </c>
      <c r="E496" s="217" t="s">
        <v>1725</v>
      </c>
      <c r="F496" s="218" t="s">
        <v>1726</v>
      </c>
      <c r="G496" s="219" t="s">
        <v>197</v>
      </c>
      <c r="H496" s="220">
        <v>77.938999999999993</v>
      </c>
      <c r="I496" s="221"/>
      <c r="J496" s="222">
        <f>ROUND(I496*H496,2)</f>
        <v>0</v>
      </c>
      <c r="K496" s="218" t="s">
        <v>169</v>
      </c>
      <c r="L496" s="43"/>
      <c r="M496" s="223" t="s">
        <v>1</v>
      </c>
      <c r="N496" s="224" t="s">
        <v>38</v>
      </c>
      <c r="O496" s="79"/>
      <c r="P496" s="225">
        <f>O496*H496</f>
        <v>0</v>
      </c>
      <c r="Q496" s="225">
        <v>0</v>
      </c>
      <c r="R496" s="225">
        <f>Q496*H496</f>
        <v>0</v>
      </c>
      <c r="S496" s="225">
        <v>0</v>
      </c>
      <c r="T496" s="226">
        <f>S496*H496</f>
        <v>0</v>
      </c>
      <c r="AR496" s="17" t="s">
        <v>170</v>
      </c>
      <c r="AT496" s="17" t="s">
        <v>165</v>
      </c>
      <c r="AU496" s="17" t="s">
        <v>76</v>
      </c>
      <c r="AY496" s="17" t="s">
        <v>163</v>
      </c>
      <c r="BE496" s="227">
        <f>IF(N496="základní",J496,0)</f>
        <v>0</v>
      </c>
      <c r="BF496" s="227">
        <f>IF(N496="snížená",J496,0)</f>
        <v>0</v>
      </c>
      <c r="BG496" s="227">
        <f>IF(N496="zákl. přenesená",J496,0)</f>
        <v>0</v>
      </c>
      <c r="BH496" s="227">
        <f>IF(N496="sníž. přenesená",J496,0)</f>
        <v>0</v>
      </c>
      <c r="BI496" s="227">
        <f>IF(N496="nulová",J496,0)</f>
        <v>0</v>
      </c>
      <c r="BJ496" s="17" t="s">
        <v>74</v>
      </c>
      <c r="BK496" s="227">
        <f>ROUND(I496*H496,2)</f>
        <v>0</v>
      </c>
      <c r="BL496" s="17" t="s">
        <v>170</v>
      </c>
      <c r="BM496" s="17" t="s">
        <v>1727</v>
      </c>
    </row>
    <row r="497" s="1" customFormat="1">
      <c r="B497" s="38"/>
      <c r="C497" s="39"/>
      <c r="D497" s="228" t="s">
        <v>172</v>
      </c>
      <c r="E497" s="39"/>
      <c r="F497" s="229" t="s">
        <v>1728</v>
      </c>
      <c r="G497" s="39"/>
      <c r="H497" s="39"/>
      <c r="I497" s="143"/>
      <c r="J497" s="39"/>
      <c r="K497" s="39"/>
      <c r="L497" s="43"/>
      <c r="M497" s="230"/>
      <c r="N497" s="79"/>
      <c r="O497" s="79"/>
      <c r="P497" s="79"/>
      <c r="Q497" s="79"/>
      <c r="R497" s="79"/>
      <c r="S497" s="79"/>
      <c r="T497" s="80"/>
      <c r="AT497" s="17" t="s">
        <v>172</v>
      </c>
      <c r="AU497" s="17" t="s">
        <v>76</v>
      </c>
    </row>
    <row r="498" s="1" customFormat="1">
      <c r="B498" s="38"/>
      <c r="C498" s="39"/>
      <c r="D498" s="228" t="s">
        <v>174</v>
      </c>
      <c r="E498" s="39"/>
      <c r="F498" s="231" t="s">
        <v>907</v>
      </c>
      <c r="G498" s="39"/>
      <c r="H498" s="39"/>
      <c r="I498" s="143"/>
      <c r="J498" s="39"/>
      <c r="K498" s="39"/>
      <c r="L498" s="43"/>
      <c r="M498" s="230"/>
      <c r="N498" s="79"/>
      <c r="O498" s="79"/>
      <c r="P498" s="79"/>
      <c r="Q498" s="79"/>
      <c r="R498" s="79"/>
      <c r="S498" s="79"/>
      <c r="T498" s="80"/>
      <c r="AT498" s="17" t="s">
        <v>174</v>
      </c>
      <c r="AU498" s="17" t="s">
        <v>76</v>
      </c>
    </row>
    <row r="499" s="13" customFormat="1">
      <c r="B499" s="243"/>
      <c r="C499" s="244"/>
      <c r="D499" s="228" t="s">
        <v>176</v>
      </c>
      <c r="E499" s="245" t="s">
        <v>1</v>
      </c>
      <c r="F499" s="246" t="s">
        <v>1703</v>
      </c>
      <c r="G499" s="244"/>
      <c r="H499" s="245" t="s">
        <v>1</v>
      </c>
      <c r="I499" s="247"/>
      <c r="J499" s="244"/>
      <c r="K499" s="244"/>
      <c r="L499" s="248"/>
      <c r="M499" s="249"/>
      <c r="N499" s="250"/>
      <c r="O499" s="250"/>
      <c r="P499" s="250"/>
      <c r="Q499" s="250"/>
      <c r="R499" s="250"/>
      <c r="S499" s="250"/>
      <c r="T499" s="251"/>
      <c r="AT499" s="252" t="s">
        <v>176</v>
      </c>
      <c r="AU499" s="252" t="s">
        <v>76</v>
      </c>
      <c r="AV499" s="13" t="s">
        <v>74</v>
      </c>
      <c r="AW499" s="13" t="s">
        <v>30</v>
      </c>
      <c r="AX499" s="13" t="s">
        <v>67</v>
      </c>
      <c r="AY499" s="252" t="s">
        <v>163</v>
      </c>
    </row>
    <row r="500" s="12" customFormat="1">
      <c r="B500" s="232"/>
      <c r="C500" s="233"/>
      <c r="D500" s="228" t="s">
        <v>176</v>
      </c>
      <c r="E500" s="234" t="s">
        <v>1</v>
      </c>
      <c r="F500" s="235" t="s">
        <v>1704</v>
      </c>
      <c r="G500" s="233"/>
      <c r="H500" s="236">
        <v>26.042999999999999</v>
      </c>
      <c r="I500" s="237"/>
      <c r="J500" s="233"/>
      <c r="K500" s="233"/>
      <c r="L500" s="238"/>
      <c r="M500" s="239"/>
      <c r="N500" s="240"/>
      <c r="O500" s="240"/>
      <c r="P500" s="240"/>
      <c r="Q500" s="240"/>
      <c r="R500" s="240"/>
      <c r="S500" s="240"/>
      <c r="T500" s="241"/>
      <c r="AT500" s="242" t="s">
        <v>176</v>
      </c>
      <c r="AU500" s="242" t="s">
        <v>76</v>
      </c>
      <c r="AV500" s="12" t="s">
        <v>76</v>
      </c>
      <c r="AW500" s="12" t="s">
        <v>30</v>
      </c>
      <c r="AX500" s="12" t="s">
        <v>67</v>
      </c>
      <c r="AY500" s="242" t="s">
        <v>163</v>
      </c>
    </row>
    <row r="501" s="13" customFormat="1">
      <c r="B501" s="243"/>
      <c r="C501" s="244"/>
      <c r="D501" s="228" t="s">
        <v>176</v>
      </c>
      <c r="E501" s="245" t="s">
        <v>1</v>
      </c>
      <c r="F501" s="246" t="s">
        <v>1724</v>
      </c>
      <c r="G501" s="244"/>
      <c r="H501" s="245" t="s">
        <v>1</v>
      </c>
      <c r="I501" s="247"/>
      <c r="J501" s="244"/>
      <c r="K501" s="244"/>
      <c r="L501" s="248"/>
      <c r="M501" s="249"/>
      <c r="N501" s="250"/>
      <c r="O501" s="250"/>
      <c r="P501" s="250"/>
      <c r="Q501" s="250"/>
      <c r="R501" s="250"/>
      <c r="S501" s="250"/>
      <c r="T501" s="251"/>
      <c r="AT501" s="252" t="s">
        <v>176</v>
      </c>
      <c r="AU501" s="252" t="s">
        <v>76</v>
      </c>
      <c r="AV501" s="13" t="s">
        <v>74</v>
      </c>
      <c r="AW501" s="13" t="s">
        <v>30</v>
      </c>
      <c r="AX501" s="13" t="s">
        <v>67</v>
      </c>
      <c r="AY501" s="252" t="s">
        <v>163</v>
      </c>
    </row>
    <row r="502" s="12" customFormat="1">
      <c r="B502" s="232"/>
      <c r="C502" s="233"/>
      <c r="D502" s="228" t="s">
        <v>176</v>
      </c>
      <c r="E502" s="234" t="s">
        <v>1</v>
      </c>
      <c r="F502" s="235" t="s">
        <v>1648</v>
      </c>
      <c r="G502" s="233"/>
      <c r="H502" s="236">
        <v>51.896000000000001</v>
      </c>
      <c r="I502" s="237"/>
      <c r="J502" s="233"/>
      <c r="K502" s="233"/>
      <c r="L502" s="238"/>
      <c r="M502" s="239"/>
      <c r="N502" s="240"/>
      <c r="O502" s="240"/>
      <c r="P502" s="240"/>
      <c r="Q502" s="240"/>
      <c r="R502" s="240"/>
      <c r="S502" s="240"/>
      <c r="T502" s="241"/>
      <c r="AT502" s="242" t="s">
        <v>176</v>
      </c>
      <c r="AU502" s="242" t="s">
        <v>76</v>
      </c>
      <c r="AV502" s="12" t="s">
        <v>76</v>
      </c>
      <c r="AW502" s="12" t="s">
        <v>30</v>
      </c>
      <c r="AX502" s="12" t="s">
        <v>67</v>
      </c>
      <c r="AY502" s="242" t="s">
        <v>163</v>
      </c>
    </row>
    <row r="503" s="14" customFormat="1">
      <c r="B503" s="253"/>
      <c r="C503" s="254"/>
      <c r="D503" s="228" t="s">
        <v>176</v>
      </c>
      <c r="E503" s="255" t="s">
        <v>1</v>
      </c>
      <c r="F503" s="256" t="s">
        <v>188</v>
      </c>
      <c r="G503" s="254"/>
      <c r="H503" s="257">
        <v>77.938999999999993</v>
      </c>
      <c r="I503" s="258"/>
      <c r="J503" s="254"/>
      <c r="K503" s="254"/>
      <c r="L503" s="259"/>
      <c r="M503" s="260"/>
      <c r="N503" s="261"/>
      <c r="O503" s="261"/>
      <c r="P503" s="261"/>
      <c r="Q503" s="261"/>
      <c r="R503" s="261"/>
      <c r="S503" s="261"/>
      <c r="T503" s="262"/>
      <c r="AT503" s="263" t="s">
        <v>176</v>
      </c>
      <c r="AU503" s="263" t="s">
        <v>76</v>
      </c>
      <c r="AV503" s="14" t="s">
        <v>170</v>
      </c>
      <c r="AW503" s="14" t="s">
        <v>30</v>
      </c>
      <c r="AX503" s="14" t="s">
        <v>74</v>
      </c>
      <c r="AY503" s="263" t="s">
        <v>163</v>
      </c>
    </row>
    <row r="504" s="1" customFormat="1" ht="16.5" customHeight="1">
      <c r="B504" s="38"/>
      <c r="C504" s="216" t="s">
        <v>997</v>
      </c>
      <c r="D504" s="216" t="s">
        <v>165</v>
      </c>
      <c r="E504" s="217" t="s">
        <v>937</v>
      </c>
      <c r="F504" s="218" t="s">
        <v>938</v>
      </c>
      <c r="G504" s="219" t="s">
        <v>197</v>
      </c>
      <c r="H504" s="220">
        <v>37.399999999999999</v>
      </c>
      <c r="I504" s="221"/>
      <c r="J504" s="222">
        <f>ROUND(I504*H504,2)</f>
        <v>0</v>
      </c>
      <c r="K504" s="218" t="s">
        <v>169</v>
      </c>
      <c r="L504" s="43"/>
      <c r="M504" s="223" t="s">
        <v>1</v>
      </c>
      <c r="N504" s="224" t="s">
        <v>38</v>
      </c>
      <c r="O504" s="79"/>
      <c r="P504" s="225">
        <f>O504*H504</f>
        <v>0</v>
      </c>
      <c r="Q504" s="225">
        <v>0</v>
      </c>
      <c r="R504" s="225">
        <f>Q504*H504</f>
        <v>0</v>
      </c>
      <c r="S504" s="225">
        <v>0.077899999999999997</v>
      </c>
      <c r="T504" s="226">
        <f>S504*H504</f>
        <v>2.9134599999999997</v>
      </c>
      <c r="AR504" s="17" t="s">
        <v>170</v>
      </c>
      <c r="AT504" s="17" t="s">
        <v>165</v>
      </c>
      <c r="AU504" s="17" t="s">
        <v>76</v>
      </c>
      <c r="AY504" s="17" t="s">
        <v>163</v>
      </c>
      <c r="BE504" s="227">
        <f>IF(N504="základní",J504,0)</f>
        <v>0</v>
      </c>
      <c r="BF504" s="227">
        <f>IF(N504="snížená",J504,0)</f>
        <v>0</v>
      </c>
      <c r="BG504" s="227">
        <f>IF(N504="zákl. přenesená",J504,0)</f>
        <v>0</v>
      </c>
      <c r="BH504" s="227">
        <f>IF(N504="sníž. přenesená",J504,0)</f>
        <v>0</v>
      </c>
      <c r="BI504" s="227">
        <f>IF(N504="nulová",J504,0)</f>
        <v>0</v>
      </c>
      <c r="BJ504" s="17" t="s">
        <v>74</v>
      </c>
      <c r="BK504" s="227">
        <f>ROUND(I504*H504,2)</f>
        <v>0</v>
      </c>
      <c r="BL504" s="17" t="s">
        <v>170</v>
      </c>
      <c r="BM504" s="17" t="s">
        <v>1729</v>
      </c>
    </row>
    <row r="505" s="1" customFormat="1">
      <c r="B505" s="38"/>
      <c r="C505" s="39"/>
      <c r="D505" s="228" t="s">
        <v>172</v>
      </c>
      <c r="E505" s="39"/>
      <c r="F505" s="229" t="s">
        <v>940</v>
      </c>
      <c r="G505" s="39"/>
      <c r="H505" s="39"/>
      <c r="I505" s="143"/>
      <c r="J505" s="39"/>
      <c r="K505" s="39"/>
      <c r="L505" s="43"/>
      <c r="M505" s="230"/>
      <c r="N505" s="79"/>
      <c r="O505" s="79"/>
      <c r="P505" s="79"/>
      <c r="Q505" s="79"/>
      <c r="R505" s="79"/>
      <c r="S505" s="79"/>
      <c r="T505" s="80"/>
      <c r="AT505" s="17" t="s">
        <v>172</v>
      </c>
      <c r="AU505" s="17" t="s">
        <v>76</v>
      </c>
    </row>
    <row r="506" s="1" customFormat="1">
      <c r="B506" s="38"/>
      <c r="C506" s="39"/>
      <c r="D506" s="228" t="s">
        <v>174</v>
      </c>
      <c r="E506" s="39"/>
      <c r="F506" s="231" t="s">
        <v>941</v>
      </c>
      <c r="G506" s="39"/>
      <c r="H506" s="39"/>
      <c r="I506" s="143"/>
      <c r="J506" s="39"/>
      <c r="K506" s="39"/>
      <c r="L506" s="43"/>
      <c r="M506" s="230"/>
      <c r="N506" s="79"/>
      <c r="O506" s="79"/>
      <c r="P506" s="79"/>
      <c r="Q506" s="79"/>
      <c r="R506" s="79"/>
      <c r="S506" s="79"/>
      <c r="T506" s="80"/>
      <c r="AT506" s="17" t="s">
        <v>174</v>
      </c>
      <c r="AU506" s="17" t="s">
        <v>76</v>
      </c>
    </row>
    <row r="507" s="13" customFormat="1">
      <c r="B507" s="243"/>
      <c r="C507" s="244"/>
      <c r="D507" s="228" t="s">
        <v>176</v>
      </c>
      <c r="E507" s="245" t="s">
        <v>1</v>
      </c>
      <c r="F507" s="246" t="s">
        <v>1716</v>
      </c>
      <c r="G507" s="244"/>
      <c r="H507" s="245" t="s">
        <v>1</v>
      </c>
      <c r="I507" s="247"/>
      <c r="J507" s="244"/>
      <c r="K507" s="244"/>
      <c r="L507" s="248"/>
      <c r="M507" s="249"/>
      <c r="N507" s="250"/>
      <c r="O507" s="250"/>
      <c r="P507" s="250"/>
      <c r="Q507" s="250"/>
      <c r="R507" s="250"/>
      <c r="S507" s="250"/>
      <c r="T507" s="251"/>
      <c r="AT507" s="252" t="s">
        <v>176</v>
      </c>
      <c r="AU507" s="252" t="s">
        <v>76</v>
      </c>
      <c r="AV507" s="13" t="s">
        <v>74</v>
      </c>
      <c r="AW507" s="13" t="s">
        <v>30</v>
      </c>
      <c r="AX507" s="13" t="s">
        <v>67</v>
      </c>
      <c r="AY507" s="252" t="s">
        <v>163</v>
      </c>
    </row>
    <row r="508" s="12" customFormat="1">
      <c r="B508" s="232"/>
      <c r="C508" s="233"/>
      <c r="D508" s="228" t="s">
        <v>176</v>
      </c>
      <c r="E508" s="234" t="s">
        <v>1</v>
      </c>
      <c r="F508" s="235" t="s">
        <v>1717</v>
      </c>
      <c r="G508" s="233"/>
      <c r="H508" s="236">
        <v>31.600000000000001</v>
      </c>
      <c r="I508" s="237"/>
      <c r="J508" s="233"/>
      <c r="K508" s="233"/>
      <c r="L508" s="238"/>
      <c r="M508" s="239"/>
      <c r="N508" s="240"/>
      <c r="O508" s="240"/>
      <c r="P508" s="240"/>
      <c r="Q508" s="240"/>
      <c r="R508" s="240"/>
      <c r="S508" s="240"/>
      <c r="T508" s="241"/>
      <c r="AT508" s="242" t="s">
        <v>176</v>
      </c>
      <c r="AU508" s="242" t="s">
        <v>76</v>
      </c>
      <c r="AV508" s="12" t="s">
        <v>76</v>
      </c>
      <c r="AW508" s="12" t="s">
        <v>30</v>
      </c>
      <c r="AX508" s="12" t="s">
        <v>67</v>
      </c>
      <c r="AY508" s="242" t="s">
        <v>163</v>
      </c>
    </row>
    <row r="509" s="13" customFormat="1">
      <c r="B509" s="243"/>
      <c r="C509" s="244"/>
      <c r="D509" s="228" t="s">
        <v>176</v>
      </c>
      <c r="E509" s="245" t="s">
        <v>1</v>
      </c>
      <c r="F509" s="246" t="s">
        <v>1718</v>
      </c>
      <c r="G509" s="244"/>
      <c r="H509" s="245" t="s">
        <v>1</v>
      </c>
      <c r="I509" s="247"/>
      <c r="J509" s="244"/>
      <c r="K509" s="244"/>
      <c r="L509" s="248"/>
      <c r="M509" s="249"/>
      <c r="N509" s="250"/>
      <c r="O509" s="250"/>
      <c r="P509" s="250"/>
      <c r="Q509" s="250"/>
      <c r="R509" s="250"/>
      <c r="S509" s="250"/>
      <c r="T509" s="251"/>
      <c r="AT509" s="252" t="s">
        <v>176</v>
      </c>
      <c r="AU509" s="252" t="s">
        <v>76</v>
      </c>
      <c r="AV509" s="13" t="s">
        <v>74</v>
      </c>
      <c r="AW509" s="13" t="s">
        <v>30</v>
      </c>
      <c r="AX509" s="13" t="s">
        <v>67</v>
      </c>
      <c r="AY509" s="252" t="s">
        <v>163</v>
      </c>
    </row>
    <row r="510" s="12" customFormat="1">
      <c r="B510" s="232"/>
      <c r="C510" s="233"/>
      <c r="D510" s="228" t="s">
        <v>176</v>
      </c>
      <c r="E510" s="234" t="s">
        <v>1</v>
      </c>
      <c r="F510" s="235" t="s">
        <v>1719</v>
      </c>
      <c r="G510" s="233"/>
      <c r="H510" s="236">
        <v>5.7999999999999998</v>
      </c>
      <c r="I510" s="237"/>
      <c r="J510" s="233"/>
      <c r="K510" s="233"/>
      <c r="L510" s="238"/>
      <c r="M510" s="239"/>
      <c r="N510" s="240"/>
      <c r="O510" s="240"/>
      <c r="P510" s="240"/>
      <c r="Q510" s="240"/>
      <c r="R510" s="240"/>
      <c r="S510" s="240"/>
      <c r="T510" s="241"/>
      <c r="AT510" s="242" t="s">
        <v>176</v>
      </c>
      <c r="AU510" s="242" t="s">
        <v>76</v>
      </c>
      <c r="AV510" s="12" t="s">
        <v>76</v>
      </c>
      <c r="AW510" s="12" t="s">
        <v>30</v>
      </c>
      <c r="AX510" s="12" t="s">
        <v>67</v>
      </c>
      <c r="AY510" s="242" t="s">
        <v>163</v>
      </c>
    </row>
    <row r="511" s="14" customFormat="1">
      <c r="B511" s="253"/>
      <c r="C511" s="254"/>
      <c r="D511" s="228" t="s">
        <v>176</v>
      </c>
      <c r="E511" s="255" t="s">
        <v>1</v>
      </c>
      <c r="F511" s="256" t="s">
        <v>188</v>
      </c>
      <c r="G511" s="254"/>
      <c r="H511" s="257">
        <v>37.399999999999999</v>
      </c>
      <c r="I511" s="258"/>
      <c r="J511" s="254"/>
      <c r="K511" s="254"/>
      <c r="L511" s="259"/>
      <c r="M511" s="260"/>
      <c r="N511" s="261"/>
      <c r="O511" s="261"/>
      <c r="P511" s="261"/>
      <c r="Q511" s="261"/>
      <c r="R511" s="261"/>
      <c r="S511" s="261"/>
      <c r="T511" s="262"/>
      <c r="AT511" s="263" t="s">
        <v>176</v>
      </c>
      <c r="AU511" s="263" t="s">
        <v>76</v>
      </c>
      <c r="AV511" s="14" t="s">
        <v>170</v>
      </c>
      <c r="AW511" s="14" t="s">
        <v>30</v>
      </c>
      <c r="AX511" s="14" t="s">
        <v>74</v>
      </c>
      <c r="AY511" s="263" t="s">
        <v>163</v>
      </c>
    </row>
    <row r="512" s="1" customFormat="1" ht="16.5" customHeight="1">
      <c r="B512" s="38"/>
      <c r="C512" s="216" t="s">
        <v>1007</v>
      </c>
      <c r="D512" s="216" t="s">
        <v>165</v>
      </c>
      <c r="E512" s="217" t="s">
        <v>968</v>
      </c>
      <c r="F512" s="218" t="s">
        <v>969</v>
      </c>
      <c r="G512" s="219" t="s">
        <v>197</v>
      </c>
      <c r="H512" s="220">
        <v>37.399999999999999</v>
      </c>
      <c r="I512" s="221"/>
      <c r="J512" s="222">
        <f>ROUND(I512*H512,2)</f>
        <v>0</v>
      </c>
      <c r="K512" s="218" t="s">
        <v>169</v>
      </c>
      <c r="L512" s="43"/>
      <c r="M512" s="223" t="s">
        <v>1</v>
      </c>
      <c r="N512" s="224" t="s">
        <v>38</v>
      </c>
      <c r="O512" s="79"/>
      <c r="P512" s="225">
        <f>O512*H512</f>
        <v>0</v>
      </c>
      <c r="Q512" s="225">
        <v>0.078163999999999997</v>
      </c>
      <c r="R512" s="225">
        <f>Q512*H512</f>
        <v>2.9233335999999999</v>
      </c>
      <c r="S512" s="225">
        <v>0</v>
      </c>
      <c r="T512" s="226">
        <f>S512*H512</f>
        <v>0</v>
      </c>
      <c r="AR512" s="17" t="s">
        <v>170</v>
      </c>
      <c r="AT512" s="17" t="s">
        <v>165</v>
      </c>
      <c r="AU512" s="17" t="s">
        <v>76</v>
      </c>
      <c r="AY512" s="17" t="s">
        <v>163</v>
      </c>
      <c r="BE512" s="227">
        <f>IF(N512="základní",J512,0)</f>
        <v>0</v>
      </c>
      <c r="BF512" s="227">
        <f>IF(N512="snížená",J512,0)</f>
        <v>0</v>
      </c>
      <c r="BG512" s="227">
        <f>IF(N512="zákl. přenesená",J512,0)</f>
        <v>0</v>
      </c>
      <c r="BH512" s="227">
        <f>IF(N512="sníž. přenesená",J512,0)</f>
        <v>0</v>
      </c>
      <c r="BI512" s="227">
        <f>IF(N512="nulová",J512,0)</f>
        <v>0</v>
      </c>
      <c r="BJ512" s="17" t="s">
        <v>74</v>
      </c>
      <c r="BK512" s="227">
        <f>ROUND(I512*H512,2)</f>
        <v>0</v>
      </c>
      <c r="BL512" s="17" t="s">
        <v>170</v>
      </c>
      <c r="BM512" s="17" t="s">
        <v>1730</v>
      </c>
    </row>
    <row r="513" s="1" customFormat="1">
      <c r="B513" s="38"/>
      <c r="C513" s="39"/>
      <c r="D513" s="228" t="s">
        <v>172</v>
      </c>
      <c r="E513" s="39"/>
      <c r="F513" s="229" t="s">
        <v>971</v>
      </c>
      <c r="G513" s="39"/>
      <c r="H513" s="39"/>
      <c r="I513" s="143"/>
      <c r="J513" s="39"/>
      <c r="K513" s="39"/>
      <c r="L513" s="43"/>
      <c r="M513" s="230"/>
      <c r="N513" s="79"/>
      <c r="O513" s="79"/>
      <c r="P513" s="79"/>
      <c r="Q513" s="79"/>
      <c r="R513" s="79"/>
      <c r="S513" s="79"/>
      <c r="T513" s="80"/>
      <c r="AT513" s="17" t="s">
        <v>172</v>
      </c>
      <c r="AU513" s="17" t="s">
        <v>76</v>
      </c>
    </row>
    <row r="514" s="1" customFormat="1">
      <c r="B514" s="38"/>
      <c r="C514" s="39"/>
      <c r="D514" s="228" t="s">
        <v>174</v>
      </c>
      <c r="E514" s="39"/>
      <c r="F514" s="231" t="s">
        <v>972</v>
      </c>
      <c r="G514" s="39"/>
      <c r="H514" s="39"/>
      <c r="I514" s="143"/>
      <c r="J514" s="39"/>
      <c r="K514" s="39"/>
      <c r="L514" s="43"/>
      <c r="M514" s="230"/>
      <c r="N514" s="79"/>
      <c r="O514" s="79"/>
      <c r="P514" s="79"/>
      <c r="Q514" s="79"/>
      <c r="R514" s="79"/>
      <c r="S514" s="79"/>
      <c r="T514" s="80"/>
      <c r="AT514" s="17" t="s">
        <v>174</v>
      </c>
      <c r="AU514" s="17" t="s">
        <v>76</v>
      </c>
    </row>
    <row r="515" s="13" customFormat="1">
      <c r="B515" s="243"/>
      <c r="C515" s="244"/>
      <c r="D515" s="228" t="s">
        <v>176</v>
      </c>
      <c r="E515" s="245" t="s">
        <v>1</v>
      </c>
      <c r="F515" s="246" t="s">
        <v>1716</v>
      </c>
      <c r="G515" s="244"/>
      <c r="H515" s="245" t="s">
        <v>1</v>
      </c>
      <c r="I515" s="247"/>
      <c r="J515" s="244"/>
      <c r="K515" s="244"/>
      <c r="L515" s="248"/>
      <c r="M515" s="249"/>
      <c r="N515" s="250"/>
      <c r="O515" s="250"/>
      <c r="P515" s="250"/>
      <c r="Q515" s="250"/>
      <c r="R515" s="250"/>
      <c r="S515" s="250"/>
      <c r="T515" s="251"/>
      <c r="AT515" s="252" t="s">
        <v>176</v>
      </c>
      <c r="AU515" s="252" t="s">
        <v>76</v>
      </c>
      <c r="AV515" s="13" t="s">
        <v>74</v>
      </c>
      <c r="AW515" s="13" t="s">
        <v>30</v>
      </c>
      <c r="AX515" s="13" t="s">
        <v>67</v>
      </c>
      <c r="AY515" s="252" t="s">
        <v>163</v>
      </c>
    </row>
    <row r="516" s="12" customFormat="1">
      <c r="B516" s="232"/>
      <c r="C516" s="233"/>
      <c r="D516" s="228" t="s">
        <v>176</v>
      </c>
      <c r="E516" s="234" t="s">
        <v>1</v>
      </c>
      <c r="F516" s="235" t="s">
        <v>1717</v>
      </c>
      <c r="G516" s="233"/>
      <c r="H516" s="236">
        <v>31.600000000000001</v>
      </c>
      <c r="I516" s="237"/>
      <c r="J516" s="233"/>
      <c r="K516" s="233"/>
      <c r="L516" s="238"/>
      <c r="M516" s="239"/>
      <c r="N516" s="240"/>
      <c r="O516" s="240"/>
      <c r="P516" s="240"/>
      <c r="Q516" s="240"/>
      <c r="R516" s="240"/>
      <c r="S516" s="240"/>
      <c r="T516" s="241"/>
      <c r="AT516" s="242" t="s">
        <v>176</v>
      </c>
      <c r="AU516" s="242" t="s">
        <v>76</v>
      </c>
      <c r="AV516" s="12" t="s">
        <v>76</v>
      </c>
      <c r="AW516" s="12" t="s">
        <v>30</v>
      </c>
      <c r="AX516" s="12" t="s">
        <v>67</v>
      </c>
      <c r="AY516" s="242" t="s">
        <v>163</v>
      </c>
    </row>
    <row r="517" s="13" customFormat="1">
      <c r="B517" s="243"/>
      <c r="C517" s="244"/>
      <c r="D517" s="228" t="s">
        <v>176</v>
      </c>
      <c r="E517" s="245" t="s">
        <v>1</v>
      </c>
      <c r="F517" s="246" t="s">
        <v>1718</v>
      </c>
      <c r="G517" s="244"/>
      <c r="H517" s="245" t="s">
        <v>1</v>
      </c>
      <c r="I517" s="247"/>
      <c r="J517" s="244"/>
      <c r="K517" s="244"/>
      <c r="L517" s="248"/>
      <c r="M517" s="249"/>
      <c r="N517" s="250"/>
      <c r="O517" s="250"/>
      <c r="P517" s="250"/>
      <c r="Q517" s="250"/>
      <c r="R517" s="250"/>
      <c r="S517" s="250"/>
      <c r="T517" s="251"/>
      <c r="AT517" s="252" t="s">
        <v>176</v>
      </c>
      <c r="AU517" s="252" t="s">
        <v>76</v>
      </c>
      <c r="AV517" s="13" t="s">
        <v>74</v>
      </c>
      <c r="AW517" s="13" t="s">
        <v>30</v>
      </c>
      <c r="AX517" s="13" t="s">
        <v>67</v>
      </c>
      <c r="AY517" s="252" t="s">
        <v>163</v>
      </c>
    </row>
    <row r="518" s="12" customFormat="1">
      <c r="B518" s="232"/>
      <c r="C518" s="233"/>
      <c r="D518" s="228" t="s">
        <v>176</v>
      </c>
      <c r="E518" s="234" t="s">
        <v>1</v>
      </c>
      <c r="F518" s="235" t="s">
        <v>1719</v>
      </c>
      <c r="G518" s="233"/>
      <c r="H518" s="236">
        <v>5.7999999999999998</v>
      </c>
      <c r="I518" s="237"/>
      <c r="J518" s="233"/>
      <c r="K518" s="233"/>
      <c r="L518" s="238"/>
      <c r="M518" s="239"/>
      <c r="N518" s="240"/>
      <c r="O518" s="240"/>
      <c r="P518" s="240"/>
      <c r="Q518" s="240"/>
      <c r="R518" s="240"/>
      <c r="S518" s="240"/>
      <c r="T518" s="241"/>
      <c r="AT518" s="242" t="s">
        <v>176</v>
      </c>
      <c r="AU518" s="242" t="s">
        <v>76</v>
      </c>
      <c r="AV518" s="12" t="s">
        <v>76</v>
      </c>
      <c r="AW518" s="12" t="s">
        <v>30</v>
      </c>
      <c r="AX518" s="12" t="s">
        <v>67</v>
      </c>
      <c r="AY518" s="242" t="s">
        <v>163</v>
      </c>
    </row>
    <row r="519" s="14" customFormat="1">
      <c r="B519" s="253"/>
      <c r="C519" s="254"/>
      <c r="D519" s="228" t="s">
        <v>176</v>
      </c>
      <c r="E519" s="255" t="s">
        <v>1</v>
      </c>
      <c r="F519" s="256" t="s">
        <v>188</v>
      </c>
      <c r="G519" s="254"/>
      <c r="H519" s="257">
        <v>37.399999999999999</v>
      </c>
      <c r="I519" s="258"/>
      <c r="J519" s="254"/>
      <c r="K519" s="254"/>
      <c r="L519" s="259"/>
      <c r="M519" s="260"/>
      <c r="N519" s="261"/>
      <c r="O519" s="261"/>
      <c r="P519" s="261"/>
      <c r="Q519" s="261"/>
      <c r="R519" s="261"/>
      <c r="S519" s="261"/>
      <c r="T519" s="262"/>
      <c r="AT519" s="263" t="s">
        <v>176</v>
      </c>
      <c r="AU519" s="263" t="s">
        <v>76</v>
      </c>
      <c r="AV519" s="14" t="s">
        <v>170</v>
      </c>
      <c r="AW519" s="14" t="s">
        <v>30</v>
      </c>
      <c r="AX519" s="14" t="s">
        <v>74</v>
      </c>
      <c r="AY519" s="263" t="s">
        <v>163</v>
      </c>
    </row>
    <row r="520" s="1" customFormat="1" ht="16.5" customHeight="1">
      <c r="B520" s="38"/>
      <c r="C520" s="216" t="s">
        <v>1017</v>
      </c>
      <c r="D520" s="216" t="s">
        <v>165</v>
      </c>
      <c r="E520" s="217" t="s">
        <v>974</v>
      </c>
      <c r="F520" s="218" t="s">
        <v>975</v>
      </c>
      <c r="G520" s="219" t="s">
        <v>197</v>
      </c>
      <c r="H520" s="220">
        <v>37.399999999999999</v>
      </c>
      <c r="I520" s="221"/>
      <c r="J520" s="222">
        <f>ROUND(I520*H520,2)</f>
        <v>0</v>
      </c>
      <c r="K520" s="218" t="s">
        <v>169</v>
      </c>
      <c r="L520" s="43"/>
      <c r="M520" s="223" t="s">
        <v>1</v>
      </c>
      <c r="N520" s="224" t="s">
        <v>38</v>
      </c>
      <c r="O520" s="79"/>
      <c r="P520" s="225">
        <f>O520*H520</f>
        <v>0</v>
      </c>
      <c r="Q520" s="225">
        <v>0</v>
      </c>
      <c r="R520" s="225">
        <f>Q520*H520</f>
        <v>0</v>
      </c>
      <c r="S520" s="225">
        <v>0</v>
      </c>
      <c r="T520" s="226">
        <f>S520*H520</f>
        <v>0</v>
      </c>
      <c r="AR520" s="17" t="s">
        <v>170</v>
      </c>
      <c r="AT520" s="17" t="s">
        <v>165</v>
      </c>
      <c r="AU520" s="17" t="s">
        <v>76</v>
      </c>
      <c r="AY520" s="17" t="s">
        <v>163</v>
      </c>
      <c r="BE520" s="227">
        <f>IF(N520="základní",J520,0)</f>
        <v>0</v>
      </c>
      <c r="BF520" s="227">
        <f>IF(N520="snížená",J520,0)</f>
        <v>0</v>
      </c>
      <c r="BG520" s="227">
        <f>IF(N520="zákl. přenesená",J520,0)</f>
        <v>0</v>
      </c>
      <c r="BH520" s="227">
        <f>IF(N520="sníž. přenesená",J520,0)</f>
        <v>0</v>
      </c>
      <c r="BI520" s="227">
        <f>IF(N520="nulová",J520,0)</f>
        <v>0</v>
      </c>
      <c r="BJ520" s="17" t="s">
        <v>74</v>
      </c>
      <c r="BK520" s="227">
        <f>ROUND(I520*H520,2)</f>
        <v>0</v>
      </c>
      <c r="BL520" s="17" t="s">
        <v>170</v>
      </c>
      <c r="BM520" s="17" t="s">
        <v>1731</v>
      </c>
    </row>
    <row r="521" s="1" customFormat="1">
      <c r="B521" s="38"/>
      <c r="C521" s="39"/>
      <c r="D521" s="228" t="s">
        <v>172</v>
      </c>
      <c r="E521" s="39"/>
      <c r="F521" s="229" t="s">
        <v>977</v>
      </c>
      <c r="G521" s="39"/>
      <c r="H521" s="39"/>
      <c r="I521" s="143"/>
      <c r="J521" s="39"/>
      <c r="K521" s="39"/>
      <c r="L521" s="43"/>
      <c r="M521" s="230"/>
      <c r="N521" s="79"/>
      <c r="O521" s="79"/>
      <c r="P521" s="79"/>
      <c r="Q521" s="79"/>
      <c r="R521" s="79"/>
      <c r="S521" s="79"/>
      <c r="T521" s="80"/>
      <c r="AT521" s="17" t="s">
        <v>172</v>
      </c>
      <c r="AU521" s="17" t="s">
        <v>76</v>
      </c>
    </row>
    <row r="522" s="1" customFormat="1">
      <c r="B522" s="38"/>
      <c r="C522" s="39"/>
      <c r="D522" s="228" t="s">
        <v>174</v>
      </c>
      <c r="E522" s="39"/>
      <c r="F522" s="231" t="s">
        <v>978</v>
      </c>
      <c r="G522" s="39"/>
      <c r="H522" s="39"/>
      <c r="I522" s="143"/>
      <c r="J522" s="39"/>
      <c r="K522" s="39"/>
      <c r="L522" s="43"/>
      <c r="M522" s="230"/>
      <c r="N522" s="79"/>
      <c r="O522" s="79"/>
      <c r="P522" s="79"/>
      <c r="Q522" s="79"/>
      <c r="R522" s="79"/>
      <c r="S522" s="79"/>
      <c r="T522" s="80"/>
      <c r="AT522" s="17" t="s">
        <v>174</v>
      </c>
      <c r="AU522" s="17" t="s">
        <v>76</v>
      </c>
    </row>
    <row r="523" s="13" customFormat="1">
      <c r="B523" s="243"/>
      <c r="C523" s="244"/>
      <c r="D523" s="228" t="s">
        <v>176</v>
      </c>
      <c r="E523" s="245" t="s">
        <v>1</v>
      </c>
      <c r="F523" s="246" t="s">
        <v>1716</v>
      </c>
      <c r="G523" s="244"/>
      <c r="H523" s="245" t="s">
        <v>1</v>
      </c>
      <c r="I523" s="247"/>
      <c r="J523" s="244"/>
      <c r="K523" s="244"/>
      <c r="L523" s="248"/>
      <c r="M523" s="249"/>
      <c r="N523" s="250"/>
      <c r="O523" s="250"/>
      <c r="P523" s="250"/>
      <c r="Q523" s="250"/>
      <c r="R523" s="250"/>
      <c r="S523" s="250"/>
      <c r="T523" s="251"/>
      <c r="AT523" s="252" t="s">
        <v>176</v>
      </c>
      <c r="AU523" s="252" t="s">
        <v>76</v>
      </c>
      <c r="AV523" s="13" t="s">
        <v>74</v>
      </c>
      <c r="AW523" s="13" t="s">
        <v>30</v>
      </c>
      <c r="AX523" s="13" t="s">
        <v>67</v>
      </c>
      <c r="AY523" s="252" t="s">
        <v>163</v>
      </c>
    </row>
    <row r="524" s="12" customFormat="1">
      <c r="B524" s="232"/>
      <c r="C524" s="233"/>
      <c r="D524" s="228" t="s">
        <v>176</v>
      </c>
      <c r="E524" s="234" t="s">
        <v>1</v>
      </c>
      <c r="F524" s="235" t="s">
        <v>1717</v>
      </c>
      <c r="G524" s="233"/>
      <c r="H524" s="236">
        <v>31.600000000000001</v>
      </c>
      <c r="I524" s="237"/>
      <c r="J524" s="233"/>
      <c r="K524" s="233"/>
      <c r="L524" s="238"/>
      <c r="M524" s="239"/>
      <c r="N524" s="240"/>
      <c r="O524" s="240"/>
      <c r="P524" s="240"/>
      <c r="Q524" s="240"/>
      <c r="R524" s="240"/>
      <c r="S524" s="240"/>
      <c r="T524" s="241"/>
      <c r="AT524" s="242" t="s">
        <v>176</v>
      </c>
      <c r="AU524" s="242" t="s">
        <v>76</v>
      </c>
      <c r="AV524" s="12" t="s">
        <v>76</v>
      </c>
      <c r="AW524" s="12" t="s">
        <v>30</v>
      </c>
      <c r="AX524" s="12" t="s">
        <v>67</v>
      </c>
      <c r="AY524" s="242" t="s">
        <v>163</v>
      </c>
    </row>
    <row r="525" s="13" customFormat="1">
      <c r="B525" s="243"/>
      <c r="C525" s="244"/>
      <c r="D525" s="228" t="s">
        <v>176</v>
      </c>
      <c r="E525" s="245" t="s">
        <v>1</v>
      </c>
      <c r="F525" s="246" t="s">
        <v>1718</v>
      </c>
      <c r="G525" s="244"/>
      <c r="H525" s="245" t="s">
        <v>1</v>
      </c>
      <c r="I525" s="247"/>
      <c r="J525" s="244"/>
      <c r="K525" s="244"/>
      <c r="L525" s="248"/>
      <c r="M525" s="249"/>
      <c r="N525" s="250"/>
      <c r="O525" s="250"/>
      <c r="P525" s="250"/>
      <c r="Q525" s="250"/>
      <c r="R525" s="250"/>
      <c r="S525" s="250"/>
      <c r="T525" s="251"/>
      <c r="AT525" s="252" t="s">
        <v>176</v>
      </c>
      <c r="AU525" s="252" t="s">
        <v>76</v>
      </c>
      <c r="AV525" s="13" t="s">
        <v>74</v>
      </c>
      <c r="AW525" s="13" t="s">
        <v>30</v>
      </c>
      <c r="AX525" s="13" t="s">
        <v>67</v>
      </c>
      <c r="AY525" s="252" t="s">
        <v>163</v>
      </c>
    </row>
    <row r="526" s="12" customFormat="1">
      <c r="B526" s="232"/>
      <c r="C526" s="233"/>
      <c r="D526" s="228" t="s">
        <v>176</v>
      </c>
      <c r="E526" s="234" t="s">
        <v>1</v>
      </c>
      <c r="F526" s="235" t="s">
        <v>1719</v>
      </c>
      <c r="G526" s="233"/>
      <c r="H526" s="236">
        <v>5.7999999999999998</v>
      </c>
      <c r="I526" s="237"/>
      <c r="J526" s="233"/>
      <c r="K526" s="233"/>
      <c r="L526" s="238"/>
      <c r="M526" s="239"/>
      <c r="N526" s="240"/>
      <c r="O526" s="240"/>
      <c r="P526" s="240"/>
      <c r="Q526" s="240"/>
      <c r="R526" s="240"/>
      <c r="S526" s="240"/>
      <c r="T526" s="241"/>
      <c r="AT526" s="242" t="s">
        <v>176</v>
      </c>
      <c r="AU526" s="242" t="s">
        <v>76</v>
      </c>
      <c r="AV526" s="12" t="s">
        <v>76</v>
      </c>
      <c r="AW526" s="12" t="s">
        <v>30</v>
      </c>
      <c r="AX526" s="12" t="s">
        <v>67</v>
      </c>
      <c r="AY526" s="242" t="s">
        <v>163</v>
      </c>
    </row>
    <row r="527" s="14" customFormat="1">
      <c r="B527" s="253"/>
      <c r="C527" s="254"/>
      <c r="D527" s="228" t="s">
        <v>176</v>
      </c>
      <c r="E527" s="255" t="s">
        <v>1</v>
      </c>
      <c r="F527" s="256" t="s">
        <v>188</v>
      </c>
      <c r="G527" s="254"/>
      <c r="H527" s="257">
        <v>37.399999999999999</v>
      </c>
      <c r="I527" s="258"/>
      <c r="J527" s="254"/>
      <c r="K527" s="254"/>
      <c r="L527" s="259"/>
      <c r="M527" s="260"/>
      <c r="N527" s="261"/>
      <c r="O527" s="261"/>
      <c r="P527" s="261"/>
      <c r="Q527" s="261"/>
      <c r="R527" s="261"/>
      <c r="S527" s="261"/>
      <c r="T527" s="262"/>
      <c r="AT527" s="263" t="s">
        <v>176</v>
      </c>
      <c r="AU527" s="263" t="s">
        <v>76</v>
      </c>
      <c r="AV527" s="14" t="s">
        <v>170</v>
      </c>
      <c r="AW527" s="14" t="s">
        <v>30</v>
      </c>
      <c r="AX527" s="14" t="s">
        <v>74</v>
      </c>
      <c r="AY527" s="263" t="s">
        <v>163</v>
      </c>
    </row>
    <row r="528" s="1" customFormat="1" ht="16.5" customHeight="1">
      <c r="B528" s="38"/>
      <c r="C528" s="216" t="s">
        <v>1030</v>
      </c>
      <c r="D528" s="216" t="s">
        <v>165</v>
      </c>
      <c r="E528" s="217" t="s">
        <v>981</v>
      </c>
      <c r="F528" s="218" t="s">
        <v>982</v>
      </c>
      <c r="G528" s="219" t="s">
        <v>197</v>
      </c>
      <c r="H528" s="220">
        <v>26.545999999999999</v>
      </c>
      <c r="I528" s="221"/>
      <c r="J528" s="222">
        <f>ROUND(I528*H528,2)</f>
        <v>0</v>
      </c>
      <c r="K528" s="218" t="s">
        <v>169</v>
      </c>
      <c r="L528" s="43"/>
      <c r="M528" s="223" t="s">
        <v>1</v>
      </c>
      <c r="N528" s="224" t="s">
        <v>38</v>
      </c>
      <c r="O528" s="79"/>
      <c r="P528" s="225">
        <f>O528*H528</f>
        <v>0</v>
      </c>
      <c r="Q528" s="225">
        <v>0.019425000000000001</v>
      </c>
      <c r="R528" s="225">
        <f>Q528*H528</f>
        <v>0.51565605000000003</v>
      </c>
      <c r="S528" s="225">
        <v>0</v>
      </c>
      <c r="T528" s="226">
        <f>S528*H528</f>
        <v>0</v>
      </c>
      <c r="AR528" s="17" t="s">
        <v>170</v>
      </c>
      <c r="AT528" s="17" t="s">
        <v>165</v>
      </c>
      <c r="AU528" s="17" t="s">
        <v>76</v>
      </c>
      <c r="AY528" s="17" t="s">
        <v>163</v>
      </c>
      <c r="BE528" s="227">
        <f>IF(N528="základní",J528,0)</f>
        <v>0</v>
      </c>
      <c r="BF528" s="227">
        <f>IF(N528="snížená",J528,0)</f>
        <v>0</v>
      </c>
      <c r="BG528" s="227">
        <f>IF(N528="zákl. přenesená",J528,0)</f>
        <v>0</v>
      </c>
      <c r="BH528" s="227">
        <f>IF(N528="sníž. přenesená",J528,0)</f>
        <v>0</v>
      </c>
      <c r="BI528" s="227">
        <f>IF(N528="nulová",J528,0)</f>
        <v>0</v>
      </c>
      <c r="BJ528" s="17" t="s">
        <v>74</v>
      </c>
      <c r="BK528" s="227">
        <f>ROUND(I528*H528,2)</f>
        <v>0</v>
      </c>
      <c r="BL528" s="17" t="s">
        <v>170</v>
      </c>
      <c r="BM528" s="17" t="s">
        <v>1732</v>
      </c>
    </row>
    <row r="529" s="1" customFormat="1">
      <c r="B529" s="38"/>
      <c r="C529" s="39"/>
      <c r="D529" s="228" t="s">
        <v>172</v>
      </c>
      <c r="E529" s="39"/>
      <c r="F529" s="229" t="s">
        <v>984</v>
      </c>
      <c r="G529" s="39"/>
      <c r="H529" s="39"/>
      <c r="I529" s="143"/>
      <c r="J529" s="39"/>
      <c r="K529" s="39"/>
      <c r="L529" s="43"/>
      <c r="M529" s="230"/>
      <c r="N529" s="79"/>
      <c r="O529" s="79"/>
      <c r="P529" s="79"/>
      <c r="Q529" s="79"/>
      <c r="R529" s="79"/>
      <c r="S529" s="79"/>
      <c r="T529" s="80"/>
      <c r="AT529" s="17" t="s">
        <v>172</v>
      </c>
      <c r="AU529" s="17" t="s">
        <v>76</v>
      </c>
    </row>
    <row r="530" s="1" customFormat="1">
      <c r="B530" s="38"/>
      <c r="C530" s="39"/>
      <c r="D530" s="228" t="s">
        <v>174</v>
      </c>
      <c r="E530" s="39"/>
      <c r="F530" s="231" t="s">
        <v>985</v>
      </c>
      <c r="G530" s="39"/>
      <c r="H530" s="39"/>
      <c r="I530" s="143"/>
      <c r="J530" s="39"/>
      <c r="K530" s="39"/>
      <c r="L530" s="43"/>
      <c r="M530" s="230"/>
      <c r="N530" s="79"/>
      <c r="O530" s="79"/>
      <c r="P530" s="79"/>
      <c r="Q530" s="79"/>
      <c r="R530" s="79"/>
      <c r="S530" s="79"/>
      <c r="T530" s="80"/>
      <c r="AT530" s="17" t="s">
        <v>174</v>
      </c>
      <c r="AU530" s="17" t="s">
        <v>76</v>
      </c>
    </row>
    <row r="531" s="13" customFormat="1">
      <c r="B531" s="243"/>
      <c r="C531" s="244"/>
      <c r="D531" s="228" t="s">
        <v>176</v>
      </c>
      <c r="E531" s="245" t="s">
        <v>1</v>
      </c>
      <c r="F531" s="246" t="s">
        <v>1733</v>
      </c>
      <c r="G531" s="244"/>
      <c r="H531" s="245" t="s">
        <v>1</v>
      </c>
      <c r="I531" s="247"/>
      <c r="J531" s="244"/>
      <c r="K531" s="244"/>
      <c r="L531" s="248"/>
      <c r="M531" s="249"/>
      <c r="N531" s="250"/>
      <c r="O531" s="250"/>
      <c r="P531" s="250"/>
      <c r="Q531" s="250"/>
      <c r="R531" s="250"/>
      <c r="S531" s="250"/>
      <c r="T531" s="251"/>
      <c r="AT531" s="252" t="s">
        <v>176</v>
      </c>
      <c r="AU531" s="252" t="s">
        <v>76</v>
      </c>
      <c r="AV531" s="13" t="s">
        <v>74</v>
      </c>
      <c r="AW531" s="13" t="s">
        <v>30</v>
      </c>
      <c r="AX531" s="13" t="s">
        <v>67</v>
      </c>
      <c r="AY531" s="252" t="s">
        <v>163</v>
      </c>
    </row>
    <row r="532" s="13" customFormat="1">
      <c r="B532" s="243"/>
      <c r="C532" s="244"/>
      <c r="D532" s="228" t="s">
        <v>176</v>
      </c>
      <c r="E532" s="245" t="s">
        <v>1</v>
      </c>
      <c r="F532" s="246" t="s">
        <v>1703</v>
      </c>
      <c r="G532" s="244"/>
      <c r="H532" s="245" t="s">
        <v>1</v>
      </c>
      <c r="I532" s="247"/>
      <c r="J532" s="244"/>
      <c r="K532" s="244"/>
      <c r="L532" s="248"/>
      <c r="M532" s="249"/>
      <c r="N532" s="250"/>
      <c r="O532" s="250"/>
      <c r="P532" s="250"/>
      <c r="Q532" s="250"/>
      <c r="R532" s="250"/>
      <c r="S532" s="250"/>
      <c r="T532" s="251"/>
      <c r="AT532" s="252" t="s">
        <v>176</v>
      </c>
      <c r="AU532" s="252" t="s">
        <v>76</v>
      </c>
      <c r="AV532" s="13" t="s">
        <v>74</v>
      </c>
      <c r="AW532" s="13" t="s">
        <v>30</v>
      </c>
      <c r="AX532" s="13" t="s">
        <v>67</v>
      </c>
      <c r="AY532" s="252" t="s">
        <v>163</v>
      </c>
    </row>
    <row r="533" s="12" customFormat="1">
      <c r="B533" s="232"/>
      <c r="C533" s="233"/>
      <c r="D533" s="228" t="s">
        <v>176</v>
      </c>
      <c r="E533" s="234" t="s">
        <v>1</v>
      </c>
      <c r="F533" s="235" t="s">
        <v>1734</v>
      </c>
      <c r="G533" s="233"/>
      <c r="H533" s="236">
        <v>13.021000000000001</v>
      </c>
      <c r="I533" s="237"/>
      <c r="J533" s="233"/>
      <c r="K533" s="233"/>
      <c r="L533" s="238"/>
      <c r="M533" s="239"/>
      <c r="N533" s="240"/>
      <c r="O533" s="240"/>
      <c r="P533" s="240"/>
      <c r="Q533" s="240"/>
      <c r="R533" s="240"/>
      <c r="S533" s="240"/>
      <c r="T533" s="241"/>
      <c r="AT533" s="242" t="s">
        <v>176</v>
      </c>
      <c r="AU533" s="242" t="s">
        <v>76</v>
      </c>
      <c r="AV533" s="12" t="s">
        <v>76</v>
      </c>
      <c r="AW533" s="12" t="s">
        <v>30</v>
      </c>
      <c r="AX533" s="12" t="s">
        <v>67</v>
      </c>
      <c r="AY533" s="242" t="s">
        <v>163</v>
      </c>
    </row>
    <row r="534" s="13" customFormat="1">
      <c r="B534" s="243"/>
      <c r="C534" s="244"/>
      <c r="D534" s="228" t="s">
        <v>176</v>
      </c>
      <c r="E534" s="245" t="s">
        <v>1</v>
      </c>
      <c r="F534" s="246" t="s">
        <v>1705</v>
      </c>
      <c r="G534" s="244"/>
      <c r="H534" s="245" t="s">
        <v>1</v>
      </c>
      <c r="I534" s="247"/>
      <c r="J534" s="244"/>
      <c r="K534" s="244"/>
      <c r="L534" s="248"/>
      <c r="M534" s="249"/>
      <c r="N534" s="250"/>
      <c r="O534" s="250"/>
      <c r="P534" s="250"/>
      <c r="Q534" s="250"/>
      <c r="R534" s="250"/>
      <c r="S534" s="250"/>
      <c r="T534" s="251"/>
      <c r="AT534" s="252" t="s">
        <v>176</v>
      </c>
      <c r="AU534" s="252" t="s">
        <v>76</v>
      </c>
      <c r="AV534" s="13" t="s">
        <v>74</v>
      </c>
      <c r="AW534" s="13" t="s">
        <v>30</v>
      </c>
      <c r="AX534" s="13" t="s">
        <v>67</v>
      </c>
      <c r="AY534" s="252" t="s">
        <v>163</v>
      </c>
    </row>
    <row r="535" s="12" customFormat="1">
      <c r="B535" s="232"/>
      <c r="C535" s="233"/>
      <c r="D535" s="228" t="s">
        <v>176</v>
      </c>
      <c r="E535" s="234" t="s">
        <v>1</v>
      </c>
      <c r="F535" s="235" t="s">
        <v>1735</v>
      </c>
      <c r="G535" s="233"/>
      <c r="H535" s="236">
        <v>4</v>
      </c>
      <c r="I535" s="237"/>
      <c r="J535" s="233"/>
      <c r="K535" s="233"/>
      <c r="L535" s="238"/>
      <c r="M535" s="239"/>
      <c r="N535" s="240"/>
      <c r="O535" s="240"/>
      <c r="P535" s="240"/>
      <c r="Q535" s="240"/>
      <c r="R535" s="240"/>
      <c r="S535" s="240"/>
      <c r="T535" s="241"/>
      <c r="AT535" s="242" t="s">
        <v>176</v>
      </c>
      <c r="AU535" s="242" t="s">
        <v>76</v>
      </c>
      <c r="AV535" s="12" t="s">
        <v>76</v>
      </c>
      <c r="AW535" s="12" t="s">
        <v>30</v>
      </c>
      <c r="AX535" s="12" t="s">
        <v>67</v>
      </c>
      <c r="AY535" s="242" t="s">
        <v>163</v>
      </c>
    </row>
    <row r="536" s="13" customFormat="1">
      <c r="B536" s="243"/>
      <c r="C536" s="244"/>
      <c r="D536" s="228" t="s">
        <v>176</v>
      </c>
      <c r="E536" s="245" t="s">
        <v>1</v>
      </c>
      <c r="F536" s="246" t="s">
        <v>1707</v>
      </c>
      <c r="G536" s="244"/>
      <c r="H536" s="245" t="s">
        <v>1</v>
      </c>
      <c r="I536" s="247"/>
      <c r="J536" s="244"/>
      <c r="K536" s="244"/>
      <c r="L536" s="248"/>
      <c r="M536" s="249"/>
      <c r="N536" s="250"/>
      <c r="O536" s="250"/>
      <c r="P536" s="250"/>
      <c r="Q536" s="250"/>
      <c r="R536" s="250"/>
      <c r="S536" s="250"/>
      <c r="T536" s="251"/>
      <c r="AT536" s="252" t="s">
        <v>176</v>
      </c>
      <c r="AU536" s="252" t="s">
        <v>76</v>
      </c>
      <c r="AV536" s="13" t="s">
        <v>74</v>
      </c>
      <c r="AW536" s="13" t="s">
        <v>30</v>
      </c>
      <c r="AX536" s="13" t="s">
        <v>67</v>
      </c>
      <c r="AY536" s="252" t="s">
        <v>163</v>
      </c>
    </row>
    <row r="537" s="12" customFormat="1">
      <c r="B537" s="232"/>
      <c r="C537" s="233"/>
      <c r="D537" s="228" t="s">
        <v>176</v>
      </c>
      <c r="E537" s="234" t="s">
        <v>1</v>
      </c>
      <c r="F537" s="235" t="s">
        <v>1736</v>
      </c>
      <c r="G537" s="233"/>
      <c r="H537" s="236">
        <v>2.4750000000000001</v>
      </c>
      <c r="I537" s="237"/>
      <c r="J537" s="233"/>
      <c r="K537" s="233"/>
      <c r="L537" s="238"/>
      <c r="M537" s="239"/>
      <c r="N537" s="240"/>
      <c r="O537" s="240"/>
      <c r="P537" s="240"/>
      <c r="Q537" s="240"/>
      <c r="R537" s="240"/>
      <c r="S537" s="240"/>
      <c r="T537" s="241"/>
      <c r="AT537" s="242" t="s">
        <v>176</v>
      </c>
      <c r="AU537" s="242" t="s">
        <v>76</v>
      </c>
      <c r="AV537" s="12" t="s">
        <v>76</v>
      </c>
      <c r="AW537" s="12" t="s">
        <v>30</v>
      </c>
      <c r="AX537" s="12" t="s">
        <v>67</v>
      </c>
      <c r="AY537" s="242" t="s">
        <v>163</v>
      </c>
    </row>
    <row r="538" s="13" customFormat="1">
      <c r="B538" s="243"/>
      <c r="C538" s="244"/>
      <c r="D538" s="228" t="s">
        <v>176</v>
      </c>
      <c r="E538" s="245" t="s">
        <v>1</v>
      </c>
      <c r="F538" s="246" t="s">
        <v>1709</v>
      </c>
      <c r="G538" s="244"/>
      <c r="H538" s="245" t="s">
        <v>1</v>
      </c>
      <c r="I538" s="247"/>
      <c r="J538" s="244"/>
      <c r="K538" s="244"/>
      <c r="L538" s="248"/>
      <c r="M538" s="249"/>
      <c r="N538" s="250"/>
      <c r="O538" s="250"/>
      <c r="P538" s="250"/>
      <c r="Q538" s="250"/>
      <c r="R538" s="250"/>
      <c r="S538" s="250"/>
      <c r="T538" s="251"/>
      <c r="AT538" s="252" t="s">
        <v>176</v>
      </c>
      <c r="AU538" s="252" t="s">
        <v>76</v>
      </c>
      <c r="AV538" s="13" t="s">
        <v>74</v>
      </c>
      <c r="AW538" s="13" t="s">
        <v>30</v>
      </c>
      <c r="AX538" s="13" t="s">
        <v>67</v>
      </c>
      <c r="AY538" s="252" t="s">
        <v>163</v>
      </c>
    </row>
    <row r="539" s="12" customFormat="1">
      <c r="B539" s="232"/>
      <c r="C539" s="233"/>
      <c r="D539" s="228" t="s">
        <v>176</v>
      </c>
      <c r="E539" s="234" t="s">
        <v>1</v>
      </c>
      <c r="F539" s="235" t="s">
        <v>1737</v>
      </c>
      <c r="G539" s="233"/>
      <c r="H539" s="236">
        <v>1.25</v>
      </c>
      <c r="I539" s="237"/>
      <c r="J539" s="233"/>
      <c r="K539" s="233"/>
      <c r="L539" s="238"/>
      <c r="M539" s="239"/>
      <c r="N539" s="240"/>
      <c r="O539" s="240"/>
      <c r="P539" s="240"/>
      <c r="Q539" s="240"/>
      <c r="R539" s="240"/>
      <c r="S539" s="240"/>
      <c r="T539" s="241"/>
      <c r="AT539" s="242" t="s">
        <v>176</v>
      </c>
      <c r="AU539" s="242" t="s">
        <v>76</v>
      </c>
      <c r="AV539" s="12" t="s">
        <v>76</v>
      </c>
      <c r="AW539" s="12" t="s">
        <v>30</v>
      </c>
      <c r="AX539" s="12" t="s">
        <v>67</v>
      </c>
      <c r="AY539" s="242" t="s">
        <v>163</v>
      </c>
    </row>
    <row r="540" s="13" customFormat="1">
      <c r="B540" s="243"/>
      <c r="C540" s="244"/>
      <c r="D540" s="228" t="s">
        <v>176</v>
      </c>
      <c r="E540" s="245" t="s">
        <v>1</v>
      </c>
      <c r="F540" s="246" t="s">
        <v>1711</v>
      </c>
      <c r="G540" s="244"/>
      <c r="H540" s="245" t="s">
        <v>1</v>
      </c>
      <c r="I540" s="247"/>
      <c r="J540" s="244"/>
      <c r="K540" s="244"/>
      <c r="L540" s="248"/>
      <c r="M540" s="249"/>
      <c r="N540" s="250"/>
      <c r="O540" s="250"/>
      <c r="P540" s="250"/>
      <c r="Q540" s="250"/>
      <c r="R540" s="250"/>
      <c r="S540" s="250"/>
      <c r="T540" s="251"/>
      <c r="AT540" s="252" t="s">
        <v>176</v>
      </c>
      <c r="AU540" s="252" t="s">
        <v>76</v>
      </c>
      <c r="AV540" s="13" t="s">
        <v>74</v>
      </c>
      <c r="AW540" s="13" t="s">
        <v>30</v>
      </c>
      <c r="AX540" s="13" t="s">
        <v>67</v>
      </c>
      <c r="AY540" s="252" t="s">
        <v>163</v>
      </c>
    </row>
    <row r="541" s="12" customFormat="1">
      <c r="B541" s="232"/>
      <c r="C541" s="233"/>
      <c r="D541" s="228" t="s">
        <v>176</v>
      </c>
      <c r="E541" s="234" t="s">
        <v>1</v>
      </c>
      <c r="F541" s="235" t="s">
        <v>1738</v>
      </c>
      <c r="G541" s="233"/>
      <c r="H541" s="236">
        <v>5.7999999999999998</v>
      </c>
      <c r="I541" s="237"/>
      <c r="J541" s="233"/>
      <c r="K541" s="233"/>
      <c r="L541" s="238"/>
      <c r="M541" s="239"/>
      <c r="N541" s="240"/>
      <c r="O541" s="240"/>
      <c r="P541" s="240"/>
      <c r="Q541" s="240"/>
      <c r="R541" s="240"/>
      <c r="S541" s="240"/>
      <c r="T541" s="241"/>
      <c r="AT541" s="242" t="s">
        <v>176</v>
      </c>
      <c r="AU541" s="242" t="s">
        <v>76</v>
      </c>
      <c r="AV541" s="12" t="s">
        <v>76</v>
      </c>
      <c r="AW541" s="12" t="s">
        <v>30</v>
      </c>
      <c r="AX541" s="12" t="s">
        <v>67</v>
      </c>
      <c r="AY541" s="242" t="s">
        <v>163</v>
      </c>
    </row>
    <row r="542" s="14" customFormat="1">
      <c r="B542" s="253"/>
      <c r="C542" s="254"/>
      <c r="D542" s="228" t="s">
        <v>176</v>
      </c>
      <c r="E542" s="255" t="s">
        <v>1</v>
      </c>
      <c r="F542" s="256" t="s">
        <v>188</v>
      </c>
      <c r="G542" s="254"/>
      <c r="H542" s="257">
        <v>26.545999999999999</v>
      </c>
      <c r="I542" s="258"/>
      <c r="J542" s="254"/>
      <c r="K542" s="254"/>
      <c r="L542" s="259"/>
      <c r="M542" s="260"/>
      <c r="N542" s="261"/>
      <c r="O542" s="261"/>
      <c r="P542" s="261"/>
      <c r="Q542" s="261"/>
      <c r="R542" s="261"/>
      <c r="S542" s="261"/>
      <c r="T542" s="262"/>
      <c r="AT542" s="263" t="s">
        <v>176</v>
      </c>
      <c r="AU542" s="263" t="s">
        <v>76</v>
      </c>
      <c r="AV542" s="14" t="s">
        <v>170</v>
      </c>
      <c r="AW542" s="14" t="s">
        <v>30</v>
      </c>
      <c r="AX542" s="14" t="s">
        <v>74</v>
      </c>
      <c r="AY542" s="263" t="s">
        <v>163</v>
      </c>
    </row>
    <row r="543" s="1" customFormat="1" ht="16.5" customHeight="1">
      <c r="B543" s="38"/>
      <c r="C543" s="216" t="s">
        <v>1035</v>
      </c>
      <c r="D543" s="216" t="s">
        <v>165</v>
      </c>
      <c r="E543" s="217" t="s">
        <v>990</v>
      </c>
      <c r="F543" s="218" t="s">
        <v>991</v>
      </c>
      <c r="G543" s="219" t="s">
        <v>197</v>
      </c>
      <c r="H543" s="220">
        <v>26.545999999999999</v>
      </c>
      <c r="I543" s="221"/>
      <c r="J543" s="222">
        <f>ROUND(I543*H543,2)</f>
        <v>0</v>
      </c>
      <c r="K543" s="218" t="s">
        <v>169</v>
      </c>
      <c r="L543" s="43"/>
      <c r="M543" s="223" t="s">
        <v>1</v>
      </c>
      <c r="N543" s="224" t="s">
        <v>38</v>
      </c>
      <c r="O543" s="79"/>
      <c r="P543" s="225">
        <f>O543*H543</f>
        <v>0</v>
      </c>
      <c r="Q543" s="225">
        <v>0.058275</v>
      </c>
      <c r="R543" s="225">
        <f>Q543*H543</f>
        <v>1.5469681499999999</v>
      </c>
      <c r="S543" s="225">
        <v>0</v>
      </c>
      <c r="T543" s="226">
        <f>S543*H543</f>
        <v>0</v>
      </c>
      <c r="AR543" s="17" t="s">
        <v>170</v>
      </c>
      <c r="AT543" s="17" t="s">
        <v>165</v>
      </c>
      <c r="AU543" s="17" t="s">
        <v>76</v>
      </c>
      <c r="AY543" s="17" t="s">
        <v>163</v>
      </c>
      <c r="BE543" s="227">
        <f>IF(N543="základní",J543,0)</f>
        <v>0</v>
      </c>
      <c r="BF543" s="227">
        <f>IF(N543="snížená",J543,0)</f>
        <v>0</v>
      </c>
      <c r="BG543" s="227">
        <f>IF(N543="zákl. přenesená",J543,0)</f>
        <v>0</v>
      </c>
      <c r="BH543" s="227">
        <f>IF(N543="sníž. přenesená",J543,0)</f>
        <v>0</v>
      </c>
      <c r="BI543" s="227">
        <f>IF(N543="nulová",J543,0)</f>
        <v>0</v>
      </c>
      <c r="BJ543" s="17" t="s">
        <v>74</v>
      </c>
      <c r="BK543" s="227">
        <f>ROUND(I543*H543,2)</f>
        <v>0</v>
      </c>
      <c r="BL543" s="17" t="s">
        <v>170</v>
      </c>
      <c r="BM543" s="17" t="s">
        <v>1739</v>
      </c>
    </row>
    <row r="544" s="1" customFormat="1">
      <c r="B544" s="38"/>
      <c r="C544" s="39"/>
      <c r="D544" s="228" t="s">
        <v>172</v>
      </c>
      <c r="E544" s="39"/>
      <c r="F544" s="229" t="s">
        <v>993</v>
      </c>
      <c r="G544" s="39"/>
      <c r="H544" s="39"/>
      <c r="I544" s="143"/>
      <c r="J544" s="39"/>
      <c r="K544" s="39"/>
      <c r="L544" s="43"/>
      <c r="M544" s="230"/>
      <c r="N544" s="79"/>
      <c r="O544" s="79"/>
      <c r="P544" s="79"/>
      <c r="Q544" s="79"/>
      <c r="R544" s="79"/>
      <c r="S544" s="79"/>
      <c r="T544" s="80"/>
      <c r="AT544" s="17" t="s">
        <v>172</v>
      </c>
      <c r="AU544" s="17" t="s">
        <v>76</v>
      </c>
    </row>
    <row r="545" s="1" customFormat="1">
      <c r="B545" s="38"/>
      <c r="C545" s="39"/>
      <c r="D545" s="228" t="s">
        <v>174</v>
      </c>
      <c r="E545" s="39"/>
      <c r="F545" s="231" t="s">
        <v>985</v>
      </c>
      <c r="G545" s="39"/>
      <c r="H545" s="39"/>
      <c r="I545" s="143"/>
      <c r="J545" s="39"/>
      <c r="K545" s="39"/>
      <c r="L545" s="43"/>
      <c r="M545" s="230"/>
      <c r="N545" s="79"/>
      <c r="O545" s="79"/>
      <c r="P545" s="79"/>
      <c r="Q545" s="79"/>
      <c r="R545" s="79"/>
      <c r="S545" s="79"/>
      <c r="T545" s="80"/>
      <c r="AT545" s="17" t="s">
        <v>174</v>
      </c>
      <c r="AU545" s="17" t="s">
        <v>76</v>
      </c>
    </row>
    <row r="546" s="13" customFormat="1">
      <c r="B546" s="243"/>
      <c r="C546" s="244"/>
      <c r="D546" s="228" t="s">
        <v>176</v>
      </c>
      <c r="E546" s="245" t="s">
        <v>1</v>
      </c>
      <c r="F546" s="246" t="s">
        <v>1703</v>
      </c>
      <c r="G546" s="244"/>
      <c r="H546" s="245" t="s">
        <v>1</v>
      </c>
      <c r="I546" s="247"/>
      <c r="J546" s="244"/>
      <c r="K546" s="244"/>
      <c r="L546" s="248"/>
      <c r="M546" s="249"/>
      <c r="N546" s="250"/>
      <c r="O546" s="250"/>
      <c r="P546" s="250"/>
      <c r="Q546" s="250"/>
      <c r="R546" s="250"/>
      <c r="S546" s="250"/>
      <c r="T546" s="251"/>
      <c r="AT546" s="252" t="s">
        <v>176</v>
      </c>
      <c r="AU546" s="252" t="s">
        <v>76</v>
      </c>
      <c r="AV546" s="13" t="s">
        <v>74</v>
      </c>
      <c r="AW546" s="13" t="s">
        <v>30</v>
      </c>
      <c r="AX546" s="13" t="s">
        <v>67</v>
      </c>
      <c r="AY546" s="252" t="s">
        <v>163</v>
      </c>
    </row>
    <row r="547" s="12" customFormat="1">
      <c r="B547" s="232"/>
      <c r="C547" s="233"/>
      <c r="D547" s="228" t="s">
        <v>176</v>
      </c>
      <c r="E547" s="234" t="s">
        <v>1</v>
      </c>
      <c r="F547" s="235" t="s">
        <v>1734</v>
      </c>
      <c r="G547" s="233"/>
      <c r="H547" s="236">
        <v>13.021000000000001</v>
      </c>
      <c r="I547" s="237"/>
      <c r="J547" s="233"/>
      <c r="K547" s="233"/>
      <c r="L547" s="238"/>
      <c r="M547" s="239"/>
      <c r="N547" s="240"/>
      <c r="O547" s="240"/>
      <c r="P547" s="240"/>
      <c r="Q547" s="240"/>
      <c r="R547" s="240"/>
      <c r="S547" s="240"/>
      <c r="T547" s="241"/>
      <c r="AT547" s="242" t="s">
        <v>176</v>
      </c>
      <c r="AU547" s="242" t="s">
        <v>76</v>
      </c>
      <c r="AV547" s="12" t="s">
        <v>76</v>
      </c>
      <c r="AW547" s="12" t="s">
        <v>30</v>
      </c>
      <c r="AX547" s="12" t="s">
        <v>67</v>
      </c>
      <c r="AY547" s="242" t="s">
        <v>163</v>
      </c>
    </row>
    <row r="548" s="13" customFormat="1">
      <c r="B548" s="243"/>
      <c r="C548" s="244"/>
      <c r="D548" s="228" t="s">
        <v>176</v>
      </c>
      <c r="E548" s="245" t="s">
        <v>1</v>
      </c>
      <c r="F548" s="246" t="s">
        <v>1705</v>
      </c>
      <c r="G548" s="244"/>
      <c r="H548" s="245" t="s">
        <v>1</v>
      </c>
      <c r="I548" s="247"/>
      <c r="J548" s="244"/>
      <c r="K548" s="244"/>
      <c r="L548" s="248"/>
      <c r="M548" s="249"/>
      <c r="N548" s="250"/>
      <c r="O548" s="250"/>
      <c r="P548" s="250"/>
      <c r="Q548" s="250"/>
      <c r="R548" s="250"/>
      <c r="S548" s="250"/>
      <c r="T548" s="251"/>
      <c r="AT548" s="252" t="s">
        <v>176</v>
      </c>
      <c r="AU548" s="252" t="s">
        <v>76</v>
      </c>
      <c r="AV548" s="13" t="s">
        <v>74</v>
      </c>
      <c r="AW548" s="13" t="s">
        <v>30</v>
      </c>
      <c r="AX548" s="13" t="s">
        <v>67</v>
      </c>
      <c r="AY548" s="252" t="s">
        <v>163</v>
      </c>
    </row>
    <row r="549" s="12" customFormat="1">
      <c r="B549" s="232"/>
      <c r="C549" s="233"/>
      <c r="D549" s="228" t="s">
        <v>176</v>
      </c>
      <c r="E549" s="234" t="s">
        <v>1</v>
      </c>
      <c r="F549" s="235" t="s">
        <v>1735</v>
      </c>
      <c r="G549" s="233"/>
      <c r="H549" s="236">
        <v>4</v>
      </c>
      <c r="I549" s="237"/>
      <c r="J549" s="233"/>
      <c r="K549" s="233"/>
      <c r="L549" s="238"/>
      <c r="M549" s="239"/>
      <c r="N549" s="240"/>
      <c r="O549" s="240"/>
      <c r="P549" s="240"/>
      <c r="Q549" s="240"/>
      <c r="R549" s="240"/>
      <c r="S549" s="240"/>
      <c r="T549" s="241"/>
      <c r="AT549" s="242" t="s">
        <v>176</v>
      </c>
      <c r="AU549" s="242" t="s">
        <v>76</v>
      </c>
      <c r="AV549" s="12" t="s">
        <v>76</v>
      </c>
      <c r="AW549" s="12" t="s">
        <v>30</v>
      </c>
      <c r="AX549" s="12" t="s">
        <v>67</v>
      </c>
      <c r="AY549" s="242" t="s">
        <v>163</v>
      </c>
    </row>
    <row r="550" s="13" customFormat="1">
      <c r="B550" s="243"/>
      <c r="C550" s="244"/>
      <c r="D550" s="228" t="s">
        <v>176</v>
      </c>
      <c r="E550" s="245" t="s">
        <v>1</v>
      </c>
      <c r="F550" s="246" t="s">
        <v>1707</v>
      </c>
      <c r="G550" s="244"/>
      <c r="H550" s="245" t="s">
        <v>1</v>
      </c>
      <c r="I550" s="247"/>
      <c r="J550" s="244"/>
      <c r="K550" s="244"/>
      <c r="L550" s="248"/>
      <c r="M550" s="249"/>
      <c r="N550" s="250"/>
      <c r="O550" s="250"/>
      <c r="P550" s="250"/>
      <c r="Q550" s="250"/>
      <c r="R550" s="250"/>
      <c r="S550" s="250"/>
      <c r="T550" s="251"/>
      <c r="AT550" s="252" t="s">
        <v>176</v>
      </c>
      <c r="AU550" s="252" t="s">
        <v>76</v>
      </c>
      <c r="AV550" s="13" t="s">
        <v>74</v>
      </c>
      <c r="AW550" s="13" t="s">
        <v>30</v>
      </c>
      <c r="AX550" s="13" t="s">
        <v>67</v>
      </c>
      <c r="AY550" s="252" t="s">
        <v>163</v>
      </c>
    </row>
    <row r="551" s="12" customFormat="1">
      <c r="B551" s="232"/>
      <c r="C551" s="233"/>
      <c r="D551" s="228" t="s">
        <v>176</v>
      </c>
      <c r="E551" s="234" t="s">
        <v>1</v>
      </c>
      <c r="F551" s="235" t="s">
        <v>1736</v>
      </c>
      <c r="G551" s="233"/>
      <c r="H551" s="236">
        <v>2.4750000000000001</v>
      </c>
      <c r="I551" s="237"/>
      <c r="J551" s="233"/>
      <c r="K551" s="233"/>
      <c r="L551" s="238"/>
      <c r="M551" s="239"/>
      <c r="N551" s="240"/>
      <c r="O551" s="240"/>
      <c r="P551" s="240"/>
      <c r="Q551" s="240"/>
      <c r="R551" s="240"/>
      <c r="S551" s="240"/>
      <c r="T551" s="241"/>
      <c r="AT551" s="242" t="s">
        <v>176</v>
      </c>
      <c r="AU551" s="242" t="s">
        <v>76</v>
      </c>
      <c r="AV551" s="12" t="s">
        <v>76</v>
      </c>
      <c r="AW551" s="12" t="s">
        <v>30</v>
      </c>
      <c r="AX551" s="12" t="s">
        <v>67</v>
      </c>
      <c r="AY551" s="242" t="s">
        <v>163</v>
      </c>
    </row>
    <row r="552" s="13" customFormat="1">
      <c r="B552" s="243"/>
      <c r="C552" s="244"/>
      <c r="D552" s="228" t="s">
        <v>176</v>
      </c>
      <c r="E552" s="245" t="s">
        <v>1</v>
      </c>
      <c r="F552" s="246" t="s">
        <v>1709</v>
      </c>
      <c r="G552" s="244"/>
      <c r="H552" s="245" t="s">
        <v>1</v>
      </c>
      <c r="I552" s="247"/>
      <c r="J552" s="244"/>
      <c r="K552" s="244"/>
      <c r="L552" s="248"/>
      <c r="M552" s="249"/>
      <c r="N552" s="250"/>
      <c r="O552" s="250"/>
      <c r="P552" s="250"/>
      <c r="Q552" s="250"/>
      <c r="R552" s="250"/>
      <c r="S552" s="250"/>
      <c r="T552" s="251"/>
      <c r="AT552" s="252" t="s">
        <v>176</v>
      </c>
      <c r="AU552" s="252" t="s">
        <v>76</v>
      </c>
      <c r="AV552" s="13" t="s">
        <v>74</v>
      </c>
      <c r="AW552" s="13" t="s">
        <v>30</v>
      </c>
      <c r="AX552" s="13" t="s">
        <v>67</v>
      </c>
      <c r="AY552" s="252" t="s">
        <v>163</v>
      </c>
    </row>
    <row r="553" s="12" customFormat="1">
      <c r="B553" s="232"/>
      <c r="C553" s="233"/>
      <c r="D553" s="228" t="s">
        <v>176</v>
      </c>
      <c r="E553" s="234" t="s">
        <v>1</v>
      </c>
      <c r="F553" s="235" t="s">
        <v>1737</v>
      </c>
      <c r="G553" s="233"/>
      <c r="H553" s="236">
        <v>1.25</v>
      </c>
      <c r="I553" s="237"/>
      <c r="J553" s="233"/>
      <c r="K553" s="233"/>
      <c r="L553" s="238"/>
      <c r="M553" s="239"/>
      <c r="N553" s="240"/>
      <c r="O553" s="240"/>
      <c r="P553" s="240"/>
      <c r="Q553" s="240"/>
      <c r="R553" s="240"/>
      <c r="S553" s="240"/>
      <c r="T553" s="241"/>
      <c r="AT553" s="242" t="s">
        <v>176</v>
      </c>
      <c r="AU553" s="242" t="s">
        <v>76</v>
      </c>
      <c r="AV553" s="12" t="s">
        <v>76</v>
      </c>
      <c r="AW553" s="12" t="s">
        <v>30</v>
      </c>
      <c r="AX553" s="12" t="s">
        <v>67</v>
      </c>
      <c r="AY553" s="242" t="s">
        <v>163</v>
      </c>
    </row>
    <row r="554" s="13" customFormat="1">
      <c r="B554" s="243"/>
      <c r="C554" s="244"/>
      <c r="D554" s="228" t="s">
        <v>176</v>
      </c>
      <c r="E554" s="245" t="s">
        <v>1</v>
      </c>
      <c r="F554" s="246" t="s">
        <v>1711</v>
      </c>
      <c r="G554" s="244"/>
      <c r="H554" s="245" t="s">
        <v>1</v>
      </c>
      <c r="I554" s="247"/>
      <c r="J554" s="244"/>
      <c r="K554" s="244"/>
      <c r="L554" s="248"/>
      <c r="M554" s="249"/>
      <c r="N554" s="250"/>
      <c r="O554" s="250"/>
      <c r="P554" s="250"/>
      <c r="Q554" s="250"/>
      <c r="R554" s="250"/>
      <c r="S554" s="250"/>
      <c r="T554" s="251"/>
      <c r="AT554" s="252" t="s">
        <v>176</v>
      </c>
      <c r="AU554" s="252" t="s">
        <v>76</v>
      </c>
      <c r="AV554" s="13" t="s">
        <v>74</v>
      </c>
      <c r="AW554" s="13" t="s">
        <v>30</v>
      </c>
      <c r="AX554" s="13" t="s">
        <v>67</v>
      </c>
      <c r="AY554" s="252" t="s">
        <v>163</v>
      </c>
    </row>
    <row r="555" s="12" customFormat="1">
      <c r="B555" s="232"/>
      <c r="C555" s="233"/>
      <c r="D555" s="228" t="s">
        <v>176</v>
      </c>
      <c r="E555" s="234" t="s">
        <v>1</v>
      </c>
      <c r="F555" s="235" t="s">
        <v>1738</v>
      </c>
      <c r="G555" s="233"/>
      <c r="H555" s="236">
        <v>5.7999999999999998</v>
      </c>
      <c r="I555" s="237"/>
      <c r="J555" s="233"/>
      <c r="K555" s="233"/>
      <c r="L555" s="238"/>
      <c r="M555" s="239"/>
      <c r="N555" s="240"/>
      <c r="O555" s="240"/>
      <c r="P555" s="240"/>
      <c r="Q555" s="240"/>
      <c r="R555" s="240"/>
      <c r="S555" s="240"/>
      <c r="T555" s="241"/>
      <c r="AT555" s="242" t="s">
        <v>176</v>
      </c>
      <c r="AU555" s="242" t="s">
        <v>76</v>
      </c>
      <c r="AV555" s="12" t="s">
        <v>76</v>
      </c>
      <c r="AW555" s="12" t="s">
        <v>30</v>
      </c>
      <c r="AX555" s="12" t="s">
        <v>67</v>
      </c>
      <c r="AY555" s="242" t="s">
        <v>163</v>
      </c>
    </row>
    <row r="556" s="14" customFormat="1">
      <c r="B556" s="253"/>
      <c r="C556" s="254"/>
      <c r="D556" s="228" t="s">
        <v>176</v>
      </c>
      <c r="E556" s="255" t="s">
        <v>1</v>
      </c>
      <c r="F556" s="256" t="s">
        <v>188</v>
      </c>
      <c r="G556" s="254"/>
      <c r="H556" s="257">
        <v>26.545999999999999</v>
      </c>
      <c r="I556" s="258"/>
      <c r="J556" s="254"/>
      <c r="K556" s="254"/>
      <c r="L556" s="259"/>
      <c r="M556" s="260"/>
      <c r="N556" s="261"/>
      <c r="O556" s="261"/>
      <c r="P556" s="261"/>
      <c r="Q556" s="261"/>
      <c r="R556" s="261"/>
      <c r="S556" s="261"/>
      <c r="T556" s="262"/>
      <c r="AT556" s="263" t="s">
        <v>176</v>
      </c>
      <c r="AU556" s="263" t="s">
        <v>76</v>
      </c>
      <c r="AV556" s="14" t="s">
        <v>170</v>
      </c>
      <c r="AW556" s="14" t="s">
        <v>30</v>
      </c>
      <c r="AX556" s="14" t="s">
        <v>74</v>
      </c>
      <c r="AY556" s="263" t="s">
        <v>163</v>
      </c>
    </row>
    <row r="557" s="1" customFormat="1" ht="16.5" customHeight="1">
      <c r="B557" s="38"/>
      <c r="C557" s="216" t="s">
        <v>1038</v>
      </c>
      <c r="D557" s="216" t="s">
        <v>165</v>
      </c>
      <c r="E557" s="217" t="s">
        <v>1740</v>
      </c>
      <c r="F557" s="218" t="s">
        <v>1741</v>
      </c>
      <c r="G557" s="219" t="s">
        <v>197</v>
      </c>
      <c r="H557" s="220">
        <v>51.896000000000001</v>
      </c>
      <c r="I557" s="221"/>
      <c r="J557" s="222">
        <f>ROUND(I557*H557,2)</f>
        <v>0</v>
      </c>
      <c r="K557" s="218" t="s">
        <v>169</v>
      </c>
      <c r="L557" s="43"/>
      <c r="M557" s="223" t="s">
        <v>1</v>
      </c>
      <c r="N557" s="224" t="s">
        <v>38</v>
      </c>
      <c r="O557" s="79"/>
      <c r="P557" s="225">
        <f>O557*H557</f>
        <v>0</v>
      </c>
      <c r="Q557" s="225">
        <v>0.099750000000000005</v>
      </c>
      <c r="R557" s="225">
        <f>Q557*H557</f>
        <v>5.1766260000000006</v>
      </c>
      <c r="S557" s="225">
        <v>0</v>
      </c>
      <c r="T557" s="226">
        <f>S557*H557</f>
        <v>0</v>
      </c>
      <c r="AR557" s="17" t="s">
        <v>170</v>
      </c>
      <c r="AT557" s="17" t="s">
        <v>165</v>
      </c>
      <c r="AU557" s="17" t="s">
        <v>76</v>
      </c>
      <c r="AY557" s="17" t="s">
        <v>163</v>
      </c>
      <c r="BE557" s="227">
        <f>IF(N557="základní",J557,0)</f>
        <v>0</v>
      </c>
      <c r="BF557" s="227">
        <f>IF(N557="snížená",J557,0)</f>
        <v>0</v>
      </c>
      <c r="BG557" s="227">
        <f>IF(N557="zákl. přenesená",J557,0)</f>
        <v>0</v>
      </c>
      <c r="BH557" s="227">
        <f>IF(N557="sníž. přenesená",J557,0)</f>
        <v>0</v>
      </c>
      <c r="BI557" s="227">
        <f>IF(N557="nulová",J557,0)</f>
        <v>0</v>
      </c>
      <c r="BJ557" s="17" t="s">
        <v>74</v>
      </c>
      <c r="BK557" s="227">
        <f>ROUND(I557*H557,2)</f>
        <v>0</v>
      </c>
      <c r="BL557" s="17" t="s">
        <v>170</v>
      </c>
      <c r="BM557" s="17" t="s">
        <v>1742</v>
      </c>
    </row>
    <row r="558" s="1" customFormat="1">
      <c r="B558" s="38"/>
      <c r="C558" s="39"/>
      <c r="D558" s="228" t="s">
        <v>172</v>
      </c>
      <c r="E558" s="39"/>
      <c r="F558" s="229" t="s">
        <v>1743</v>
      </c>
      <c r="G558" s="39"/>
      <c r="H558" s="39"/>
      <c r="I558" s="143"/>
      <c r="J558" s="39"/>
      <c r="K558" s="39"/>
      <c r="L558" s="43"/>
      <c r="M558" s="230"/>
      <c r="N558" s="79"/>
      <c r="O558" s="79"/>
      <c r="P558" s="79"/>
      <c r="Q558" s="79"/>
      <c r="R558" s="79"/>
      <c r="S558" s="79"/>
      <c r="T558" s="80"/>
      <c r="AT558" s="17" t="s">
        <v>172</v>
      </c>
      <c r="AU558" s="17" t="s">
        <v>76</v>
      </c>
    </row>
    <row r="559" s="1" customFormat="1">
      <c r="B559" s="38"/>
      <c r="C559" s="39"/>
      <c r="D559" s="228" t="s">
        <v>174</v>
      </c>
      <c r="E559" s="39"/>
      <c r="F559" s="231" t="s">
        <v>985</v>
      </c>
      <c r="G559" s="39"/>
      <c r="H559" s="39"/>
      <c r="I559" s="143"/>
      <c r="J559" s="39"/>
      <c r="K559" s="39"/>
      <c r="L559" s="43"/>
      <c r="M559" s="230"/>
      <c r="N559" s="79"/>
      <c r="O559" s="79"/>
      <c r="P559" s="79"/>
      <c r="Q559" s="79"/>
      <c r="R559" s="79"/>
      <c r="S559" s="79"/>
      <c r="T559" s="80"/>
      <c r="AT559" s="17" t="s">
        <v>174</v>
      </c>
      <c r="AU559" s="17" t="s">
        <v>76</v>
      </c>
    </row>
    <row r="560" s="13" customFormat="1">
      <c r="B560" s="243"/>
      <c r="C560" s="244"/>
      <c r="D560" s="228" t="s">
        <v>176</v>
      </c>
      <c r="E560" s="245" t="s">
        <v>1</v>
      </c>
      <c r="F560" s="246" t="s">
        <v>1724</v>
      </c>
      <c r="G560" s="244"/>
      <c r="H560" s="245" t="s">
        <v>1</v>
      </c>
      <c r="I560" s="247"/>
      <c r="J560" s="244"/>
      <c r="K560" s="244"/>
      <c r="L560" s="248"/>
      <c r="M560" s="249"/>
      <c r="N560" s="250"/>
      <c r="O560" s="250"/>
      <c r="P560" s="250"/>
      <c r="Q560" s="250"/>
      <c r="R560" s="250"/>
      <c r="S560" s="250"/>
      <c r="T560" s="251"/>
      <c r="AT560" s="252" t="s">
        <v>176</v>
      </c>
      <c r="AU560" s="252" t="s">
        <v>76</v>
      </c>
      <c r="AV560" s="13" t="s">
        <v>74</v>
      </c>
      <c r="AW560" s="13" t="s">
        <v>30</v>
      </c>
      <c r="AX560" s="13" t="s">
        <v>67</v>
      </c>
      <c r="AY560" s="252" t="s">
        <v>163</v>
      </c>
    </row>
    <row r="561" s="12" customFormat="1">
      <c r="B561" s="232"/>
      <c r="C561" s="233"/>
      <c r="D561" s="228" t="s">
        <v>176</v>
      </c>
      <c r="E561" s="234" t="s">
        <v>1</v>
      </c>
      <c r="F561" s="235" t="s">
        <v>1648</v>
      </c>
      <c r="G561" s="233"/>
      <c r="H561" s="236">
        <v>51.896000000000001</v>
      </c>
      <c r="I561" s="237"/>
      <c r="J561" s="233"/>
      <c r="K561" s="233"/>
      <c r="L561" s="238"/>
      <c r="M561" s="239"/>
      <c r="N561" s="240"/>
      <c r="O561" s="240"/>
      <c r="P561" s="240"/>
      <c r="Q561" s="240"/>
      <c r="R561" s="240"/>
      <c r="S561" s="240"/>
      <c r="T561" s="241"/>
      <c r="AT561" s="242" t="s">
        <v>176</v>
      </c>
      <c r="AU561" s="242" t="s">
        <v>76</v>
      </c>
      <c r="AV561" s="12" t="s">
        <v>76</v>
      </c>
      <c r="AW561" s="12" t="s">
        <v>30</v>
      </c>
      <c r="AX561" s="12" t="s">
        <v>67</v>
      </c>
      <c r="AY561" s="242" t="s">
        <v>163</v>
      </c>
    </row>
    <row r="562" s="14" customFormat="1">
      <c r="B562" s="253"/>
      <c r="C562" s="254"/>
      <c r="D562" s="228" t="s">
        <v>176</v>
      </c>
      <c r="E562" s="255" t="s">
        <v>1</v>
      </c>
      <c r="F562" s="256" t="s">
        <v>188</v>
      </c>
      <c r="G562" s="254"/>
      <c r="H562" s="257">
        <v>51.896000000000001</v>
      </c>
      <c r="I562" s="258"/>
      <c r="J562" s="254"/>
      <c r="K562" s="254"/>
      <c r="L562" s="259"/>
      <c r="M562" s="260"/>
      <c r="N562" s="261"/>
      <c r="O562" s="261"/>
      <c r="P562" s="261"/>
      <c r="Q562" s="261"/>
      <c r="R562" s="261"/>
      <c r="S562" s="261"/>
      <c r="T562" s="262"/>
      <c r="AT562" s="263" t="s">
        <v>176</v>
      </c>
      <c r="AU562" s="263" t="s">
        <v>76</v>
      </c>
      <c r="AV562" s="14" t="s">
        <v>170</v>
      </c>
      <c r="AW562" s="14" t="s">
        <v>30</v>
      </c>
      <c r="AX562" s="14" t="s">
        <v>74</v>
      </c>
      <c r="AY562" s="263" t="s">
        <v>163</v>
      </c>
    </row>
    <row r="563" s="1" customFormat="1" ht="16.5" customHeight="1">
      <c r="B563" s="38"/>
      <c r="C563" s="216" t="s">
        <v>1042</v>
      </c>
      <c r="D563" s="216" t="s">
        <v>165</v>
      </c>
      <c r="E563" s="217" t="s">
        <v>1307</v>
      </c>
      <c r="F563" s="218" t="s">
        <v>1308</v>
      </c>
      <c r="G563" s="219" t="s">
        <v>197</v>
      </c>
      <c r="H563" s="220">
        <v>79</v>
      </c>
      <c r="I563" s="221"/>
      <c r="J563" s="222">
        <f>ROUND(I563*H563,2)</f>
        <v>0</v>
      </c>
      <c r="K563" s="218" t="s">
        <v>169</v>
      </c>
      <c r="L563" s="43"/>
      <c r="M563" s="223" t="s">
        <v>1</v>
      </c>
      <c r="N563" s="224" t="s">
        <v>38</v>
      </c>
      <c r="O563" s="79"/>
      <c r="P563" s="225">
        <f>O563*H563</f>
        <v>0</v>
      </c>
      <c r="Q563" s="225">
        <v>0.019949999999999999</v>
      </c>
      <c r="R563" s="225">
        <f>Q563*H563</f>
        <v>1.57605</v>
      </c>
      <c r="S563" s="225">
        <v>0</v>
      </c>
      <c r="T563" s="226">
        <f>S563*H563</f>
        <v>0</v>
      </c>
      <c r="AR563" s="17" t="s">
        <v>170</v>
      </c>
      <c r="AT563" s="17" t="s">
        <v>165</v>
      </c>
      <c r="AU563" s="17" t="s">
        <v>76</v>
      </c>
      <c r="AY563" s="17" t="s">
        <v>163</v>
      </c>
      <c r="BE563" s="227">
        <f>IF(N563="základní",J563,0)</f>
        <v>0</v>
      </c>
      <c r="BF563" s="227">
        <f>IF(N563="snížená",J563,0)</f>
        <v>0</v>
      </c>
      <c r="BG563" s="227">
        <f>IF(N563="zákl. přenesená",J563,0)</f>
        <v>0</v>
      </c>
      <c r="BH563" s="227">
        <f>IF(N563="sníž. přenesená",J563,0)</f>
        <v>0</v>
      </c>
      <c r="BI563" s="227">
        <f>IF(N563="nulová",J563,0)</f>
        <v>0</v>
      </c>
      <c r="BJ563" s="17" t="s">
        <v>74</v>
      </c>
      <c r="BK563" s="227">
        <f>ROUND(I563*H563,2)</f>
        <v>0</v>
      </c>
      <c r="BL563" s="17" t="s">
        <v>170</v>
      </c>
      <c r="BM563" s="17" t="s">
        <v>1744</v>
      </c>
    </row>
    <row r="564" s="1" customFormat="1">
      <c r="B564" s="38"/>
      <c r="C564" s="39"/>
      <c r="D564" s="228" t="s">
        <v>172</v>
      </c>
      <c r="E564" s="39"/>
      <c r="F564" s="229" t="s">
        <v>1310</v>
      </c>
      <c r="G564" s="39"/>
      <c r="H564" s="39"/>
      <c r="I564" s="143"/>
      <c r="J564" s="39"/>
      <c r="K564" s="39"/>
      <c r="L564" s="43"/>
      <c r="M564" s="230"/>
      <c r="N564" s="79"/>
      <c r="O564" s="79"/>
      <c r="P564" s="79"/>
      <c r="Q564" s="79"/>
      <c r="R564" s="79"/>
      <c r="S564" s="79"/>
      <c r="T564" s="80"/>
      <c r="AT564" s="17" t="s">
        <v>172</v>
      </c>
      <c r="AU564" s="17" t="s">
        <v>76</v>
      </c>
    </row>
    <row r="565" s="1" customFormat="1">
      <c r="B565" s="38"/>
      <c r="C565" s="39"/>
      <c r="D565" s="228" t="s">
        <v>174</v>
      </c>
      <c r="E565" s="39"/>
      <c r="F565" s="231" t="s">
        <v>985</v>
      </c>
      <c r="G565" s="39"/>
      <c r="H565" s="39"/>
      <c r="I565" s="143"/>
      <c r="J565" s="39"/>
      <c r="K565" s="39"/>
      <c r="L565" s="43"/>
      <c r="M565" s="230"/>
      <c r="N565" s="79"/>
      <c r="O565" s="79"/>
      <c r="P565" s="79"/>
      <c r="Q565" s="79"/>
      <c r="R565" s="79"/>
      <c r="S565" s="79"/>
      <c r="T565" s="80"/>
      <c r="AT565" s="17" t="s">
        <v>174</v>
      </c>
      <c r="AU565" s="17" t="s">
        <v>76</v>
      </c>
    </row>
    <row r="566" s="13" customFormat="1">
      <c r="B566" s="243"/>
      <c r="C566" s="244"/>
      <c r="D566" s="228" t="s">
        <v>176</v>
      </c>
      <c r="E566" s="245" t="s">
        <v>1</v>
      </c>
      <c r="F566" s="246" t="s">
        <v>1714</v>
      </c>
      <c r="G566" s="244"/>
      <c r="H566" s="245" t="s">
        <v>1</v>
      </c>
      <c r="I566" s="247"/>
      <c r="J566" s="244"/>
      <c r="K566" s="244"/>
      <c r="L566" s="248"/>
      <c r="M566" s="249"/>
      <c r="N566" s="250"/>
      <c r="O566" s="250"/>
      <c r="P566" s="250"/>
      <c r="Q566" s="250"/>
      <c r="R566" s="250"/>
      <c r="S566" s="250"/>
      <c r="T566" s="251"/>
      <c r="AT566" s="252" t="s">
        <v>176</v>
      </c>
      <c r="AU566" s="252" t="s">
        <v>76</v>
      </c>
      <c r="AV566" s="13" t="s">
        <v>74</v>
      </c>
      <c r="AW566" s="13" t="s">
        <v>30</v>
      </c>
      <c r="AX566" s="13" t="s">
        <v>67</v>
      </c>
      <c r="AY566" s="252" t="s">
        <v>163</v>
      </c>
    </row>
    <row r="567" s="12" customFormat="1">
      <c r="B567" s="232"/>
      <c r="C567" s="233"/>
      <c r="D567" s="228" t="s">
        <v>176</v>
      </c>
      <c r="E567" s="234" t="s">
        <v>1</v>
      </c>
      <c r="F567" s="235" t="s">
        <v>1715</v>
      </c>
      <c r="G567" s="233"/>
      <c r="H567" s="236">
        <v>79</v>
      </c>
      <c r="I567" s="237"/>
      <c r="J567" s="233"/>
      <c r="K567" s="233"/>
      <c r="L567" s="238"/>
      <c r="M567" s="239"/>
      <c r="N567" s="240"/>
      <c r="O567" s="240"/>
      <c r="P567" s="240"/>
      <c r="Q567" s="240"/>
      <c r="R567" s="240"/>
      <c r="S567" s="240"/>
      <c r="T567" s="241"/>
      <c r="AT567" s="242" t="s">
        <v>176</v>
      </c>
      <c r="AU567" s="242" t="s">
        <v>76</v>
      </c>
      <c r="AV567" s="12" t="s">
        <v>76</v>
      </c>
      <c r="AW567" s="12" t="s">
        <v>30</v>
      </c>
      <c r="AX567" s="12" t="s">
        <v>74</v>
      </c>
      <c r="AY567" s="242" t="s">
        <v>163</v>
      </c>
    </row>
    <row r="568" s="1" customFormat="1" ht="16.5" customHeight="1">
      <c r="B568" s="38"/>
      <c r="C568" s="216" t="s">
        <v>1049</v>
      </c>
      <c r="D568" s="216" t="s">
        <v>165</v>
      </c>
      <c r="E568" s="217" t="s">
        <v>1745</v>
      </c>
      <c r="F568" s="218" t="s">
        <v>1746</v>
      </c>
      <c r="G568" s="219" t="s">
        <v>197</v>
      </c>
      <c r="H568" s="220">
        <v>64.917000000000002</v>
      </c>
      <c r="I568" s="221"/>
      <c r="J568" s="222">
        <f>ROUND(I568*H568,2)</f>
        <v>0</v>
      </c>
      <c r="K568" s="218" t="s">
        <v>169</v>
      </c>
      <c r="L568" s="43"/>
      <c r="M568" s="223" t="s">
        <v>1</v>
      </c>
      <c r="N568" s="224" t="s">
        <v>38</v>
      </c>
      <c r="O568" s="79"/>
      <c r="P568" s="225">
        <f>O568*H568</f>
        <v>0</v>
      </c>
      <c r="Q568" s="225">
        <v>0</v>
      </c>
      <c r="R568" s="225">
        <f>Q568*H568</f>
        <v>0</v>
      </c>
      <c r="S568" s="225">
        <v>0</v>
      </c>
      <c r="T568" s="226">
        <f>S568*H568</f>
        <v>0</v>
      </c>
      <c r="AR568" s="17" t="s">
        <v>170</v>
      </c>
      <c r="AT568" s="17" t="s">
        <v>165</v>
      </c>
      <c r="AU568" s="17" t="s">
        <v>76</v>
      </c>
      <c r="AY568" s="17" t="s">
        <v>163</v>
      </c>
      <c r="BE568" s="227">
        <f>IF(N568="základní",J568,0)</f>
        <v>0</v>
      </c>
      <c r="BF568" s="227">
        <f>IF(N568="snížená",J568,0)</f>
        <v>0</v>
      </c>
      <c r="BG568" s="227">
        <f>IF(N568="zákl. přenesená",J568,0)</f>
        <v>0</v>
      </c>
      <c r="BH568" s="227">
        <f>IF(N568="sníž. přenesená",J568,0)</f>
        <v>0</v>
      </c>
      <c r="BI568" s="227">
        <f>IF(N568="nulová",J568,0)</f>
        <v>0</v>
      </c>
      <c r="BJ568" s="17" t="s">
        <v>74</v>
      </c>
      <c r="BK568" s="227">
        <f>ROUND(I568*H568,2)</f>
        <v>0</v>
      </c>
      <c r="BL568" s="17" t="s">
        <v>170</v>
      </c>
      <c r="BM568" s="17" t="s">
        <v>1747</v>
      </c>
    </row>
    <row r="569" s="1" customFormat="1">
      <c r="B569" s="38"/>
      <c r="C569" s="39"/>
      <c r="D569" s="228" t="s">
        <v>172</v>
      </c>
      <c r="E569" s="39"/>
      <c r="F569" s="229" t="s">
        <v>1748</v>
      </c>
      <c r="G569" s="39"/>
      <c r="H569" s="39"/>
      <c r="I569" s="143"/>
      <c r="J569" s="39"/>
      <c r="K569" s="39"/>
      <c r="L569" s="43"/>
      <c r="M569" s="230"/>
      <c r="N569" s="79"/>
      <c r="O569" s="79"/>
      <c r="P569" s="79"/>
      <c r="Q569" s="79"/>
      <c r="R569" s="79"/>
      <c r="S569" s="79"/>
      <c r="T569" s="80"/>
      <c r="AT569" s="17" t="s">
        <v>172</v>
      </c>
      <c r="AU569" s="17" t="s">
        <v>76</v>
      </c>
    </row>
    <row r="570" s="1" customFormat="1">
      <c r="B570" s="38"/>
      <c r="C570" s="39"/>
      <c r="D570" s="228" t="s">
        <v>174</v>
      </c>
      <c r="E570" s="39"/>
      <c r="F570" s="231" t="s">
        <v>985</v>
      </c>
      <c r="G570" s="39"/>
      <c r="H570" s="39"/>
      <c r="I570" s="143"/>
      <c r="J570" s="39"/>
      <c r="K570" s="39"/>
      <c r="L570" s="43"/>
      <c r="M570" s="230"/>
      <c r="N570" s="79"/>
      <c r="O570" s="79"/>
      <c r="P570" s="79"/>
      <c r="Q570" s="79"/>
      <c r="R570" s="79"/>
      <c r="S570" s="79"/>
      <c r="T570" s="80"/>
      <c r="AT570" s="17" t="s">
        <v>174</v>
      </c>
      <c r="AU570" s="17" t="s">
        <v>76</v>
      </c>
    </row>
    <row r="571" s="13" customFormat="1">
      <c r="B571" s="243"/>
      <c r="C571" s="244"/>
      <c r="D571" s="228" t="s">
        <v>176</v>
      </c>
      <c r="E571" s="245" t="s">
        <v>1</v>
      </c>
      <c r="F571" s="246" t="s">
        <v>1703</v>
      </c>
      <c r="G571" s="244"/>
      <c r="H571" s="245" t="s">
        <v>1</v>
      </c>
      <c r="I571" s="247"/>
      <c r="J571" s="244"/>
      <c r="K571" s="244"/>
      <c r="L571" s="248"/>
      <c r="M571" s="249"/>
      <c r="N571" s="250"/>
      <c r="O571" s="250"/>
      <c r="P571" s="250"/>
      <c r="Q571" s="250"/>
      <c r="R571" s="250"/>
      <c r="S571" s="250"/>
      <c r="T571" s="251"/>
      <c r="AT571" s="252" t="s">
        <v>176</v>
      </c>
      <c r="AU571" s="252" t="s">
        <v>76</v>
      </c>
      <c r="AV571" s="13" t="s">
        <v>74</v>
      </c>
      <c r="AW571" s="13" t="s">
        <v>30</v>
      </c>
      <c r="AX571" s="13" t="s">
        <v>67</v>
      </c>
      <c r="AY571" s="252" t="s">
        <v>163</v>
      </c>
    </row>
    <row r="572" s="12" customFormat="1">
      <c r="B572" s="232"/>
      <c r="C572" s="233"/>
      <c r="D572" s="228" t="s">
        <v>176</v>
      </c>
      <c r="E572" s="234" t="s">
        <v>1</v>
      </c>
      <c r="F572" s="235" t="s">
        <v>1734</v>
      </c>
      <c r="G572" s="233"/>
      <c r="H572" s="236">
        <v>13.021000000000001</v>
      </c>
      <c r="I572" s="237"/>
      <c r="J572" s="233"/>
      <c r="K572" s="233"/>
      <c r="L572" s="238"/>
      <c r="M572" s="239"/>
      <c r="N572" s="240"/>
      <c r="O572" s="240"/>
      <c r="P572" s="240"/>
      <c r="Q572" s="240"/>
      <c r="R572" s="240"/>
      <c r="S572" s="240"/>
      <c r="T572" s="241"/>
      <c r="AT572" s="242" t="s">
        <v>176</v>
      </c>
      <c r="AU572" s="242" t="s">
        <v>76</v>
      </c>
      <c r="AV572" s="12" t="s">
        <v>76</v>
      </c>
      <c r="AW572" s="12" t="s">
        <v>30</v>
      </c>
      <c r="AX572" s="12" t="s">
        <v>67</v>
      </c>
      <c r="AY572" s="242" t="s">
        <v>163</v>
      </c>
    </row>
    <row r="573" s="13" customFormat="1">
      <c r="B573" s="243"/>
      <c r="C573" s="244"/>
      <c r="D573" s="228" t="s">
        <v>176</v>
      </c>
      <c r="E573" s="245" t="s">
        <v>1</v>
      </c>
      <c r="F573" s="246" t="s">
        <v>1724</v>
      </c>
      <c r="G573" s="244"/>
      <c r="H573" s="245" t="s">
        <v>1</v>
      </c>
      <c r="I573" s="247"/>
      <c r="J573" s="244"/>
      <c r="K573" s="244"/>
      <c r="L573" s="248"/>
      <c r="M573" s="249"/>
      <c r="N573" s="250"/>
      <c r="O573" s="250"/>
      <c r="P573" s="250"/>
      <c r="Q573" s="250"/>
      <c r="R573" s="250"/>
      <c r="S573" s="250"/>
      <c r="T573" s="251"/>
      <c r="AT573" s="252" t="s">
        <v>176</v>
      </c>
      <c r="AU573" s="252" t="s">
        <v>76</v>
      </c>
      <c r="AV573" s="13" t="s">
        <v>74</v>
      </c>
      <c r="AW573" s="13" t="s">
        <v>30</v>
      </c>
      <c r="AX573" s="13" t="s">
        <v>67</v>
      </c>
      <c r="AY573" s="252" t="s">
        <v>163</v>
      </c>
    </row>
    <row r="574" s="12" customFormat="1">
      <c r="B574" s="232"/>
      <c r="C574" s="233"/>
      <c r="D574" s="228" t="s">
        <v>176</v>
      </c>
      <c r="E574" s="234" t="s">
        <v>1</v>
      </c>
      <c r="F574" s="235" t="s">
        <v>1648</v>
      </c>
      <c r="G574" s="233"/>
      <c r="H574" s="236">
        <v>51.896000000000001</v>
      </c>
      <c r="I574" s="237"/>
      <c r="J574" s="233"/>
      <c r="K574" s="233"/>
      <c r="L574" s="238"/>
      <c r="M574" s="239"/>
      <c r="N574" s="240"/>
      <c r="O574" s="240"/>
      <c r="P574" s="240"/>
      <c r="Q574" s="240"/>
      <c r="R574" s="240"/>
      <c r="S574" s="240"/>
      <c r="T574" s="241"/>
      <c r="AT574" s="242" t="s">
        <v>176</v>
      </c>
      <c r="AU574" s="242" t="s">
        <v>76</v>
      </c>
      <c r="AV574" s="12" t="s">
        <v>76</v>
      </c>
      <c r="AW574" s="12" t="s">
        <v>30</v>
      </c>
      <c r="AX574" s="12" t="s">
        <v>67</v>
      </c>
      <c r="AY574" s="242" t="s">
        <v>163</v>
      </c>
    </row>
    <row r="575" s="14" customFormat="1">
      <c r="B575" s="253"/>
      <c r="C575" s="254"/>
      <c r="D575" s="228" t="s">
        <v>176</v>
      </c>
      <c r="E575" s="255" t="s">
        <v>1</v>
      </c>
      <c r="F575" s="256" t="s">
        <v>188</v>
      </c>
      <c r="G575" s="254"/>
      <c r="H575" s="257">
        <v>64.917000000000002</v>
      </c>
      <c r="I575" s="258"/>
      <c r="J575" s="254"/>
      <c r="K575" s="254"/>
      <c r="L575" s="259"/>
      <c r="M575" s="260"/>
      <c r="N575" s="261"/>
      <c r="O575" s="261"/>
      <c r="P575" s="261"/>
      <c r="Q575" s="261"/>
      <c r="R575" s="261"/>
      <c r="S575" s="261"/>
      <c r="T575" s="262"/>
      <c r="AT575" s="263" t="s">
        <v>176</v>
      </c>
      <c r="AU575" s="263" t="s">
        <v>76</v>
      </c>
      <c r="AV575" s="14" t="s">
        <v>170</v>
      </c>
      <c r="AW575" s="14" t="s">
        <v>30</v>
      </c>
      <c r="AX575" s="14" t="s">
        <v>74</v>
      </c>
      <c r="AY575" s="263" t="s">
        <v>163</v>
      </c>
    </row>
    <row r="576" s="1" customFormat="1" ht="16.5" customHeight="1">
      <c r="B576" s="38"/>
      <c r="C576" s="216" t="s">
        <v>1052</v>
      </c>
      <c r="D576" s="216" t="s">
        <v>165</v>
      </c>
      <c r="E576" s="217" t="s">
        <v>1018</v>
      </c>
      <c r="F576" s="218" t="s">
        <v>1019</v>
      </c>
      <c r="G576" s="219" t="s">
        <v>197</v>
      </c>
      <c r="H576" s="220">
        <v>25.948</v>
      </c>
      <c r="I576" s="221"/>
      <c r="J576" s="222">
        <f>ROUND(I576*H576,2)</f>
        <v>0</v>
      </c>
      <c r="K576" s="218" t="s">
        <v>169</v>
      </c>
      <c r="L576" s="43"/>
      <c r="M576" s="223" t="s">
        <v>1</v>
      </c>
      <c r="N576" s="224" t="s">
        <v>38</v>
      </c>
      <c r="O576" s="79"/>
      <c r="P576" s="225">
        <f>O576*H576</f>
        <v>0</v>
      </c>
      <c r="Q576" s="225">
        <v>0.00098999999999999999</v>
      </c>
      <c r="R576" s="225">
        <f>Q576*H576</f>
        <v>0.025688519999999999</v>
      </c>
      <c r="S576" s="225">
        <v>0</v>
      </c>
      <c r="T576" s="226">
        <f>S576*H576</f>
        <v>0</v>
      </c>
      <c r="AR576" s="17" t="s">
        <v>170</v>
      </c>
      <c r="AT576" s="17" t="s">
        <v>165</v>
      </c>
      <c r="AU576" s="17" t="s">
        <v>76</v>
      </c>
      <c r="AY576" s="17" t="s">
        <v>163</v>
      </c>
      <c r="BE576" s="227">
        <f>IF(N576="základní",J576,0)</f>
        <v>0</v>
      </c>
      <c r="BF576" s="227">
        <f>IF(N576="snížená",J576,0)</f>
        <v>0</v>
      </c>
      <c r="BG576" s="227">
        <f>IF(N576="zákl. přenesená",J576,0)</f>
        <v>0</v>
      </c>
      <c r="BH576" s="227">
        <f>IF(N576="sníž. přenesená",J576,0)</f>
        <v>0</v>
      </c>
      <c r="BI576" s="227">
        <f>IF(N576="nulová",J576,0)</f>
        <v>0</v>
      </c>
      <c r="BJ576" s="17" t="s">
        <v>74</v>
      </c>
      <c r="BK576" s="227">
        <f>ROUND(I576*H576,2)</f>
        <v>0</v>
      </c>
      <c r="BL576" s="17" t="s">
        <v>170</v>
      </c>
      <c r="BM576" s="17" t="s">
        <v>1749</v>
      </c>
    </row>
    <row r="577" s="1" customFormat="1">
      <c r="B577" s="38"/>
      <c r="C577" s="39"/>
      <c r="D577" s="228" t="s">
        <v>172</v>
      </c>
      <c r="E577" s="39"/>
      <c r="F577" s="229" t="s">
        <v>1021</v>
      </c>
      <c r="G577" s="39"/>
      <c r="H577" s="39"/>
      <c r="I577" s="143"/>
      <c r="J577" s="39"/>
      <c r="K577" s="39"/>
      <c r="L577" s="43"/>
      <c r="M577" s="230"/>
      <c r="N577" s="79"/>
      <c r="O577" s="79"/>
      <c r="P577" s="79"/>
      <c r="Q577" s="79"/>
      <c r="R577" s="79"/>
      <c r="S577" s="79"/>
      <c r="T577" s="80"/>
      <c r="AT577" s="17" t="s">
        <v>172</v>
      </c>
      <c r="AU577" s="17" t="s">
        <v>76</v>
      </c>
    </row>
    <row r="578" s="1" customFormat="1">
      <c r="B578" s="38"/>
      <c r="C578" s="39"/>
      <c r="D578" s="228" t="s">
        <v>174</v>
      </c>
      <c r="E578" s="39"/>
      <c r="F578" s="231" t="s">
        <v>1022</v>
      </c>
      <c r="G578" s="39"/>
      <c r="H578" s="39"/>
      <c r="I578" s="143"/>
      <c r="J578" s="39"/>
      <c r="K578" s="39"/>
      <c r="L578" s="43"/>
      <c r="M578" s="230"/>
      <c r="N578" s="79"/>
      <c r="O578" s="79"/>
      <c r="P578" s="79"/>
      <c r="Q578" s="79"/>
      <c r="R578" s="79"/>
      <c r="S578" s="79"/>
      <c r="T578" s="80"/>
      <c r="AT578" s="17" t="s">
        <v>174</v>
      </c>
      <c r="AU578" s="17" t="s">
        <v>76</v>
      </c>
    </row>
    <row r="579" s="13" customFormat="1">
      <c r="B579" s="243"/>
      <c r="C579" s="244"/>
      <c r="D579" s="228" t="s">
        <v>176</v>
      </c>
      <c r="E579" s="245" t="s">
        <v>1</v>
      </c>
      <c r="F579" s="246" t="s">
        <v>1750</v>
      </c>
      <c r="G579" s="244"/>
      <c r="H579" s="245" t="s">
        <v>1</v>
      </c>
      <c r="I579" s="247"/>
      <c r="J579" s="244"/>
      <c r="K579" s="244"/>
      <c r="L579" s="248"/>
      <c r="M579" s="249"/>
      <c r="N579" s="250"/>
      <c r="O579" s="250"/>
      <c r="P579" s="250"/>
      <c r="Q579" s="250"/>
      <c r="R579" s="250"/>
      <c r="S579" s="250"/>
      <c r="T579" s="251"/>
      <c r="AT579" s="252" t="s">
        <v>176</v>
      </c>
      <c r="AU579" s="252" t="s">
        <v>76</v>
      </c>
      <c r="AV579" s="13" t="s">
        <v>74</v>
      </c>
      <c r="AW579" s="13" t="s">
        <v>30</v>
      </c>
      <c r="AX579" s="13" t="s">
        <v>67</v>
      </c>
      <c r="AY579" s="252" t="s">
        <v>163</v>
      </c>
    </row>
    <row r="580" s="13" customFormat="1">
      <c r="B580" s="243"/>
      <c r="C580" s="244"/>
      <c r="D580" s="228" t="s">
        <v>176</v>
      </c>
      <c r="E580" s="245" t="s">
        <v>1</v>
      </c>
      <c r="F580" s="246" t="s">
        <v>1724</v>
      </c>
      <c r="G580" s="244"/>
      <c r="H580" s="245" t="s">
        <v>1</v>
      </c>
      <c r="I580" s="247"/>
      <c r="J580" s="244"/>
      <c r="K580" s="244"/>
      <c r="L580" s="248"/>
      <c r="M580" s="249"/>
      <c r="N580" s="250"/>
      <c r="O580" s="250"/>
      <c r="P580" s="250"/>
      <c r="Q580" s="250"/>
      <c r="R580" s="250"/>
      <c r="S580" s="250"/>
      <c r="T580" s="251"/>
      <c r="AT580" s="252" t="s">
        <v>176</v>
      </c>
      <c r="AU580" s="252" t="s">
        <v>76</v>
      </c>
      <c r="AV580" s="13" t="s">
        <v>74</v>
      </c>
      <c r="AW580" s="13" t="s">
        <v>30</v>
      </c>
      <c r="AX580" s="13" t="s">
        <v>67</v>
      </c>
      <c r="AY580" s="252" t="s">
        <v>163</v>
      </c>
    </row>
    <row r="581" s="12" customFormat="1">
      <c r="B581" s="232"/>
      <c r="C581" s="233"/>
      <c r="D581" s="228" t="s">
        <v>176</v>
      </c>
      <c r="E581" s="234" t="s">
        <v>1</v>
      </c>
      <c r="F581" s="235" t="s">
        <v>1751</v>
      </c>
      <c r="G581" s="233"/>
      <c r="H581" s="236">
        <v>25.948</v>
      </c>
      <c r="I581" s="237"/>
      <c r="J581" s="233"/>
      <c r="K581" s="233"/>
      <c r="L581" s="238"/>
      <c r="M581" s="239"/>
      <c r="N581" s="240"/>
      <c r="O581" s="240"/>
      <c r="P581" s="240"/>
      <c r="Q581" s="240"/>
      <c r="R581" s="240"/>
      <c r="S581" s="240"/>
      <c r="T581" s="241"/>
      <c r="AT581" s="242" t="s">
        <v>176</v>
      </c>
      <c r="AU581" s="242" t="s">
        <v>76</v>
      </c>
      <c r="AV581" s="12" t="s">
        <v>76</v>
      </c>
      <c r="AW581" s="12" t="s">
        <v>30</v>
      </c>
      <c r="AX581" s="12" t="s">
        <v>67</v>
      </c>
      <c r="AY581" s="242" t="s">
        <v>163</v>
      </c>
    </row>
    <row r="582" s="14" customFormat="1">
      <c r="B582" s="253"/>
      <c r="C582" s="254"/>
      <c r="D582" s="228" t="s">
        <v>176</v>
      </c>
      <c r="E582" s="255" t="s">
        <v>1</v>
      </c>
      <c r="F582" s="256" t="s">
        <v>188</v>
      </c>
      <c r="G582" s="254"/>
      <c r="H582" s="257">
        <v>25.948</v>
      </c>
      <c r="I582" s="258"/>
      <c r="J582" s="254"/>
      <c r="K582" s="254"/>
      <c r="L582" s="259"/>
      <c r="M582" s="260"/>
      <c r="N582" s="261"/>
      <c r="O582" s="261"/>
      <c r="P582" s="261"/>
      <c r="Q582" s="261"/>
      <c r="R582" s="261"/>
      <c r="S582" s="261"/>
      <c r="T582" s="262"/>
      <c r="AT582" s="263" t="s">
        <v>176</v>
      </c>
      <c r="AU582" s="263" t="s">
        <v>76</v>
      </c>
      <c r="AV582" s="14" t="s">
        <v>170</v>
      </c>
      <c r="AW582" s="14" t="s">
        <v>30</v>
      </c>
      <c r="AX582" s="14" t="s">
        <v>74</v>
      </c>
      <c r="AY582" s="263" t="s">
        <v>163</v>
      </c>
    </row>
    <row r="583" s="1" customFormat="1" ht="16.5" customHeight="1">
      <c r="B583" s="38"/>
      <c r="C583" s="216" t="s">
        <v>1055</v>
      </c>
      <c r="D583" s="216" t="s">
        <v>165</v>
      </c>
      <c r="E583" s="217" t="s">
        <v>1752</v>
      </c>
      <c r="F583" s="218" t="s">
        <v>1753</v>
      </c>
      <c r="G583" s="219" t="s">
        <v>197</v>
      </c>
      <c r="H583" s="220">
        <v>51.896000000000001</v>
      </c>
      <c r="I583" s="221"/>
      <c r="J583" s="222">
        <f>ROUND(I583*H583,2)</f>
        <v>0</v>
      </c>
      <c r="K583" s="218" t="s">
        <v>169</v>
      </c>
      <c r="L583" s="43"/>
      <c r="M583" s="223" t="s">
        <v>1</v>
      </c>
      <c r="N583" s="224" t="s">
        <v>38</v>
      </c>
      <c r="O583" s="79"/>
      <c r="P583" s="225">
        <f>O583*H583</f>
        <v>0</v>
      </c>
      <c r="Q583" s="225">
        <v>0</v>
      </c>
      <c r="R583" s="225">
        <f>Q583*H583</f>
        <v>0</v>
      </c>
      <c r="S583" s="225">
        <v>0</v>
      </c>
      <c r="T583" s="226">
        <f>S583*H583</f>
        <v>0</v>
      </c>
      <c r="AR583" s="17" t="s">
        <v>170</v>
      </c>
      <c r="AT583" s="17" t="s">
        <v>165</v>
      </c>
      <c r="AU583" s="17" t="s">
        <v>76</v>
      </c>
      <c r="AY583" s="17" t="s">
        <v>163</v>
      </c>
      <c r="BE583" s="227">
        <f>IF(N583="základní",J583,0)</f>
        <v>0</v>
      </c>
      <c r="BF583" s="227">
        <f>IF(N583="snížená",J583,0)</f>
        <v>0</v>
      </c>
      <c r="BG583" s="227">
        <f>IF(N583="zákl. přenesená",J583,0)</f>
        <v>0</v>
      </c>
      <c r="BH583" s="227">
        <f>IF(N583="sníž. přenesená",J583,0)</f>
        <v>0</v>
      </c>
      <c r="BI583" s="227">
        <f>IF(N583="nulová",J583,0)</f>
        <v>0</v>
      </c>
      <c r="BJ583" s="17" t="s">
        <v>74</v>
      </c>
      <c r="BK583" s="227">
        <f>ROUND(I583*H583,2)</f>
        <v>0</v>
      </c>
      <c r="BL583" s="17" t="s">
        <v>170</v>
      </c>
      <c r="BM583" s="17" t="s">
        <v>1754</v>
      </c>
    </row>
    <row r="584" s="1" customFormat="1">
      <c r="B584" s="38"/>
      <c r="C584" s="39"/>
      <c r="D584" s="228" t="s">
        <v>172</v>
      </c>
      <c r="E584" s="39"/>
      <c r="F584" s="229" t="s">
        <v>1755</v>
      </c>
      <c r="G584" s="39"/>
      <c r="H584" s="39"/>
      <c r="I584" s="143"/>
      <c r="J584" s="39"/>
      <c r="K584" s="39"/>
      <c r="L584" s="43"/>
      <c r="M584" s="230"/>
      <c r="N584" s="79"/>
      <c r="O584" s="79"/>
      <c r="P584" s="79"/>
      <c r="Q584" s="79"/>
      <c r="R584" s="79"/>
      <c r="S584" s="79"/>
      <c r="T584" s="80"/>
      <c r="AT584" s="17" t="s">
        <v>172</v>
      </c>
      <c r="AU584" s="17" t="s">
        <v>76</v>
      </c>
    </row>
    <row r="585" s="1" customFormat="1">
      <c r="B585" s="38"/>
      <c r="C585" s="39"/>
      <c r="D585" s="228" t="s">
        <v>174</v>
      </c>
      <c r="E585" s="39"/>
      <c r="F585" s="231" t="s">
        <v>1022</v>
      </c>
      <c r="G585" s="39"/>
      <c r="H585" s="39"/>
      <c r="I585" s="143"/>
      <c r="J585" s="39"/>
      <c r="K585" s="39"/>
      <c r="L585" s="43"/>
      <c r="M585" s="230"/>
      <c r="N585" s="79"/>
      <c r="O585" s="79"/>
      <c r="P585" s="79"/>
      <c r="Q585" s="79"/>
      <c r="R585" s="79"/>
      <c r="S585" s="79"/>
      <c r="T585" s="80"/>
      <c r="AT585" s="17" t="s">
        <v>174</v>
      </c>
      <c r="AU585" s="17" t="s">
        <v>76</v>
      </c>
    </row>
    <row r="586" s="13" customFormat="1">
      <c r="B586" s="243"/>
      <c r="C586" s="244"/>
      <c r="D586" s="228" t="s">
        <v>176</v>
      </c>
      <c r="E586" s="245" t="s">
        <v>1</v>
      </c>
      <c r="F586" s="246" t="s">
        <v>1724</v>
      </c>
      <c r="G586" s="244"/>
      <c r="H586" s="245" t="s">
        <v>1</v>
      </c>
      <c r="I586" s="247"/>
      <c r="J586" s="244"/>
      <c r="K586" s="244"/>
      <c r="L586" s="248"/>
      <c r="M586" s="249"/>
      <c r="N586" s="250"/>
      <c r="O586" s="250"/>
      <c r="P586" s="250"/>
      <c r="Q586" s="250"/>
      <c r="R586" s="250"/>
      <c r="S586" s="250"/>
      <c r="T586" s="251"/>
      <c r="AT586" s="252" t="s">
        <v>176</v>
      </c>
      <c r="AU586" s="252" t="s">
        <v>76</v>
      </c>
      <c r="AV586" s="13" t="s">
        <v>74</v>
      </c>
      <c r="AW586" s="13" t="s">
        <v>30</v>
      </c>
      <c r="AX586" s="13" t="s">
        <v>67</v>
      </c>
      <c r="AY586" s="252" t="s">
        <v>163</v>
      </c>
    </row>
    <row r="587" s="12" customFormat="1">
      <c r="B587" s="232"/>
      <c r="C587" s="233"/>
      <c r="D587" s="228" t="s">
        <v>176</v>
      </c>
      <c r="E587" s="234" t="s">
        <v>1</v>
      </c>
      <c r="F587" s="235" t="s">
        <v>1648</v>
      </c>
      <c r="G587" s="233"/>
      <c r="H587" s="236">
        <v>51.896000000000001</v>
      </c>
      <c r="I587" s="237"/>
      <c r="J587" s="233"/>
      <c r="K587" s="233"/>
      <c r="L587" s="238"/>
      <c r="M587" s="239"/>
      <c r="N587" s="240"/>
      <c r="O587" s="240"/>
      <c r="P587" s="240"/>
      <c r="Q587" s="240"/>
      <c r="R587" s="240"/>
      <c r="S587" s="240"/>
      <c r="T587" s="241"/>
      <c r="AT587" s="242" t="s">
        <v>176</v>
      </c>
      <c r="AU587" s="242" t="s">
        <v>76</v>
      </c>
      <c r="AV587" s="12" t="s">
        <v>76</v>
      </c>
      <c r="AW587" s="12" t="s">
        <v>30</v>
      </c>
      <c r="AX587" s="12" t="s">
        <v>67</v>
      </c>
      <c r="AY587" s="242" t="s">
        <v>163</v>
      </c>
    </row>
    <row r="588" s="14" customFormat="1">
      <c r="B588" s="253"/>
      <c r="C588" s="254"/>
      <c r="D588" s="228" t="s">
        <v>176</v>
      </c>
      <c r="E588" s="255" t="s">
        <v>1</v>
      </c>
      <c r="F588" s="256" t="s">
        <v>188</v>
      </c>
      <c r="G588" s="254"/>
      <c r="H588" s="257">
        <v>51.896000000000001</v>
      </c>
      <c r="I588" s="258"/>
      <c r="J588" s="254"/>
      <c r="K588" s="254"/>
      <c r="L588" s="259"/>
      <c r="M588" s="260"/>
      <c r="N588" s="261"/>
      <c r="O588" s="261"/>
      <c r="P588" s="261"/>
      <c r="Q588" s="261"/>
      <c r="R588" s="261"/>
      <c r="S588" s="261"/>
      <c r="T588" s="262"/>
      <c r="AT588" s="263" t="s">
        <v>176</v>
      </c>
      <c r="AU588" s="263" t="s">
        <v>76</v>
      </c>
      <c r="AV588" s="14" t="s">
        <v>170</v>
      </c>
      <c r="AW588" s="14" t="s">
        <v>30</v>
      </c>
      <c r="AX588" s="14" t="s">
        <v>74</v>
      </c>
      <c r="AY588" s="263" t="s">
        <v>163</v>
      </c>
    </row>
    <row r="589" s="1" customFormat="1" ht="16.5" customHeight="1">
      <c r="B589" s="38"/>
      <c r="C589" s="216" t="s">
        <v>1057</v>
      </c>
      <c r="D589" s="216" t="s">
        <v>165</v>
      </c>
      <c r="E589" s="217" t="s">
        <v>1031</v>
      </c>
      <c r="F589" s="218" t="s">
        <v>1032</v>
      </c>
      <c r="G589" s="219" t="s">
        <v>197</v>
      </c>
      <c r="H589" s="220">
        <v>130.89599999999999</v>
      </c>
      <c r="I589" s="221"/>
      <c r="J589" s="222">
        <f>ROUND(I589*H589,2)</f>
        <v>0</v>
      </c>
      <c r="K589" s="218" t="s">
        <v>169</v>
      </c>
      <c r="L589" s="43"/>
      <c r="M589" s="223" t="s">
        <v>1</v>
      </c>
      <c r="N589" s="224" t="s">
        <v>38</v>
      </c>
      <c r="O589" s="79"/>
      <c r="P589" s="225">
        <f>O589*H589</f>
        <v>0</v>
      </c>
      <c r="Q589" s="225">
        <v>0.00158</v>
      </c>
      <c r="R589" s="225">
        <f>Q589*H589</f>
        <v>0.20681567999999997</v>
      </c>
      <c r="S589" s="225">
        <v>0</v>
      </c>
      <c r="T589" s="226">
        <f>S589*H589</f>
        <v>0</v>
      </c>
      <c r="AR589" s="17" t="s">
        <v>170</v>
      </c>
      <c r="AT589" s="17" t="s">
        <v>165</v>
      </c>
      <c r="AU589" s="17" t="s">
        <v>76</v>
      </c>
      <c r="AY589" s="17" t="s">
        <v>163</v>
      </c>
      <c r="BE589" s="227">
        <f>IF(N589="základní",J589,0)</f>
        <v>0</v>
      </c>
      <c r="BF589" s="227">
        <f>IF(N589="snížená",J589,0)</f>
        <v>0</v>
      </c>
      <c r="BG589" s="227">
        <f>IF(N589="zákl. přenesená",J589,0)</f>
        <v>0</v>
      </c>
      <c r="BH589" s="227">
        <f>IF(N589="sníž. přenesená",J589,0)</f>
        <v>0</v>
      </c>
      <c r="BI589" s="227">
        <f>IF(N589="nulová",J589,0)</f>
        <v>0</v>
      </c>
      <c r="BJ589" s="17" t="s">
        <v>74</v>
      </c>
      <c r="BK589" s="227">
        <f>ROUND(I589*H589,2)</f>
        <v>0</v>
      </c>
      <c r="BL589" s="17" t="s">
        <v>170</v>
      </c>
      <c r="BM589" s="17" t="s">
        <v>1756</v>
      </c>
    </row>
    <row r="590" s="1" customFormat="1">
      <c r="B590" s="38"/>
      <c r="C590" s="39"/>
      <c r="D590" s="228" t="s">
        <v>172</v>
      </c>
      <c r="E590" s="39"/>
      <c r="F590" s="229" t="s">
        <v>1034</v>
      </c>
      <c r="G590" s="39"/>
      <c r="H590" s="39"/>
      <c r="I590" s="143"/>
      <c r="J590" s="39"/>
      <c r="K590" s="39"/>
      <c r="L590" s="43"/>
      <c r="M590" s="230"/>
      <c r="N590" s="79"/>
      <c r="O590" s="79"/>
      <c r="P590" s="79"/>
      <c r="Q590" s="79"/>
      <c r="R590" s="79"/>
      <c r="S590" s="79"/>
      <c r="T590" s="80"/>
      <c r="AT590" s="17" t="s">
        <v>172</v>
      </c>
      <c r="AU590" s="17" t="s">
        <v>76</v>
      </c>
    </row>
    <row r="591" s="13" customFormat="1">
      <c r="B591" s="243"/>
      <c r="C591" s="244"/>
      <c r="D591" s="228" t="s">
        <v>176</v>
      </c>
      <c r="E591" s="245" t="s">
        <v>1</v>
      </c>
      <c r="F591" s="246" t="s">
        <v>1714</v>
      </c>
      <c r="G591" s="244"/>
      <c r="H591" s="245" t="s">
        <v>1</v>
      </c>
      <c r="I591" s="247"/>
      <c r="J591" s="244"/>
      <c r="K591" s="244"/>
      <c r="L591" s="248"/>
      <c r="M591" s="249"/>
      <c r="N591" s="250"/>
      <c r="O591" s="250"/>
      <c r="P591" s="250"/>
      <c r="Q591" s="250"/>
      <c r="R591" s="250"/>
      <c r="S591" s="250"/>
      <c r="T591" s="251"/>
      <c r="AT591" s="252" t="s">
        <v>176</v>
      </c>
      <c r="AU591" s="252" t="s">
        <v>76</v>
      </c>
      <c r="AV591" s="13" t="s">
        <v>74</v>
      </c>
      <c r="AW591" s="13" t="s">
        <v>30</v>
      </c>
      <c r="AX591" s="13" t="s">
        <v>67</v>
      </c>
      <c r="AY591" s="252" t="s">
        <v>163</v>
      </c>
    </row>
    <row r="592" s="12" customFormat="1">
      <c r="B592" s="232"/>
      <c r="C592" s="233"/>
      <c r="D592" s="228" t="s">
        <v>176</v>
      </c>
      <c r="E592" s="234" t="s">
        <v>1</v>
      </c>
      <c r="F592" s="235" t="s">
        <v>1715</v>
      </c>
      <c r="G592" s="233"/>
      <c r="H592" s="236">
        <v>79</v>
      </c>
      <c r="I592" s="237"/>
      <c r="J592" s="233"/>
      <c r="K592" s="233"/>
      <c r="L592" s="238"/>
      <c r="M592" s="239"/>
      <c r="N592" s="240"/>
      <c r="O592" s="240"/>
      <c r="P592" s="240"/>
      <c r="Q592" s="240"/>
      <c r="R592" s="240"/>
      <c r="S592" s="240"/>
      <c r="T592" s="241"/>
      <c r="AT592" s="242" t="s">
        <v>176</v>
      </c>
      <c r="AU592" s="242" t="s">
        <v>76</v>
      </c>
      <c r="AV592" s="12" t="s">
        <v>76</v>
      </c>
      <c r="AW592" s="12" t="s">
        <v>30</v>
      </c>
      <c r="AX592" s="12" t="s">
        <v>67</v>
      </c>
      <c r="AY592" s="242" t="s">
        <v>163</v>
      </c>
    </row>
    <row r="593" s="13" customFormat="1">
      <c r="B593" s="243"/>
      <c r="C593" s="244"/>
      <c r="D593" s="228" t="s">
        <v>176</v>
      </c>
      <c r="E593" s="245" t="s">
        <v>1</v>
      </c>
      <c r="F593" s="246" t="s">
        <v>1724</v>
      </c>
      <c r="G593" s="244"/>
      <c r="H593" s="245" t="s">
        <v>1</v>
      </c>
      <c r="I593" s="247"/>
      <c r="J593" s="244"/>
      <c r="K593" s="244"/>
      <c r="L593" s="248"/>
      <c r="M593" s="249"/>
      <c r="N593" s="250"/>
      <c r="O593" s="250"/>
      <c r="P593" s="250"/>
      <c r="Q593" s="250"/>
      <c r="R593" s="250"/>
      <c r="S593" s="250"/>
      <c r="T593" s="251"/>
      <c r="AT593" s="252" t="s">
        <v>176</v>
      </c>
      <c r="AU593" s="252" t="s">
        <v>76</v>
      </c>
      <c r="AV593" s="13" t="s">
        <v>74</v>
      </c>
      <c r="AW593" s="13" t="s">
        <v>30</v>
      </c>
      <c r="AX593" s="13" t="s">
        <v>67</v>
      </c>
      <c r="AY593" s="252" t="s">
        <v>163</v>
      </c>
    </row>
    <row r="594" s="12" customFormat="1">
      <c r="B594" s="232"/>
      <c r="C594" s="233"/>
      <c r="D594" s="228" t="s">
        <v>176</v>
      </c>
      <c r="E594" s="234" t="s">
        <v>1</v>
      </c>
      <c r="F594" s="235" t="s">
        <v>1648</v>
      </c>
      <c r="G594" s="233"/>
      <c r="H594" s="236">
        <v>51.896000000000001</v>
      </c>
      <c r="I594" s="237"/>
      <c r="J594" s="233"/>
      <c r="K594" s="233"/>
      <c r="L594" s="238"/>
      <c r="M594" s="239"/>
      <c r="N594" s="240"/>
      <c r="O594" s="240"/>
      <c r="P594" s="240"/>
      <c r="Q594" s="240"/>
      <c r="R594" s="240"/>
      <c r="S594" s="240"/>
      <c r="T594" s="241"/>
      <c r="AT594" s="242" t="s">
        <v>176</v>
      </c>
      <c r="AU594" s="242" t="s">
        <v>76</v>
      </c>
      <c r="AV594" s="12" t="s">
        <v>76</v>
      </c>
      <c r="AW594" s="12" t="s">
        <v>30</v>
      </c>
      <c r="AX594" s="12" t="s">
        <v>67</v>
      </c>
      <c r="AY594" s="242" t="s">
        <v>163</v>
      </c>
    </row>
    <row r="595" s="14" customFormat="1">
      <c r="B595" s="253"/>
      <c r="C595" s="254"/>
      <c r="D595" s="228" t="s">
        <v>176</v>
      </c>
      <c r="E595" s="255" t="s">
        <v>1</v>
      </c>
      <c r="F595" s="256" t="s">
        <v>188</v>
      </c>
      <c r="G595" s="254"/>
      <c r="H595" s="257">
        <v>130.89599999999999</v>
      </c>
      <c r="I595" s="258"/>
      <c r="J595" s="254"/>
      <c r="K595" s="254"/>
      <c r="L595" s="259"/>
      <c r="M595" s="260"/>
      <c r="N595" s="261"/>
      <c r="O595" s="261"/>
      <c r="P595" s="261"/>
      <c r="Q595" s="261"/>
      <c r="R595" s="261"/>
      <c r="S595" s="261"/>
      <c r="T595" s="262"/>
      <c r="AT595" s="263" t="s">
        <v>176</v>
      </c>
      <c r="AU595" s="263" t="s">
        <v>76</v>
      </c>
      <c r="AV595" s="14" t="s">
        <v>170</v>
      </c>
      <c r="AW595" s="14" t="s">
        <v>30</v>
      </c>
      <c r="AX595" s="14" t="s">
        <v>74</v>
      </c>
      <c r="AY595" s="263" t="s">
        <v>163</v>
      </c>
    </row>
    <row r="596" s="1" customFormat="1" ht="16.5" customHeight="1">
      <c r="B596" s="38"/>
      <c r="C596" s="216" t="s">
        <v>1062</v>
      </c>
      <c r="D596" s="216" t="s">
        <v>165</v>
      </c>
      <c r="E596" s="217" t="s">
        <v>1757</v>
      </c>
      <c r="F596" s="218" t="s">
        <v>1758</v>
      </c>
      <c r="G596" s="219" t="s">
        <v>197</v>
      </c>
      <c r="H596" s="220">
        <v>51.896000000000001</v>
      </c>
      <c r="I596" s="221"/>
      <c r="J596" s="222">
        <f>ROUND(I596*H596,2)</f>
        <v>0</v>
      </c>
      <c r="K596" s="218" t="s">
        <v>169</v>
      </c>
      <c r="L596" s="43"/>
      <c r="M596" s="223" t="s">
        <v>1</v>
      </c>
      <c r="N596" s="224" t="s">
        <v>38</v>
      </c>
      <c r="O596" s="79"/>
      <c r="P596" s="225">
        <f>O596*H596</f>
        <v>0</v>
      </c>
      <c r="Q596" s="225">
        <v>0</v>
      </c>
      <c r="R596" s="225">
        <f>Q596*H596</f>
        <v>0</v>
      </c>
      <c r="S596" s="225">
        <v>0</v>
      </c>
      <c r="T596" s="226">
        <f>S596*H596</f>
        <v>0</v>
      </c>
      <c r="AR596" s="17" t="s">
        <v>170</v>
      </c>
      <c r="AT596" s="17" t="s">
        <v>165</v>
      </c>
      <c r="AU596" s="17" t="s">
        <v>76</v>
      </c>
      <c r="AY596" s="17" t="s">
        <v>163</v>
      </c>
      <c r="BE596" s="227">
        <f>IF(N596="základní",J596,0)</f>
        <v>0</v>
      </c>
      <c r="BF596" s="227">
        <f>IF(N596="snížená",J596,0)</f>
        <v>0</v>
      </c>
      <c r="BG596" s="227">
        <f>IF(N596="zákl. přenesená",J596,0)</f>
        <v>0</v>
      </c>
      <c r="BH596" s="227">
        <f>IF(N596="sníž. přenesená",J596,0)</f>
        <v>0</v>
      </c>
      <c r="BI596" s="227">
        <f>IF(N596="nulová",J596,0)</f>
        <v>0</v>
      </c>
      <c r="BJ596" s="17" t="s">
        <v>74</v>
      </c>
      <c r="BK596" s="227">
        <f>ROUND(I596*H596,2)</f>
        <v>0</v>
      </c>
      <c r="BL596" s="17" t="s">
        <v>170</v>
      </c>
      <c r="BM596" s="17" t="s">
        <v>1759</v>
      </c>
    </row>
    <row r="597" s="1" customFormat="1">
      <c r="B597" s="38"/>
      <c r="C597" s="39"/>
      <c r="D597" s="228" t="s">
        <v>172</v>
      </c>
      <c r="E597" s="39"/>
      <c r="F597" s="229" t="s">
        <v>1760</v>
      </c>
      <c r="G597" s="39"/>
      <c r="H597" s="39"/>
      <c r="I597" s="143"/>
      <c r="J597" s="39"/>
      <c r="K597" s="39"/>
      <c r="L597" s="43"/>
      <c r="M597" s="230"/>
      <c r="N597" s="79"/>
      <c r="O597" s="79"/>
      <c r="P597" s="79"/>
      <c r="Q597" s="79"/>
      <c r="R597" s="79"/>
      <c r="S597" s="79"/>
      <c r="T597" s="80"/>
      <c r="AT597" s="17" t="s">
        <v>172</v>
      </c>
      <c r="AU597" s="17" t="s">
        <v>76</v>
      </c>
    </row>
    <row r="598" s="13" customFormat="1">
      <c r="B598" s="243"/>
      <c r="C598" s="244"/>
      <c r="D598" s="228" t="s">
        <v>176</v>
      </c>
      <c r="E598" s="245" t="s">
        <v>1</v>
      </c>
      <c r="F598" s="246" t="s">
        <v>1724</v>
      </c>
      <c r="G598" s="244"/>
      <c r="H598" s="245" t="s">
        <v>1</v>
      </c>
      <c r="I598" s="247"/>
      <c r="J598" s="244"/>
      <c r="K598" s="244"/>
      <c r="L598" s="248"/>
      <c r="M598" s="249"/>
      <c r="N598" s="250"/>
      <c r="O598" s="250"/>
      <c r="P598" s="250"/>
      <c r="Q598" s="250"/>
      <c r="R598" s="250"/>
      <c r="S598" s="250"/>
      <c r="T598" s="251"/>
      <c r="AT598" s="252" t="s">
        <v>176</v>
      </c>
      <c r="AU598" s="252" t="s">
        <v>76</v>
      </c>
      <c r="AV598" s="13" t="s">
        <v>74</v>
      </c>
      <c r="AW598" s="13" t="s">
        <v>30</v>
      </c>
      <c r="AX598" s="13" t="s">
        <v>67</v>
      </c>
      <c r="AY598" s="252" t="s">
        <v>163</v>
      </c>
    </row>
    <row r="599" s="12" customFormat="1">
      <c r="B599" s="232"/>
      <c r="C599" s="233"/>
      <c r="D599" s="228" t="s">
        <v>176</v>
      </c>
      <c r="E599" s="234" t="s">
        <v>1</v>
      </c>
      <c r="F599" s="235" t="s">
        <v>1648</v>
      </c>
      <c r="G599" s="233"/>
      <c r="H599" s="236">
        <v>51.896000000000001</v>
      </c>
      <c r="I599" s="237"/>
      <c r="J599" s="233"/>
      <c r="K599" s="233"/>
      <c r="L599" s="238"/>
      <c r="M599" s="239"/>
      <c r="N599" s="240"/>
      <c r="O599" s="240"/>
      <c r="P599" s="240"/>
      <c r="Q599" s="240"/>
      <c r="R599" s="240"/>
      <c r="S599" s="240"/>
      <c r="T599" s="241"/>
      <c r="AT599" s="242" t="s">
        <v>176</v>
      </c>
      <c r="AU599" s="242" t="s">
        <v>76</v>
      </c>
      <c r="AV599" s="12" t="s">
        <v>76</v>
      </c>
      <c r="AW599" s="12" t="s">
        <v>30</v>
      </c>
      <c r="AX599" s="12" t="s">
        <v>67</v>
      </c>
      <c r="AY599" s="242" t="s">
        <v>163</v>
      </c>
    </row>
    <row r="600" s="14" customFormat="1">
      <c r="B600" s="253"/>
      <c r="C600" s="254"/>
      <c r="D600" s="228" t="s">
        <v>176</v>
      </c>
      <c r="E600" s="255" t="s">
        <v>1</v>
      </c>
      <c r="F600" s="256" t="s">
        <v>188</v>
      </c>
      <c r="G600" s="254"/>
      <c r="H600" s="257">
        <v>51.896000000000001</v>
      </c>
      <c r="I600" s="258"/>
      <c r="J600" s="254"/>
      <c r="K600" s="254"/>
      <c r="L600" s="259"/>
      <c r="M600" s="260"/>
      <c r="N600" s="261"/>
      <c r="O600" s="261"/>
      <c r="P600" s="261"/>
      <c r="Q600" s="261"/>
      <c r="R600" s="261"/>
      <c r="S600" s="261"/>
      <c r="T600" s="262"/>
      <c r="AT600" s="263" t="s">
        <v>176</v>
      </c>
      <c r="AU600" s="263" t="s">
        <v>76</v>
      </c>
      <c r="AV600" s="14" t="s">
        <v>170</v>
      </c>
      <c r="AW600" s="14" t="s">
        <v>30</v>
      </c>
      <c r="AX600" s="14" t="s">
        <v>74</v>
      </c>
      <c r="AY600" s="263" t="s">
        <v>163</v>
      </c>
    </row>
    <row r="601" s="1" customFormat="1" ht="16.5" customHeight="1">
      <c r="B601" s="38"/>
      <c r="C601" s="216" t="s">
        <v>1065</v>
      </c>
      <c r="D601" s="216" t="s">
        <v>165</v>
      </c>
      <c r="E601" s="217" t="s">
        <v>1761</v>
      </c>
      <c r="F601" s="218" t="s">
        <v>1762</v>
      </c>
      <c r="G601" s="219" t="s">
        <v>197</v>
      </c>
      <c r="H601" s="220">
        <v>102.489</v>
      </c>
      <c r="I601" s="221"/>
      <c r="J601" s="222">
        <f>ROUND(I601*H601,2)</f>
        <v>0</v>
      </c>
      <c r="K601" s="218" t="s">
        <v>169</v>
      </c>
      <c r="L601" s="43"/>
      <c r="M601" s="223" t="s">
        <v>1</v>
      </c>
      <c r="N601" s="224" t="s">
        <v>38</v>
      </c>
      <c r="O601" s="79"/>
      <c r="P601" s="225">
        <f>O601*H601</f>
        <v>0</v>
      </c>
      <c r="Q601" s="225">
        <v>0.0030294499999999999</v>
      </c>
      <c r="R601" s="225">
        <f>Q601*H601</f>
        <v>0.31048530105</v>
      </c>
      <c r="S601" s="225">
        <v>0</v>
      </c>
      <c r="T601" s="226">
        <f>S601*H601</f>
        <v>0</v>
      </c>
      <c r="AR601" s="17" t="s">
        <v>170</v>
      </c>
      <c r="AT601" s="17" t="s">
        <v>165</v>
      </c>
      <c r="AU601" s="17" t="s">
        <v>76</v>
      </c>
      <c r="AY601" s="17" t="s">
        <v>163</v>
      </c>
      <c r="BE601" s="227">
        <f>IF(N601="základní",J601,0)</f>
        <v>0</v>
      </c>
      <c r="BF601" s="227">
        <f>IF(N601="snížená",J601,0)</f>
        <v>0</v>
      </c>
      <c r="BG601" s="227">
        <f>IF(N601="zákl. přenesená",J601,0)</f>
        <v>0</v>
      </c>
      <c r="BH601" s="227">
        <f>IF(N601="sníž. přenesená",J601,0)</f>
        <v>0</v>
      </c>
      <c r="BI601" s="227">
        <f>IF(N601="nulová",J601,0)</f>
        <v>0</v>
      </c>
      <c r="BJ601" s="17" t="s">
        <v>74</v>
      </c>
      <c r="BK601" s="227">
        <f>ROUND(I601*H601,2)</f>
        <v>0</v>
      </c>
      <c r="BL601" s="17" t="s">
        <v>170</v>
      </c>
      <c r="BM601" s="17" t="s">
        <v>1763</v>
      </c>
    </row>
    <row r="602" s="1" customFormat="1">
      <c r="B602" s="38"/>
      <c r="C602" s="39"/>
      <c r="D602" s="228" t="s">
        <v>172</v>
      </c>
      <c r="E602" s="39"/>
      <c r="F602" s="229" t="s">
        <v>1764</v>
      </c>
      <c r="G602" s="39"/>
      <c r="H602" s="39"/>
      <c r="I602" s="143"/>
      <c r="J602" s="39"/>
      <c r="K602" s="39"/>
      <c r="L602" s="43"/>
      <c r="M602" s="230"/>
      <c r="N602" s="79"/>
      <c r="O602" s="79"/>
      <c r="P602" s="79"/>
      <c r="Q602" s="79"/>
      <c r="R602" s="79"/>
      <c r="S602" s="79"/>
      <c r="T602" s="80"/>
      <c r="AT602" s="17" t="s">
        <v>172</v>
      </c>
      <c r="AU602" s="17" t="s">
        <v>76</v>
      </c>
    </row>
    <row r="603" s="13" customFormat="1">
      <c r="B603" s="243"/>
      <c r="C603" s="244"/>
      <c r="D603" s="228" t="s">
        <v>176</v>
      </c>
      <c r="E603" s="245" t="s">
        <v>1</v>
      </c>
      <c r="F603" s="246" t="s">
        <v>1703</v>
      </c>
      <c r="G603" s="244"/>
      <c r="H603" s="245" t="s">
        <v>1</v>
      </c>
      <c r="I603" s="247"/>
      <c r="J603" s="244"/>
      <c r="K603" s="244"/>
      <c r="L603" s="248"/>
      <c r="M603" s="249"/>
      <c r="N603" s="250"/>
      <c r="O603" s="250"/>
      <c r="P603" s="250"/>
      <c r="Q603" s="250"/>
      <c r="R603" s="250"/>
      <c r="S603" s="250"/>
      <c r="T603" s="251"/>
      <c r="AT603" s="252" t="s">
        <v>176</v>
      </c>
      <c r="AU603" s="252" t="s">
        <v>76</v>
      </c>
      <c r="AV603" s="13" t="s">
        <v>74</v>
      </c>
      <c r="AW603" s="13" t="s">
        <v>30</v>
      </c>
      <c r="AX603" s="13" t="s">
        <v>67</v>
      </c>
      <c r="AY603" s="252" t="s">
        <v>163</v>
      </c>
    </row>
    <row r="604" s="12" customFormat="1">
      <c r="B604" s="232"/>
      <c r="C604" s="233"/>
      <c r="D604" s="228" t="s">
        <v>176</v>
      </c>
      <c r="E604" s="234" t="s">
        <v>1</v>
      </c>
      <c r="F604" s="235" t="s">
        <v>1704</v>
      </c>
      <c r="G604" s="233"/>
      <c r="H604" s="236">
        <v>26.042999999999999</v>
      </c>
      <c r="I604" s="237"/>
      <c r="J604" s="233"/>
      <c r="K604" s="233"/>
      <c r="L604" s="238"/>
      <c r="M604" s="239"/>
      <c r="N604" s="240"/>
      <c r="O604" s="240"/>
      <c r="P604" s="240"/>
      <c r="Q604" s="240"/>
      <c r="R604" s="240"/>
      <c r="S604" s="240"/>
      <c r="T604" s="241"/>
      <c r="AT604" s="242" t="s">
        <v>176</v>
      </c>
      <c r="AU604" s="242" t="s">
        <v>76</v>
      </c>
      <c r="AV604" s="12" t="s">
        <v>76</v>
      </c>
      <c r="AW604" s="12" t="s">
        <v>30</v>
      </c>
      <c r="AX604" s="12" t="s">
        <v>67</v>
      </c>
      <c r="AY604" s="242" t="s">
        <v>163</v>
      </c>
    </row>
    <row r="605" s="13" customFormat="1">
      <c r="B605" s="243"/>
      <c r="C605" s="244"/>
      <c r="D605" s="228" t="s">
        <v>176</v>
      </c>
      <c r="E605" s="245" t="s">
        <v>1</v>
      </c>
      <c r="F605" s="246" t="s">
        <v>1705</v>
      </c>
      <c r="G605" s="244"/>
      <c r="H605" s="245" t="s">
        <v>1</v>
      </c>
      <c r="I605" s="247"/>
      <c r="J605" s="244"/>
      <c r="K605" s="244"/>
      <c r="L605" s="248"/>
      <c r="M605" s="249"/>
      <c r="N605" s="250"/>
      <c r="O605" s="250"/>
      <c r="P605" s="250"/>
      <c r="Q605" s="250"/>
      <c r="R605" s="250"/>
      <c r="S605" s="250"/>
      <c r="T605" s="251"/>
      <c r="AT605" s="252" t="s">
        <v>176</v>
      </c>
      <c r="AU605" s="252" t="s">
        <v>76</v>
      </c>
      <c r="AV605" s="13" t="s">
        <v>74</v>
      </c>
      <c r="AW605" s="13" t="s">
        <v>30</v>
      </c>
      <c r="AX605" s="13" t="s">
        <v>67</v>
      </c>
      <c r="AY605" s="252" t="s">
        <v>163</v>
      </c>
    </row>
    <row r="606" s="12" customFormat="1">
      <c r="B606" s="232"/>
      <c r="C606" s="233"/>
      <c r="D606" s="228" t="s">
        <v>176</v>
      </c>
      <c r="E606" s="234" t="s">
        <v>1</v>
      </c>
      <c r="F606" s="235" t="s">
        <v>1706</v>
      </c>
      <c r="G606" s="233"/>
      <c r="H606" s="236">
        <v>8</v>
      </c>
      <c r="I606" s="237"/>
      <c r="J606" s="233"/>
      <c r="K606" s="233"/>
      <c r="L606" s="238"/>
      <c r="M606" s="239"/>
      <c r="N606" s="240"/>
      <c r="O606" s="240"/>
      <c r="P606" s="240"/>
      <c r="Q606" s="240"/>
      <c r="R606" s="240"/>
      <c r="S606" s="240"/>
      <c r="T606" s="241"/>
      <c r="AT606" s="242" t="s">
        <v>176</v>
      </c>
      <c r="AU606" s="242" t="s">
        <v>76</v>
      </c>
      <c r="AV606" s="12" t="s">
        <v>76</v>
      </c>
      <c r="AW606" s="12" t="s">
        <v>30</v>
      </c>
      <c r="AX606" s="12" t="s">
        <v>67</v>
      </c>
      <c r="AY606" s="242" t="s">
        <v>163</v>
      </c>
    </row>
    <row r="607" s="13" customFormat="1">
      <c r="B607" s="243"/>
      <c r="C607" s="244"/>
      <c r="D607" s="228" t="s">
        <v>176</v>
      </c>
      <c r="E607" s="245" t="s">
        <v>1</v>
      </c>
      <c r="F607" s="246" t="s">
        <v>1707</v>
      </c>
      <c r="G607" s="244"/>
      <c r="H607" s="245" t="s">
        <v>1</v>
      </c>
      <c r="I607" s="247"/>
      <c r="J607" s="244"/>
      <c r="K607" s="244"/>
      <c r="L607" s="248"/>
      <c r="M607" s="249"/>
      <c r="N607" s="250"/>
      <c r="O607" s="250"/>
      <c r="P607" s="250"/>
      <c r="Q607" s="250"/>
      <c r="R607" s="250"/>
      <c r="S607" s="250"/>
      <c r="T607" s="251"/>
      <c r="AT607" s="252" t="s">
        <v>176</v>
      </c>
      <c r="AU607" s="252" t="s">
        <v>76</v>
      </c>
      <c r="AV607" s="13" t="s">
        <v>74</v>
      </c>
      <c r="AW607" s="13" t="s">
        <v>30</v>
      </c>
      <c r="AX607" s="13" t="s">
        <v>67</v>
      </c>
      <c r="AY607" s="252" t="s">
        <v>163</v>
      </c>
    </row>
    <row r="608" s="12" customFormat="1">
      <c r="B608" s="232"/>
      <c r="C608" s="233"/>
      <c r="D608" s="228" t="s">
        <v>176</v>
      </c>
      <c r="E608" s="234" t="s">
        <v>1</v>
      </c>
      <c r="F608" s="235" t="s">
        <v>1708</v>
      </c>
      <c r="G608" s="233"/>
      <c r="H608" s="236">
        <v>4.9500000000000002</v>
      </c>
      <c r="I608" s="237"/>
      <c r="J608" s="233"/>
      <c r="K608" s="233"/>
      <c r="L608" s="238"/>
      <c r="M608" s="239"/>
      <c r="N608" s="240"/>
      <c r="O608" s="240"/>
      <c r="P608" s="240"/>
      <c r="Q608" s="240"/>
      <c r="R608" s="240"/>
      <c r="S608" s="240"/>
      <c r="T608" s="241"/>
      <c r="AT608" s="242" t="s">
        <v>176</v>
      </c>
      <c r="AU608" s="242" t="s">
        <v>76</v>
      </c>
      <c r="AV608" s="12" t="s">
        <v>76</v>
      </c>
      <c r="AW608" s="12" t="s">
        <v>30</v>
      </c>
      <c r="AX608" s="12" t="s">
        <v>67</v>
      </c>
      <c r="AY608" s="242" t="s">
        <v>163</v>
      </c>
    </row>
    <row r="609" s="13" customFormat="1">
      <c r="B609" s="243"/>
      <c r="C609" s="244"/>
      <c r="D609" s="228" t="s">
        <v>176</v>
      </c>
      <c r="E609" s="245" t="s">
        <v>1</v>
      </c>
      <c r="F609" s="246" t="s">
        <v>1711</v>
      </c>
      <c r="G609" s="244"/>
      <c r="H609" s="245" t="s">
        <v>1</v>
      </c>
      <c r="I609" s="247"/>
      <c r="J609" s="244"/>
      <c r="K609" s="244"/>
      <c r="L609" s="248"/>
      <c r="M609" s="249"/>
      <c r="N609" s="250"/>
      <c r="O609" s="250"/>
      <c r="P609" s="250"/>
      <c r="Q609" s="250"/>
      <c r="R609" s="250"/>
      <c r="S609" s="250"/>
      <c r="T609" s="251"/>
      <c r="AT609" s="252" t="s">
        <v>176</v>
      </c>
      <c r="AU609" s="252" t="s">
        <v>76</v>
      </c>
      <c r="AV609" s="13" t="s">
        <v>74</v>
      </c>
      <c r="AW609" s="13" t="s">
        <v>30</v>
      </c>
      <c r="AX609" s="13" t="s">
        <v>67</v>
      </c>
      <c r="AY609" s="252" t="s">
        <v>163</v>
      </c>
    </row>
    <row r="610" s="12" customFormat="1">
      <c r="B610" s="232"/>
      <c r="C610" s="233"/>
      <c r="D610" s="228" t="s">
        <v>176</v>
      </c>
      <c r="E610" s="234" t="s">
        <v>1</v>
      </c>
      <c r="F610" s="235" t="s">
        <v>1712</v>
      </c>
      <c r="G610" s="233"/>
      <c r="H610" s="236">
        <v>11.6</v>
      </c>
      <c r="I610" s="237"/>
      <c r="J610" s="233"/>
      <c r="K610" s="233"/>
      <c r="L610" s="238"/>
      <c r="M610" s="239"/>
      <c r="N610" s="240"/>
      <c r="O610" s="240"/>
      <c r="P610" s="240"/>
      <c r="Q610" s="240"/>
      <c r="R610" s="240"/>
      <c r="S610" s="240"/>
      <c r="T610" s="241"/>
      <c r="AT610" s="242" t="s">
        <v>176</v>
      </c>
      <c r="AU610" s="242" t="s">
        <v>76</v>
      </c>
      <c r="AV610" s="12" t="s">
        <v>76</v>
      </c>
      <c r="AW610" s="12" t="s">
        <v>30</v>
      </c>
      <c r="AX610" s="12" t="s">
        <v>67</v>
      </c>
      <c r="AY610" s="242" t="s">
        <v>163</v>
      </c>
    </row>
    <row r="611" s="15" customFormat="1">
      <c r="B611" s="281"/>
      <c r="C611" s="282"/>
      <c r="D611" s="228" t="s">
        <v>176</v>
      </c>
      <c r="E611" s="283" t="s">
        <v>1</v>
      </c>
      <c r="F611" s="284" t="s">
        <v>1713</v>
      </c>
      <c r="G611" s="282"/>
      <c r="H611" s="285">
        <v>50.593000000000004</v>
      </c>
      <c r="I611" s="286"/>
      <c r="J611" s="282"/>
      <c r="K611" s="282"/>
      <c r="L611" s="287"/>
      <c r="M611" s="288"/>
      <c r="N611" s="289"/>
      <c r="O611" s="289"/>
      <c r="P611" s="289"/>
      <c r="Q611" s="289"/>
      <c r="R611" s="289"/>
      <c r="S611" s="289"/>
      <c r="T611" s="290"/>
      <c r="AT611" s="291" t="s">
        <v>176</v>
      </c>
      <c r="AU611" s="291" t="s">
        <v>76</v>
      </c>
      <c r="AV611" s="15" t="s">
        <v>189</v>
      </c>
      <c r="AW611" s="15" t="s">
        <v>30</v>
      </c>
      <c r="AX611" s="15" t="s">
        <v>67</v>
      </c>
      <c r="AY611" s="291" t="s">
        <v>163</v>
      </c>
    </row>
    <row r="612" s="13" customFormat="1">
      <c r="B612" s="243"/>
      <c r="C612" s="244"/>
      <c r="D612" s="228" t="s">
        <v>176</v>
      </c>
      <c r="E612" s="245" t="s">
        <v>1</v>
      </c>
      <c r="F612" s="246" t="s">
        <v>1724</v>
      </c>
      <c r="G612" s="244"/>
      <c r="H612" s="245" t="s">
        <v>1</v>
      </c>
      <c r="I612" s="247"/>
      <c r="J612" s="244"/>
      <c r="K612" s="244"/>
      <c r="L612" s="248"/>
      <c r="M612" s="249"/>
      <c r="N612" s="250"/>
      <c r="O612" s="250"/>
      <c r="P612" s="250"/>
      <c r="Q612" s="250"/>
      <c r="R612" s="250"/>
      <c r="S612" s="250"/>
      <c r="T612" s="251"/>
      <c r="AT612" s="252" t="s">
        <v>176</v>
      </c>
      <c r="AU612" s="252" t="s">
        <v>76</v>
      </c>
      <c r="AV612" s="13" t="s">
        <v>74</v>
      </c>
      <c r="AW612" s="13" t="s">
        <v>30</v>
      </c>
      <c r="AX612" s="13" t="s">
        <v>67</v>
      </c>
      <c r="AY612" s="252" t="s">
        <v>163</v>
      </c>
    </row>
    <row r="613" s="12" customFormat="1">
      <c r="B613" s="232"/>
      <c r="C613" s="233"/>
      <c r="D613" s="228" t="s">
        <v>176</v>
      </c>
      <c r="E613" s="234" t="s">
        <v>1</v>
      </c>
      <c r="F613" s="235" t="s">
        <v>1648</v>
      </c>
      <c r="G613" s="233"/>
      <c r="H613" s="236">
        <v>51.896000000000001</v>
      </c>
      <c r="I613" s="237"/>
      <c r="J613" s="233"/>
      <c r="K613" s="233"/>
      <c r="L613" s="238"/>
      <c r="M613" s="239"/>
      <c r="N613" s="240"/>
      <c r="O613" s="240"/>
      <c r="P613" s="240"/>
      <c r="Q613" s="240"/>
      <c r="R613" s="240"/>
      <c r="S613" s="240"/>
      <c r="T613" s="241"/>
      <c r="AT613" s="242" t="s">
        <v>176</v>
      </c>
      <c r="AU613" s="242" t="s">
        <v>76</v>
      </c>
      <c r="AV613" s="12" t="s">
        <v>76</v>
      </c>
      <c r="AW613" s="12" t="s">
        <v>30</v>
      </c>
      <c r="AX613" s="12" t="s">
        <v>67</v>
      </c>
      <c r="AY613" s="242" t="s">
        <v>163</v>
      </c>
    </row>
    <row r="614" s="15" customFormat="1">
      <c r="B614" s="281"/>
      <c r="C614" s="282"/>
      <c r="D614" s="228" t="s">
        <v>176</v>
      </c>
      <c r="E614" s="283" t="s">
        <v>1</v>
      </c>
      <c r="F614" s="284" t="s">
        <v>1713</v>
      </c>
      <c r="G614" s="282"/>
      <c r="H614" s="285">
        <v>51.896000000000001</v>
      </c>
      <c r="I614" s="286"/>
      <c r="J614" s="282"/>
      <c r="K614" s="282"/>
      <c r="L614" s="287"/>
      <c r="M614" s="288"/>
      <c r="N614" s="289"/>
      <c r="O614" s="289"/>
      <c r="P614" s="289"/>
      <c r="Q614" s="289"/>
      <c r="R614" s="289"/>
      <c r="S614" s="289"/>
      <c r="T614" s="290"/>
      <c r="AT614" s="291" t="s">
        <v>176</v>
      </c>
      <c r="AU614" s="291" t="s">
        <v>76</v>
      </c>
      <c r="AV614" s="15" t="s">
        <v>189</v>
      </c>
      <c r="AW614" s="15" t="s">
        <v>30</v>
      </c>
      <c r="AX614" s="15" t="s">
        <v>67</v>
      </c>
      <c r="AY614" s="291" t="s">
        <v>163</v>
      </c>
    </row>
    <row r="615" s="14" customFormat="1">
      <c r="B615" s="253"/>
      <c r="C615" s="254"/>
      <c r="D615" s="228" t="s">
        <v>176</v>
      </c>
      <c r="E615" s="255" t="s">
        <v>1</v>
      </c>
      <c r="F615" s="256" t="s">
        <v>188</v>
      </c>
      <c r="G615" s="254"/>
      <c r="H615" s="257">
        <v>102.489</v>
      </c>
      <c r="I615" s="258"/>
      <c r="J615" s="254"/>
      <c r="K615" s="254"/>
      <c r="L615" s="259"/>
      <c r="M615" s="260"/>
      <c r="N615" s="261"/>
      <c r="O615" s="261"/>
      <c r="P615" s="261"/>
      <c r="Q615" s="261"/>
      <c r="R615" s="261"/>
      <c r="S615" s="261"/>
      <c r="T615" s="262"/>
      <c r="AT615" s="263" t="s">
        <v>176</v>
      </c>
      <c r="AU615" s="263" t="s">
        <v>76</v>
      </c>
      <c r="AV615" s="14" t="s">
        <v>170</v>
      </c>
      <c r="AW615" s="14" t="s">
        <v>30</v>
      </c>
      <c r="AX615" s="14" t="s">
        <v>74</v>
      </c>
      <c r="AY615" s="263" t="s">
        <v>163</v>
      </c>
    </row>
    <row r="616" s="1" customFormat="1" ht="16.5" customHeight="1">
      <c r="B616" s="38"/>
      <c r="C616" s="216" t="s">
        <v>1069</v>
      </c>
      <c r="D616" s="216" t="s">
        <v>165</v>
      </c>
      <c r="E616" s="217" t="s">
        <v>1765</v>
      </c>
      <c r="F616" s="218" t="s">
        <v>1766</v>
      </c>
      <c r="G616" s="219" t="s">
        <v>197</v>
      </c>
      <c r="H616" s="220">
        <v>77.938999999999993</v>
      </c>
      <c r="I616" s="221"/>
      <c r="J616" s="222">
        <f>ROUND(I616*H616,2)</f>
        <v>0</v>
      </c>
      <c r="K616" s="218" t="s">
        <v>169</v>
      </c>
      <c r="L616" s="43"/>
      <c r="M616" s="223" t="s">
        <v>1</v>
      </c>
      <c r="N616" s="224" t="s">
        <v>38</v>
      </c>
      <c r="O616" s="79"/>
      <c r="P616" s="225">
        <f>O616*H616</f>
        <v>0</v>
      </c>
      <c r="Q616" s="225">
        <v>0</v>
      </c>
      <c r="R616" s="225">
        <f>Q616*H616</f>
        <v>0</v>
      </c>
      <c r="S616" s="225">
        <v>0</v>
      </c>
      <c r="T616" s="226">
        <f>S616*H616</f>
        <v>0</v>
      </c>
      <c r="AR616" s="17" t="s">
        <v>170</v>
      </c>
      <c r="AT616" s="17" t="s">
        <v>165</v>
      </c>
      <c r="AU616" s="17" t="s">
        <v>76</v>
      </c>
      <c r="AY616" s="17" t="s">
        <v>163</v>
      </c>
      <c r="BE616" s="227">
        <f>IF(N616="základní",J616,0)</f>
        <v>0</v>
      </c>
      <c r="BF616" s="227">
        <f>IF(N616="snížená",J616,0)</f>
        <v>0</v>
      </c>
      <c r="BG616" s="227">
        <f>IF(N616="zákl. přenesená",J616,0)</f>
        <v>0</v>
      </c>
      <c r="BH616" s="227">
        <f>IF(N616="sníž. přenesená",J616,0)</f>
        <v>0</v>
      </c>
      <c r="BI616" s="227">
        <f>IF(N616="nulová",J616,0)</f>
        <v>0</v>
      </c>
      <c r="BJ616" s="17" t="s">
        <v>74</v>
      </c>
      <c r="BK616" s="227">
        <f>ROUND(I616*H616,2)</f>
        <v>0</v>
      </c>
      <c r="BL616" s="17" t="s">
        <v>170</v>
      </c>
      <c r="BM616" s="17" t="s">
        <v>1767</v>
      </c>
    </row>
    <row r="617" s="1" customFormat="1">
      <c r="B617" s="38"/>
      <c r="C617" s="39"/>
      <c r="D617" s="228" t="s">
        <v>172</v>
      </c>
      <c r="E617" s="39"/>
      <c r="F617" s="229" t="s">
        <v>1768</v>
      </c>
      <c r="G617" s="39"/>
      <c r="H617" s="39"/>
      <c r="I617" s="143"/>
      <c r="J617" s="39"/>
      <c r="K617" s="39"/>
      <c r="L617" s="43"/>
      <c r="M617" s="230"/>
      <c r="N617" s="79"/>
      <c r="O617" s="79"/>
      <c r="P617" s="79"/>
      <c r="Q617" s="79"/>
      <c r="R617" s="79"/>
      <c r="S617" s="79"/>
      <c r="T617" s="80"/>
      <c r="AT617" s="17" t="s">
        <v>172</v>
      </c>
      <c r="AU617" s="17" t="s">
        <v>76</v>
      </c>
    </row>
    <row r="618" s="13" customFormat="1">
      <c r="B618" s="243"/>
      <c r="C618" s="244"/>
      <c r="D618" s="228" t="s">
        <v>176</v>
      </c>
      <c r="E618" s="245" t="s">
        <v>1</v>
      </c>
      <c r="F618" s="246" t="s">
        <v>1703</v>
      </c>
      <c r="G618" s="244"/>
      <c r="H618" s="245" t="s">
        <v>1</v>
      </c>
      <c r="I618" s="247"/>
      <c r="J618" s="244"/>
      <c r="K618" s="244"/>
      <c r="L618" s="248"/>
      <c r="M618" s="249"/>
      <c r="N618" s="250"/>
      <c r="O618" s="250"/>
      <c r="P618" s="250"/>
      <c r="Q618" s="250"/>
      <c r="R618" s="250"/>
      <c r="S618" s="250"/>
      <c r="T618" s="251"/>
      <c r="AT618" s="252" t="s">
        <v>176</v>
      </c>
      <c r="AU618" s="252" t="s">
        <v>76</v>
      </c>
      <c r="AV618" s="13" t="s">
        <v>74</v>
      </c>
      <c r="AW618" s="13" t="s">
        <v>30</v>
      </c>
      <c r="AX618" s="13" t="s">
        <v>67</v>
      </c>
      <c r="AY618" s="252" t="s">
        <v>163</v>
      </c>
    </row>
    <row r="619" s="12" customFormat="1">
      <c r="B619" s="232"/>
      <c r="C619" s="233"/>
      <c r="D619" s="228" t="s">
        <v>176</v>
      </c>
      <c r="E619" s="234" t="s">
        <v>1</v>
      </c>
      <c r="F619" s="235" t="s">
        <v>1704</v>
      </c>
      <c r="G619" s="233"/>
      <c r="H619" s="236">
        <v>26.042999999999999</v>
      </c>
      <c r="I619" s="237"/>
      <c r="J619" s="233"/>
      <c r="K619" s="233"/>
      <c r="L619" s="238"/>
      <c r="M619" s="239"/>
      <c r="N619" s="240"/>
      <c r="O619" s="240"/>
      <c r="P619" s="240"/>
      <c r="Q619" s="240"/>
      <c r="R619" s="240"/>
      <c r="S619" s="240"/>
      <c r="T619" s="241"/>
      <c r="AT619" s="242" t="s">
        <v>176</v>
      </c>
      <c r="AU619" s="242" t="s">
        <v>76</v>
      </c>
      <c r="AV619" s="12" t="s">
        <v>76</v>
      </c>
      <c r="AW619" s="12" t="s">
        <v>30</v>
      </c>
      <c r="AX619" s="12" t="s">
        <v>67</v>
      </c>
      <c r="AY619" s="242" t="s">
        <v>163</v>
      </c>
    </row>
    <row r="620" s="13" customFormat="1">
      <c r="B620" s="243"/>
      <c r="C620" s="244"/>
      <c r="D620" s="228" t="s">
        <v>176</v>
      </c>
      <c r="E620" s="245" t="s">
        <v>1</v>
      </c>
      <c r="F620" s="246" t="s">
        <v>1724</v>
      </c>
      <c r="G620" s="244"/>
      <c r="H620" s="245" t="s">
        <v>1</v>
      </c>
      <c r="I620" s="247"/>
      <c r="J620" s="244"/>
      <c r="K620" s="244"/>
      <c r="L620" s="248"/>
      <c r="M620" s="249"/>
      <c r="N620" s="250"/>
      <c r="O620" s="250"/>
      <c r="P620" s="250"/>
      <c r="Q620" s="250"/>
      <c r="R620" s="250"/>
      <c r="S620" s="250"/>
      <c r="T620" s="251"/>
      <c r="AT620" s="252" t="s">
        <v>176</v>
      </c>
      <c r="AU620" s="252" t="s">
        <v>76</v>
      </c>
      <c r="AV620" s="13" t="s">
        <v>74</v>
      </c>
      <c r="AW620" s="13" t="s">
        <v>30</v>
      </c>
      <c r="AX620" s="13" t="s">
        <v>67</v>
      </c>
      <c r="AY620" s="252" t="s">
        <v>163</v>
      </c>
    </row>
    <row r="621" s="12" customFormat="1">
      <c r="B621" s="232"/>
      <c r="C621" s="233"/>
      <c r="D621" s="228" t="s">
        <v>176</v>
      </c>
      <c r="E621" s="234" t="s">
        <v>1</v>
      </c>
      <c r="F621" s="235" t="s">
        <v>1648</v>
      </c>
      <c r="G621" s="233"/>
      <c r="H621" s="236">
        <v>51.896000000000001</v>
      </c>
      <c r="I621" s="237"/>
      <c r="J621" s="233"/>
      <c r="K621" s="233"/>
      <c r="L621" s="238"/>
      <c r="M621" s="239"/>
      <c r="N621" s="240"/>
      <c r="O621" s="240"/>
      <c r="P621" s="240"/>
      <c r="Q621" s="240"/>
      <c r="R621" s="240"/>
      <c r="S621" s="240"/>
      <c r="T621" s="241"/>
      <c r="AT621" s="242" t="s">
        <v>176</v>
      </c>
      <c r="AU621" s="242" t="s">
        <v>76</v>
      </c>
      <c r="AV621" s="12" t="s">
        <v>76</v>
      </c>
      <c r="AW621" s="12" t="s">
        <v>30</v>
      </c>
      <c r="AX621" s="12" t="s">
        <v>67</v>
      </c>
      <c r="AY621" s="242" t="s">
        <v>163</v>
      </c>
    </row>
    <row r="622" s="14" customFormat="1">
      <c r="B622" s="253"/>
      <c r="C622" s="254"/>
      <c r="D622" s="228" t="s">
        <v>176</v>
      </c>
      <c r="E622" s="255" t="s">
        <v>1</v>
      </c>
      <c r="F622" s="256" t="s">
        <v>188</v>
      </c>
      <c r="G622" s="254"/>
      <c r="H622" s="257">
        <v>77.938999999999993</v>
      </c>
      <c r="I622" s="258"/>
      <c r="J622" s="254"/>
      <c r="K622" s="254"/>
      <c r="L622" s="259"/>
      <c r="M622" s="260"/>
      <c r="N622" s="261"/>
      <c r="O622" s="261"/>
      <c r="P622" s="261"/>
      <c r="Q622" s="261"/>
      <c r="R622" s="261"/>
      <c r="S622" s="261"/>
      <c r="T622" s="262"/>
      <c r="AT622" s="263" t="s">
        <v>176</v>
      </c>
      <c r="AU622" s="263" t="s">
        <v>76</v>
      </c>
      <c r="AV622" s="14" t="s">
        <v>170</v>
      </c>
      <c r="AW622" s="14" t="s">
        <v>30</v>
      </c>
      <c r="AX622" s="14" t="s">
        <v>74</v>
      </c>
      <c r="AY622" s="263" t="s">
        <v>163</v>
      </c>
    </row>
    <row r="623" s="1" customFormat="1" ht="16.5" customHeight="1">
      <c r="B623" s="38"/>
      <c r="C623" s="216" t="s">
        <v>1072</v>
      </c>
      <c r="D623" s="216" t="s">
        <v>165</v>
      </c>
      <c r="E623" s="217" t="s">
        <v>1769</v>
      </c>
      <c r="F623" s="218" t="s">
        <v>1770</v>
      </c>
      <c r="G623" s="219" t="s">
        <v>168</v>
      </c>
      <c r="H623" s="220">
        <v>24.600000000000001</v>
      </c>
      <c r="I623" s="221"/>
      <c r="J623" s="222">
        <f>ROUND(I623*H623,2)</f>
        <v>0</v>
      </c>
      <c r="K623" s="218" t="s">
        <v>169</v>
      </c>
      <c r="L623" s="43"/>
      <c r="M623" s="223" t="s">
        <v>1</v>
      </c>
      <c r="N623" s="224" t="s">
        <v>38</v>
      </c>
      <c r="O623" s="79"/>
      <c r="P623" s="225">
        <f>O623*H623</f>
        <v>0</v>
      </c>
      <c r="Q623" s="225">
        <v>0.00031750000000000002</v>
      </c>
      <c r="R623" s="225">
        <f>Q623*H623</f>
        <v>0.0078105000000000006</v>
      </c>
      <c r="S623" s="225">
        <v>0</v>
      </c>
      <c r="T623" s="226">
        <f>S623*H623</f>
        <v>0</v>
      </c>
      <c r="AR623" s="17" t="s">
        <v>170</v>
      </c>
      <c r="AT623" s="17" t="s">
        <v>165</v>
      </c>
      <c r="AU623" s="17" t="s">
        <v>76</v>
      </c>
      <c r="AY623" s="17" t="s">
        <v>163</v>
      </c>
      <c r="BE623" s="227">
        <f>IF(N623="základní",J623,0)</f>
        <v>0</v>
      </c>
      <c r="BF623" s="227">
        <f>IF(N623="snížená",J623,0)</f>
        <v>0</v>
      </c>
      <c r="BG623" s="227">
        <f>IF(N623="zákl. přenesená",J623,0)</f>
        <v>0</v>
      </c>
      <c r="BH623" s="227">
        <f>IF(N623="sníž. přenesená",J623,0)</f>
        <v>0</v>
      </c>
      <c r="BI623" s="227">
        <f>IF(N623="nulová",J623,0)</f>
        <v>0</v>
      </c>
      <c r="BJ623" s="17" t="s">
        <v>74</v>
      </c>
      <c r="BK623" s="227">
        <f>ROUND(I623*H623,2)</f>
        <v>0</v>
      </c>
      <c r="BL623" s="17" t="s">
        <v>170</v>
      </c>
      <c r="BM623" s="17" t="s">
        <v>1771</v>
      </c>
    </row>
    <row r="624" s="1" customFormat="1">
      <c r="B624" s="38"/>
      <c r="C624" s="39"/>
      <c r="D624" s="228" t="s">
        <v>172</v>
      </c>
      <c r="E624" s="39"/>
      <c r="F624" s="229" t="s">
        <v>1772</v>
      </c>
      <c r="G624" s="39"/>
      <c r="H624" s="39"/>
      <c r="I624" s="143"/>
      <c r="J624" s="39"/>
      <c r="K624" s="39"/>
      <c r="L624" s="43"/>
      <c r="M624" s="230"/>
      <c r="N624" s="79"/>
      <c r="O624" s="79"/>
      <c r="P624" s="79"/>
      <c r="Q624" s="79"/>
      <c r="R624" s="79"/>
      <c r="S624" s="79"/>
      <c r="T624" s="80"/>
      <c r="AT624" s="17" t="s">
        <v>172</v>
      </c>
      <c r="AU624" s="17" t="s">
        <v>76</v>
      </c>
    </row>
    <row r="625" s="1" customFormat="1">
      <c r="B625" s="38"/>
      <c r="C625" s="39"/>
      <c r="D625" s="228" t="s">
        <v>174</v>
      </c>
      <c r="E625" s="39"/>
      <c r="F625" s="231" t="s">
        <v>441</v>
      </c>
      <c r="G625" s="39"/>
      <c r="H625" s="39"/>
      <c r="I625" s="143"/>
      <c r="J625" s="39"/>
      <c r="K625" s="39"/>
      <c r="L625" s="43"/>
      <c r="M625" s="230"/>
      <c r="N625" s="79"/>
      <c r="O625" s="79"/>
      <c r="P625" s="79"/>
      <c r="Q625" s="79"/>
      <c r="R625" s="79"/>
      <c r="S625" s="79"/>
      <c r="T625" s="80"/>
      <c r="AT625" s="17" t="s">
        <v>174</v>
      </c>
      <c r="AU625" s="17" t="s">
        <v>76</v>
      </c>
    </row>
    <row r="626" s="13" customFormat="1">
      <c r="B626" s="243"/>
      <c r="C626" s="244"/>
      <c r="D626" s="228" t="s">
        <v>176</v>
      </c>
      <c r="E626" s="245" t="s">
        <v>1</v>
      </c>
      <c r="F626" s="246" t="s">
        <v>1773</v>
      </c>
      <c r="G626" s="244"/>
      <c r="H626" s="245" t="s">
        <v>1</v>
      </c>
      <c r="I626" s="247"/>
      <c r="J626" s="244"/>
      <c r="K626" s="244"/>
      <c r="L626" s="248"/>
      <c r="M626" s="249"/>
      <c r="N626" s="250"/>
      <c r="O626" s="250"/>
      <c r="P626" s="250"/>
      <c r="Q626" s="250"/>
      <c r="R626" s="250"/>
      <c r="S626" s="250"/>
      <c r="T626" s="251"/>
      <c r="AT626" s="252" t="s">
        <v>176</v>
      </c>
      <c r="AU626" s="252" t="s">
        <v>76</v>
      </c>
      <c r="AV626" s="13" t="s">
        <v>74</v>
      </c>
      <c r="AW626" s="13" t="s">
        <v>30</v>
      </c>
      <c r="AX626" s="13" t="s">
        <v>67</v>
      </c>
      <c r="AY626" s="252" t="s">
        <v>163</v>
      </c>
    </row>
    <row r="627" s="12" customFormat="1">
      <c r="B627" s="232"/>
      <c r="C627" s="233"/>
      <c r="D627" s="228" t="s">
        <v>176</v>
      </c>
      <c r="E627" s="234" t="s">
        <v>1</v>
      </c>
      <c r="F627" s="235" t="s">
        <v>1774</v>
      </c>
      <c r="G627" s="233"/>
      <c r="H627" s="236">
        <v>24.600000000000001</v>
      </c>
      <c r="I627" s="237"/>
      <c r="J627" s="233"/>
      <c r="K627" s="233"/>
      <c r="L627" s="238"/>
      <c r="M627" s="239"/>
      <c r="N627" s="240"/>
      <c r="O627" s="240"/>
      <c r="P627" s="240"/>
      <c r="Q627" s="240"/>
      <c r="R627" s="240"/>
      <c r="S627" s="240"/>
      <c r="T627" s="241"/>
      <c r="AT627" s="242" t="s">
        <v>176</v>
      </c>
      <c r="AU627" s="242" t="s">
        <v>76</v>
      </c>
      <c r="AV627" s="12" t="s">
        <v>76</v>
      </c>
      <c r="AW627" s="12" t="s">
        <v>30</v>
      </c>
      <c r="AX627" s="12" t="s">
        <v>74</v>
      </c>
      <c r="AY627" s="242" t="s">
        <v>163</v>
      </c>
    </row>
    <row r="628" s="1" customFormat="1" ht="16.5" customHeight="1">
      <c r="B628" s="38"/>
      <c r="C628" s="216" t="s">
        <v>1075</v>
      </c>
      <c r="D628" s="216" t="s">
        <v>165</v>
      </c>
      <c r="E628" s="217" t="s">
        <v>1775</v>
      </c>
      <c r="F628" s="218" t="s">
        <v>1776</v>
      </c>
      <c r="G628" s="219" t="s">
        <v>168</v>
      </c>
      <c r="H628" s="220">
        <v>262.56</v>
      </c>
      <c r="I628" s="221"/>
      <c r="J628" s="222">
        <f>ROUND(I628*H628,2)</f>
        <v>0</v>
      </c>
      <c r="K628" s="218" t="s">
        <v>169</v>
      </c>
      <c r="L628" s="43"/>
      <c r="M628" s="223" t="s">
        <v>1</v>
      </c>
      <c r="N628" s="224" t="s">
        <v>38</v>
      </c>
      <c r="O628" s="79"/>
      <c r="P628" s="225">
        <f>O628*H628</f>
        <v>0</v>
      </c>
      <c r="Q628" s="225">
        <v>0.00048000000000000001</v>
      </c>
      <c r="R628" s="225">
        <f>Q628*H628</f>
        <v>0.1260288</v>
      </c>
      <c r="S628" s="225">
        <v>0</v>
      </c>
      <c r="T628" s="226">
        <f>S628*H628</f>
        <v>0</v>
      </c>
      <c r="AR628" s="17" t="s">
        <v>170</v>
      </c>
      <c r="AT628" s="17" t="s">
        <v>165</v>
      </c>
      <c r="AU628" s="17" t="s">
        <v>76</v>
      </c>
      <c r="AY628" s="17" t="s">
        <v>163</v>
      </c>
      <c r="BE628" s="227">
        <f>IF(N628="základní",J628,0)</f>
        <v>0</v>
      </c>
      <c r="BF628" s="227">
        <f>IF(N628="snížená",J628,0)</f>
        <v>0</v>
      </c>
      <c r="BG628" s="227">
        <f>IF(N628="zákl. přenesená",J628,0)</f>
        <v>0</v>
      </c>
      <c r="BH628" s="227">
        <f>IF(N628="sníž. přenesená",J628,0)</f>
        <v>0</v>
      </c>
      <c r="BI628" s="227">
        <f>IF(N628="nulová",J628,0)</f>
        <v>0</v>
      </c>
      <c r="BJ628" s="17" t="s">
        <v>74</v>
      </c>
      <c r="BK628" s="227">
        <f>ROUND(I628*H628,2)</f>
        <v>0</v>
      </c>
      <c r="BL628" s="17" t="s">
        <v>170</v>
      </c>
      <c r="BM628" s="17" t="s">
        <v>1777</v>
      </c>
    </row>
    <row r="629" s="1" customFormat="1">
      <c r="B629" s="38"/>
      <c r="C629" s="39"/>
      <c r="D629" s="228" t="s">
        <v>172</v>
      </c>
      <c r="E629" s="39"/>
      <c r="F629" s="229" t="s">
        <v>1778</v>
      </c>
      <c r="G629" s="39"/>
      <c r="H629" s="39"/>
      <c r="I629" s="143"/>
      <c r="J629" s="39"/>
      <c r="K629" s="39"/>
      <c r="L629" s="43"/>
      <c r="M629" s="230"/>
      <c r="N629" s="79"/>
      <c r="O629" s="79"/>
      <c r="P629" s="79"/>
      <c r="Q629" s="79"/>
      <c r="R629" s="79"/>
      <c r="S629" s="79"/>
      <c r="T629" s="80"/>
      <c r="AT629" s="17" t="s">
        <v>172</v>
      </c>
      <c r="AU629" s="17" t="s">
        <v>76</v>
      </c>
    </row>
    <row r="630" s="1" customFormat="1">
      <c r="B630" s="38"/>
      <c r="C630" s="39"/>
      <c r="D630" s="228" t="s">
        <v>174</v>
      </c>
      <c r="E630" s="39"/>
      <c r="F630" s="231" t="s">
        <v>1779</v>
      </c>
      <c r="G630" s="39"/>
      <c r="H630" s="39"/>
      <c r="I630" s="143"/>
      <c r="J630" s="39"/>
      <c r="K630" s="39"/>
      <c r="L630" s="43"/>
      <c r="M630" s="230"/>
      <c r="N630" s="79"/>
      <c r="O630" s="79"/>
      <c r="P630" s="79"/>
      <c r="Q630" s="79"/>
      <c r="R630" s="79"/>
      <c r="S630" s="79"/>
      <c r="T630" s="80"/>
      <c r="AT630" s="17" t="s">
        <v>174</v>
      </c>
      <c r="AU630" s="17" t="s">
        <v>76</v>
      </c>
    </row>
    <row r="631" s="11" customFormat="1" ht="22.8" customHeight="1">
      <c r="B631" s="200"/>
      <c r="C631" s="201"/>
      <c r="D631" s="202" t="s">
        <v>66</v>
      </c>
      <c r="E631" s="214" t="s">
        <v>444</v>
      </c>
      <c r="F631" s="214" t="s">
        <v>445</v>
      </c>
      <c r="G631" s="201"/>
      <c r="H631" s="201"/>
      <c r="I631" s="204"/>
      <c r="J631" s="215">
        <f>BK631</f>
        <v>0</v>
      </c>
      <c r="K631" s="201"/>
      <c r="L631" s="206"/>
      <c r="M631" s="207"/>
      <c r="N631" s="208"/>
      <c r="O631" s="208"/>
      <c r="P631" s="209">
        <f>SUM(P632:P665)</f>
        <v>0</v>
      </c>
      <c r="Q631" s="208"/>
      <c r="R631" s="209">
        <f>SUM(R632:R665)</f>
        <v>0</v>
      </c>
      <c r="S631" s="208"/>
      <c r="T631" s="210">
        <f>SUM(T632:T665)</f>
        <v>0</v>
      </c>
      <c r="AR631" s="211" t="s">
        <v>74</v>
      </c>
      <c r="AT631" s="212" t="s">
        <v>66</v>
      </c>
      <c r="AU631" s="212" t="s">
        <v>74</v>
      </c>
      <c r="AY631" s="211" t="s">
        <v>163</v>
      </c>
      <c r="BK631" s="213">
        <f>SUM(BK632:BK665)</f>
        <v>0</v>
      </c>
    </row>
    <row r="632" s="1" customFormat="1" ht="16.5" customHeight="1">
      <c r="B632" s="38"/>
      <c r="C632" s="216" t="s">
        <v>1078</v>
      </c>
      <c r="D632" s="216" t="s">
        <v>165</v>
      </c>
      <c r="E632" s="217" t="s">
        <v>447</v>
      </c>
      <c r="F632" s="218" t="s">
        <v>448</v>
      </c>
      <c r="G632" s="219" t="s">
        <v>241</v>
      </c>
      <c r="H632" s="220">
        <v>25.381</v>
      </c>
      <c r="I632" s="221"/>
      <c r="J632" s="222">
        <f>ROUND(I632*H632,2)</f>
        <v>0</v>
      </c>
      <c r="K632" s="218" t="s">
        <v>169</v>
      </c>
      <c r="L632" s="43"/>
      <c r="M632" s="223" t="s">
        <v>1</v>
      </c>
      <c r="N632" s="224" t="s">
        <v>38</v>
      </c>
      <c r="O632" s="79"/>
      <c r="P632" s="225">
        <f>O632*H632</f>
        <v>0</v>
      </c>
      <c r="Q632" s="225">
        <v>0</v>
      </c>
      <c r="R632" s="225">
        <f>Q632*H632</f>
        <v>0</v>
      </c>
      <c r="S632" s="225">
        <v>0</v>
      </c>
      <c r="T632" s="226">
        <f>S632*H632</f>
        <v>0</v>
      </c>
      <c r="AR632" s="17" t="s">
        <v>170</v>
      </c>
      <c r="AT632" s="17" t="s">
        <v>165</v>
      </c>
      <c r="AU632" s="17" t="s">
        <v>76</v>
      </c>
      <c r="AY632" s="17" t="s">
        <v>163</v>
      </c>
      <c r="BE632" s="227">
        <f>IF(N632="základní",J632,0)</f>
        <v>0</v>
      </c>
      <c r="BF632" s="227">
        <f>IF(N632="snížená",J632,0)</f>
        <v>0</v>
      </c>
      <c r="BG632" s="227">
        <f>IF(N632="zákl. přenesená",J632,0)</f>
        <v>0</v>
      </c>
      <c r="BH632" s="227">
        <f>IF(N632="sníž. přenesená",J632,0)</f>
        <v>0</v>
      </c>
      <c r="BI632" s="227">
        <f>IF(N632="nulová",J632,0)</f>
        <v>0</v>
      </c>
      <c r="BJ632" s="17" t="s">
        <v>74</v>
      </c>
      <c r="BK632" s="227">
        <f>ROUND(I632*H632,2)</f>
        <v>0</v>
      </c>
      <c r="BL632" s="17" t="s">
        <v>170</v>
      </c>
      <c r="BM632" s="17" t="s">
        <v>1780</v>
      </c>
    </row>
    <row r="633" s="1" customFormat="1">
      <c r="B633" s="38"/>
      <c r="C633" s="39"/>
      <c r="D633" s="228" t="s">
        <v>172</v>
      </c>
      <c r="E633" s="39"/>
      <c r="F633" s="229" t="s">
        <v>450</v>
      </c>
      <c r="G633" s="39"/>
      <c r="H633" s="39"/>
      <c r="I633" s="143"/>
      <c r="J633" s="39"/>
      <c r="K633" s="39"/>
      <c r="L633" s="43"/>
      <c r="M633" s="230"/>
      <c r="N633" s="79"/>
      <c r="O633" s="79"/>
      <c r="P633" s="79"/>
      <c r="Q633" s="79"/>
      <c r="R633" s="79"/>
      <c r="S633" s="79"/>
      <c r="T633" s="80"/>
      <c r="AT633" s="17" t="s">
        <v>172</v>
      </c>
      <c r="AU633" s="17" t="s">
        <v>76</v>
      </c>
    </row>
    <row r="634" s="1" customFormat="1">
      <c r="B634" s="38"/>
      <c r="C634" s="39"/>
      <c r="D634" s="228" t="s">
        <v>174</v>
      </c>
      <c r="E634" s="39"/>
      <c r="F634" s="231" t="s">
        <v>451</v>
      </c>
      <c r="G634" s="39"/>
      <c r="H634" s="39"/>
      <c r="I634" s="143"/>
      <c r="J634" s="39"/>
      <c r="K634" s="39"/>
      <c r="L634" s="43"/>
      <c r="M634" s="230"/>
      <c r="N634" s="79"/>
      <c r="O634" s="79"/>
      <c r="P634" s="79"/>
      <c r="Q634" s="79"/>
      <c r="R634" s="79"/>
      <c r="S634" s="79"/>
      <c r="T634" s="80"/>
      <c r="AT634" s="17" t="s">
        <v>174</v>
      </c>
      <c r="AU634" s="17" t="s">
        <v>76</v>
      </c>
    </row>
    <row r="635" s="13" customFormat="1">
      <c r="B635" s="243"/>
      <c r="C635" s="244"/>
      <c r="D635" s="228" t="s">
        <v>176</v>
      </c>
      <c r="E635" s="245" t="s">
        <v>1</v>
      </c>
      <c r="F635" s="246" t="s">
        <v>1781</v>
      </c>
      <c r="G635" s="244"/>
      <c r="H635" s="245" t="s">
        <v>1</v>
      </c>
      <c r="I635" s="247"/>
      <c r="J635" s="244"/>
      <c r="K635" s="244"/>
      <c r="L635" s="248"/>
      <c r="M635" s="249"/>
      <c r="N635" s="250"/>
      <c r="O635" s="250"/>
      <c r="P635" s="250"/>
      <c r="Q635" s="250"/>
      <c r="R635" s="250"/>
      <c r="S635" s="250"/>
      <c r="T635" s="251"/>
      <c r="AT635" s="252" t="s">
        <v>176</v>
      </c>
      <c r="AU635" s="252" t="s">
        <v>76</v>
      </c>
      <c r="AV635" s="13" t="s">
        <v>74</v>
      </c>
      <c r="AW635" s="13" t="s">
        <v>30</v>
      </c>
      <c r="AX635" s="13" t="s">
        <v>67</v>
      </c>
      <c r="AY635" s="252" t="s">
        <v>163</v>
      </c>
    </row>
    <row r="636" s="12" customFormat="1">
      <c r="B636" s="232"/>
      <c r="C636" s="233"/>
      <c r="D636" s="228" t="s">
        <v>176</v>
      </c>
      <c r="E636" s="234" t="s">
        <v>1</v>
      </c>
      <c r="F636" s="235" t="s">
        <v>1782</v>
      </c>
      <c r="G636" s="233"/>
      <c r="H636" s="236">
        <v>25.381</v>
      </c>
      <c r="I636" s="237"/>
      <c r="J636" s="233"/>
      <c r="K636" s="233"/>
      <c r="L636" s="238"/>
      <c r="M636" s="239"/>
      <c r="N636" s="240"/>
      <c r="O636" s="240"/>
      <c r="P636" s="240"/>
      <c r="Q636" s="240"/>
      <c r="R636" s="240"/>
      <c r="S636" s="240"/>
      <c r="T636" s="241"/>
      <c r="AT636" s="242" t="s">
        <v>176</v>
      </c>
      <c r="AU636" s="242" t="s">
        <v>76</v>
      </c>
      <c r="AV636" s="12" t="s">
        <v>76</v>
      </c>
      <c r="AW636" s="12" t="s">
        <v>30</v>
      </c>
      <c r="AX636" s="12" t="s">
        <v>74</v>
      </c>
      <c r="AY636" s="242" t="s">
        <v>163</v>
      </c>
    </row>
    <row r="637" s="1" customFormat="1" ht="16.5" customHeight="1">
      <c r="B637" s="38"/>
      <c r="C637" s="216" t="s">
        <v>1083</v>
      </c>
      <c r="D637" s="216" t="s">
        <v>165</v>
      </c>
      <c r="E637" s="217" t="s">
        <v>1783</v>
      </c>
      <c r="F637" s="218" t="s">
        <v>1784</v>
      </c>
      <c r="G637" s="219" t="s">
        <v>241</v>
      </c>
      <c r="H637" s="220">
        <v>12.708</v>
      </c>
      <c r="I637" s="221"/>
      <c r="J637" s="222">
        <f>ROUND(I637*H637,2)</f>
        <v>0</v>
      </c>
      <c r="K637" s="218" t="s">
        <v>169</v>
      </c>
      <c r="L637" s="43"/>
      <c r="M637" s="223" t="s">
        <v>1</v>
      </c>
      <c r="N637" s="224" t="s">
        <v>38</v>
      </c>
      <c r="O637" s="79"/>
      <c r="P637" s="225">
        <f>O637*H637</f>
        <v>0</v>
      </c>
      <c r="Q637" s="225">
        <v>0</v>
      </c>
      <c r="R637" s="225">
        <f>Q637*H637</f>
        <v>0</v>
      </c>
      <c r="S637" s="225">
        <v>0</v>
      </c>
      <c r="T637" s="226">
        <f>S637*H637</f>
        <v>0</v>
      </c>
      <c r="AR637" s="17" t="s">
        <v>170</v>
      </c>
      <c r="AT637" s="17" t="s">
        <v>165</v>
      </c>
      <c r="AU637" s="17" t="s">
        <v>76</v>
      </c>
      <c r="AY637" s="17" t="s">
        <v>163</v>
      </c>
      <c r="BE637" s="227">
        <f>IF(N637="základní",J637,0)</f>
        <v>0</v>
      </c>
      <c r="BF637" s="227">
        <f>IF(N637="snížená",J637,0)</f>
        <v>0</v>
      </c>
      <c r="BG637" s="227">
        <f>IF(N637="zákl. přenesená",J637,0)</f>
        <v>0</v>
      </c>
      <c r="BH637" s="227">
        <f>IF(N637="sníž. přenesená",J637,0)</f>
        <v>0</v>
      </c>
      <c r="BI637" s="227">
        <f>IF(N637="nulová",J637,0)</f>
        <v>0</v>
      </c>
      <c r="BJ637" s="17" t="s">
        <v>74</v>
      </c>
      <c r="BK637" s="227">
        <f>ROUND(I637*H637,2)</f>
        <v>0</v>
      </c>
      <c r="BL637" s="17" t="s">
        <v>170</v>
      </c>
      <c r="BM637" s="17" t="s">
        <v>1785</v>
      </c>
    </row>
    <row r="638" s="1" customFormat="1">
      <c r="B638" s="38"/>
      <c r="C638" s="39"/>
      <c r="D638" s="228" t="s">
        <v>172</v>
      </c>
      <c r="E638" s="39"/>
      <c r="F638" s="229" t="s">
        <v>1786</v>
      </c>
      <c r="G638" s="39"/>
      <c r="H638" s="39"/>
      <c r="I638" s="143"/>
      <c r="J638" s="39"/>
      <c r="K638" s="39"/>
      <c r="L638" s="43"/>
      <c r="M638" s="230"/>
      <c r="N638" s="79"/>
      <c r="O638" s="79"/>
      <c r="P638" s="79"/>
      <c r="Q638" s="79"/>
      <c r="R638" s="79"/>
      <c r="S638" s="79"/>
      <c r="T638" s="80"/>
      <c r="AT638" s="17" t="s">
        <v>172</v>
      </c>
      <c r="AU638" s="17" t="s">
        <v>76</v>
      </c>
    </row>
    <row r="639" s="1" customFormat="1">
      <c r="B639" s="38"/>
      <c r="C639" s="39"/>
      <c r="D639" s="228" t="s">
        <v>174</v>
      </c>
      <c r="E639" s="39"/>
      <c r="F639" s="231" t="s">
        <v>451</v>
      </c>
      <c r="G639" s="39"/>
      <c r="H639" s="39"/>
      <c r="I639" s="143"/>
      <c r="J639" s="39"/>
      <c r="K639" s="39"/>
      <c r="L639" s="43"/>
      <c r="M639" s="230"/>
      <c r="N639" s="79"/>
      <c r="O639" s="79"/>
      <c r="P639" s="79"/>
      <c r="Q639" s="79"/>
      <c r="R639" s="79"/>
      <c r="S639" s="79"/>
      <c r="T639" s="80"/>
      <c r="AT639" s="17" t="s">
        <v>174</v>
      </c>
      <c r="AU639" s="17" t="s">
        <v>76</v>
      </c>
    </row>
    <row r="640" s="1" customFormat="1" ht="16.5" customHeight="1">
      <c r="B640" s="38"/>
      <c r="C640" s="216" t="s">
        <v>1088</v>
      </c>
      <c r="D640" s="216" t="s">
        <v>165</v>
      </c>
      <c r="E640" s="217" t="s">
        <v>1787</v>
      </c>
      <c r="F640" s="218" t="s">
        <v>1788</v>
      </c>
      <c r="G640" s="219" t="s">
        <v>241</v>
      </c>
      <c r="H640" s="220">
        <v>0.28699999999999998</v>
      </c>
      <c r="I640" s="221"/>
      <c r="J640" s="222">
        <f>ROUND(I640*H640,2)</f>
        <v>0</v>
      </c>
      <c r="K640" s="218" t="s">
        <v>169</v>
      </c>
      <c r="L640" s="43"/>
      <c r="M640" s="223" t="s">
        <v>1</v>
      </c>
      <c r="N640" s="224" t="s">
        <v>38</v>
      </c>
      <c r="O640" s="79"/>
      <c r="P640" s="225">
        <f>O640*H640</f>
        <v>0</v>
      </c>
      <c r="Q640" s="225">
        <v>0</v>
      </c>
      <c r="R640" s="225">
        <f>Q640*H640</f>
        <v>0</v>
      </c>
      <c r="S640" s="225">
        <v>0</v>
      </c>
      <c r="T640" s="226">
        <f>S640*H640</f>
        <v>0</v>
      </c>
      <c r="AR640" s="17" t="s">
        <v>170</v>
      </c>
      <c r="AT640" s="17" t="s">
        <v>165</v>
      </c>
      <c r="AU640" s="17" t="s">
        <v>76</v>
      </c>
      <c r="AY640" s="17" t="s">
        <v>163</v>
      </c>
      <c r="BE640" s="227">
        <f>IF(N640="základní",J640,0)</f>
        <v>0</v>
      </c>
      <c r="BF640" s="227">
        <f>IF(N640="snížená",J640,0)</f>
        <v>0</v>
      </c>
      <c r="BG640" s="227">
        <f>IF(N640="zákl. přenesená",J640,0)</f>
        <v>0</v>
      </c>
      <c r="BH640" s="227">
        <f>IF(N640="sníž. přenesená",J640,0)</f>
        <v>0</v>
      </c>
      <c r="BI640" s="227">
        <f>IF(N640="nulová",J640,0)</f>
        <v>0</v>
      </c>
      <c r="BJ640" s="17" t="s">
        <v>74</v>
      </c>
      <c r="BK640" s="227">
        <f>ROUND(I640*H640,2)</f>
        <v>0</v>
      </c>
      <c r="BL640" s="17" t="s">
        <v>170</v>
      </c>
      <c r="BM640" s="17" t="s">
        <v>1789</v>
      </c>
    </row>
    <row r="641" s="1" customFormat="1">
      <c r="B641" s="38"/>
      <c r="C641" s="39"/>
      <c r="D641" s="228" t="s">
        <v>172</v>
      </c>
      <c r="E641" s="39"/>
      <c r="F641" s="229" t="s">
        <v>1790</v>
      </c>
      <c r="G641" s="39"/>
      <c r="H641" s="39"/>
      <c r="I641" s="143"/>
      <c r="J641" s="39"/>
      <c r="K641" s="39"/>
      <c r="L641" s="43"/>
      <c r="M641" s="230"/>
      <c r="N641" s="79"/>
      <c r="O641" s="79"/>
      <c r="P641" s="79"/>
      <c r="Q641" s="79"/>
      <c r="R641" s="79"/>
      <c r="S641" s="79"/>
      <c r="T641" s="80"/>
      <c r="AT641" s="17" t="s">
        <v>172</v>
      </c>
      <c r="AU641" s="17" t="s">
        <v>76</v>
      </c>
    </row>
    <row r="642" s="1" customFormat="1">
      <c r="B642" s="38"/>
      <c r="C642" s="39"/>
      <c r="D642" s="228" t="s">
        <v>174</v>
      </c>
      <c r="E642" s="39"/>
      <c r="F642" s="231" t="s">
        <v>451</v>
      </c>
      <c r="G642" s="39"/>
      <c r="H642" s="39"/>
      <c r="I642" s="143"/>
      <c r="J642" s="39"/>
      <c r="K642" s="39"/>
      <c r="L642" s="43"/>
      <c r="M642" s="230"/>
      <c r="N642" s="79"/>
      <c r="O642" s="79"/>
      <c r="P642" s="79"/>
      <c r="Q642" s="79"/>
      <c r="R642" s="79"/>
      <c r="S642" s="79"/>
      <c r="T642" s="80"/>
      <c r="AT642" s="17" t="s">
        <v>174</v>
      </c>
      <c r="AU642" s="17" t="s">
        <v>76</v>
      </c>
    </row>
    <row r="643" s="1" customFormat="1" ht="16.5" customHeight="1">
      <c r="B643" s="38"/>
      <c r="C643" s="216" t="s">
        <v>1791</v>
      </c>
      <c r="D643" s="216" t="s">
        <v>165</v>
      </c>
      <c r="E643" s="217" t="s">
        <v>453</v>
      </c>
      <c r="F643" s="218" t="s">
        <v>454</v>
      </c>
      <c r="G643" s="219" t="s">
        <v>241</v>
      </c>
      <c r="H643" s="220">
        <v>66.015000000000001</v>
      </c>
      <c r="I643" s="221"/>
      <c r="J643" s="222">
        <f>ROUND(I643*H643,2)</f>
        <v>0</v>
      </c>
      <c r="K643" s="218" t="s">
        <v>169</v>
      </c>
      <c r="L643" s="43"/>
      <c r="M643" s="223" t="s">
        <v>1</v>
      </c>
      <c r="N643" s="224" t="s">
        <v>38</v>
      </c>
      <c r="O643" s="79"/>
      <c r="P643" s="225">
        <f>O643*H643</f>
        <v>0</v>
      </c>
      <c r="Q643" s="225">
        <v>0</v>
      </c>
      <c r="R643" s="225">
        <f>Q643*H643</f>
        <v>0</v>
      </c>
      <c r="S643" s="225">
        <v>0</v>
      </c>
      <c r="T643" s="226">
        <f>S643*H643</f>
        <v>0</v>
      </c>
      <c r="AR643" s="17" t="s">
        <v>170</v>
      </c>
      <c r="AT643" s="17" t="s">
        <v>165</v>
      </c>
      <c r="AU643" s="17" t="s">
        <v>76</v>
      </c>
      <c r="AY643" s="17" t="s">
        <v>163</v>
      </c>
      <c r="BE643" s="227">
        <f>IF(N643="základní",J643,0)</f>
        <v>0</v>
      </c>
      <c r="BF643" s="227">
        <f>IF(N643="snížená",J643,0)</f>
        <v>0</v>
      </c>
      <c r="BG643" s="227">
        <f>IF(N643="zákl. přenesená",J643,0)</f>
        <v>0</v>
      </c>
      <c r="BH643" s="227">
        <f>IF(N643="sníž. přenesená",J643,0)</f>
        <v>0</v>
      </c>
      <c r="BI643" s="227">
        <f>IF(N643="nulová",J643,0)</f>
        <v>0</v>
      </c>
      <c r="BJ643" s="17" t="s">
        <v>74</v>
      </c>
      <c r="BK643" s="227">
        <f>ROUND(I643*H643,2)</f>
        <v>0</v>
      </c>
      <c r="BL643" s="17" t="s">
        <v>170</v>
      </c>
      <c r="BM643" s="17" t="s">
        <v>1792</v>
      </c>
    </row>
    <row r="644" s="1" customFormat="1">
      <c r="B644" s="38"/>
      <c r="C644" s="39"/>
      <c r="D644" s="228" t="s">
        <v>172</v>
      </c>
      <c r="E644" s="39"/>
      <c r="F644" s="229" t="s">
        <v>456</v>
      </c>
      <c r="G644" s="39"/>
      <c r="H644" s="39"/>
      <c r="I644" s="143"/>
      <c r="J644" s="39"/>
      <c r="K644" s="39"/>
      <c r="L644" s="43"/>
      <c r="M644" s="230"/>
      <c r="N644" s="79"/>
      <c r="O644" s="79"/>
      <c r="P644" s="79"/>
      <c r="Q644" s="79"/>
      <c r="R644" s="79"/>
      <c r="S644" s="79"/>
      <c r="T644" s="80"/>
      <c r="AT644" s="17" t="s">
        <v>172</v>
      </c>
      <c r="AU644" s="17" t="s">
        <v>76</v>
      </c>
    </row>
    <row r="645" s="1" customFormat="1">
      <c r="B645" s="38"/>
      <c r="C645" s="39"/>
      <c r="D645" s="228" t="s">
        <v>174</v>
      </c>
      <c r="E645" s="39"/>
      <c r="F645" s="231" t="s">
        <v>457</v>
      </c>
      <c r="G645" s="39"/>
      <c r="H645" s="39"/>
      <c r="I645" s="143"/>
      <c r="J645" s="39"/>
      <c r="K645" s="39"/>
      <c r="L645" s="43"/>
      <c r="M645" s="230"/>
      <c r="N645" s="79"/>
      <c r="O645" s="79"/>
      <c r="P645" s="79"/>
      <c r="Q645" s="79"/>
      <c r="R645" s="79"/>
      <c r="S645" s="79"/>
      <c r="T645" s="80"/>
      <c r="AT645" s="17" t="s">
        <v>174</v>
      </c>
      <c r="AU645" s="17" t="s">
        <v>76</v>
      </c>
    </row>
    <row r="646" s="13" customFormat="1">
      <c r="B646" s="243"/>
      <c r="C646" s="244"/>
      <c r="D646" s="228" t="s">
        <v>176</v>
      </c>
      <c r="E646" s="245" t="s">
        <v>1</v>
      </c>
      <c r="F646" s="246" t="s">
        <v>458</v>
      </c>
      <c r="G646" s="244"/>
      <c r="H646" s="245" t="s">
        <v>1</v>
      </c>
      <c r="I646" s="247"/>
      <c r="J646" s="244"/>
      <c r="K646" s="244"/>
      <c r="L646" s="248"/>
      <c r="M646" s="249"/>
      <c r="N646" s="250"/>
      <c r="O646" s="250"/>
      <c r="P646" s="250"/>
      <c r="Q646" s="250"/>
      <c r="R646" s="250"/>
      <c r="S646" s="250"/>
      <c r="T646" s="251"/>
      <c r="AT646" s="252" t="s">
        <v>176</v>
      </c>
      <c r="AU646" s="252" t="s">
        <v>76</v>
      </c>
      <c r="AV646" s="13" t="s">
        <v>74</v>
      </c>
      <c r="AW646" s="13" t="s">
        <v>30</v>
      </c>
      <c r="AX646" s="13" t="s">
        <v>67</v>
      </c>
      <c r="AY646" s="252" t="s">
        <v>163</v>
      </c>
    </row>
    <row r="647" s="12" customFormat="1">
      <c r="B647" s="232"/>
      <c r="C647" s="233"/>
      <c r="D647" s="228" t="s">
        <v>176</v>
      </c>
      <c r="E647" s="234" t="s">
        <v>1</v>
      </c>
      <c r="F647" s="235" t="s">
        <v>1793</v>
      </c>
      <c r="G647" s="233"/>
      <c r="H647" s="236">
        <v>65.522000000000006</v>
      </c>
      <c r="I647" s="237"/>
      <c r="J647" s="233"/>
      <c r="K647" s="233"/>
      <c r="L647" s="238"/>
      <c r="M647" s="239"/>
      <c r="N647" s="240"/>
      <c r="O647" s="240"/>
      <c r="P647" s="240"/>
      <c r="Q647" s="240"/>
      <c r="R647" s="240"/>
      <c r="S647" s="240"/>
      <c r="T647" s="241"/>
      <c r="AT647" s="242" t="s">
        <v>176</v>
      </c>
      <c r="AU647" s="242" t="s">
        <v>76</v>
      </c>
      <c r="AV647" s="12" t="s">
        <v>76</v>
      </c>
      <c r="AW647" s="12" t="s">
        <v>30</v>
      </c>
      <c r="AX647" s="12" t="s">
        <v>67</v>
      </c>
      <c r="AY647" s="242" t="s">
        <v>163</v>
      </c>
    </row>
    <row r="648" s="13" customFormat="1">
      <c r="B648" s="243"/>
      <c r="C648" s="244"/>
      <c r="D648" s="228" t="s">
        <v>176</v>
      </c>
      <c r="E648" s="245" t="s">
        <v>1</v>
      </c>
      <c r="F648" s="246" t="s">
        <v>460</v>
      </c>
      <c r="G648" s="244"/>
      <c r="H648" s="245" t="s">
        <v>1</v>
      </c>
      <c r="I648" s="247"/>
      <c r="J648" s="244"/>
      <c r="K648" s="244"/>
      <c r="L648" s="248"/>
      <c r="M648" s="249"/>
      <c r="N648" s="250"/>
      <c r="O648" s="250"/>
      <c r="P648" s="250"/>
      <c r="Q648" s="250"/>
      <c r="R648" s="250"/>
      <c r="S648" s="250"/>
      <c r="T648" s="251"/>
      <c r="AT648" s="252" t="s">
        <v>176</v>
      </c>
      <c r="AU648" s="252" t="s">
        <v>76</v>
      </c>
      <c r="AV648" s="13" t="s">
        <v>74</v>
      </c>
      <c r="AW648" s="13" t="s">
        <v>30</v>
      </c>
      <c r="AX648" s="13" t="s">
        <v>67</v>
      </c>
      <c r="AY648" s="252" t="s">
        <v>163</v>
      </c>
    </row>
    <row r="649" s="12" customFormat="1">
      <c r="B649" s="232"/>
      <c r="C649" s="233"/>
      <c r="D649" s="228" t="s">
        <v>176</v>
      </c>
      <c r="E649" s="234" t="s">
        <v>1</v>
      </c>
      <c r="F649" s="235" t="s">
        <v>1794</v>
      </c>
      <c r="G649" s="233"/>
      <c r="H649" s="236">
        <v>0.49299999999999999</v>
      </c>
      <c r="I649" s="237"/>
      <c r="J649" s="233"/>
      <c r="K649" s="233"/>
      <c r="L649" s="238"/>
      <c r="M649" s="239"/>
      <c r="N649" s="240"/>
      <c r="O649" s="240"/>
      <c r="P649" s="240"/>
      <c r="Q649" s="240"/>
      <c r="R649" s="240"/>
      <c r="S649" s="240"/>
      <c r="T649" s="241"/>
      <c r="AT649" s="242" t="s">
        <v>176</v>
      </c>
      <c r="AU649" s="242" t="s">
        <v>76</v>
      </c>
      <c r="AV649" s="12" t="s">
        <v>76</v>
      </c>
      <c r="AW649" s="12" t="s">
        <v>30</v>
      </c>
      <c r="AX649" s="12" t="s">
        <v>67</v>
      </c>
      <c r="AY649" s="242" t="s">
        <v>163</v>
      </c>
    </row>
    <row r="650" s="14" customFormat="1">
      <c r="B650" s="253"/>
      <c r="C650" s="254"/>
      <c r="D650" s="228" t="s">
        <v>176</v>
      </c>
      <c r="E650" s="255" t="s">
        <v>1</v>
      </c>
      <c r="F650" s="256" t="s">
        <v>188</v>
      </c>
      <c r="G650" s="254"/>
      <c r="H650" s="257">
        <v>66.015000000000001</v>
      </c>
      <c r="I650" s="258"/>
      <c r="J650" s="254"/>
      <c r="K650" s="254"/>
      <c r="L650" s="259"/>
      <c r="M650" s="260"/>
      <c r="N650" s="261"/>
      <c r="O650" s="261"/>
      <c r="P650" s="261"/>
      <c r="Q650" s="261"/>
      <c r="R650" s="261"/>
      <c r="S650" s="261"/>
      <c r="T650" s="262"/>
      <c r="AT650" s="263" t="s">
        <v>176</v>
      </c>
      <c r="AU650" s="263" t="s">
        <v>76</v>
      </c>
      <c r="AV650" s="14" t="s">
        <v>170</v>
      </c>
      <c r="AW650" s="14" t="s">
        <v>30</v>
      </c>
      <c r="AX650" s="14" t="s">
        <v>74</v>
      </c>
      <c r="AY650" s="263" t="s">
        <v>163</v>
      </c>
    </row>
    <row r="651" s="1" customFormat="1" ht="16.5" customHeight="1">
      <c r="B651" s="38"/>
      <c r="C651" s="216" t="s">
        <v>1795</v>
      </c>
      <c r="D651" s="216" t="s">
        <v>165</v>
      </c>
      <c r="E651" s="217" t="s">
        <v>463</v>
      </c>
      <c r="F651" s="218" t="s">
        <v>464</v>
      </c>
      <c r="G651" s="219" t="s">
        <v>241</v>
      </c>
      <c r="H651" s="220">
        <v>726.16499999999996</v>
      </c>
      <c r="I651" s="221"/>
      <c r="J651" s="222">
        <f>ROUND(I651*H651,2)</f>
        <v>0</v>
      </c>
      <c r="K651" s="218" t="s">
        <v>169</v>
      </c>
      <c r="L651" s="43"/>
      <c r="M651" s="223" t="s">
        <v>1</v>
      </c>
      <c r="N651" s="224" t="s">
        <v>38</v>
      </c>
      <c r="O651" s="79"/>
      <c r="P651" s="225">
        <f>O651*H651</f>
        <v>0</v>
      </c>
      <c r="Q651" s="225">
        <v>0</v>
      </c>
      <c r="R651" s="225">
        <f>Q651*H651</f>
        <v>0</v>
      </c>
      <c r="S651" s="225">
        <v>0</v>
      </c>
      <c r="T651" s="226">
        <f>S651*H651</f>
        <v>0</v>
      </c>
      <c r="AR651" s="17" t="s">
        <v>170</v>
      </c>
      <c r="AT651" s="17" t="s">
        <v>165</v>
      </c>
      <c r="AU651" s="17" t="s">
        <v>76</v>
      </c>
      <c r="AY651" s="17" t="s">
        <v>163</v>
      </c>
      <c r="BE651" s="227">
        <f>IF(N651="základní",J651,0)</f>
        <v>0</v>
      </c>
      <c r="BF651" s="227">
        <f>IF(N651="snížená",J651,0)</f>
        <v>0</v>
      </c>
      <c r="BG651" s="227">
        <f>IF(N651="zákl. přenesená",J651,0)</f>
        <v>0</v>
      </c>
      <c r="BH651" s="227">
        <f>IF(N651="sníž. přenesená",J651,0)</f>
        <v>0</v>
      </c>
      <c r="BI651" s="227">
        <f>IF(N651="nulová",J651,0)</f>
        <v>0</v>
      </c>
      <c r="BJ651" s="17" t="s">
        <v>74</v>
      </c>
      <c r="BK651" s="227">
        <f>ROUND(I651*H651,2)</f>
        <v>0</v>
      </c>
      <c r="BL651" s="17" t="s">
        <v>170</v>
      </c>
      <c r="BM651" s="17" t="s">
        <v>1796</v>
      </c>
    </row>
    <row r="652" s="1" customFormat="1">
      <c r="B652" s="38"/>
      <c r="C652" s="39"/>
      <c r="D652" s="228" t="s">
        <v>172</v>
      </c>
      <c r="E652" s="39"/>
      <c r="F652" s="229" t="s">
        <v>466</v>
      </c>
      <c r="G652" s="39"/>
      <c r="H652" s="39"/>
      <c r="I652" s="143"/>
      <c r="J652" s="39"/>
      <c r="K652" s="39"/>
      <c r="L652" s="43"/>
      <c r="M652" s="230"/>
      <c r="N652" s="79"/>
      <c r="O652" s="79"/>
      <c r="P652" s="79"/>
      <c r="Q652" s="79"/>
      <c r="R652" s="79"/>
      <c r="S652" s="79"/>
      <c r="T652" s="80"/>
      <c r="AT652" s="17" t="s">
        <v>172</v>
      </c>
      <c r="AU652" s="17" t="s">
        <v>76</v>
      </c>
    </row>
    <row r="653" s="1" customFormat="1">
      <c r="B653" s="38"/>
      <c r="C653" s="39"/>
      <c r="D653" s="228" t="s">
        <v>174</v>
      </c>
      <c r="E653" s="39"/>
      <c r="F653" s="231" t="s">
        <v>457</v>
      </c>
      <c r="G653" s="39"/>
      <c r="H653" s="39"/>
      <c r="I653" s="143"/>
      <c r="J653" s="39"/>
      <c r="K653" s="39"/>
      <c r="L653" s="43"/>
      <c r="M653" s="230"/>
      <c r="N653" s="79"/>
      <c r="O653" s="79"/>
      <c r="P653" s="79"/>
      <c r="Q653" s="79"/>
      <c r="R653" s="79"/>
      <c r="S653" s="79"/>
      <c r="T653" s="80"/>
      <c r="AT653" s="17" t="s">
        <v>174</v>
      </c>
      <c r="AU653" s="17" t="s">
        <v>76</v>
      </c>
    </row>
    <row r="654" s="1" customFormat="1">
      <c r="B654" s="38"/>
      <c r="C654" s="39"/>
      <c r="D654" s="228" t="s">
        <v>221</v>
      </c>
      <c r="E654" s="39"/>
      <c r="F654" s="231" t="s">
        <v>691</v>
      </c>
      <c r="G654" s="39"/>
      <c r="H654" s="39"/>
      <c r="I654" s="143"/>
      <c r="J654" s="39"/>
      <c r="K654" s="39"/>
      <c r="L654" s="43"/>
      <c r="M654" s="230"/>
      <c r="N654" s="79"/>
      <c r="O654" s="79"/>
      <c r="P654" s="79"/>
      <c r="Q654" s="79"/>
      <c r="R654" s="79"/>
      <c r="S654" s="79"/>
      <c r="T654" s="80"/>
      <c r="AT654" s="17" t="s">
        <v>221</v>
      </c>
      <c r="AU654" s="17" t="s">
        <v>76</v>
      </c>
    </row>
    <row r="655" s="12" customFormat="1">
      <c r="B655" s="232"/>
      <c r="C655" s="233"/>
      <c r="D655" s="228" t="s">
        <v>176</v>
      </c>
      <c r="E655" s="234" t="s">
        <v>1</v>
      </c>
      <c r="F655" s="235" t="s">
        <v>1797</v>
      </c>
      <c r="G655" s="233"/>
      <c r="H655" s="236">
        <v>726.16499999999996</v>
      </c>
      <c r="I655" s="237"/>
      <c r="J655" s="233"/>
      <c r="K655" s="233"/>
      <c r="L655" s="238"/>
      <c r="M655" s="239"/>
      <c r="N655" s="240"/>
      <c r="O655" s="240"/>
      <c r="P655" s="240"/>
      <c r="Q655" s="240"/>
      <c r="R655" s="240"/>
      <c r="S655" s="240"/>
      <c r="T655" s="241"/>
      <c r="AT655" s="242" t="s">
        <v>176</v>
      </c>
      <c r="AU655" s="242" t="s">
        <v>76</v>
      </c>
      <c r="AV655" s="12" t="s">
        <v>76</v>
      </c>
      <c r="AW655" s="12" t="s">
        <v>30</v>
      </c>
      <c r="AX655" s="12" t="s">
        <v>74</v>
      </c>
      <c r="AY655" s="242" t="s">
        <v>163</v>
      </c>
    </row>
    <row r="656" s="1" customFormat="1" ht="16.5" customHeight="1">
      <c r="B656" s="38"/>
      <c r="C656" s="216" t="s">
        <v>1798</v>
      </c>
      <c r="D656" s="216" t="s">
        <v>165</v>
      </c>
      <c r="E656" s="217" t="s">
        <v>469</v>
      </c>
      <c r="F656" s="218" t="s">
        <v>470</v>
      </c>
      <c r="G656" s="219" t="s">
        <v>241</v>
      </c>
      <c r="H656" s="220">
        <v>66.015000000000001</v>
      </c>
      <c r="I656" s="221"/>
      <c r="J656" s="222">
        <f>ROUND(I656*H656,2)</f>
        <v>0</v>
      </c>
      <c r="K656" s="218" t="s">
        <v>169</v>
      </c>
      <c r="L656" s="43"/>
      <c r="M656" s="223" t="s">
        <v>1</v>
      </c>
      <c r="N656" s="224" t="s">
        <v>38</v>
      </c>
      <c r="O656" s="79"/>
      <c r="P656" s="225">
        <f>O656*H656</f>
        <v>0</v>
      </c>
      <c r="Q656" s="225">
        <v>0</v>
      </c>
      <c r="R656" s="225">
        <f>Q656*H656</f>
        <v>0</v>
      </c>
      <c r="S656" s="225">
        <v>0</v>
      </c>
      <c r="T656" s="226">
        <f>S656*H656</f>
        <v>0</v>
      </c>
      <c r="AR656" s="17" t="s">
        <v>170</v>
      </c>
      <c r="AT656" s="17" t="s">
        <v>165</v>
      </c>
      <c r="AU656" s="17" t="s">
        <v>76</v>
      </c>
      <c r="AY656" s="17" t="s">
        <v>163</v>
      </c>
      <c r="BE656" s="227">
        <f>IF(N656="základní",J656,0)</f>
        <v>0</v>
      </c>
      <c r="BF656" s="227">
        <f>IF(N656="snížená",J656,0)</f>
        <v>0</v>
      </c>
      <c r="BG656" s="227">
        <f>IF(N656="zákl. přenesená",J656,0)</f>
        <v>0</v>
      </c>
      <c r="BH656" s="227">
        <f>IF(N656="sníž. přenesená",J656,0)</f>
        <v>0</v>
      </c>
      <c r="BI656" s="227">
        <f>IF(N656="nulová",J656,0)</f>
        <v>0</v>
      </c>
      <c r="BJ656" s="17" t="s">
        <v>74</v>
      </c>
      <c r="BK656" s="227">
        <f>ROUND(I656*H656,2)</f>
        <v>0</v>
      </c>
      <c r="BL656" s="17" t="s">
        <v>170</v>
      </c>
      <c r="BM656" s="17" t="s">
        <v>1799</v>
      </c>
    </row>
    <row r="657" s="1" customFormat="1">
      <c r="B657" s="38"/>
      <c r="C657" s="39"/>
      <c r="D657" s="228" t="s">
        <v>172</v>
      </c>
      <c r="E657" s="39"/>
      <c r="F657" s="229" t="s">
        <v>472</v>
      </c>
      <c r="G657" s="39"/>
      <c r="H657" s="39"/>
      <c r="I657" s="143"/>
      <c r="J657" s="39"/>
      <c r="K657" s="39"/>
      <c r="L657" s="43"/>
      <c r="M657" s="230"/>
      <c r="N657" s="79"/>
      <c r="O657" s="79"/>
      <c r="P657" s="79"/>
      <c r="Q657" s="79"/>
      <c r="R657" s="79"/>
      <c r="S657" s="79"/>
      <c r="T657" s="80"/>
      <c r="AT657" s="17" t="s">
        <v>172</v>
      </c>
      <c r="AU657" s="17" t="s">
        <v>76</v>
      </c>
    </row>
    <row r="658" s="1" customFormat="1" ht="16.5" customHeight="1">
      <c r="B658" s="38"/>
      <c r="C658" s="216" t="s">
        <v>1800</v>
      </c>
      <c r="D658" s="216" t="s">
        <v>165</v>
      </c>
      <c r="E658" s="217" t="s">
        <v>474</v>
      </c>
      <c r="F658" s="218" t="s">
        <v>475</v>
      </c>
      <c r="G658" s="219" t="s">
        <v>241</v>
      </c>
      <c r="H658" s="220">
        <v>27.146000000000001</v>
      </c>
      <c r="I658" s="221"/>
      <c r="J658" s="222">
        <f>ROUND(I658*H658,2)</f>
        <v>0</v>
      </c>
      <c r="K658" s="218" t="s">
        <v>169</v>
      </c>
      <c r="L658" s="43"/>
      <c r="M658" s="223" t="s">
        <v>1</v>
      </c>
      <c r="N658" s="224" t="s">
        <v>38</v>
      </c>
      <c r="O658" s="79"/>
      <c r="P658" s="225">
        <f>O658*H658</f>
        <v>0</v>
      </c>
      <c r="Q658" s="225">
        <v>0</v>
      </c>
      <c r="R658" s="225">
        <f>Q658*H658</f>
        <v>0</v>
      </c>
      <c r="S658" s="225">
        <v>0</v>
      </c>
      <c r="T658" s="226">
        <f>S658*H658</f>
        <v>0</v>
      </c>
      <c r="AR658" s="17" t="s">
        <v>170</v>
      </c>
      <c r="AT658" s="17" t="s">
        <v>165</v>
      </c>
      <c r="AU658" s="17" t="s">
        <v>76</v>
      </c>
      <c r="AY658" s="17" t="s">
        <v>163</v>
      </c>
      <c r="BE658" s="227">
        <f>IF(N658="základní",J658,0)</f>
        <v>0</v>
      </c>
      <c r="BF658" s="227">
        <f>IF(N658="snížená",J658,0)</f>
        <v>0</v>
      </c>
      <c r="BG658" s="227">
        <f>IF(N658="zákl. přenesená",J658,0)</f>
        <v>0</v>
      </c>
      <c r="BH658" s="227">
        <f>IF(N658="sníž. přenesená",J658,0)</f>
        <v>0</v>
      </c>
      <c r="BI658" s="227">
        <f>IF(N658="nulová",J658,0)</f>
        <v>0</v>
      </c>
      <c r="BJ658" s="17" t="s">
        <v>74</v>
      </c>
      <c r="BK658" s="227">
        <f>ROUND(I658*H658,2)</f>
        <v>0</v>
      </c>
      <c r="BL658" s="17" t="s">
        <v>170</v>
      </c>
      <c r="BM658" s="17" t="s">
        <v>1801</v>
      </c>
    </row>
    <row r="659" s="1" customFormat="1">
      <c r="B659" s="38"/>
      <c r="C659" s="39"/>
      <c r="D659" s="228" t="s">
        <v>172</v>
      </c>
      <c r="E659" s="39"/>
      <c r="F659" s="229" t="s">
        <v>243</v>
      </c>
      <c r="G659" s="39"/>
      <c r="H659" s="39"/>
      <c r="I659" s="143"/>
      <c r="J659" s="39"/>
      <c r="K659" s="39"/>
      <c r="L659" s="43"/>
      <c r="M659" s="230"/>
      <c r="N659" s="79"/>
      <c r="O659" s="79"/>
      <c r="P659" s="79"/>
      <c r="Q659" s="79"/>
      <c r="R659" s="79"/>
      <c r="S659" s="79"/>
      <c r="T659" s="80"/>
      <c r="AT659" s="17" t="s">
        <v>172</v>
      </c>
      <c r="AU659" s="17" t="s">
        <v>76</v>
      </c>
    </row>
    <row r="660" s="1" customFormat="1">
      <c r="B660" s="38"/>
      <c r="C660" s="39"/>
      <c r="D660" s="228" t="s">
        <v>174</v>
      </c>
      <c r="E660" s="39"/>
      <c r="F660" s="231" t="s">
        <v>451</v>
      </c>
      <c r="G660" s="39"/>
      <c r="H660" s="39"/>
      <c r="I660" s="143"/>
      <c r="J660" s="39"/>
      <c r="K660" s="39"/>
      <c r="L660" s="43"/>
      <c r="M660" s="230"/>
      <c r="N660" s="79"/>
      <c r="O660" s="79"/>
      <c r="P660" s="79"/>
      <c r="Q660" s="79"/>
      <c r="R660" s="79"/>
      <c r="S660" s="79"/>
      <c r="T660" s="80"/>
      <c r="AT660" s="17" t="s">
        <v>174</v>
      </c>
      <c r="AU660" s="17" t="s">
        <v>76</v>
      </c>
    </row>
    <row r="661" s="13" customFormat="1">
      <c r="B661" s="243"/>
      <c r="C661" s="244"/>
      <c r="D661" s="228" t="s">
        <v>176</v>
      </c>
      <c r="E661" s="245" t="s">
        <v>1</v>
      </c>
      <c r="F661" s="246" t="s">
        <v>1802</v>
      </c>
      <c r="G661" s="244"/>
      <c r="H661" s="245" t="s">
        <v>1</v>
      </c>
      <c r="I661" s="247"/>
      <c r="J661" s="244"/>
      <c r="K661" s="244"/>
      <c r="L661" s="248"/>
      <c r="M661" s="249"/>
      <c r="N661" s="250"/>
      <c r="O661" s="250"/>
      <c r="P661" s="250"/>
      <c r="Q661" s="250"/>
      <c r="R661" s="250"/>
      <c r="S661" s="250"/>
      <c r="T661" s="251"/>
      <c r="AT661" s="252" t="s">
        <v>176</v>
      </c>
      <c r="AU661" s="252" t="s">
        <v>76</v>
      </c>
      <c r="AV661" s="13" t="s">
        <v>74</v>
      </c>
      <c r="AW661" s="13" t="s">
        <v>30</v>
      </c>
      <c r="AX661" s="13" t="s">
        <v>67</v>
      </c>
      <c r="AY661" s="252" t="s">
        <v>163</v>
      </c>
    </row>
    <row r="662" s="12" customFormat="1">
      <c r="B662" s="232"/>
      <c r="C662" s="233"/>
      <c r="D662" s="228" t="s">
        <v>176</v>
      </c>
      <c r="E662" s="234" t="s">
        <v>1</v>
      </c>
      <c r="F662" s="235" t="s">
        <v>1803</v>
      </c>
      <c r="G662" s="233"/>
      <c r="H662" s="236">
        <v>15.545999999999999</v>
      </c>
      <c r="I662" s="237"/>
      <c r="J662" s="233"/>
      <c r="K662" s="233"/>
      <c r="L662" s="238"/>
      <c r="M662" s="239"/>
      <c r="N662" s="240"/>
      <c r="O662" s="240"/>
      <c r="P662" s="240"/>
      <c r="Q662" s="240"/>
      <c r="R662" s="240"/>
      <c r="S662" s="240"/>
      <c r="T662" s="241"/>
      <c r="AT662" s="242" t="s">
        <v>176</v>
      </c>
      <c r="AU662" s="242" t="s">
        <v>76</v>
      </c>
      <c r="AV662" s="12" t="s">
        <v>76</v>
      </c>
      <c r="AW662" s="12" t="s">
        <v>30</v>
      </c>
      <c r="AX662" s="12" t="s">
        <v>67</v>
      </c>
      <c r="AY662" s="242" t="s">
        <v>163</v>
      </c>
    </row>
    <row r="663" s="13" customFormat="1">
      <c r="B663" s="243"/>
      <c r="C663" s="244"/>
      <c r="D663" s="228" t="s">
        <v>176</v>
      </c>
      <c r="E663" s="245" t="s">
        <v>1</v>
      </c>
      <c r="F663" s="246" t="s">
        <v>1804</v>
      </c>
      <c r="G663" s="244"/>
      <c r="H663" s="245" t="s">
        <v>1</v>
      </c>
      <c r="I663" s="247"/>
      <c r="J663" s="244"/>
      <c r="K663" s="244"/>
      <c r="L663" s="248"/>
      <c r="M663" s="249"/>
      <c r="N663" s="250"/>
      <c r="O663" s="250"/>
      <c r="P663" s="250"/>
      <c r="Q663" s="250"/>
      <c r="R663" s="250"/>
      <c r="S663" s="250"/>
      <c r="T663" s="251"/>
      <c r="AT663" s="252" t="s">
        <v>176</v>
      </c>
      <c r="AU663" s="252" t="s">
        <v>76</v>
      </c>
      <c r="AV663" s="13" t="s">
        <v>74</v>
      </c>
      <c r="AW663" s="13" t="s">
        <v>30</v>
      </c>
      <c r="AX663" s="13" t="s">
        <v>67</v>
      </c>
      <c r="AY663" s="252" t="s">
        <v>163</v>
      </c>
    </row>
    <row r="664" s="12" customFormat="1">
      <c r="B664" s="232"/>
      <c r="C664" s="233"/>
      <c r="D664" s="228" t="s">
        <v>176</v>
      </c>
      <c r="E664" s="234" t="s">
        <v>1</v>
      </c>
      <c r="F664" s="235" t="s">
        <v>1805</v>
      </c>
      <c r="G664" s="233"/>
      <c r="H664" s="236">
        <v>11.6</v>
      </c>
      <c r="I664" s="237"/>
      <c r="J664" s="233"/>
      <c r="K664" s="233"/>
      <c r="L664" s="238"/>
      <c r="M664" s="239"/>
      <c r="N664" s="240"/>
      <c r="O664" s="240"/>
      <c r="P664" s="240"/>
      <c r="Q664" s="240"/>
      <c r="R664" s="240"/>
      <c r="S664" s="240"/>
      <c r="T664" s="241"/>
      <c r="AT664" s="242" t="s">
        <v>176</v>
      </c>
      <c r="AU664" s="242" t="s">
        <v>76</v>
      </c>
      <c r="AV664" s="12" t="s">
        <v>76</v>
      </c>
      <c r="AW664" s="12" t="s">
        <v>30</v>
      </c>
      <c r="AX664" s="12" t="s">
        <v>67</v>
      </c>
      <c r="AY664" s="242" t="s">
        <v>163</v>
      </c>
    </row>
    <row r="665" s="14" customFormat="1">
      <c r="B665" s="253"/>
      <c r="C665" s="254"/>
      <c r="D665" s="228" t="s">
        <v>176</v>
      </c>
      <c r="E665" s="255" t="s">
        <v>1</v>
      </c>
      <c r="F665" s="256" t="s">
        <v>188</v>
      </c>
      <c r="G665" s="254"/>
      <c r="H665" s="257">
        <v>27.146000000000001</v>
      </c>
      <c r="I665" s="258"/>
      <c r="J665" s="254"/>
      <c r="K665" s="254"/>
      <c r="L665" s="259"/>
      <c r="M665" s="260"/>
      <c r="N665" s="261"/>
      <c r="O665" s="261"/>
      <c r="P665" s="261"/>
      <c r="Q665" s="261"/>
      <c r="R665" s="261"/>
      <c r="S665" s="261"/>
      <c r="T665" s="262"/>
      <c r="AT665" s="263" t="s">
        <v>176</v>
      </c>
      <c r="AU665" s="263" t="s">
        <v>76</v>
      </c>
      <c r="AV665" s="14" t="s">
        <v>170</v>
      </c>
      <c r="AW665" s="14" t="s">
        <v>30</v>
      </c>
      <c r="AX665" s="14" t="s">
        <v>74</v>
      </c>
      <c r="AY665" s="263" t="s">
        <v>163</v>
      </c>
    </row>
    <row r="666" s="11" customFormat="1" ht="22.8" customHeight="1">
      <c r="B666" s="200"/>
      <c r="C666" s="201"/>
      <c r="D666" s="202" t="s">
        <v>66</v>
      </c>
      <c r="E666" s="214" t="s">
        <v>479</v>
      </c>
      <c r="F666" s="214" t="s">
        <v>480</v>
      </c>
      <c r="G666" s="201"/>
      <c r="H666" s="201"/>
      <c r="I666" s="204"/>
      <c r="J666" s="215">
        <f>BK666</f>
        <v>0</v>
      </c>
      <c r="K666" s="201"/>
      <c r="L666" s="206"/>
      <c r="M666" s="207"/>
      <c r="N666" s="208"/>
      <c r="O666" s="208"/>
      <c r="P666" s="209">
        <f>SUM(P667:P670)</f>
        <v>0</v>
      </c>
      <c r="Q666" s="208"/>
      <c r="R666" s="209">
        <f>SUM(R667:R670)</f>
        <v>0</v>
      </c>
      <c r="S666" s="208"/>
      <c r="T666" s="210">
        <f>SUM(T667:T670)</f>
        <v>0</v>
      </c>
      <c r="AR666" s="211" t="s">
        <v>74</v>
      </c>
      <c r="AT666" s="212" t="s">
        <v>66</v>
      </c>
      <c r="AU666" s="212" t="s">
        <v>74</v>
      </c>
      <c r="AY666" s="211" t="s">
        <v>163</v>
      </c>
      <c r="BK666" s="213">
        <f>SUM(BK667:BK670)</f>
        <v>0</v>
      </c>
    </row>
    <row r="667" s="1" customFormat="1" ht="16.5" customHeight="1">
      <c r="B667" s="38"/>
      <c r="C667" s="216" t="s">
        <v>1806</v>
      </c>
      <c r="D667" s="216" t="s">
        <v>165</v>
      </c>
      <c r="E667" s="217" t="s">
        <v>482</v>
      </c>
      <c r="F667" s="218" t="s">
        <v>483</v>
      </c>
      <c r="G667" s="219" t="s">
        <v>241</v>
      </c>
      <c r="H667" s="220">
        <v>82.625</v>
      </c>
      <c r="I667" s="221"/>
      <c r="J667" s="222">
        <f>ROUND(I667*H667,2)</f>
        <v>0</v>
      </c>
      <c r="K667" s="218" t="s">
        <v>169</v>
      </c>
      <c r="L667" s="43"/>
      <c r="M667" s="223" t="s">
        <v>1</v>
      </c>
      <c r="N667" s="224" t="s">
        <v>38</v>
      </c>
      <c r="O667" s="79"/>
      <c r="P667" s="225">
        <f>O667*H667</f>
        <v>0</v>
      </c>
      <c r="Q667" s="225">
        <v>0</v>
      </c>
      <c r="R667" s="225">
        <f>Q667*H667</f>
        <v>0</v>
      </c>
      <c r="S667" s="225">
        <v>0</v>
      </c>
      <c r="T667" s="226">
        <f>S667*H667</f>
        <v>0</v>
      </c>
      <c r="AR667" s="17" t="s">
        <v>170</v>
      </c>
      <c r="AT667" s="17" t="s">
        <v>165</v>
      </c>
      <c r="AU667" s="17" t="s">
        <v>76</v>
      </c>
      <c r="AY667" s="17" t="s">
        <v>163</v>
      </c>
      <c r="BE667" s="227">
        <f>IF(N667="základní",J667,0)</f>
        <v>0</v>
      </c>
      <c r="BF667" s="227">
        <f>IF(N667="snížená",J667,0)</f>
        <v>0</v>
      </c>
      <c r="BG667" s="227">
        <f>IF(N667="zákl. přenesená",J667,0)</f>
        <v>0</v>
      </c>
      <c r="BH667" s="227">
        <f>IF(N667="sníž. přenesená",J667,0)</f>
        <v>0</v>
      </c>
      <c r="BI667" s="227">
        <f>IF(N667="nulová",J667,0)</f>
        <v>0</v>
      </c>
      <c r="BJ667" s="17" t="s">
        <v>74</v>
      </c>
      <c r="BK667" s="227">
        <f>ROUND(I667*H667,2)</f>
        <v>0</v>
      </c>
      <c r="BL667" s="17" t="s">
        <v>170</v>
      </c>
      <c r="BM667" s="17" t="s">
        <v>1807</v>
      </c>
    </row>
    <row r="668" s="1" customFormat="1">
      <c r="B668" s="38"/>
      <c r="C668" s="39"/>
      <c r="D668" s="228" t="s">
        <v>172</v>
      </c>
      <c r="E668" s="39"/>
      <c r="F668" s="229" t="s">
        <v>485</v>
      </c>
      <c r="G668" s="39"/>
      <c r="H668" s="39"/>
      <c r="I668" s="143"/>
      <c r="J668" s="39"/>
      <c r="K668" s="39"/>
      <c r="L668" s="43"/>
      <c r="M668" s="230"/>
      <c r="N668" s="79"/>
      <c r="O668" s="79"/>
      <c r="P668" s="79"/>
      <c r="Q668" s="79"/>
      <c r="R668" s="79"/>
      <c r="S668" s="79"/>
      <c r="T668" s="80"/>
      <c r="AT668" s="17" t="s">
        <v>172</v>
      </c>
      <c r="AU668" s="17" t="s">
        <v>76</v>
      </c>
    </row>
    <row r="669" s="1" customFormat="1">
      <c r="B669" s="38"/>
      <c r="C669" s="39"/>
      <c r="D669" s="228" t="s">
        <v>174</v>
      </c>
      <c r="E669" s="39"/>
      <c r="F669" s="231" t="s">
        <v>486</v>
      </c>
      <c r="G669" s="39"/>
      <c r="H669" s="39"/>
      <c r="I669" s="143"/>
      <c r="J669" s="39"/>
      <c r="K669" s="39"/>
      <c r="L669" s="43"/>
      <c r="M669" s="230"/>
      <c r="N669" s="79"/>
      <c r="O669" s="79"/>
      <c r="P669" s="79"/>
      <c r="Q669" s="79"/>
      <c r="R669" s="79"/>
      <c r="S669" s="79"/>
      <c r="T669" s="80"/>
      <c r="AT669" s="17" t="s">
        <v>174</v>
      </c>
      <c r="AU669" s="17" t="s">
        <v>76</v>
      </c>
    </row>
    <row r="670" s="1" customFormat="1">
      <c r="B670" s="38"/>
      <c r="C670" s="39"/>
      <c r="D670" s="228" t="s">
        <v>221</v>
      </c>
      <c r="E670" s="39"/>
      <c r="F670" s="231" t="s">
        <v>1808</v>
      </c>
      <c r="G670" s="39"/>
      <c r="H670" s="39"/>
      <c r="I670" s="143"/>
      <c r="J670" s="39"/>
      <c r="K670" s="39"/>
      <c r="L670" s="43"/>
      <c r="M670" s="230"/>
      <c r="N670" s="79"/>
      <c r="O670" s="79"/>
      <c r="P670" s="79"/>
      <c r="Q670" s="79"/>
      <c r="R670" s="79"/>
      <c r="S670" s="79"/>
      <c r="T670" s="80"/>
      <c r="AT670" s="17" t="s">
        <v>221</v>
      </c>
      <c r="AU670" s="17" t="s">
        <v>76</v>
      </c>
    </row>
    <row r="671" s="11" customFormat="1" ht="25.92" customHeight="1">
      <c r="B671" s="200"/>
      <c r="C671" s="201"/>
      <c r="D671" s="202" t="s">
        <v>66</v>
      </c>
      <c r="E671" s="203" t="s">
        <v>488</v>
      </c>
      <c r="F671" s="203" t="s">
        <v>489</v>
      </c>
      <c r="G671" s="201"/>
      <c r="H671" s="201"/>
      <c r="I671" s="204"/>
      <c r="J671" s="205">
        <f>BK671</f>
        <v>0</v>
      </c>
      <c r="K671" s="201"/>
      <c r="L671" s="206"/>
      <c r="M671" s="207"/>
      <c r="N671" s="208"/>
      <c r="O671" s="208"/>
      <c r="P671" s="209">
        <f>P672+P727</f>
        <v>0</v>
      </c>
      <c r="Q671" s="208"/>
      <c r="R671" s="209">
        <f>R672+R727</f>
        <v>0.081142159999999991</v>
      </c>
      <c r="S671" s="208"/>
      <c r="T671" s="210">
        <f>T672+T727</f>
        <v>0.28672000000000003</v>
      </c>
      <c r="AR671" s="211" t="s">
        <v>74</v>
      </c>
      <c r="AT671" s="212" t="s">
        <v>66</v>
      </c>
      <c r="AU671" s="212" t="s">
        <v>67</v>
      </c>
      <c r="AY671" s="211" t="s">
        <v>163</v>
      </c>
      <c r="BK671" s="213">
        <f>BK672+BK727</f>
        <v>0</v>
      </c>
    </row>
    <row r="672" s="11" customFormat="1" ht="22.8" customHeight="1">
      <c r="B672" s="200"/>
      <c r="C672" s="201"/>
      <c r="D672" s="202" t="s">
        <v>66</v>
      </c>
      <c r="E672" s="214" t="s">
        <v>490</v>
      </c>
      <c r="F672" s="214" t="s">
        <v>491</v>
      </c>
      <c r="G672" s="201"/>
      <c r="H672" s="201"/>
      <c r="I672" s="204"/>
      <c r="J672" s="215">
        <f>BK672</f>
        <v>0</v>
      </c>
      <c r="K672" s="201"/>
      <c r="L672" s="206"/>
      <c r="M672" s="207"/>
      <c r="N672" s="208"/>
      <c r="O672" s="208"/>
      <c r="P672" s="209">
        <f>SUM(P673:P726)</f>
        <v>0</v>
      </c>
      <c r="Q672" s="208"/>
      <c r="R672" s="209">
        <f>SUM(R673:R726)</f>
        <v>0.0080000000000000002</v>
      </c>
      <c r="S672" s="208"/>
      <c r="T672" s="210">
        <f>SUM(T673:T726)</f>
        <v>0.28672000000000003</v>
      </c>
      <c r="AR672" s="211" t="s">
        <v>74</v>
      </c>
      <c r="AT672" s="212" t="s">
        <v>66</v>
      </c>
      <c r="AU672" s="212" t="s">
        <v>74</v>
      </c>
      <c r="AY672" s="211" t="s">
        <v>163</v>
      </c>
      <c r="BK672" s="213">
        <f>SUM(BK673:BK726)</f>
        <v>0</v>
      </c>
    </row>
    <row r="673" s="1" customFormat="1" ht="16.5" customHeight="1">
      <c r="B673" s="38"/>
      <c r="C673" s="216" t="s">
        <v>1809</v>
      </c>
      <c r="D673" s="216" t="s">
        <v>165</v>
      </c>
      <c r="E673" s="217" t="s">
        <v>493</v>
      </c>
      <c r="F673" s="218" t="s">
        <v>494</v>
      </c>
      <c r="G673" s="219" t="s">
        <v>197</v>
      </c>
      <c r="H673" s="220">
        <v>11.16</v>
      </c>
      <c r="I673" s="221"/>
      <c r="J673" s="222">
        <f>ROUND(I673*H673,2)</f>
        <v>0</v>
      </c>
      <c r="K673" s="218" t="s">
        <v>169</v>
      </c>
      <c r="L673" s="43"/>
      <c r="M673" s="223" t="s">
        <v>1</v>
      </c>
      <c r="N673" s="224" t="s">
        <v>38</v>
      </c>
      <c r="O673" s="79"/>
      <c r="P673" s="225">
        <f>O673*H673</f>
        <v>0</v>
      </c>
      <c r="Q673" s="225">
        <v>0</v>
      </c>
      <c r="R673" s="225">
        <f>Q673*H673</f>
        <v>0</v>
      </c>
      <c r="S673" s="225">
        <v>0</v>
      </c>
      <c r="T673" s="226">
        <f>S673*H673</f>
        <v>0</v>
      </c>
      <c r="AR673" s="17" t="s">
        <v>294</v>
      </c>
      <c r="AT673" s="17" t="s">
        <v>165</v>
      </c>
      <c r="AU673" s="17" t="s">
        <v>76</v>
      </c>
      <c r="AY673" s="17" t="s">
        <v>163</v>
      </c>
      <c r="BE673" s="227">
        <f>IF(N673="základní",J673,0)</f>
        <v>0</v>
      </c>
      <c r="BF673" s="227">
        <f>IF(N673="snížená",J673,0)</f>
        <v>0</v>
      </c>
      <c r="BG673" s="227">
        <f>IF(N673="zákl. přenesená",J673,0)</f>
        <v>0</v>
      </c>
      <c r="BH673" s="227">
        <f>IF(N673="sníž. přenesená",J673,0)</f>
        <v>0</v>
      </c>
      <c r="BI673" s="227">
        <f>IF(N673="nulová",J673,0)</f>
        <v>0</v>
      </c>
      <c r="BJ673" s="17" t="s">
        <v>74</v>
      </c>
      <c r="BK673" s="227">
        <f>ROUND(I673*H673,2)</f>
        <v>0</v>
      </c>
      <c r="BL673" s="17" t="s">
        <v>294</v>
      </c>
      <c r="BM673" s="17" t="s">
        <v>1810</v>
      </c>
    </row>
    <row r="674" s="1" customFormat="1">
      <c r="B674" s="38"/>
      <c r="C674" s="39"/>
      <c r="D674" s="228" t="s">
        <v>172</v>
      </c>
      <c r="E674" s="39"/>
      <c r="F674" s="229" t="s">
        <v>496</v>
      </c>
      <c r="G674" s="39"/>
      <c r="H674" s="39"/>
      <c r="I674" s="143"/>
      <c r="J674" s="39"/>
      <c r="K674" s="39"/>
      <c r="L674" s="43"/>
      <c r="M674" s="230"/>
      <c r="N674" s="79"/>
      <c r="O674" s="79"/>
      <c r="P674" s="79"/>
      <c r="Q674" s="79"/>
      <c r="R674" s="79"/>
      <c r="S674" s="79"/>
      <c r="T674" s="80"/>
      <c r="AT674" s="17" t="s">
        <v>172</v>
      </c>
      <c r="AU674" s="17" t="s">
        <v>76</v>
      </c>
    </row>
    <row r="675" s="1" customFormat="1">
      <c r="B675" s="38"/>
      <c r="C675" s="39"/>
      <c r="D675" s="228" t="s">
        <v>174</v>
      </c>
      <c r="E675" s="39"/>
      <c r="F675" s="231" t="s">
        <v>497</v>
      </c>
      <c r="G675" s="39"/>
      <c r="H675" s="39"/>
      <c r="I675" s="143"/>
      <c r="J675" s="39"/>
      <c r="K675" s="39"/>
      <c r="L675" s="43"/>
      <c r="M675" s="230"/>
      <c r="N675" s="79"/>
      <c r="O675" s="79"/>
      <c r="P675" s="79"/>
      <c r="Q675" s="79"/>
      <c r="R675" s="79"/>
      <c r="S675" s="79"/>
      <c r="T675" s="80"/>
      <c r="AT675" s="17" t="s">
        <v>174</v>
      </c>
      <c r="AU675" s="17" t="s">
        <v>76</v>
      </c>
    </row>
    <row r="676" s="1" customFormat="1">
      <c r="B676" s="38"/>
      <c r="C676" s="39"/>
      <c r="D676" s="228" t="s">
        <v>221</v>
      </c>
      <c r="E676" s="39"/>
      <c r="F676" s="231" t="s">
        <v>498</v>
      </c>
      <c r="G676" s="39"/>
      <c r="H676" s="39"/>
      <c r="I676" s="143"/>
      <c r="J676" s="39"/>
      <c r="K676" s="39"/>
      <c r="L676" s="43"/>
      <c r="M676" s="230"/>
      <c r="N676" s="79"/>
      <c r="O676" s="79"/>
      <c r="P676" s="79"/>
      <c r="Q676" s="79"/>
      <c r="R676" s="79"/>
      <c r="S676" s="79"/>
      <c r="T676" s="80"/>
      <c r="AT676" s="17" t="s">
        <v>221</v>
      </c>
      <c r="AU676" s="17" t="s">
        <v>76</v>
      </c>
    </row>
    <row r="677" s="13" customFormat="1">
      <c r="B677" s="243"/>
      <c r="C677" s="244"/>
      <c r="D677" s="228" t="s">
        <v>176</v>
      </c>
      <c r="E677" s="245" t="s">
        <v>1</v>
      </c>
      <c r="F677" s="246" t="s">
        <v>1067</v>
      </c>
      <c r="G677" s="244"/>
      <c r="H677" s="245" t="s">
        <v>1</v>
      </c>
      <c r="I677" s="247"/>
      <c r="J677" s="244"/>
      <c r="K677" s="244"/>
      <c r="L677" s="248"/>
      <c r="M677" s="249"/>
      <c r="N677" s="250"/>
      <c r="O677" s="250"/>
      <c r="P677" s="250"/>
      <c r="Q677" s="250"/>
      <c r="R677" s="250"/>
      <c r="S677" s="250"/>
      <c r="T677" s="251"/>
      <c r="AT677" s="252" t="s">
        <v>176</v>
      </c>
      <c r="AU677" s="252" t="s">
        <v>76</v>
      </c>
      <c r="AV677" s="13" t="s">
        <v>74</v>
      </c>
      <c r="AW677" s="13" t="s">
        <v>30</v>
      </c>
      <c r="AX677" s="13" t="s">
        <v>67</v>
      </c>
      <c r="AY677" s="252" t="s">
        <v>163</v>
      </c>
    </row>
    <row r="678" s="12" customFormat="1">
      <c r="B678" s="232"/>
      <c r="C678" s="233"/>
      <c r="D678" s="228" t="s">
        <v>176</v>
      </c>
      <c r="E678" s="234" t="s">
        <v>1</v>
      </c>
      <c r="F678" s="235" t="s">
        <v>1811</v>
      </c>
      <c r="G678" s="233"/>
      <c r="H678" s="236">
        <v>11.16</v>
      </c>
      <c r="I678" s="237"/>
      <c r="J678" s="233"/>
      <c r="K678" s="233"/>
      <c r="L678" s="238"/>
      <c r="M678" s="239"/>
      <c r="N678" s="240"/>
      <c r="O678" s="240"/>
      <c r="P678" s="240"/>
      <c r="Q678" s="240"/>
      <c r="R678" s="240"/>
      <c r="S678" s="240"/>
      <c r="T678" s="241"/>
      <c r="AT678" s="242" t="s">
        <v>176</v>
      </c>
      <c r="AU678" s="242" t="s">
        <v>76</v>
      </c>
      <c r="AV678" s="12" t="s">
        <v>76</v>
      </c>
      <c r="AW678" s="12" t="s">
        <v>30</v>
      </c>
      <c r="AX678" s="12" t="s">
        <v>67</v>
      </c>
      <c r="AY678" s="242" t="s">
        <v>163</v>
      </c>
    </row>
    <row r="679" s="14" customFormat="1">
      <c r="B679" s="253"/>
      <c r="C679" s="254"/>
      <c r="D679" s="228" t="s">
        <v>176</v>
      </c>
      <c r="E679" s="255" t="s">
        <v>1</v>
      </c>
      <c r="F679" s="256" t="s">
        <v>188</v>
      </c>
      <c r="G679" s="254"/>
      <c r="H679" s="257">
        <v>11.16</v>
      </c>
      <c r="I679" s="258"/>
      <c r="J679" s="254"/>
      <c r="K679" s="254"/>
      <c r="L679" s="259"/>
      <c r="M679" s="260"/>
      <c r="N679" s="261"/>
      <c r="O679" s="261"/>
      <c r="P679" s="261"/>
      <c r="Q679" s="261"/>
      <c r="R679" s="261"/>
      <c r="S679" s="261"/>
      <c r="T679" s="262"/>
      <c r="AT679" s="263" t="s">
        <v>176</v>
      </c>
      <c r="AU679" s="263" t="s">
        <v>76</v>
      </c>
      <c r="AV679" s="14" t="s">
        <v>170</v>
      </c>
      <c r="AW679" s="14" t="s">
        <v>30</v>
      </c>
      <c r="AX679" s="14" t="s">
        <v>74</v>
      </c>
      <c r="AY679" s="263" t="s">
        <v>163</v>
      </c>
    </row>
    <row r="680" s="1" customFormat="1" ht="16.5" customHeight="1">
      <c r="B680" s="38"/>
      <c r="C680" s="264" t="s">
        <v>1812</v>
      </c>
      <c r="D680" s="264" t="s">
        <v>347</v>
      </c>
      <c r="E680" s="265" t="s">
        <v>504</v>
      </c>
      <c r="F680" s="266" t="s">
        <v>505</v>
      </c>
      <c r="G680" s="267" t="s">
        <v>241</v>
      </c>
      <c r="H680" s="268">
        <v>0.0040000000000000001</v>
      </c>
      <c r="I680" s="269"/>
      <c r="J680" s="270">
        <f>ROUND(I680*H680,2)</f>
        <v>0</v>
      </c>
      <c r="K680" s="266" t="s">
        <v>169</v>
      </c>
      <c r="L680" s="271"/>
      <c r="M680" s="272" t="s">
        <v>1</v>
      </c>
      <c r="N680" s="273" t="s">
        <v>38</v>
      </c>
      <c r="O680" s="79"/>
      <c r="P680" s="225">
        <f>O680*H680</f>
        <v>0</v>
      </c>
      <c r="Q680" s="225">
        <v>1</v>
      </c>
      <c r="R680" s="225">
        <f>Q680*H680</f>
        <v>0.0040000000000000001</v>
      </c>
      <c r="S680" s="225">
        <v>0</v>
      </c>
      <c r="T680" s="226">
        <f>S680*H680</f>
        <v>0</v>
      </c>
      <c r="AR680" s="17" t="s">
        <v>429</v>
      </c>
      <c r="AT680" s="17" t="s">
        <v>347</v>
      </c>
      <c r="AU680" s="17" t="s">
        <v>76</v>
      </c>
      <c r="AY680" s="17" t="s">
        <v>163</v>
      </c>
      <c r="BE680" s="227">
        <f>IF(N680="základní",J680,0)</f>
        <v>0</v>
      </c>
      <c r="BF680" s="227">
        <f>IF(N680="snížená",J680,0)</f>
        <v>0</v>
      </c>
      <c r="BG680" s="227">
        <f>IF(N680="zákl. přenesená",J680,0)</f>
        <v>0</v>
      </c>
      <c r="BH680" s="227">
        <f>IF(N680="sníž. přenesená",J680,0)</f>
        <v>0</v>
      </c>
      <c r="BI680" s="227">
        <f>IF(N680="nulová",J680,0)</f>
        <v>0</v>
      </c>
      <c r="BJ680" s="17" t="s">
        <v>74</v>
      </c>
      <c r="BK680" s="227">
        <f>ROUND(I680*H680,2)</f>
        <v>0</v>
      </c>
      <c r="BL680" s="17" t="s">
        <v>294</v>
      </c>
      <c r="BM680" s="17" t="s">
        <v>1813</v>
      </c>
    </row>
    <row r="681" s="1" customFormat="1">
      <c r="B681" s="38"/>
      <c r="C681" s="39"/>
      <c r="D681" s="228" t="s">
        <v>172</v>
      </c>
      <c r="E681" s="39"/>
      <c r="F681" s="229" t="s">
        <v>505</v>
      </c>
      <c r="G681" s="39"/>
      <c r="H681" s="39"/>
      <c r="I681" s="143"/>
      <c r="J681" s="39"/>
      <c r="K681" s="39"/>
      <c r="L681" s="43"/>
      <c r="M681" s="230"/>
      <c r="N681" s="79"/>
      <c r="O681" s="79"/>
      <c r="P681" s="79"/>
      <c r="Q681" s="79"/>
      <c r="R681" s="79"/>
      <c r="S681" s="79"/>
      <c r="T681" s="80"/>
      <c r="AT681" s="17" t="s">
        <v>172</v>
      </c>
      <c r="AU681" s="17" t="s">
        <v>76</v>
      </c>
    </row>
    <row r="682" s="1" customFormat="1">
      <c r="B682" s="38"/>
      <c r="C682" s="39"/>
      <c r="D682" s="228" t="s">
        <v>221</v>
      </c>
      <c r="E682" s="39"/>
      <c r="F682" s="231" t="s">
        <v>507</v>
      </c>
      <c r="G682" s="39"/>
      <c r="H682" s="39"/>
      <c r="I682" s="143"/>
      <c r="J682" s="39"/>
      <c r="K682" s="39"/>
      <c r="L682" s="43"/>
      <c r="M682" s="230"/>
      <c r="N682" s="79"/>
      <c r="O682" s="79"/>
      <c r="P682" s="79"/>
      <c r="Q682" s="79"/>
      <c r="R682" s="79"/>
      <c r="S682" s="79"/>
      <c r="T682" s="80"/>
      <c r="AT682" s="17" t="s">
        <v>221</v>
      </c>
      <c r="AU682" s="17" t="s">
        <v>76</v>
      </c>
    </row>
    <row r="683" s="12" customFormat="1">
      <c r="B683" s="232"/>
      <c r="C683" s="233"/>
      <c r="D683" s="228" t="s">
        <v>176</v>
      </c>
      <c r="E683" s="234" t="s">
        <v>1</v>
      </c>
      <c r="F683" s="235" t="s">
        <v>1814</v>
      </c>
      <c r="G683" s="233"/>
      <c r="H683" s="236">
        <v>0.0040000000000000001</v>
      </c>
      <c r="I683" s="237"/>
      <c r="J683" s="233"/>
      <c r="K683" s="233"/>
      <c r="L683" s="238"/>
      <c r="M683" s="239"/>
      <c r="N683" s="240"/>
      <c r="O683" s="240"/>
      <c r="P683" s="240"/>
      <c r="Q683" s="240"/>
      <c r="R683" s="240"/>
      <c r="S683" s="240"/>
      <c r="T683" s="241"/>
      <c r="AT683" s="242" t="s">
        <v>176</v>
      </c>
      <c r="AU683" s="242" t="s">
        <v>76</v>
      </c>
      <c r="AV683" s="12" t="s">
        <v>76</v>
      </c>
      <c r="AW683" s="12" t="s">
        <v>30</v>
      </c>
      <c r="AX683" s="12" t="s">
        <v>67</v>
      </c>
      <c r="AY683" s="242" t="s">
        <v>163</v>
      </c>
    </row>
    <row r="684" s="14" customFormat="1">
      <c r="B684" s="253"/>
      <c r="C684" s="254"/>
      <c r="D684" s="228" t="s">
        <v>176</v>
      </c>
      <c r="E684" s="255" t="s">
        <v>1</v>
      </c>
      <c r="F684" s="256" t="s">
        <v>188</v>
      </c>
      <c r="G684" s="254"/>
      <c r="H684" s="257">
        <v>0.0040000000000000001</v>
      </c>
      <c r="I684" s="258"/>
      <c r="J684" s="254"/>
      <c r="K684" s="254"/>
      <c r="L684" s="259"/>
      <c r="M684" s="260"/>
      <c r="N684" s="261"/>
      <c r="O684" s="261"/>
      <c r="P684" s="261"/>
      <c r="Q684" s="261"/>
      <c r="R684" s="261"/>
      <c r="S684" s="261"/>
      <c r="T684" s="262"/>
      <c r="AT684" s="263" t="s">
        <v>176</v>
      </c>
      <c r="AU684" s="263" t="s">
        <v>76</v>
      </c>
      <c r="AV684" s="14" t="s">
        <v>170</v>
      </c>
      <c r="AW684" s="14" t="s">
        <v>30</v>
      </c>
      <c r="AX684" s="14" t="s">
        <v>74</v>
      </c>
      <c r="AY684" s="263" t="s">
        <v>163</v>
      </c>
    </row>
    <row r="685" s="1" customFormat="1" ht="16.5" customHeight="1">
      <c r="B685" s="38"/>
      <c r="C685" s="216" t="s">
        <v>1815</v>
      </c>
      <c r="D685" s="216" t="s">
        <v>165</v>
      </c>
      <c r="E685" s="217" t="s">
        <v>510</v>
      </c>
      <c r="F685" s="218" t="s">
        <v>511</v>
      </c>
      <c r="G685" s="219" t="s">
        <v>197</v>
      </c>
      <c r="H685" s="220">
        <v>22.32</v>
      </c>
      <c r="I685" s="221"/>
      <c r="J685" s="222">
        <f>ROUND(I685*H685,2)</f>
        <v>0</v>
      </c>
      <c r="K685" s="218" t="s">
        <v>169</v>
      </c>
      <c r="L685" s="43"/>
      <c r="M685" s="223" t="s">
        <v>1</v>
      </c>
      <c r="N685" s="224" t="s">
        <v>38</v>
      </c>
      <c r="O685" s="79"/>
      <c r="P685" s="225">
        <f>O685*H685</f>
        <v>0</v>
      </c>
      <c r="Q685" s="225">
        <v>0</v>
      </c>
      <c r="R685" s="225">
        <f>Q685*H685</f>
        <v>0</v>
      </c>
      <c r="S685" s="225">
        <v>0</v>
      </c>
      <c r="T685" s="226">
        <f>S685*H685</f>
        <v>0</v>
      </c>
      <c r="AR685" s="17" t="s">
        <v>294</v>
      </c>
      <c r="AT685" s="17" t="s">
        <v>165</v>
      </c>
      <c r="AU685" s="17" t="s">
        <v>76</v>
      </c>
      <c r="AY685" s="17" t="s">
        <v>163</v>
      </c>
      <c r="BE685" s="227">
        <f>IF(N685="základní",J685,0)</f>
        <v>0</v>
      </c>
      <c r="BF685" s="227">
        <f>IF(N685="snížená",J685,0)</f>
        <v>0</v>
      </c>
      <c r="BG685" s="227">
        <f>IF(N685="zákl. přenesená",J685,0)</f>
        <v>0</v>
      </c>
      <c r="BH685" s="227">
        <f>IF(N685="sníž. přenesená",J685,0)</f>
        <v>0</v>
      </c>
      <c r="BI685" s="227">
        <f>IF(N685="nulová",J685,0)</f>
        <v>0</v>
      </c>
      <c r="BJ685" s="17" t="s">
        <v>74</v>
      </c>
      <c r="BK685" s="227">
        <f>ROUND(I685*H685,2)</f>
        <v>0</v>
      </c>
      <c r="BL685" s="17" t="s">
        <v>294</v>
      </c>
      <c r="BM685" s="17" t="s">
        <v>1816</v>
      </c>
    </row>
    <row r="686" s="1" customFormat="1">
      <c r="B686" s="38"/>
      <c r="C686" s="39"/>
      <c r="D686" s="228" t="s">
        <v>172</v>
      </c>
      <c r="E686" s="39"/>
      <c r="F686" s="229" t="s">
        <v>513</v>
      </c>
      <c r="G686" s="39"/>
      <c r="H686" s="39"/>
      <c r="I686" s="143"/>
      <c r="J686" s="39"/>
      <c r="K686" s="39"/>
      <c r="L686" s="43"/>
      <c r="M686" s="230"/>
      <c r="N686" s="79"/>
      <c r="O686" s="79"/>
      <c r="P686" s="79"/>
      <c r="Q686" s="79"/>
      <c r="R686" s="79"/>
      <c r="S686" s="79"/>
      <c r="T686" s="80"/>
      <c r="AT686" s="17" t="s">
        <v>172</v>
      </c>
      <c r="AU686" s="17" t="s">
        <v>76</v>
      </c>
    </row>
    <row r="687" s="1" customFormat="1">
      <c r="B687" s="38"/>
      <c r="C687" s="39"/>
      <c r="D687" s="228" t="s">
        <v>174</v>
      </c>
      <c r="E687" s="39"/>
      <c r="F687" s="231" t="s">
        <v>497</v>
      </c>
      <c r="G687" s="39"/>
      <c r="H687" s="39"/>
      <c r="I687" s="143"/>
      <c r="J687" s="39"/>
      <c r="K687" s="39"/>
      <c r="L687" s="43"/>
      <c r="M687" s="230"/>
      <c r="N687" s="79"/>
      <c r="O687" s="79"/>
      <c r="P687" s="79"/>
      <c r="Q687" s="79"/>
      <c r="R687" s="79"/>
      <c r="S687" s="79"/>
      <c r="T687" s="80"/>
      <c r="AT687" s="17" t="s">
        <v>174</v>
      </c>
      <c r="AU687" s="17" t="s">
        <v>76</v>
      </c>
    </row>
    <row r="688" s="1" customFormat="1">
      <c r="B688" s="38"/>
      <c r="C688" s="39"/>
      <c r="D688" s="228" t="s">
        <v>221</v>
      </c>
      <c r="E688" s="39"/>
      <c r="F688" s="231" t="s">
        <v>514</v>
      </c>
      <c r="G688" s="39"/>
      <c r="H688" s="39"/>
      <c r="I688" s="143"/>
      <c r="J688" s="39"/>
      <c r="K688" s="39"/>
      <c r="L688" s="43"/>
      <c r="M688" s="230"/>
      <c r="N688" s="79"/>
      <c r="O688" s="79"/>
      <c r="P688" s="79"/>
      <c r="Q688" s="79"/>
      <c r="R688" s="79"/>
      <c r="S688" s="79"/>
      <c r="T688" s="80"/>
      <c r="AT688" s="17" t="s">
        <v>221</v>
      </c>
      <c r="AU688" s="17" t="s">
        <v>76</v>
      </c>
    </row>
    <row r="689" s="12" customFormat="1">
      <c r="B689" s="232"/>
      <c r="C689" s="233"/>
      <c r="D689" s="228" t="s">
        <v>176</v>
      </c>
      <c r="E689" s="234" t="s">
        <v>1</v>
      </c>
      <c r="F689" s="235" t="s">
        <v>1817</v>
      </c>
      <c r="G689" s="233"/>
      <c r="H689" s="236">
        <v>22.32</v>
      </c>
      <c r="I689" s="237"/>
      <c r="J689" s="233"/>
      <c r="K689" s="233"/>
      <c r="L689" s="238"/>
      <c r="M689" s="239"/>
      <c r="N689" s="240"/>
      <c r="O689" s="240"/>
      <c r="P689" s="240"/>
      <c r="Q689" s="240"/>
      <c r="R689" s="240"/>
      <c r="S689" s="240"/>
      <c r="T689" s="241"/>
      <c r="AT689" s="242" t="s">
        <v>176</v>
      </c>
      <c r="AU689" s="242" t="s">
        <v>76</v>
      </c>
      <c r="AV689" s="12" t="s">
        <v>76</v>
      </c>
      <c r="AW689" s="12" t="s">
        <v>30</v>
      </c>
      <c r="AX689" s="12" t="s">
        <v>67</v>
      </c>
      <c r="AY689" s="242" t="s">
        <v>163</v>
      </c>
    </row>
    <row r="690" s="14" customFormat="1">
      <c r="B690" s="253"/>
      <c r="C690" s="254"/>
      <c r="D690" s="228" t="s">
        <v>176</v>
      </c>
      <c r="E690" s="255" t="s">
        <v>1</v>
      </c>
      <c r="F690" s="256" t="s">
        <v>188</v>
      </c>
      <c r="G690" s="254"/>
      <c r="H690" s="257">
        <v>22.32</v>
      </c>
      <c r="I690" s="258"/>
      <c r="J690" s="254"/>
      <c r="K690" s="254"/>
      <c r="L690" s="259"/>
      <c r="M690" s="260"/>
      <c r="N690" s="261"/>
      <c r="O690" s="261"/>
      <c r="P690" s="261"/>
      <c r="Q690" s="261"/>
      <c r="R690" s="261"/>
      <c r="S690" s="261"/>
      <c r="T690" s="262"/>
      <c r="AT690" s="263" t="s">
        <v>176</v>
      </c>
      <c r="AU690" s="263" t="s">
        <v>76</v>
      </c>
      <c r="AV690" s="14" t="s">
        <v>170</v>
      </c>
      <c r="AW690" s="14" t="s">
        <v>30</v>
      </c>
      <c r="AX690" s="14" t="s">
        <v>74</v>
      </c>
      <c r="AY690" s="263" t="s">
        <v>163</v>
      </c>
    </row>
    <row r="691" s="1" customFormat="1" ht="16.5" customHeight="1">
      <c r="B691" s="38"/>
      <c r="C691" s="264" t="s">
        <v>1818</v>
      </c>
      <c r="D691" s="264" t="s">
        <v>347</v>
      </c>
      <c r="E691" s="265" t="s">
        <v>517</v>
      </c>
      <c r="F691" s="266" t="s">
        <v>518</v>
      </c>
      <c r="G691" s="267" t="s">
        <v>241</v>
      </c>
      <c r="H691" s="268">
        <v>0.0040000000000000001</v>
      </c>
      <c r="I691" s="269"/>
      <c r="J691" s="270">
        <f>ROUND(I691*H691,2)</f>
        <v>0</v>
      </c>
      <c r="K691" s="266" t="s">
        <v>169</v>
      </c>
      <c r="L691" s="271"/>
      <c r="M691" s="272" t="s">
        <v>1</v>
      </c>
      <c r="N691" s="273" t="s">
        <v>38</v>
      </c>
      <c r="O691" s="79"/>
      <c r="P691" s="225">
        <f>O691*H691</f>
        <v>0</v>
      </c>
      <c r="Q691" s="225">
        <v>1</v>
      </c>
      <c r="R691" s="225">
        <f>Q691*H691</f>
        <v>0.0040000000000000001</v>
      </c>
      <c r="S691" s="225">
        <v>0</v>
      </c>
      <c r="T691" s="226">
        <f>S691*H691</f>
        <v>0</v>
      </c>
      <c r="AR691" s="17" t="s">
        <v>429</v>
      </c>
      <c r="AT691" s="17" t="s">
        <v>347</v>
      </c>
      <c r="AU691" s="17" t="s">
        <v>76</v>
      </c>
      <c r="AY691" s="17" t="s">
        <v>163</v>
      </c>
      <c r="BE691" s="227">
        <f>IF(N691="základní",J691,0)</f>
        <v>0</v>
      </c>
      <c r="BF691" s="227">
        <f>IF(N691="snížená",J691,0)</f>
        <v>0</v>
      </c>
      <c r="BG691" s="227">
        <f>IF(N691="zákl. přenesená",J691,0)</f>
        <v>0</v>
      </c>
      <c r="BH691" s="227">
        <f>IF(N691="sníž. přenesená",J691,0)</f>
        <v>0</v>
      </c>
      <c r="BI691" s="227">
        <f>IF(N691="nulová",J691,0)</f>
        <v>0</v>
      </c>
      <c r="BJ691" s="17" t="s">
        <v>74</v>
      </c>
      <c r="BK691" s="227">
        <f>ROUND(I691*H691,2)</f>
        <v>0</v>
      </c>
      <c r="BL691" s="17" t="s">
        <v>294</v>
      </c>
      <c r="BM691" s="17" t="s">
        <v>1819</v>
      </c>
    </row>
    <row r="692" s="1" customFormat="1">
      <c r="B692" s="38"/>
      <c r="C692" s="39"/>
      <c r="D692" s="228" t="s">
        <v>172</v>
      </c>
      <c r="E692" s="39"/>
      <c r="F692" s="229" t="s">
        <v>518</v>
      </c>
      <c r="G692" s="39"/>
      <c r="H692" s="39"/>
      <c r="I692" s="143"/>
      <c r="J692" s="39"/>
      <c r="K692" s="39"/>
      <c r="L692" s="43"/>
      <c r="M692" s="230"/>
      <c r="N692" s="79"/>
      <c r="O692" s="79"/>
      <c r="P692" s="79"/>
      <c r="Q692" s="79"/>
      <c r="R692" s="79"/>
      <c r="S692" s="79"/>
      <c r="T692" s="80"/>
      <c r="AT692" s="17" t="s">
        <v>172</v>
      </c>
      <c r="AU692" s="17" t="s">
        <v>76</v>
      </c>
    </row>
    <row r="693" s="1" customFormat="1">
      <c r="B693" s="38"/>
      <c r="C693" s="39"/>
      <c r="D693" s="228" t="s">
        <v>221</v>
      </c>
      <c r="E693" s="39"/>
      <c r="F693" s="231" t="s">
        <v>520</v>
      </c>
      <c r="G693" s="39"/>
      <c r="H693" s="39"/>
      <c r="I693" s="143"/>
      <c r="J693" s="39"/>
      <c r="K693" s="39"/>
      <c r="L693" s="43"/>
      <c r="M693" s="230"/>
      <c r="N693" s="79"/>
      <c r="O693" s="79"/>
      <c r="P693" s="79"/>
      <c r="Q693" s="79"/>
      <c r="R693" s="79"/>
      <c r="S693" s="79"/>
      <c r="T693" s="80"/>
      <c r="AT693" s="17" t="s">
        <v>221</v>
      </c>
      <c r="AU693" s="17" t="s">
        <v>76</v>
      </c>
    </row>
    <row r="694" s="12" customFormat="1">
      <c r="B694" s="232"/>
      <c r="C694" s="233"/>
      <c r="D694" s="228" t="s">
        <v>176</v>
      </c>
      <c r="E694" s="234" t="s">
        <v>1</v>
      </c>
      <c r="F694" s="235" t="s">
        <v>1820</v>
      </c>
      <c r="G694" s="233"/>
      <c r="H694" s="236">
        <v>0.0040000000000000001</v>
      </c>
      <c r="I694" s="237"/>
      <c r="J694" s="233"/>
      <c r="K694" s="233"/>
      <c r="L694" s="238"/>
      <c r="M694" s="239"/>
      <c r="N694" s="240"/>
      <c r="O694" s="240"/>
      <c r="P694" s="240"/>
      <c r="Q694" s="240"/>
      <c r="R694" s="240"/>
      <c r="S694" s="240"/>
      <c r="T694" s="241"/>
      <c r="AT694" s="242" t="s">
        <v>176</v>
      </c>
      <c r="AU694" s="242" t="s">
        <v>76</v>
      </c>
      <c r="AV694" s="12" t="s">
        <v>76</v>
      </c>
      <c r="AW694" s="12" t="s">
        <v>30</v>
      </c>
      <c r="AX694" s="12" t="s">
        <v>67</v>
      </c>
      <c r="AY694" s="242" t="s">
        <v>163</v>
      </c>
    </row>
    <row r="695" s="14" customFormat="1">
      <c r="B695" s="253"/>
      <c r="C695" s="254"/>
      <c r="D695" s="228" t="s">
        <v>176</v>
      </c>
      <c r="E695" s="255" t="s">
        <v>1</v>
      </c>
      <c r="F695" s="256" t="s">
        <v>188</v>
      </c>
      <c r="G695" s="254"/>
      <c r="H695" s="257">
        <v>0.0040000000000000001</v>
      </c>
      <c r="I695" s="258"/>
      <c r="J695" s="254"/>
      <c r="K695" s="254"/>
      <c r="L695" s="259"/>
      <c r="M695" s="260"/>
      <c r="N695" s="261"/>
      <c r="O695" s="261"/>
      <c r="P695" s="261"/>
      <c r="Q695" s="261"/>
      <c r="R695" s="261"/>
      <c r="S695" s="261"/>
      <c r="T695" s="262"/>
      <c r="AT695" s="263" t="s">
        <v>176</v>
      </c>
      <c r="AU695" s="263" t="s">
        <v>76</v>
      </c>
      <c r="AV695" s="14" t="s">
        <v>170</v>
      </c>
      <c r="AW695" s="14" t="s">
        <v>30</v>
      </c>
      <c r="AX695" s="14" t="s">
        <v>74</v>
      </c>
      <c r="AY695" s="263" t="s">
        <v>163</v>
      </c>
    </row>
    <row r="696" s="1" customFormat="1" ht="16.5" customHeight="1">
      <c r="B696" s="38"/>
      <c r="C696" s="216" t="s">
        <v>1821</v>
      </c>
      <c r="D696" s="216" t="s">
        <v>165</v>
      </c>
      <c r="E696" s="217" t="s">
        <v>1822</v>
      </c>
      <c r="F696" s="218" t="s">
        <v>1823</v>
      </c>
      <c r="G696" s="219" t="s">
        <v>197</v>
      </c>
      <c r="H696" s="220">
        <v>71.680000000000007</v>
      </c>
      <c r="I696" s="221"/>
      <c r="J696" s="222">
        <f>ROUND(I696*H696,2)</f>
        <v>0</v>
      </c>
      <c r="K696" s="218" t="s">
        <v>169</v>
      </c>
      <c r="L696" s="43"/>
      <c r="M696" s="223" t="s">
        <v>1</v>
      </c>
      <c r="N696" s="224" t="s">
        <v>38</v>
      </c>
      <c r="O696" s="79"/>
      <c r="P696" s="225">
        <f>O696*H696</f>
        <v>0</v>
      </c>
      <c r="Q696" s="225">
        <v>0</v>
      </c>
      <c r="R696" s="225">
        <f>Q696*H696</f>
        <v>0</v>
      </c>
      <c r="S696" s="225">
        <v>0.0040000000000000001</v>
      </c>
      <c r="T696" s="226">
        <f>S696*H696</f>
        <v>0.28672000000000003</v>
      </c>
      <c r="AR696" s="17" t="s">
        <v>294</v>
      </c>
      <c r="AT696" s="17" t="s">
        <v>165</v>
      </c>
      <c r="AU696" s="17" t="s">
        <v>76</v>
      </c>
      <c r="AY696" s="17" t="s">
        <v>163</v>
      </c>
      <c r="BE696" s="227">
        <f>IF(N696="základní",J696,0)</f>
        <v>0</v>
      </c>
      <c r="BF696" s="227">
        <f>IF(N696="snížená",J696,0)</f>
        <v>0</v>
      </c>
      <c r="BG696" s="227">
        <f>IF(N696="zákl. přenesená",J696,0)</f>
        <v>0</v>
      </c>
      <c r="BH696" s="227">
        <f>IF(N696="sníž. přenesená",J696,0)</f>
        <v>0</v>
      </c>
      <c r="BI696" s="227">
        <f>IF(N696="nulová",J696,0)</f>
        <v>0</v>
      </c>
      <c r="BJ696" s="17" t="s">
        <v>74</v>
      </c>
      <c r="BK696" s="227">
        <f>ROUND(I696*H696,2)</f>
        <v>0</v>
      </c>
      <c r="BL696" s="17" t="s">
        <v>294</v>
      </c>
      <c r="BM696" s="17" t="s">
        <v>1824</v>
      </c>
    </row>
    <row r="697" s="1" customFormat="1">
      <c r="B697" s="38"/>
      <c r="C697" s="39"/>
      <c r="D697" s="228" t="s">
        <v>172</v>
      </c>
      <c r="E697" s="39"/>
      <c r="F697" s="229" t="s">
        <v>1825</v>
      </c>
      <c r="G697" s="39"/>
      <c r="H697" s="39"/>
      <c r="I697" s="143"/>
      <c r="J697" s="39"/>
      <c r="K697" s="39"/>
      <c r="L697" s="43"/>
      <c r="M697" s="230"/>
      <c r="N697" s="79"/>
      <c r="O697" s="79"/>
      <c r="P697" s="79"/>
      <c r="Q697" s="79"/>
      <c r="R697" s="79"/>
      <c r="S697" s="79"/>
      <c r="T697" s="80"/>
      <c r="AT697" s="17" t="s">
        <v>172</v>
      </c>
      <c r="AU697" s="17" t="s">
        <v>76</v>
      </c>
    </row>
    <row r="698" s="1" customFormat="1">
      <c r="B698" s="38"/>
      <c r="C698" s="39"/>
      <c r="D698" s="228" t="s">
        <v>174</v>
      </c>
      <c r="E698" s="39"/>
      <c r="F698" s="231" t="s">
        <v>1826</v>
      </c>
      <c r="G698" s="39"/>
      <c r="H698" s="39"/>
      <c r="I698" s="143"/>
      <c r="J698" s="39"/>
      <c r="K698" s="39"/>
      <c r="L698" s="43"/>
      <c r="M698" s="230"/>
      <c r="N698" s="79"/>
      <c r="O698" s="79"/>
      <c r="P698" s="79"/>
      <c r="Q698" s="79"/>
      <c r="R698" s="79"/>
      <c r="S698" s="79"/>
      <c r="T698" s="80"/>
      <c r="AT698" s="17" t="s">
        <v>174</v>
      </c>
      <c r="AU698" s="17" t="s">
        <v>76</v>
      </c>
    </row>
    <row r="699" s="13" customFormat="1">
      <c r="B699" s="243"/>
      <c r="C699" s="244"/>
      <c r="D699" s="228" t="s">
        <v>176</v>
      </c>
      <c r="E699" s="245" t="s">
        <v>1</v>
      </c>
      <c r="F699" s="246" t="s">
        <v>1827</v>
      </c>
      <c r="G699" s="244"/>
      <c r="H699" s="245" t="s">
        <v>1</v>
      </c>
      <c r="I699" s="247"/>
      <c r="J699" s="244"/>
      <c r="K699" s="244"/>
      <c r="L699" s="248"/>
      <c r="M699" s="249"/>
      <c r="N699" s="250"/>
      <c r="O699" s="250"/>
      <c r="P699" s="250"/>
      <c r="Q699" s="250"/>
      <c r="R699" s="250"/>
      <c r="S699" s="250"/>
      <c r="T699" s="251"/>
      <c r="AT699" s="252" t="s">
        <v>176</v>
      </c>
      <c r="AU699" s="252" t="s">
        <v>76</v>
      </c>
      <c r="AV699" s="13" t="s">
        <v>74</v>
      </c>
      <c r="AW699" s="13" t="s">
        <v>30</v>
      </c>
      <c r="AX699" s="13" t="s">
        <v>67</v>
      </c>
      <c r="AY699" s="252" t="s">
        <v>163</v>
      </c>
    </row>
    <row r="700" s="12" customFormat="1">
      <c r="B700" s="232"/>
      <c r="C700" s="233"/>
      <c r="D700" s="228" t="s">
        <v>176</v>
      </c>
      <c r="E700" s="234" t="s">
        <v>1</v>
      </c>
      <c r="F700" s="235" t="s">
        <v>1828</v>
      </c>
      <c r="G700" s="233"/>
      <c r="H700" s="236">
        <v>71.680000000000007</v>
      </c>
      <c r="I700" s="237"/>
      <c r="J700" s="233"/>
      <c r="K700" s="233"/>
      <c r="L700" s="238"/>
      <c r="M700" s="239"/>
      <c r="N700" s="240"/>
      <c r="O700" s="240"/>
      <c r="P700" s="240"/>
      <c r="Q700" s="240"/>
      <c r="R700" s="240"/>
      <c r="S700" s="240"/>
      <c r="T700" s="241"/>
      <c r="AT700" s="242" t="s">
        <v>176</v>
      </c>
      <c r="AU700" s="242" t="s">
        <v>76</v>
      </c>
      <c r="AV700" s="12" t="s">
        <v>76</v>
      </c>
      <c r="AW700" s="12" t="s">
        <v>30</v>
      </c>
      <c r="AX700" s="12" t="s">
        <v>67</v>
      </c>
      <c r="AY700" s="242" t="s">
        <v>163</v>
      </c>
    </row>
    <row r="701" s="14" customFormat="1">
      <c r="B701" s="253"/>
      <c r="C701" s="254"/>
      <c r="D701" s="228" t="s">
        <v>176</v>
      </c>
      <c r="E701" s="255" t="s">
        <v>1</v>
      </c>
      <c r="F701" s="256" t="s">
        <v>188</v>
      </c>
      <c r="G701" s="254"/>
      <c r="H701" s="257">
        <v>71.680000000000007</v>
      </c>
      <c r="I701" s="258"/>
      <c r="J701" s="254"/>
      <c r="K701" s="254"/>
      <c r="L701" s="259"/>
      <c r="M701" s="260"/>
      <c r="N701" s="261"/>
      <c r="O701" s="261"/>
      <c r="P701" s="261"/>
      <c r="Q701" s="261"/>
      <c r="R701" s="261"/>
      <c r="S701" s="261"/>
      <c r="T701" s="262"/>
      <c r="AT701" s="263" t="s">
        <v>176</v>
      </c>
      <c r="AU701" s="263" t="s">
        <v>76</v>
      </c>
      <c r="AV701" s="14" t="s">
        <v>170</v>
      </c>
      <c r="AW701" s="14" t="s">
        <v>30</v>
      </c>
      <c r="AX701" s="14" t="s">
        <v>74</v>
      </c>
      <c r="AY701" s="263" t="s">
        <v>163</v>
      </c>
    </row>
    <row r="702" s="1" customFormat="1" ht="16.5" customHeight="1">
      <c r="B702" s="38"/>
      <c r="C702" s="216" t="s">
        <v>1657</v>
      </c>
      <c r="D702" s="216" t="s">
        <v>165</v>
      </c>
      <c r="E702" s="217" t="s">
        <v>1079</v>
      </c>
      <c r="F702" s="218" t="s">
        <v>1080</v>
      </c>
      <c r="G702" s="219" t="s">
        <v>197</v>
      </c>
      <c r="H702" s="220">
        <v>133.28</v>
      </c>
      <c r="I702" s="221"/>
      <c r="J702" s="222">
        <f>ROUND(I702*H702,2)</f>
        <v>0</v>
      </c>
      <c r="K702" s="218" t="s">
        <v>1</v>
      </c>
      <c r="L702" s="43"/>
      <c r="M702" s="223" t="s">
        <v>1</v>
      </c>
      <c r="N702" s="224" t="s">
        <v>38</v>
      </c>
      <c r="O702" s="79"/>
      <c r="P702" s="225">
        <f>O702*H702</f>
        <v>0</v>
      </c>
      <c r="Q702" s="225">
        <v>0</v>
      </c>
      <c r="R702" s="225">
        <f>Q702*H702</f>
        <v>0</v>
      </c>
      <c r="S702" s="225">
        <v>0</v>
      </c>
      <c r="T702" s="226">
        <f>S702*H702</f>
        <v>0</v>
      </c>
      <c r="AR702" s="17" t="s">
        <v>170</v>
      </c>
      <c r="AT702" s="17" t="s">
        <v>165</v>
      </c>
      <c r="AU702" s="17" t="s">
        <v>76</v>
      </c>
      <c r="AY702" s="17" t="s">
        <v>163</v>
      </c>
      <c r="BE702" s="227">
        <f>IF(N702="základní",J702,0)</f>
        <v>0</v>
      </c>
      <c r="BF702" s="227">
        <f>IF(N702="snížená",J702,0)</f>
        <v>0</v>
      </c>
      <c r="BG702" s="227">
        <f>IF(N702="zákl. přenesená",J702,0)</f>
        <v>0</v>
      </c>
      <c r="BH702" s="227">
        <f>IF(N702="sníž. přenesená",J702,0)</f>
        <v>0</v>
      </c>
      <c r="BI702" s="227">
        <f>IF(N702="nulová",J702,0)</f>
        <v>0</v>
      </c>
      <c r="BJ702" s="17" t="s">
        <v>74</v>
      </c>
      <c r="BK702" s="227">
        <f>ROUND(I702*H702,2)</f>
        <v>0</v>
      </c>
      <c r="BL702" s="17" t="s">
        <v>170</v>
      </c>
      <c r="BM702" s="17" t="s">
        <v>1829</v>
      </c>
    </row>
    <row r="703" s="1" customFormat="1">
      <c r="B703" s="38"/>
      <c r="C703" s="39"/>
      <c r="D703" s="228" t="s">
        <v>172</v>
      </c>
      <c r="E703" s="39"/>
      <c r="F703" s="229" t="s">
        <v>1830</v>
      </c>
      <c r="G703" s="39"/>
      <c r="H703" s="39"/>
      <c r="I703" s="143"/>
      <c r="J703" s="39"/>
      <c r="K703" s="39"/>
      <c r="L703" s="43"/>
      <c r="M703" s="230"/>
      <c r="N703" s="79"/>
      <c r="O703" s="79"/>
      <c r="P703" s="79"/>
      <c r="Q703" s="79"/>
      <c r="R703" s="79"/>
      <c r="S703" s="79"/>
      <c r="T703" s="80"/>
      <c r="AT703" s="17" t="s">
        <v>172</v>
      </c>
      <c r="AU703" s="17" t="s">
        <v>76</v>
      </c>
    </row>
    <row r="704" s="13" customFormat="1">
      <c r="B704" s="243"/>
      <c r="C704" s="244"/>
      <c r="D704" s="228" t="s">
        <v>176</v>
      </c>
      <c r="E704" s="245" t="s">
        <v>1</v>
      </c>
      <c r="F704" s="246" t="s">
        <v>1831</v>
      </c>
      <c r="G704" s="244"/>
      <c r="H704" s="245" t="s">
        <v>1</v>
      </c>
      <c r="I704" s="247"/>
      <c r="J704" s="244"/>
      <c r="K704" s="244"/>
      <c r="L704" s="248"/>
      <c r="M704" s="249"/>
      <c r="N704" s="250"/>
      <c r="O704" s="250"/>
      <c r="P704" s="250"/>
      <c r="Q704" s="250"/>
      <c r="R704" s="250"/>
      <c r="S704" s="250"/>
      <c r="T704" s="251"/>
      <c r="AT704" s="252" t="s">
        <v>176</v>
      </c>
      <c r="AU704" s="252" t="s">
        <v>76</v>
      </c>
      <c r="AV704" s="13" t="s">
        <v>74</v>
      </c>
      <c r="AW704" s="13" t="s">
        <v>30</v>
      </c>
      <c r="AX704" s="13" t="s">
        <v>67</v>
      </c>
      <c r="AY704" s="252" t="s">
        <v>163</v>
      </c>
    </row>
    <row r="705" s="12" customFormat="1">
      <c r="B705" s="232"/>
      <c r="C705" s="233"/>
      <c r="D705" s="228" t="s">
        <v>176</v>
      </c>
      <c r="E705" s="234" t="s">
        <v>1</v>
      </c>
      <c r="F705" s="235" t="s">
        <v>1828</v>
      </c>
      <c r="G705" s="233"/>
      <c r="H705" s="236">
        <v>71.680000000000007</v>
      </c>
      <c r="I705" s="237"/>
      <c r="J705" s="233"/>
      <c r="K705" s="233"/>
      <c r="L705" s="238"/>
      <c r="M705" s="239"/>
      <c r="N705" s="240"/>
      <c r="O705" s="240"/>
      <c r="P705" s="240"/>
      <c r="Q705" s="240"/>
      <c r="R705" s="240"/>
      <c r="S705" s="240"/>
      <c r="T705" s="241"/>
      <c r="AT705" s="242" t="s">
        <v>176</v>
      </c>
      <c r="AU705" s="242" t="s">
        <v>76</v>
      </c>
      <c r="AV705" s="12" t="s">
        <v>76</v>
      </c>
      <c r="AW705" s="12" t="s">
        <v>30</v>
      </c>
      <c r="AX705" s="12" t="s">
        <v>67</v>
      </c>
      <c r="AY705" s="242" t="s">
        <v>163</v>
      </c>
    </row>
    <row r="706" s="13" customFormat="1">
      <c r="B706" s="243"/>
      <c r="C706" s="244"/>
      <c r="D706" s="228" t="s">
        <v>176</v>
      </c>
      <c r="E706" s="245" t="s">
        <v>1</v>
      </c>
      <c r="F706" s="246" t="s">
        <v>1832</v>
      </c>
      <c r="G706" s="244"/>
      <c r="H706" s="245" t="s">
        <v>1</v>
      </c>
      <c r="I706" s="247"/>
      <c r="J706" s="244"/>
      <c r="K706" s="244"/>
      <c r="L706" s="248"/>
      <c r="M706" s="249"/>
      <c r="N706" s="250"/>
      <c r="O706" s="250"/>
      <c r="P706" s="250"/>
      <c r="Q706" s="250"/>
      <c r="R706" s="250"/>
      <c r="S706" s="250"/>
      <c r="T706" s="251"/>
      <c r="AT706" s="252" t="s">
        <v>176</v>
      </c>
      <c r="AU706" s="252" t="s">
        <v>76</v>
      </c>
      <c r="AV706" s="13" t="s">
        <v>74</v>
      </c>
      <c r="AW706" s="13" t="s">
        <v>30</v>
      </c>
      <c r="AX706" s="13" t="s">
        <v>67</v>
      </c>
      <c r="AY706" s="252" t="s">
        <v>163</v>
      </c>
    </row>
    <row r="707" s="13" customFormat="1">
      <c r="B707" s="243"/>
      <c r="C707" s="244"/>
      <c r="D707" s="228" t="s">
        <v>176</v>
      </c>
      <c r="E707" s="245" t="s">
        <v>1</v>
      </c>
      <c r="F707" s="246" t="s">
        <v>1833</v>
      </c>
      <c r="G707" s="244"/>
      <c r="H707" s="245" t="s">
        <v>1</v>
      </c>
      <c r="I707" s="247"/>
      <c r="J707" s="244"/>
      <c r="K707" s="244"/>
      <c r="L707" s="248"/>
      <c r="M707" s="249"/>
      <c r="N707" s="250"/>
      <c r="O707" s="250"/>
      <c r="P707" s="250"/>
      <c r="Q707" s="250"/>
      <c r="R707" s="250"/>
      <c r="S707" s="250"/>
      <c r="T707" s="251"/>
      <c r="AT707" s="252" t="s">
        <v>176</v>
      </c>
      <c r="AU707" s="252" t="s">
        <v>76</v>
      </c>
      <c r="AV707" s="13" t="s">
        <v>74</v>
      </c>
      <c r="AW707" s="13" t="s">
        <v>30</v>
      </c>
      <c r="AX707" s="13" t="s">
        <v>67</v>
      </c>
      <c r="AY707" s="252" t="s">
        <v>163</v>
      </c>
    </row>
    <row r="708" s="12" customFormat="1">
      <c r="B708" s="232"/>
      <c r="C708" s="233"/>
      <c r="D708" s="228" t="s">
        <v>176</v>
      </c>
      <c r="E708" s="234" t="s">
        <v>1</v>
      </c>
      <c r="F708" s="235" t="s">
        <v>1834</v>
      </c>
      <c r="G708" s="233"/>
      <c r="H708" s="236">
        <v>30.800000000000001</v>
      </c>
      <c r="I708" s="237"/>
      <c r="J708" s="233"/>
      <c r="K708" s="233"/>
      <c r="L708" s="238"/>
      <c r="M708" s="239"/>
      <c r="N708" s="240"/>
      <c r="O708" s="240"/>
      <c r="P708" s="240"/>
      <c r="Q708" s="240"/>
      <c r="R708" s="240"/>
      <c r="S708" s="240"/>
      <c r="T708" s="241"/>
      <c r="AT708" s="242" t="s">
        <v>176</v>
      </c>
      <c r="AU708" s="242" t="s">
        <v>76</v>
      </c>
      <c r="AV708" s="12" t="s">
        <v>76</v>
      </c>
      <c r="AW708" s="12" t="s">
        <v>30</v>
      </c>
      <c r="AX708" s="12" t="s">
        <v>67</v>
      </c>
      <c r="AY708" s="242" t="s">
        <v>163</v>
      </c>
    </row>
    <row r="709" s="13" customFormat="1">
      <c r="B709" s="243"/>
      <c r="C709" s="244"/>
      <c r="D709" s="228" t="s">
        <v>176</v>
      </c>
      <c r="E709" s="245" t="s">
        <v>1</v>
      </c>
      <c r="F709" s="246" t="s">
        <v>1835</v>
      </c>
      <c r="G709" s="244"/>
      <c r="H709" s="245" t="s">
        <v>1</v>
      </c>
      <c r="I709" s="247"/>
      <c r="J709" s="244"/>
      <c r="K709" s="244"/>
      <c r="L709" s="248"/>
      <c r="M709" s="249"/>
      <c r="N709" s="250"/>
      <c r="O709" s="250"/>
      <c r="P709" s="250"/>
      <c r="Q709" s="250"/>
      <c r="R709" s="250"/>
      <c r="S709" s="250"/>
      <c r="T709" s="251"/>
      <c r="AT709" s="252" t="s">
        <v>176</v>
      </c>
      <c r="AU709" s="252" t="s">
        <v>76</v>
      </c>
      <c r="AV709" s="13" t="s">
        <v>74</v>
      </c>
      <c r="AW709" s="13" t="s">
        <v>30</v>
      </c>
      <c r="AX709" s="13" t="s">
        <v>67</v>
      </c>
      <c r="AY709" s="252" t="s">
        <v>163</v>
      </c>
    </row>
    <row r="710" s="12" customFormat="1">
      <c r="B710" s="232"/>
      <c r="C710" s="233"/>
      <c r="D710" s="228" t="s">
        <v>176</v>
      </c>
      <c r="E710" s="234" t="s">
        <v>1</v>
      </c>
      <c r="F710" s="235" t="s">
        <v>1834</v>
      </c>
      <c r="G710" s="233"/>
      <c r="H710" s="236">
        <v>30.800000000000001</v>
      </c>
      <c r="I710" s="237"/>
      <c r="J710" s="233"/>
      <c r="K710" s="233"/>
      <c r="L710" s="238"/>
      <c r="M710" s="239"/>
      <c r="N710" s="240"/>
      <c r="O710" s="240"/>
      <c r="P710" s="240"/>
      <c r="Q710" s="240"/>
      <c r="R710" s="240"/>
      <c r="S710" s="240"/>
      <c r="T710" s="241"/>
      <c r="AT710" s="242" t="s">
        <v>176</v>
      </c>
      <c r="AU710" s="242" t="s">
        <v>76</v>
      </c>
      <c r="AV710" s="12" t="s">
        <v>76</v>
      </c>
      <c r="AW710" s="12" t="s">
        <v>30</v>
      </c>
      <c r="AX710" s="12" t="s">
        <v>67</v>
      </c>
      <c r="AY710" s="242" t="s">
        <v>163</v>
      </c>
    </row>
    <row r="711" s="14" customFormat="1">
      <c r="B711" s="253"/>
      <c r="C711" s="254"/>
      <c r="D711" s="228" t="s">
        <v>176</v>
      </c>
      <c r="E711" s="255" t="s">
        <v>1</v>
      </c>
      <c r="F711" s="256" t="s">
        <v>188</v>
      </c>
      <c r="G711" s="254"/>
      <c r="H711" s="257">
        <v>133.28</v>
      </c>
      <c r="I711" s="258"/>
      <c r="J711" s="254"/>
      <c r="K711" s="254"/>
      <c r="L711" s="259"/>
      <c r="M711" s="260"/>
      <c r="N711" s="261"/>
      <c r="O711" s="261"/>
      <c r="P711" s="261"/>
      <c r="Q711" s="261"/>
      <c r="R711" s="261"/>
      <c r="S711" s="261"/>
      <c r="T711" s="262"/>
      <c r="AT711" s="263" t="s">
        <v>176</v>
      </c>
      <c r="AU711" s="263" t="s">
        <v>76</v>
      </c>
      <c r="AV711" s="14" t="s">
        <v>170</v>
      </c>
      <c r="AW711" s="14" t="s">
        <v>30</v>
      </c>
      <c r="AX711" s="14" t="s">
        <v>74</v>
      </c>
      <c r="AY711" s="263" t="s">
        <v>163</v>
      </c>
    </row>
    <row r="712" s="1" customFormat="1" ht="16.5" customHeight="1">
      <c r="B712" s="38"/>
      <c r="C712" s="216" t="s">
        <v>1836</v>
      </c>
      <c r="D712" s="216" t="s">
        <v>165</v>
      </c>
      <c r="E712" s="217" t="s">
        <v>1084</v>
      </c>
      <c r="F712" s="218" t="s">
        <v>1085</v>
      </c>
      <c r="G712" s="219" t="s">
        <v>168</v>
      </c>
      <c r="H712" s="220">
        <v>17.315000000000001</v>
      </c>
      <c r="I712" s="221"/>
      <c r="J712" s="222">
        <f>ROUND(I712*H712,2)</f>
        <v>0</v>
      </c>
      <c r="K712" s="218" t="s">
        <v>1</v>
      </c>
      <c r="L712" s="43"/>
      <c r="M712" s="223" t="s">
        <v>1</v>
      </c>
      <c r="N712" s="224" t="s">
        <v>38</v>
      </c>
      <c r="O712" s="79"/>
      <c r="P712" s="225">
        <f>O712*H712</f>
        <v>0</v>
      </c>
      <c r="Q712" s="225">
        <v>0</v>
      </c>
      <c r="R712" s="225">
        <f>Q712*H712</f>
        <v>0</v>
      </c>
      <c r="S712" s="225">
        <v>0</v>
      </c>
      <c r="T712" s="226">
        <f>S712*H712</f>
        <v>0</v>
      </c>
      <c r="AR712" s="17" t="s">
        <v>170</v>
      </c>
      <c r="AT712" s="17" t="s">
        <v>165</v>
      </c>
      <c r="AU712" s="17" t="s">
        <v>76</v>
      </c>
      <c r="AY712" s="17" t="s">
        <v>163</v>
      </c>
      <c r="BE712" s="227">
        <f>IF(N712="základní",J712,0)</f>
        <v>0</v>
      </c>
      <c r="BF712" s="227">
        <f>IF(N712="snížená",J712,0)</f>
        <v>0</v>
      </c>
      <c r="BG712" s="227">
        <f>IF(N712="zákl. přenesená",J712,0)</f>
        <v>0</v>
      </c>
      <c r="BH712" s="227">
        <f>IF(N712="sníž. přenesená",J712,0)</f>
        <v>0</v>
      </c>
      <c r="BI712" s="227">
        <f>IF(N712="nulová",J712,0)</f>
        <v>0</v>
      </c>
      <c r="BJ712" s="17" t="s">
        <v>74</v>
      </c>
      <c r="BK712" s="227">
        <f>ROUND(I712*H712,2)</f>
        <v>0</v>
      </c>
      <c r="BL712" s="17" t="s">
        <v>170</v>
      </c>
      <c r="BM712" s="17" t="s">
        <v>1837</v>
      </c>
    </row>
    <row r="713" s="1" customFormat="1">
      <c r="B713" s="38"/>
      <c r="C713" s="39"/>
      <c r="D713" s="228" t="s">
        <v>172</v>
      </c>
      <c r="E713" s="39"/>
      <c r="F713" s="229" t="s">
        <v>1085</v>
      </c>
      <c r="G713" s="39"/>
      <c r="H713" s="39"/>
      <c r="I713" s="143"/>
      <c r="J713" s="39"/>
      <c r="K713" s="39"/>
      <c r="L713" s="43"/>
      <c r="M713" s="230"/>
      <c r="N713" s="79"/>
      <c r="O713" s="79"/>
      <c r="P713" s="79"/>
      <c r="Q713" s="79"/>
      <c r="R713" s="79"/>
      <c r="S713" s="79"/>
      <c r="T713" s="80"/>
      <c r="AT713" s="17" t="s">
        <v>172</v>
      </c>
      <c r="AU713" s="17" t="s">
        <v>76</v>
      </c>
    </row>
    <row r="714" s="1" customFormat="1">
      <c r="B714" s="38"/>
      <c r="C714" s="39"/>
      <c r="D714" s="228" t="s">
        <v>221</v>
      </c>
      <c r="E714" s="39"/>
      <c r="F714" s="231" t="s">
        <v>1838</v>
      </c>
      <c r="G714" s="39"/>
      <c r="H714" s="39"/>
      <c r="I714" s="143"/>
      <c r="J714" s="39"/>
      <c r="K714" s="39"/>
      <c r="L714" s="43"/>
      <c r="M714" s="230"/>
      <c r="N714" s="79"/>
      <c r="O714" s="79"/>
      <c r="P714" s="79"/>
      <c r="Q714" s="79"/>
      <c r="R714" s="79"/>
      <c r="S714" s="79"/>
      <c r="T714" s="80"/>
      <c r="AT714" s="17" t="s">
        <v>221</v>
      </c>
      <c r="AU714" s="17" t="s">
        <v>76</v>
      </c>
    </row>
    <row r="715" s="13" customFormat="1">
      <c r="B715" s="243"/>
      <c r="C715" s="244"/>
      <c r="D715" s="228" t="s">
        <v>176</v>
      </c>
      <c r="E715" s="245" t="s">
        <v>1</v>
      </c>
      <c r="F715" s="246" t="s">
        <v>1663</v>
      </c>
      <c r="G715" s="244"/>
      <c r="H715" s="245" t="s">
        <v>1</v>
      </c>
      <c r="I715" s="247"/>
      <c r="J715" s="244"/>
      <c r="K715" s="244"/>
      <c r="L715" s="248"/>
      <c r="M715" s="249"/>
      <c r="N715" s="250"/>
      <c r="O715" s="250"/>
      <c r="P715" s="250"/>
      <c r="Q715" s="250"/>
      <c r="R715" s="250"/>
      <c r="S715" s="250"/>
      <c r="T715" s="251"/>
      <c r="AT715" s="252" t="s">
        <v>176</v>
      </c>
      <c r="AU715" s="252" t="s">
        <v>76</v>
      </c>
      <c r="AV715" s="13" t="s">
        <v>74</v>
      </c>
      <c r="AW715" s="13" t="s">
        <v>30</v>
      </c>
      <c r="AX715" s="13" t="s">
        <v>67</v>
      </c>
      <c r="AY715" s="252" t="s">
        <v>163</v>
      </c>
    </row>
    <row r="716" s="12" customFormat="1">
      <c r="B716" s="232"/>
      <c r="C716" s="233"/>
      <c r="D716" s="228" t="s">
        <v>176</v>
      </c>
      <c r="E716" s="234" t="s">
        <v>1</v>
      </c>
      <c r="F716" s="235" t="s">
        <v>1839</v>
      </c>
      <c r="G716" s="233"/>
      <c r="H716" s="236">
        <v>9.1300000000000008</v>
      </c>
      <c r="I716" s="237"/>
      <c r="J716" s="233"/>
      <c r="K716" s="233"/>
      <c r="L716" s="238"/>
      <c r="M716" s="239"/>
      <c r="N716" s="240"/>
      <c r="O716" s="240"/>
      <c r="P716" s="240"/>
      <c r="Q716" s="240"/>
      <c r="R716" s="240"/>
      <c r="S716" s="240"/>
      <c r="T716" s="241"/>
      <c r="AT716" s="242" t="s">
        <v>176</v>
      </c>
      <c r="AU716" s="242" t="s">
        <v>76</v>
      </c>
      <c r="AV716" s="12" t="s">
        <v>76</v>
      </c>
      <c r="AW716" s="12" t="s">
        <v>30</v>
      </c>
      <c r="AX716" s="12" t="s">
        <v>67</v>
      </c>
      <c r="AY716" s="242" t="s">
        <v>163</v>
      </c>
    </row>
    <row r="717" s="13" customFormat="1">
      <c r="B717" s="243"/>
      <c r="C717" s="244"/>
      <c r="D717" s="228" t="s">
        <v>176</v>
      </c>
      <c r="E717" s="245" t="s">
        <v>1</v>
      </c>
      <c r="F717" s="246" t="s">
        <v>1665</v>
      </c>
      <c r="G717" s="244"/>
      <c r="H717" s="245" t="s">
        <v>1</v>
      </c>
      <c r="I717" s="247"/>
      <c r="J717" s="244"/>
      <c r="K717" s="244"/>
      <c r="L717" s="248"/>
      <c r="M717" s="249"/>
      <c r="N717" s="250"/>
      <c r="O717" s="250"/>
      <c r="P717" s="250"/>
      <c r="Q717" s="250"/>
      <c r="R717" s="250"/>
      <c r="S717" s="250"/>
      <c r="T717" s="251"/>
      <c r="AT717" s="252" t="s">
        <v>176</v>
      </c>
      <c r="AU717" s="252" t="s">
        <v>76</v>
      </c>
      <c r="AV717" s="13" t="s">
        <v>74</v>
      </c>
      <c r="AW717" s="13" t="s">
        <v>30</v>
      </c>
      <c r="AX717" s="13" t="s">
        <v>67</v>
      </c>
      <c r="AY717" s="252" t="s">
        <v>163</v>
      </c>
    </row>
    <row r="718" s="12" customFormat="1">
      <c r="B718" s="232"/>
      <c r="C718" s="233"/>
      <c r="D718" s="228" t="s">
        <v>176</v>
      </c>
      <c r="E718" s="234" t="s">
        <v>1</v>
      </c>
      <c r="F718" s="235" t="s">
        <v>1840</v>
      </c>
      <c r="G718" s="233"/>
      <c r="H718" s="236">
        <v>8.1850000000000005</v>
      </c>
      <c r="I718" s="237"/>
      <c r="J718" s="233"/>
      <c r="K718" s="233"/>
      <c r="L718" s="238"/>
      <c r="M718" s="239"/>
      <c r="N718" s="240"/>
      <c r="O718" s="240"/>
      <c r="P718" s="240"/>
      <c r="Q718" s="240"/>
      <c r="R718" s="240"/>
      <c r="S718" s="240"/>
      <c r="T718" s="241"/>
      <c r="AT718" s="242" t="s">
        <v>176</v>
      </c>
      <c r="AU718" s="242" t="s">
        <v>76</v>
      </c>
      <c r="AV718" s="12" t="s">
        <v>76</v>
      </c>
      <c r="AW718" s="12" t="s">
        <v>30</v>
      </c>
      <c r="AX718" s="12" t="s">
        <v>67</v>
      </c>
      <c r="AY718" s="242" t="s">
        <v>163</v>
      </c>
    </row>
    <row r="719" s="14" customFormat="1">
      <c r="B719" s="253"/>
      <c r="C719" s="254"/>
      <c r="D719" s="228" t="s">
        <v>176</v>
      </c>
      <c r="E719" s="255" t="s">
        <v>1</v>
      </c>
      <c r="F719" s="256" t="s">
        <v>188</v>
      </c>
      <c r="G719" s="254"/>
      <c r="H719" s="257">
        <v>17.315000000000001</v>
      </c>
      <c r="I719" s="258"/>
      <c r="J719" s="254"/>
      <c r="K719" s="254"/>
      <c r="L719" s="259"/>
      <c r="M719" s="260"/>
      <c r="N719" s="261"/>
      <c r="O719" s="261"/>
      <c r="P719" s="261"/>
      <c r="Q719" s="261"/>
      <c r="R719" s="261"/>
      <c r="S719" s="261"/>
      <c r="T719" s="262"/>
      <c r="AT719" s="263" t="s">
        <v>176</v>
      </c>
      <c r="AU719" s="263" t="s">
        <v>76</v>
      </c>
      <c r="AV719" s="14" t="s">
        <v>170</v>
      </c>
      <c r="AW719" s="14" t="s">
        <v>30</v>
      </c>
      <c r="AX719" s="14" t="s">
        <v>74</v>
      </c>
      <c r="AY719" s="263" t="s">
        <v>163</v>
      </c>
    </row>
    <row r="720" s="1" customFormat="1" ht="16.5" customHeight="1">
      <c r="B720" s="38"/>
      <c r="C720" s="216" t="s">
        <v>1841</v>
      </c>
      <c r="D720" s="216" t="s">
        <v>165</v>
      </c>
      <c r="E720" s="217" t="s">
        <v>1842</v>
      </c>
      <c r="F720" s="218" t="s">
        <v>1843</v>
      </c>
      <c r="G720" s="219" t="s">
        <v>168</v>
      </c>
      <c r="H720" s="220">
        <v>8</v>
      </c>
      <c r="I720" s="221"/>
      <c r="J720" s="222">
        <f>ROUND(I720*H720,2)</f>
        <v>0</v>
      </c>
      <c r="K720" s="218" t="s">
        <v>1</v>
      </c>
      <c r="L720" s="43"/>
      <c r="M720" s="223" t="s">
        <v>1</v>
      </c>
      <c r="N720" s="224" t="s">
        <v>38</v>
      </c>
      <c r="O720" s="79"/>
      <c r="P720" s="225">
        <f>O720*H720</f>
        <v>0</v>
      </c>
      <c r="Q720" s="225">
        <v>0</v>
      </c>
      <c r="R720" s="225">
        <f>Q720*H720</f>
        <v>0</v>
      </c>
      <c r="S720" s="225">
        <v>0</v>
      </c>
      <c r="T720" s="226">
        <f>S720*H720</f>
        <v>0</v>
      </c>
      <c r="AR720" s="17" t="s">
        <v>170</v>
      </c>
      <c r="AT720" s="17" t="s">
        <v>165</v>
      </c>
      <c r="AU720" s="17" t="s">
        <v>76</v>
      </c>
      <c r="AY720" s="17" t="s">
        <v>163</v>
      </c>
      <c r="BE720" s="227">
        <f>IF(N720="základní",J720,0)</f>
        <v>0</v>
      </c>
      <c r="BF720" s="227">
        <f>IF(N720="snížená",J720,0)</f>
        <v>0</v>
      </c>
      <c r="BG720" s="227">
        <f>IF(N720="zákl. přenesená",J720,0)</f>
        <v>0</v>
      </c>
      <c r="BH720" s="227">
        <f>IF(N720="sníž. přenesená",J720,0)</f>
        <v>0</v>
      </c>
      <c r="BI720" s="227">
        <f>IF(N720="nulová",J720,0)</f>
        <v>0</v>
      </c>
      <c r="BJ720" s="17" t="s">
        <v>74</v>
      </c>
      <c r="BK720" s="227">
        <f>ROUND(I720*H720,2)</f>
        <v>0</v>
      </c>
      <c r="BL720" s="17" t="s">
        <v>170</v>
      </c>
      <c r="BM720" s="17" t="s">
        <v>1844</v>
      </c>
    </row>
    <row r="721" s="1" customFormat="1">
      <c r="B721" s="38"/>
      <c r="C721" s="39"/>
      <c r="D721" s="228" t="s">
        <v>172</v>
      </c>
      <c r="E721" s="39"/>
      <c r="F721" s="229" t="s">
        <v>1085</v>
      </c>
      <c r="G721" s="39"/>
      <c r="H721" s="39"/>
      <c r="I721" s="143"/>
      <c r="J721" s="39"/>
      <c r="K721" s="39"/>
      <c r="L721" s="43"/>
      <c r="M721" s="230"/>
      <c r="N721" s="79"/>
      <c r="O721" s="79"/>
      <c r="P721" s="79"/>
      <c r="Q721" s="79"/>
      <c r="R721" s="79"/>
      <c r="S721" s="79"/>
      <c r="T721" s="80"/>
      <c r="AT721" s="17" t="s">
        <v>172</v>
      </c>
      <c r="AU721" s="17" t="s">
        <v>76</v>
      </c>
    </row>
    <row r="722" s="13" customFormat="1">
      <c r="B722" s="243"/>
      <c r="C722" s="244"/>
      <c r="D722" s="228" t="s">
        <v>176</v>
      </c>
      <c r="E722" s="245" t="s">
        <v>1</v>
      </c>
      <c r="F722" s="246" t="s">
        <v>1845</v>
      </c>
      <c r="G722" s="244"/>
      <c r="H722" s="245" t="s">
        <v>1</v>
      </c>
      <c r="I722" s="247"/>
      <c r="J722" s="244"/>
      <c r="K722" s="244"/>
      <c r="L722" s="248"/>
      <c r="M722" s="249"/>
      <c r="N722" s="250"/>
      <c r="O722" s="250"/>
      <c r="P722" s="250"/>
      <c r="Q722" s="250"/>
      <c r="R722" s="250"/>
      <c r="S722" s="250"/>
      <c r="T722" s="251"/>
      <c r="AT722" s="252" t="s">
        <v>176</v>
      </c>
      <c r="AU722" s="252" t="s">
        <v>76</v>
      </c>
      <c r="AV722" s="13" t="s">
        <v>74</v>
      </c>
      <c r="AW722" s="13" t="s">
        <v>30</v>
      </c>
      <c r="AX722" s="13" t="s">
        <v>67</v>
      </c>
      <c r="AY722" s="252" t="s">
        <v>163</v>
      </c>
    </row>
    <row r="723" s="12" customFormat="1">
      <c r="B723" s="232"/>
      <c r="C723" s="233"/>
      <c r="D723" s="228" t="s">
        <v>176</v>
      </c>
      <c r="E723" s="234" t="s">
        <v>1</v>
      </c>
      <c r="F723" s="235" t="s">
        <v>224</v>
      </c>
      <c r="G723" s="233"/>
      <c r="H723" s="236">
        <v>8</v>
      </c>
      <c r="I723" s="237"/>
      <c r="J723" s="233"/>
      <c r="K723" s="233"/>
      <c r="L723" s="238"/>
      <c r="M723" s="239"/>
      <c r="N723" s="240"/>
      <c r="O723" s="240"/>
      <c r="P723" s="240"/>
      <c r="Q723" s="240"/>
      <c r="R723" s="240"/>
      <c r="S723" s="240"/>
      <c r="T723" s="241"/>
      <c r="AT723" s="242" t="s">
        <v>176</v>
      </c>
      <c r="AU723" s="242" t="s">
        <v>76</v>
      </c>
      <c r="AV723" s="12" t="s">
        <v>76</v>
      </c>
      <c r="AW723" s="12" t="s">
        <v>30</v>
      </c>
      <c r="AX723" s="12" t="s">
        <v>74</v>
      </c>
      <c r="AY723" s="242" t="s">
        <v>163</v>
      </c>
    </row>
    <row r="724" s="1" customFormat="1" ht="16.5" customHeight="1">
      <c r="B724" s="38"/>
      <c r="C724" s="216" t="s">
        <v>1846</v>
      </c>
      <c r="D724" s="216" t="s">
        <v>165</v>
      </c>
      <c r="E724" s="217" t="s">
        <v>1089</v>
      </c>
      <c r="F724" s="218" t="s">
        <v>1090</v>
      </c>
      <c r="G724" s="219" t="s">
        <v>1091</v>
      </c>
      <c r="H724" s="280"/>
      <c r="I724" s="221"/>
      <c r="J724" s="222">
        <f>ROUND(I724*H724,2)</f>
        <v>0</v>
      </c>
      <c r="K724" s="218" t="s">
        <v>169</v>
      </c>
      <c r="L724" s="43"/>
      <c r="M724" s="223" t="s">
        <v>1</v>
      </c>
      <c r="N724" s="224" t="s">
        <v>38</v>
      </c>
      <c r="O724" s="79"/>
      <c r="P724" s="225">
        <f>O724*H724</f>
        <v>0</v>
      </c>
      <c r="Q724" s="225">
        <v>0</v>
      </c>
      <c r="R724" s="225">
        <f>Q724*H724</f>
        <v>0</v>
      </c>
      <c r="S724" s="225">
        <v>0</v>
      </c>
      <c r="T724" s="226">
        <f>S724*H724</f>
        <v>0</v>
      </c>
      <c r="AR724" s="17" t="s">
        <v>294</v>
      </c>
      <c r="AT724" s="17" t="s">
        <v>165</v>
      </c>
      <c r="AU724" s="17" t="s">
        <v>76</v>
      </c>
      <c r="AY724" s="17" t="s">
        <v>163</v>
      </c>
      <c r="BE724" s="227">
        <f>IF(N724="základní",J724,0)</f>
        <v>0</v>
      </c>
      <c r="BF724" s="227">
        <f>IF(N724="snížená",J724,0)</f>
        <v>0</v>
      </c>
      <c r="BG724" s="227">
        <f>IF(N724="zákl. přenesená",J724,0)</f>
        <v>0</v>
      </c>
      <c r="BH724" s="227">
        <f>IF(N724="sníž. přenesená",J724,0)</f>
        <v>0</v>
      </c>
      <c r="BI724" s="227">
        <f>IF(N724="nulová",J724,0)</f>
        <v>0</v>
      </c>
      <c r="BJ724" s="17" t="s">
        <v>74</v>
      </c>
      <c r="BK724" s="227">
        <f>ROUND(I724*H724,2)</f>
        <v>0</v>
      </c>
      <c r="BL724" s="17" t="s">
        <v>294</v>
      </c>
      <c r="BM724" s="17" t="s">
        <v>1847</v>
      </c>
    </row>
    <row r="725" s="1" customFormat="1">
      <c r="B725" s="38"/>
      <c r="C725" s="39"/>
      <c r="D725" s="228" t="s">
        <v>172</v>
      </c>
      <c r="E725" s="39"/>
      <c r="F725" s="229" t="s">
        <v>1093</v>
      </c>
      <c r="G725" s="39"/>
      <c r="H725" s="39"/>
      <c r="I725" s="143"/>
      <c r="J725" s="39"/>
      <c r="K725" s="39"/>
      <c r="L725" s="43"/>
      <c r="M725" s="230"/>
      <c r="N725" s="79"/>
      <c r="O725" s="79"/>
      <c r="P725" s="79"/>
      <c r="Q725" s="79"/>
      <c r="R725" s="79"/>
      <c r="S725" s="79"/>
      <c r="T725" s="80"/>
      <c r="AT725" s="17" t="s">
        <v>172</v>
      </c>
      <c r="AU725" s="17" t="s">
        <v>76</v>
      </c>
    </row>
    <row r="726" s="1" customFormat="1">
      <c r="B726" s="38"/>
      <c r="C726" s="39"/>
      <c r="D726" s="228" t="s">
        <v>174</v>
      </c>
      <c r="E726" s="39"/>
      <c r="F726" s="231" t="s">
        <v>527</v>
      </c>
      <c r="G726" s="39"/>
      <c r="H726" s="39"/>
      <c r="I726" s="143"/>
      <c r="J726" s="39"/>
      <c r="K726" s="39"/>
      <c r="L726" s="43"/>
      <c r="M726" s="230"/>
      <c r="N726" s="79"/>
      <c r="O726" s="79"/>
      <c r="P726" s="79"/>
      <c r="Q726" s="79"/>
      <c r="R726" s="79"/>
      <c r="S726" s="79"/>
      <c r="T726" s="80"/>
      <c r="AT726" s="17" t="s">
        <v>174</v>
      </c>
      <c r="AU726" s="17" t="s">
        <v>76</v>
      </c>
    </row>
    <row r="727" s="11" customFormat="1" ht="22.8" customHeight="1">
      <c r="B727" s="200"/>
      <c r="C727" s="201"/>
      <c r="D727" s="202" t="s">
        <v>66</v>
      </c>
      <c r="E727" s="214" t="s">
        <v>1848</v>
      </c>
      <c r="F727" s="214" t="s">
        <v>1849</v>
      </c>
      <c r="G727" s="201"/>
      <c r="H727" s="201"/>
      <c r="I727" s="204"/>
      <c r="J727" s="215">
        <f>BK727</f>
        <v>0</v>
      </c>
      <c r="K727" s="201"/>
      <c r="L727" s="206"/>
      <c r="M727" s="207"/>
      <c r="N727" s="208"/>
      <c r="O727" s="208"/>
      <c r="P727" s="209">
        <f>SUM(P728:P733)</f>
        <v>0</v>
      </c>
      <c r="Q727" s="208"/>
      <c r="R727" s="209">
        <f>SUM(R728:R733)</f>
        <v>0.073142159999999998</v>
      </c>
      <c r="S727" s="208"/>
      <c r="T727" s="210">
        <f>SUM(T728:T733)</f>
        <v>0</v>
      </c>
      <c r="AR727" s="211" t="s">
        <v>76</v>
      </c>
      <c r="AT727" s="212" t="s">
        <v>66</v>
      </c>
      <c r="AU727" s="212" t="s">
        <v>74</v>
      </c>
      <c r="AY727" s="211" t="s">
        <v>163</v>
      </c>
      <c r="BK727" s="213">
        <f>SUM(BK728:BK733)</f>
        <v>0</v>
      </c>
    </row>
    <row r="728" s="1" customFormat="1" ht="16.5" customHeight="1">
      <c r="B728" s="38"/>
      <c r="C728" s="216" t="s">
        <v>1850</v>
      </c>
      <c r="D728" s="216" t="s">
        <v>165</v>
      </c>
      <c r="E728" s="217" t="s">
        <v>1851</v>
      </c>
      <c r="F728" s="218" t="s">
        <v>1852</v>
      </c>
      <c r="G728" s="219" t="s">
        <v>197</v>
      </c>
      <c r="H728" s="220">
        <v>71.707999999999998</v>
      </c>
      <c r="I728" s="221"/>
      <c r="J728" s="222">
        <f>ROUND(I728*H728,2)</f>
        <v>0</v>
      </c>
      <c r="K728" s="218" t="s">
        <v>169</v>
      </c>
      <c r="L728" s="43"/>
      <c r="M728" s="223" t="s">
        <v>1</v>
      </c>
      <c r="N728" s="224" t="s">
        <v>38</v>
      </c>
      <c r="O728" s="79"/>
      <c r="P728" s="225">
        <f>O728*H728</f>
        <v>0</v>
      </c>
      <c r="Q728" s="225">
        <v>0.0010200000000000001</v>
      </c>
      <c r="R728" s="225">
        <f>Q728*H728</f>
        <v>0.073142159999999998</v>
      </c>
      <c r="S728" s="225">
        <v>0</v>
      </c>
      <c r="T728" s="226">
        <f>S728*H728</f>
        <v>0</v>
      </c>
      <c r="AR728" s="17" t="s">
        <v>294</v>
      </c>
      <c r="AT728" s="17" t="s">
        <v>165</v>
      </c>
      <c r="AU728" s="17" t="s">
        <v>76</v>
      </c>
      <c r="AY728" s="17" t="s">
        <v>163</v>
      </c>
      <c r="BE728" s="227">
        <f>IF(N728="základní",J728,0)</f>
        <v>0</v>
      </c>
      <c r="BF728" s="227">
        <f>IF(N728="snížená",J728,0)</f>
        <v>0</v>
      </c>
      <c r="BG728" s="227">
        <f>IF(N728="zákl. přenesená",J728,0)</f>
        <v>0</v>
      </c>
      <c r="BH728" s="227">
        <f>IF(N728="sníž. přenesená",J728,0)</f>
        <v>0</v>
      </c>
      <c r="BI728" s="227">
        <f>IF(N728="nulová",J728,0)</f>
        <v>0</v>
      </c>
      <c r="BJ728" s="17" t="s">
        <v>74</v>
      </c>
      <c r="BK728" s="227">
        <f>ROUND(I728*H728,2)</f>
        <v>0</v>
      </c>
      <c r="BL728" s="17" t="s">
        <v>294</v>
      </c>
      <c r="BM728" s="17" t="s">
        <v>1853</v>
      </c>
    </row>
    <row r="729" s="1" customFormat="1">
      <c r="B729" s="38"/>
      <c r="C729" s="39"/>
      <c r="D729" s="228" t="s">
        <v>172</v>
      </c>
      <c r="E729" s="39"/>
      <c r="F729" s="229" t="s">
        <v>1854</v>
      </c>
      <c r="G729" s="39"/>
      <c r="H729" s="39"/>
      <c r="I729" s="143"/>
      <c r="J729" s="39"/>
      <c r="K729" s="39"/>
      <c r="L729" s="43"/>
      <c r="M729" s="230"/>
      <c r="N729" s="79"/>
      <c r="O729" s="79"/>
      <c r="P729" s="79"/>
      <c r="Q729" s="79"/>
      <c r="R729" s="79"/>
      <c r="S729" s="79"/>
      <c r="T729" s="80"/>
      <c r="AT729" s="17" t="s">
        <v>172</v>
      </c>
      <c r="AU729" s="17" t="s">
        <v>76</v>
      </c>
    </row>
    <row r="730" s="1" customFormat="1">
      <c r="B730" s="38"/>
      <c r="C730" s="39"/>
      <c r="D730" s="228" t="s">
        <v>174</v>
      </c>
      <c r="E730" s="39"/>
      <c r="F730" s="231" t="s">
        <v>1855</v>
      </c>
      <c r="G730" s="39"/>
      <c r="H730" s="39"/>
      <c r="I730" s="143"/>
      <c r="J730" s="39"/>
      <c r="K730" s="39"/>
      <c r="L730" s="43"/>
      <c r="M730" s="230"/>
      <c r="N730" s="79"/>
      <c r="O730" s="79"/>
      <c r="P730" s="79"/>
      <c r="Q730" s="79"/>
      <c r="R730" s="79"/>
      <c r="S730" s="79"/>
      <c r="T730" s="80"/>
      <c r="AT730" s="17" t="s">
        <v>174</v>
      </c>
      <c r="AU730" s="17" t="s">
        <v>76</v>
      </c>
    </row>
    <row r="731" s="1" customFormat="1">
      <c r="B731" s="38"/>
      <c r="C731" s="39"/>
      <c r="D731" s="228" t="s">
        <v>221</v>
      </c>
      <c r="E731" s="39"/>
      <c r="F731" s="231" t="s">
        <v>1856</v>
      </c>
      <c r="G731" s="39"/>
      <c r="H731" s="39"/>
      <c r="I731" s="143"/>
      <c r="J731" s="39"/>
      <c r="K731" s="39"/>
      <c r="L731" s="43"/>
      <c r="M731" s="230"/>
      <c r="N731" s="79"/>
      <c r="O731" s="79"/>
      <c r="P731" s="79"/>
      <c r="Q731" s="79"/>
      <c r="R731" s="79"/>
      <c r="S731" s="79"/>
      <c r="T731" s="80"/>
      <c r="AT731" s="17" t="s">
        <v>221</v>
      </c>
      <c r="AU731" s="17" t="s">
        <v>76</v>
      </c>
    </row>
    <row r="732" s="13" customFormat="1">
      <c r="B732" s="243"/>
      <c r="C732" s="244"/>
      <c r="D732" s="228" t="s">
        <v>176</v>
      </c>
      <c r="E732" s="245" t="s">
        <v>1</v>
      </c>
      <c r="F732" s="246" t="s">
        <v>1857</v>
      </c>
      <c r="G732" s="244"/>
      <c r="H732" s="245" t="s">
        <v>1</v>
      </c>
      <c r="I732" s="247"/>
      <c r="J732" s="244"/>
      <c r="K732" s="244"/>
      <c r="L732" s="248"/>
      <c r="M732" s="249"/>
      <c r="N732" s="250"/>
      <c r="O732" s="250"/>
      <c r="P732" s="250"/>
      <c r="Q732" s="250"/>
      <c r="R732" s="250"/>
      <c r="S732" s="250"/>
      <c r="T732" s="251"/>
      <c r="AT732" s="252" t="s">
        <v>176</v>
      </c>
      <c r="AU732" s="252" t="s">
        <v>76</v>
      </c>
      <c r="AV732" s="13" t="s">
        <v>74</v>
      </c>
      <c r="AW732" s="13" t="s">
        <v>30</v>
      </c>
      <c r="AX732" s="13" t="s">
        <v>67</v>
      </c>
      <c r="AY732" s="252" t="s">
        <v>163</v>
      </c>
    </row>
    <row r="733" s="12" customFormat="1">
      <c r="B733" s="232"/>
      <c r="C733" s="233"/>
      <c r="D733" s="228" t="s">
        <v>176</v>
      </c>
      <c r="E733" s="234" t="s">
        <v>1</v>
      </c>
      <c r="F733" s="235" t="s">
        <v>1858</v>
      </c>
      <c r="G733" s="233"/>
      <c r="H733" s="236">
        <v>71.707999999999998</v>
      </c>
      <c r="I733" s="237"/>
      <c r="J733" s="233"/>
      <c r="K733" s="233"/>
      <c r="L733" s="238"/>
      <c r="M733" s="274"/>
      <c r="N733" s="275"/>
      <c r="O733" s="275"/>
      <c r="P733" s="275"/>
      <c r="Q733" s="275"/>
      <c r="R733" s="275"/>
      <c r="S733" s="275"/>
      <c r="T733" s="276"/>
      <c r="AT733" s="242" t="s">
        <v>176</v>
      </c>
      <c r="AU733" s="242" t="s">
        <v>76</v>
      </c>
      <c r="AV733" s="12" t="s">
        <v>76</v>
      </c>
      <c r="AW733" s="12" t="s">
        <v>30</v>
      </c>
      <c r="AX733" s="12" t="s">
        <v>74</v>
      </c>
      <c r="AY733" s="242" t="s">
        <v>163</v>
      </c>
    </row>
    <row r="734" s="1" customFormat="1" ht="6.96" customHeight="1">
      <c r="B734" s="57"/>
      <c r="C734" s="58"/>
      <c r="D734" s="58"/>
      <c r="E734" s="58"/>
      <c r="F734" s="58"/>
      <c r="G734" s="58"/>
      <c r="H734" s="58"/>
      <c r="I734" s="167"/>
      <c r="J734" s="58"/>
      <c r="K734" s="58"/>
      <c r="L734" s="43"/>
    </row>
  </sheetData>
  <sheetProtection sheet="1" autoFilter="0" formatColumns="0" formatRows="0" objects="1" scenarios="1" spinCount="100000" saltValue="vPZaljTpwd26weMytaoVtYTpnQuGn+Apm0cVXrezqyou7UdgTOga9TdtMEZtKq0xFNWUjIcOnQgQlxzRlVIHIA==" hashValue="szw/K3LTU8GhA52T/UvKSsOuLCj17RrjMAZcpxWLJZFYILU6NAlweq8qrhvVhBgw8mQgdzfKTeDGKRICe5k3iA==" algorithmName="SHA-512" password="CC35"/>
  <autoFilter ref="C97:K733"/>
  <mergeCells count="12">
    <mergeCell ref="E7:H7"/>
    <mergeCell ref="E9:H9"/>
    <mergeCell ref="E11:H11"/>
    <mergeCell ref="E20:H20"/>
    <mergeCell ref="E29:H29"/>
    <mergeCell ref="E50:H50"/>
    <mergeCell ref="E52:H52"/>
    <mergeCell ref="E54:H54"/>
    <mergeCell ref="E86:H86"/>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103</v>
      </c>
    </row>
    <row r="3" ht="6.96" customHeight="1">
      <c r="B3" s="137"/>
      <c r="C3" s="138"/>
      <c r="D3" s="138"/>
      <c r="E3" s="138"/>
      <c r="F3" s="138"/>
      <c r="G3" s="138"/>
      <c r="H3" s="138"/>
      <c r="I3" s="139"/>
      <c r="J3" s="138"/>
      <c r="K3" s="138"/>
      <c r="L3" s="20"/>
      <c r="AT3" s="17" t="s">
        <v>76</v>
      </c>
    </row>
    <row r="4" ht="24.96" customHeight="1">
      <c r="B4" s="20"/>
      <c r="D4" s="140" t="s">
        <v>128</v>
      </c>
      <c r="L4" s="20"/>
      <c r="M4" s="24" t="s">
        <v>10</v>
      </c>
      <c r="AT4" s="17" t="s">
        <v>4</v>
      </c>
    </row>
    <row r="5" ht="6.96" customHeight="1">
      <c r="B5" s="20"/>
      <c r="L5" s="20"/>
    </row>
    <row r="6" ht="12" customHeight="1">
      <c r="B6" s="20"/>
      <c r="D6" s="141" t="s">
        <v>16</v>
      </c>
      <c r="L6" s="20"/>
    </row>
    <row r="7" ht="16.5" customHeight="1">
      <c r="B7" s="20"/>
      <c r="E7" s="142" t="str">
        <f>'Rekapitulace zakázky'!K6</f>
        <v>Oprava mostních objektů v úseku Ústí n. L. západ - Řehlovice</v>
      </c>
      <c r="F7" s="141"/>
      <c r="G7" s="141"/>
      <c r="H7" s="141"/>
      <c r="L7" s="20"/>
    </row>
    <row r="8" ht="12" customHeight="1">
      <c r="B8" s="20"/>
      <c r="D8" s="141" t="s">
        <v>129</v>
      </c>
      <c r="L8" s="20"/>
    </row>
    <row r="9" s="1" customFormat="1" ht="16.5" customHeight="1">
      <c r="B9" s="43"/>
      <c r="E9" s="142" t="s">
        <v>1427</v>
      </c>
      <c r="F9" s="1"/>
      <c r="G9" s="1"/>
      <c r="H9" s="1"/>
      <c r="I9" s="143"/>
      <c r="L9" s="43"/>
    </row>
    <row r="10" s="1" customFormat="1" ht="12" customHeight="1">
      <c r="B10" s="43"/>
      <c r="D10" s="141" t="s">
        <v>131</v>
      </c>
      <c r="I10" s="143"/>
      <c r="L10" s="43"/>
    </row>
    <row r="11" s="1" customFormat="1" ht="36.96" customHeight="1">
      <c r="B11" s="43"/>
      <c r="E11" s="144" t="s">
        <v>1859</v>
      </c>
      <c r="F11" s="1"/>
      <c r="G11" s="1"/>
      <c r="H11" s="1"/>
      <c r="I11" s="143"/>
      <c r="L11" s="43"/>
    </row>
    <row r="12" s="1" customFormat="1">
      <c r="B12" s="43"/>
      <c r="I12" s="143"/>
      <c r="L12" s="43"/>
    </row>
    <row r="13" s="1" customFormat="1" ht="12" customHeight="1">
      <c r="B13" s="43"/>
      <c r="D13" s="141" t="s">
        <v>18</v>
      </c>
      <c r="F13" s="17" t="s">
        <v>1</v>
      </c>
      <c r="I13" s="145" t="s">
        <v>19</v>
      </c>
      <c r="J13" s="17" t="s">
        <v>1</v>
      </c>
      <c r="L13" s="43"/>
    </row>
    <row r="14" s="1" customFormat="1" ht="12" customHeight="1">
      <c r="B14" s="43"/>
      <c r="D14" s="141" t="s">
        <v>20</v>
      </c>
      <c r="F14" s="17" t="s">
        <v>21</v>
      </c>
      <c r="I14" s="145" t="s">
        <v>22</v>
      </c>
      <c r="J14" s="146" t="str">
        <f>'Rekapitulace zakázky'!AN8</f>
        <v>25. 2. 2019</v>
      </c>
      <c r="L14" s="43"/>
    </row>
    <row r="15" s="1" customFormat="1" ht="10.8" customHeight="1">
      <c r="B15" s="43"/>
      <c r="I15" s="143"/>
      <c r="L15" s="43"/>
    </row>
    <row r="16" s="1" customFormat="1" ht="12" customHeight="1">
      <c r="B16" s="43"/>
      <c r="D16" s="141" t="s">
        <v>24</v>
      </c>
      <c r="I16" s="145" t="s">
        <v>25</v>
      </c>
      <c r="J16" s="17" t="str">
        <f>IF('Rekapitulace zakázky'!AN10="","",'Rekapitulace zakázky'!AN10)</f>
        <v/>
      </c>
      <c r="L16" s="43"/>
    </row>
    <row r="17" s="1" customFormat="1" ht="18" customHeight="1">
      <c r="B17" s="43"/>
      <c r="E17" s="17" t="str">
        <f>IF('Rekapitulace zakázky'!E11="","",'Rekapitulace zakázky'!E11)</f>
        <v xml:space="preserve"> </v>
      </c>
      <c r="I17" s="145" t="s">
        <v>26</v>
      </c>
      <c r="J17" s="17" t="str">
        <f>IF('Rekapitulace zakázky'!AN11="","",'Rekapitulace zakázky'!AN11)</f>
        <v/>
      </c>
      <c r="L17" s="43"/>
    </row>
    <row r="18" s="1" customFormat="1" ht="6.96" customHeight="1">
      <c r="B18" s="43"/>
      <c r="I18" s="143"/>
      <c r="L18" s="43"/>
    </row>
    <row r="19" s="1" customFormat="1" ht="12" customHeight="1">
      <c r="B19" s="43"/>
      <c r="D19" s="141" t="s">
        <v>27</v>
      </c>
      <c r="I19" s="145" t="s">
        <v>25</v>
      </c>
      <c r="J19" s="33" t="str">
        <f>'Rekapitulace zakázky'!AN13</f>
        <v>Vyplň údaj</v>
      </c>
      <c r="L19" s="43"/>
    </row>
    <row r="20" s="1" customFormat="1" ht="18" customHeight="1">
      <c r="B20" s="43"/>
      <c r="E20" s="33" t="str">
        <f>'Rekapitulace zakázky'!E14</f>
        <v>Vyplň údaj</v>
      </c>
      <c r="F20" s="17"/>
      <c r="G20" s="17"/>
      <c r="H20" s="17"/>
      <c r="I20" s="145" t="s">
        <v>26</v>
      </c>
      <c r="J20" s="33" t="str">
        <f>'Rekapitulace zakázky'!AN14</f>
        <v>Vyplň údaj</v>
      </c>
      <c r="L20" s="43"/>
    </row>
    <row r="21" s="1" customFormat="1" ht="6.96" customHeight="1">
      <c r="B21" s="43"/>
      <c r="I21" s="143"/>
      <c r="L21" s="43"/>
    </row>
    <row r="22" s="1" customFormat="1" ht="12" customHeight="1">
      <c r="B22" s="43"/>
      <c r="D22" s="141" t="s">
        <v>29</v>
      </c>
      <c r="I22" s="145" t="s">
        <v>25</v>
      </c>
      <c r="J22" s="17" t="str">
        <f>IF('Rekapitulace zakázky'!AN16="","",'Rekapitulace zakázky'!AN16)</f>
        <v/>
      </c>
      <c r="L22" s="43"/>
    </row>
    <row r="23" s="1" customFormat="1" ht="18" customHeight="1">
      <c r="B23" s="43"/>
      <c r="E23" s="17" t="str">
        <f>IF('Rekapitulace zakázky'!E17="","",'Rekapitulace zakázky'!E17)</f>
        <v xml:space="preserve"> </v>
      </c>
      <c r="I23" s="145" t="s">
        <v>26</v>
      </c>
      <c r="J23" s="17" t="str">
        <f>IF('Rekapitulace zakázky'!AN17="","",'Rekapitulace zakázky'!AN17)</f>
        <v/>
      </c>
      <c r="L23" s="43"/>
    </row>
    <row r="24" s="1" customFormat="1" ht="6.96" customHeight="1">
      <c r="B24" s="43"/>
      <c r="I24" s="143"/>
      <c r="L24" s="43"/>
    </row>
    <row r="25" s="1" customFormat="1" ht="12" customHeight="1">
      <c r="B25" s="43"/>
      <c r="D25" s="141" t="s">
        <v>31</v>
      </c>
      <c r="I25" s="145" t="s">
        <v>25</v>
      </c>
      <c r="J25" s="17" t="str">
        <f>IF('Rekapitulace zakázky'!AN19="","",'Rekapitulace zakázky'!AN19)</f>
        <v/>
      </c>
      <c r="L25" s="43"/>
    </row>
    <row r="26" s="1" customFormat="1" ht="18" customHeight="1">
      <c r="B26" s="43"/>
      <c r="E26" s="17" t="str">
        <f>IF('Rekapitulace zakázky'!E20="","",'Rekapitulace zakázky'!E20)</f>
        <v xml:space="preserve"> </v>
      </c>
      <c r="I26" s="145" t="s">
        <v>26</v>
      </c>
      <c r="J26" s="17" t="str">
        <f>IF('Rekapitulace zakázky'!AN20="","",'Rekapitulace zakázky'!AN20)</f>
        <v/>
      </c>
      <c r="L26" s="43"/>
    </row>
    <row r="27" s="1" customFormat="1" ht="6.96" customHeight="1">
      <c r="B27" s="43"/>
      <c r="I27" s="143"/>
      <c r="L27" s="43"/>
    </row>
    <row r="28" s="1" customFormat="1" ht="12" customHeight="1">
      <c r="B28" s="43"/>
      <c r="D28" s="141" t="s">
        <v>32</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33</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35</v>
      </c>
      <c r="I34" s="154" t="s">
        <v>34</v>
      </c>
      <c r="J34" s="153" t="s">
        <v>36</v>
      </c>
      <c r="L34" s="43"/>
    </row>
    <row r="35" s="1" customFormat="1" ht="14.4" customHeight="1">
      <c r="B35" s="43"/>
      <c r="D35" s="141" t="s">
        <v>37</v>
      </c>
      <c r="E35" s="141" t="s">
        <v>38</v>
      </c>
      <c r="F35" s="155">
        <f>ROUND((SUM(BE89:BE219)),  2)</f>
        <v>0</v>
      </c>
      <c r="I35" s="156">
        <v>0.20999999999999999</v>
      </c>
      <c r="J35" s="155">
        <f>ROUND(((SUM(BE89:BE219))*I35),  2)</f>
        <v>0</v>
      </c>
      <c r="L35" s="43"/>
    </row>
    <row r="36" s="1" customFormat="1" ht="14.4" customHeight="1">
      <c r="B36" s="43"/>
      <c r="E36" s="141" t="s">
        <v>39</v>
      </c>
      <c r="F36" s="155">
        <f>ROUND((SUM(BF89:BF219)),  2)</f>
        <v>0</v>
      </c>
      <c r="I36" s="156">
        <v>0.14999999999999999</v>
      </c>
      <c r="J36" s="155">
        <f>ROUND(((SUM(BF89:BF219))*I36),  2)</f>
        <v>0</v>
      </c>
      <c r="L36" s="43"/>
    </row>
    <row r="37" hidden="1" s="1" customFormat="1" ht="14.4" customHeight="1">
      <c r="B37" s="43"/>
      <c r="E37" s="141" t="s">
        <v>40</v>
      </c>
      <c r="F37" s="155">
        <f>ROUND((SUM(BG89:BG219)),  2)</f>
        <v>0</v>
      </c>
      <c r="I37" s="156">
        <v>0.20999999999999999</v>
      </c>
      <c r="J37" s="155">
        <f>0</f>
        <v>0</v>
      </c>
      <c r="L37" s="43"/>
    </row>
    <row r="38" hidden="1" s="1" customFormat="1" ht="14.4" customHeight="1">
      <c r="B38" s="43"/>
      <c r="E38" s="141" t="s">
        <v>41</v>
      </c>
      <c r="F38" s="155">
        <f>ROUND((SUM(BH89:BH219)),  2)</f>
        <v>0</v>
      </c>
      <c r="I38" s="156">
        <v>0.14999999999999999</v>
      </c>
      <c r="J38" s="155">
        <f>0</f>
        <v>0</v>
      </c>
      <c r="L38" s="43"/>
    </row>
    <row r="39" hidden="1" s="1" customFormat="1" ht="14.4" customHeight="1">
      <c r="B39" s="43"/>
      <c r="E39" s="141" t="s">
        <v>42</v>
      </c>
      <c r="F39" s="155">
        <f>ROUND((SUM(BI89:BI219)),  2)</f>
        <v>0</v>
      </c>
      <c r="I39" s="156">
        <v>0</v>
      </c>
      <c r="J39" s="155">
        <f>0</f>
        <v>0</v>
      </c>
      <c r="L39" s="43"/>
    </row>
    <row r="40" s="1" customFormat="1" ht="6.96" customHeight="1">
      <c r="B40" s="43"/>
      <c r="I40" s="143"/>
      <c r="L40" s="43"/>
    </row>
    <row r="41" s="1" customFormat="1" ht="25.44" customHeight="1">
      <c r="B41" s="43"/>
      <c r="C41" s="157"/>
      <c r="D41" s="158" t="s">
        <v>43</v>
      </c>
      <c r="E41" s="159"/>
      <c r="F41" s="159"/>
      <c r="G41" s="160" t="s">
        <v>44</v>
      </c>
      <c r="H41" s="161" t="s">
        <v>45</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133</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mostních objektů v úseku Ústí n. L. západ - Řehlovice</v>
      </c>
      <c r="F50" s="32"/>
      <c r="G50" s="32"/>
      <c r="H50" s="32"/>
      <c r="I50" s="143"/>
      <c r="J50" s="39"/>
      <c r="K50" s="39"/>
      <c r="L50" s="43"/>
    </row>
    <row r="51" ht="12" customHeight="1">
      <c r="B51" s="21"/>
      <c r="C51" s="32" t="s">
        <v>129</v>
      </c>
      <c r="D51" s="22"/>
      <c r="E51" s="22"/>
      <c r="F51" s="22"/>
      <c r="G51" s="22"/>
      <c r="H51" s="22"/>
      <c r="I51" s="136"/>
      <c r="J51" s="22"/>
      <c r="K51" s="22"/>
      <c r="L51" s="20"/>
    </row>
    <row r="52" s="1" customFormat="1" ht="16.5" customHeight="1">
      <c r="B52" s="38"/>
      <c r="C52" s="39"/>
      <c r="D52" s="39"/>
      <c r="E52" s="171" t="s">
        <v>1427</v>
      </c>
      <c r="F52" s="39"/>
      <c r="G52" s="39"/>
      <c r="H52" s="39"/>
      <c r="I52" s="143"/>
      <c r="J52" s="39"/>
      <c r="K52" s="39"/>
      <c r="L52" s="43"/>
    </row>
    <row r="53" s="1" customFormat="1" ht="12" customHeight="1">
      <c r="B53" s="38"/>
      <c r="C53" s="32" t="s">
        <v>131</v>
      </c>
      <c r="D53" s="39"/>
      <c r="E53" s="39"/>
      <c r="F53" s="39"/>
      <c r="G53" s="39"/>
      <c r="H53" s="39"/>
      <c r="I53" s="143"/>
      <c r="J53" s="39"/>
      <c r="K53" s="39"/>
      <c r="L53" s="43"/>
    </row>
    <row r="54" s="1" customFormat="1" ht="16.5" customHeight="1">
      <c r="B54" s="38"/>
      <c r="C54" s="39"/>
      <c r="D54" s="39"/>
      <c r="E54" s="64" t="str">
        <f>E11</f>
        <v>002 - km 5,470 -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20</v>
      </c>
      <c r="D56" s="39"/>
      <c r="E56" s="39"/>
      <c r="F56" s="27" t="str">
        <f>F14</f>
        <v xml:space="preserve"> </v>
      </c>
      <c r="G56" s="39"/>
      <c r="H56" s="39"/>
      <c r="I56" s="145" t="s">
        <v>22</v>
      </c>
      <c r="J56" s="67" t="str">
        <f>IF(J14="","",J14)</f>
        <v>25. 2. 2019</v>
      </c>
      <c r="K56" s="39"/>
      <c r="L56" s="43"/>
    </row>
    <row r="57" s="1" customFormat="1" ht="6.96" customHeight="1">
      <c r="B57" s="38"/>
      <c r="C57" s="39"/>
      <c r="D57" s="39"/>
      <c r="E57" s="39"/>
      <c r="F57" s="39"/>
      <c r="G57" s="39"/>
      <c r="H57" s="39"/>
      <c r="I57" s="143"/>
      <c r="J57" s="39"/>
      <c r="K57" s="39"/>
      <c r="L57" s="43"/>
    </row>
    <row r="58" s="1" customFormat="1" ht="13.65" customHeight="1">
      <c r="B58" s="38"/>
      <c r="C58" s="32" t="s">
        <v>24</v>
      </c>
      <c r="D58" s="39"/>
      <c r="E58" s="39"/>
      <c r="F58" s="27" t="str">
        <f>E17</f>
        <v xml:space="preserve"> </v>
      </c>
      <c r="G58" s="39"/>
      <c r="H58" s="39"/>
      <c r="I58" s="145" t="s">
        <v>29</v>
      </c>
      <c r="J58" s="36" t="str">
        <f>E23</f>
        <v xml:space="preserve"> </v>
      </c>
      <c r="K58" s="39"/>
      <c r="L58" s="43"/>
    </row>
    <row r="59" s="1" customFormat="1" ht="13.65" customHeight="1">
      <c r="B59" s="38"/>
      <c r="C59" s="32" t="s">
        <v>27</v>
      </c>
      <c r="D59" s="39"/>
      <c r="E59" s="39"/>
      <c r="F59" s="27" t="str">
        <f>IF(E20="","",E20)</f>
        <v>Vyplň údaj</v>
      </c>
      <c r="G59" s="39"/>
      <c r="H59" s="39"/>
      <c r="I59" s="145" t="s">
        <v>31</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134</v>
      </c>
      <c r="D61" s="173"/>
      <c r="E61" s="173"/>
      <c r="F61" s="173"/>
      <c r="G61" s="173"/>
      <c r="H61" s="173"/>
      <c r="I61" s="174"/>
      <c r="J61" s="175" t="s">
        <v>135</v>
      </c>
      <c r="K61" s="173"/>
      <c r="L61" s="43"/>
    </row>
    <row r="62" s="1" customFormat="1" ht="10.32" customHeight="1">
      <c r="B62" s="38"/>
      <c r="C62" s="39"/>
      <c r="D62" s="39"/>
      <c r="E62" s="39"/>
      <c r="F62" s="39"/>
      <c r="G62" s="39"/>
      <c r="H62" s="39"/>
      <c r="I62" s="143"/>
      <c r="J62" s="39"/>
      <c r="K62" s="39"/>
      <c r="L62" s="43"/>
    </row>
    <row r="63" s="1" customFormat="1" ht="22.8" customHeight="1">
      <c r="B63" s="38"/>
      <c r="C63" s="176" t="s">
        <v>136</v>
      </c>
      <c r="D63" s="39"/>
      <c r="E63" s="39"/>
      <c r="F63" s="39"/>
      <c r="G63" s="39"/>
      <c r="H63" s="39"/>
      <c r="I63" s="143"/>
      <c r="J63" s="98">
        <f>J89</f>
        <v>0</v>
      </c>
      <c r="K63" s="39"/>
      <c r="L63" s="43"/>
      <c r="AU63" s="17" t="s">
        <v>137</v>
      </c>
    </row>
    <row r="64" s="8" customFormat="1" ht="24.96" customHeight="1">
      <c r="B64" s="177"/>
      <c r="C64" s="178"/>
      <c r="D64" s="179" t="s">
        <v>138</v>
      </c>
      <c r="E64" s="180"/>
      <c r="F64" s="180"/>
      <c r="G64" s="180"/>
      <c r="H64" s="180"/>
      <c r="I64" s="181"/>
      <c r="J64" s="182">
        <f>J90</f>
        <v>0</v>
      </c>
      <c r="K64" s="178"/>
      <c r="L64" s="183"/>
    </row>
    <row r="65" s="9" customFormat="1" ht="19.92" customHeight="1">
      <c r="B65" s="184"/>
      <c r="C65" s="122"/>
      <c r="D65" s="185" t="s">
        <v>530</v>
      </c>
      <c r="E65" s="186"/>
      <c r="F65" s="186"/>
      <c r="G65" s="186"/>
      <c r="H65" s="186"/>
      <c r="I65" s="187"/>
      <c r="J65" s="188">
        <f>J91</f>
        <v>0</v>
      </c>
      <c r="K65" s="122"/>
      <c r="L65" s="189"/>
    </row>
    <row r="66" s="8" customFormat="1" ht="24.96" customHeight="1">
      <c r="B66" s="177"/>
      <c r="C66" s="178"/>
      <c r="D66" s="179" t="s">
        <v>531</v>
      </c>
      <c r="E66" s="180"/>
      <c r="F66" s="180"/>
      <c r="G66" s="180"/>
      <c r="H66" s="180"/>
      <c r="I66" s="181"/>
      <c r="J66" s="182">
        <f>J192</f>
        <v>0</v>
      </c>
      <c r="K66" s="178"/>
      <c r="L66" s="183"/>
    </row>
    <row r="67" s="8" customFormat="1" ht="24.96" customHeight="1">
      <c r="B67" s="177"/>
      <c r="C67" s="178"/>
      <c r="D67" s="179" t="s">
        <v>532</v>
      </c>
      <c r="E67" s="180"/>
      <c r="F67" s="180"/>
      <c r="G67" s="180"/>
      <c r="H67" s="180"/>
      <c r="I67" s="181"/>
      <c r="J67" s="182">
        <f>J215</f>
        <v>0</v>
      </c>
      <c r="K67" s="178"/>
      <c r="L67" s="183"/>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3" t="s">
        <v>148</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2" t="s">
        <v>16</v>
      </c>
      <c r="D76" s="39"/>
      <c r="E76" s="39"/>
      <c r="F76" s="39"/>
      <c r="G76" s="39"/>
      <c r="H76" s="39"/>
      <c r="I76" s="143"/>
      <c r="J76" s="39"/>
      <c r="K76" s="39"/>
      <c r="L76" s="43"/>
    </row>
    <row r="77" s="1" customFormat="1" ht="16.5" customHeight="1">
      <c r="B77" s="38"/>
      <c r="C77" s="39"/>
      <c r="D77" s="39"/>
      <c r="E77" s="171" t="str">
        <f>E7</f>
        <v>Oprava mostních objektů v úseku Ústí n. L. západ - Řehlovice</v>
      </c>
      <c r="F77" s="32"/>
      <c r="G77" s="32"/>
      <c r="H77" s="32"/>
      <c r="I77" s="143"/>
      <c r="J77" s="39"/>
      <c r="K77" s="39"/>
      <c r="L77" s="43"/>
    </row>
    <row r="78" ht="12" customHeight="1">
      <c r="B78" s="21"/>
      <c r="C78" s="32" t="s">
        <v>129</v>
      </c>
      <c r="D78" s="22"/>
      <c r="E78" s="22"/>
      <c r="F78" s="22"/>
      <c r="G78" s="22"/>
      <c r="H78" s="22"/>
      <c r="I78" s="136"/>
      <c r="J78" s="22"/>
      <c r="K78" s="22"/>
      <c r="L78" s="20"/>
    </row>
    <row r="79" s="1" customFormat="1" ht="16.5" customHeight="1">
      <c r="B79" s="38"/>
      <c r="C79" s="39"/>
      <c r="D79" s="39"/>
      <c r="E79" s="171" t="s">
        <v>1427</v>
      </c>
      <c r="F79" s="39"/>
      <c r="G79" s="39"/>
      <c r="H79" s="39"/>
      <c r="I79" s="143"/>
      <c r="J79" s="39"/>
      <c r="K79" s="39"/>
      <c r="L79" s="43"/>
    </row>
    <row r="80" s="1" customFormat="1" ht="12" customHeight="1">
      <c r="B80" s="38"/>
      <c r="C80" s="32" t="s">
        <v>131</v>
      </c>
      <c r="D80" s="39"/>
      <c r="E80" s="39"/>
      <c r="F80" s="39"/>
      <c r="G80" s="39"/>
      <c r="H80" s="39"/>
      <c r="I80" s="143"/>
      <c r="J80" s="39"/>
      <c r="K80" s="39"/>
      <c r="L80" s="43"/>
    </row>
    <row r="81" s="1" customFormat="1" ht="16.5" customHeight="1">
      <c r="B81" s="38"/>
      <c r="C81" s="39"/>
      <c r="D81" s="39"/>
      <c r="E81" s="64" t="str">
        <f>E11</f>
        <v>002 - km 5,470 - svršek</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20</v>
      </c>
      <c r="D83" s="39"/>
      <c r="E83" s="39"/>
      <c r="F83" s="27" t="str">
        <f>F14</f>
        <v xml:space="preserve"> </v>
      </c>
      <c r="G83" s="39"/>
      <c r="H83" s="39"/>
      <c r="I83" s="145" t="s">
        <v>22</v>
      </c>
      <c r="J83" s="67" t="str">
        <f>IF(J14="","",J14)</f>
        <v>25. 2. 2019</v>
      </c>
      <c r="K83" s="39"/>
      <c r="L83" s="43"/>
    </row>
    <row r="84" s="1" customFormat="1" ht="6.96" customHeight="1">
      <c r="B84" s="38"/>
      <c r="C84" s="39"/>
      <c r="D84" s="39"/>
      <c r="E84" s="39"/>
      <c r="F84" s="39"/>
      <c r="G84" s="39"/>
      <c r="H84" s="39"/>
      <c r="I84" s="143"/>
      <c r="J84" s="39"/>
      <c r="K84" s="39"/>
      <c r="L84" s="43"/>
    </row>
    <row r="85" s="1" customFormat="1" ht="13.65" customHeight="1">
      <c r="B85" s="38"/>
      <c r="C85" s="32" t="s">
        <v>24</v>
      </c>
      <c r="D85" s="39"/>
      <c r="E85" s="39"/>
      <c r="F85" s="27" t="str">
        <f>E17</f>
        <v xml:space="preserve"> </v>
      </c>
      <c r="G85" s="39"/>
      <c r="H85" s="39"/>
      <c r="I85" s="145" t="s">
        <v>29</v>
      </c>
      <c r="J85" s="36" t="str">
        <f>E23</f>
        <v xml:space="preserve"> </v>
      </c>
      <c r="K85" s="39"/>
      <c r="L85" s="43"/>
    </row>
    <row r="86" s="1" customFormat="1" ht="13.65" customHeight="1">
      <c r="B86" s="38"/>
      <c r="C86" s="32" t="s">
        <v>27</v>
      </c>
      <c r="D86" s="39"/>
      <c r="E86" s="39"/>
      <c r="F86" s="27" t="str">
        <f>IF(E20="","",E20)</f>
        <v>Vyplň údaj</v>
      </c>
      <c r="G86" s="39"/>
      <c r="H86" s="39"/>
      <c r="I86" s="145" t="s">
        <v>31</v>
      </c>
      <c r="J86" s="36" t="str">
        <f>E26</f>
        <v xml:space="preserve"> </v>
      </c>
      <c r="K86" s="39"/>
      <c r="L86" s="43"/>
    </row>
    <row r="87" s="1" customFormat="1" ht="10.32" customHeight="1">
      <c r="B87" s="38"/>
      <c r="C87" s="39"/>
      <c r="D87" s="39"/>
      <c r="E87" s="39"/>
      <c r="F87" s="39"/>
      <c r="G87" s="39"/>
      <c r="H87" s="39"/>
      <c r="I87" s="143"/>
      <c r="J87" s="39"/>
      <c r="K87" s="39"/>
      <c r="L87" s="43"/>
    </row>
    <row r="88" s="10" customFormat="1" ht="29.28" customHeight="1">
      <c r="B88" s="190"/>
      <c r="C88" s="191" t="s">
        <v>149</v>
      </c>
      <c r="D88" s="192" t="s">
        <v>52</v>
      </c>
      <c r="E88" s="192" t="s">
        <v>48</v>
      </c>
      <c r="F88" s="192" t="s">
        <v>49</v>
      </c>
      <c r="G88" s="192" t="s">
        <v>150</v>
      </c>
      <c r="H88" s="192" t="s">
        <v>151</v>
      </c>
      <c r="I88" s="193" t="s">
        <v>152</v>
      </c>
      <c r="J88" s="192" t="s">
        <v>135</v>
      </c>
      <c r="K88" s="194" t="s">
        <v>153</v>
      </c>
      <c r="L88" s="195"/>
      <c r="M88" s="88" t="s">
        <v>1</v>
      </c>
      <c r="N88" s="89" t="s">
        <v>37</v>
      </c>
      <c r="O88" s="89" t="s">
        <v>154</v>
      </c>
      <c r="P88" s="89" t="s">
        <v>155</v>
      </c>
      <c r="Q88" s="89" t="s">
        <v>156</v>
      </c>
      <c r="R88" s="89" t="s">
        <v>157</v>
      </c>
      <c r="S88" s="89" t="s">
        <v>158</v>
      </c>
      <c r="T88" s="90" t="s">
        <v>159</v>
      </c>
    </row>
    <row r="89" s="1" customFormat="1" ht="22.8" customHeight="1">
      <c r="B89" s="38"/>
      <c r="C89" s="95" t="s">
        <v>160</v>
      </c>
      <c r="D89" s="39"/>
      <c r="E89" s="39"/>
      <c r="F89" s="39"/>
      <c r="G89" s="39"/>
      <c r="H89" s="39"/>
      <c r="I89" s="143"/>
      <c r="J89" s="196">
        <f>BK89</f>
        <v>0</v>
      </c>
      <c r="K89" s="39"/>
      <c r="L89" s="43"/>
      <c r="M89" s="91"/>
      <c r="N89" s="92"/>
      <c r="O89" s="92"/>
      <c r="P89" s="197">
        <f>P90+P192+P215</f>
        <v>0</v>
      </c>
      <c r="Q89" s="92"/>
      <c r="R89" s="197">
        <f>R90+R192+R215</f>
        <v>135.167</v>
      </c>
      <c r="S89" s="92"/>
      <c r="T89" s="198">
        <f>T90+T192+T215</f>
        <v>0</v>
      </c>
      <c r="AT89" s="17" t="s">
        <v>66</v>
      </c>
      <c r="AU89" s="17" t="s">
        <v>137</v>
      </c>
      <c r="BK89" s="199">
        <f>BK90+BK192+BK215</f>
        <v>0</v>
      </c>
    </row>
    <row r="90" s="11" customFormat="1" ht="25.92" customHeight="1">
      <c r="B90" s="200"/>
      <c r="C90" s="201"/>
      <c r="D90" s="202" t="s">
        <v>66</v>
      </c>
      <c r="E90" s="203" t="s">
        <v>161</v>
      </c>
      <c r="F90" s="203" t="s">
        <v>162</v>
      </c>
      <c r="G90" s="201"/>
      <c r="H90" s="201"/>
      <c r="I90" s="204"/>
      <c r="J90" s="205">
        <f>BK90</f>
        <v>0</v>
      </c>
      <c r="K90" s="201"/>
      <c r="L90" s="206"/>
      <c r="M90" s="207"/>
      <c r="N90" s="208"/>
      <c r="O90" s="208"/>
      <c r="P90" s="209">
        <f>P91</f>
        <v>0</v>
      </c>
      <c r="Q90" s="208"/>
      <c r="R90" s="209">
        <f>R91</f>
        <v>135.167</v>
      </c>
      <c r="S90" s="208"/>
      <c r="T90" s="210">
        <f>T91</f>
        <v>0</v>
      </c>
      <c r="AR90" s="211" t="s">
        <v>74</v>
      </c>
      <c r="AT90" s="212" t="s">
        <v>66</v>
      </c>
      <c r="AU90" s="212" t="s">
        <v>67</v>
      </c>
      <c r="AY90" s="211" t="s">
        <v>163</v>
      </c>
      <c r="BK90" s="213">
        <f>BK91</f>
        <v>0</v>
      </c>
    </row>
    <row r="91" s="11" customFormat="1" ht="22.8" customHeight="1">
      <c r="B91" s="200"/>
      <c r="C91" s="201"/>
      <c r="D91" s="202" t="s">
        <v>66</v>
      </c>
      <c r="E91" s="214" t="s">
        <v>205</v>
      </c>
      <c r="F91" s="214" t="s">
        <v>533</v>
      </c>
      <c r="G91" s="201"/>
      <c r="H91" s="201"/>
      <c r="I91" s="204"/>
      <c r="J91" s="215">
        <f>BK91</f>
        <v>0</v>
      </c>
      <c r="K91" s="201"/>
      <c r="L91" s="206"/>
      <c r="M91" s="207"/>
      <c r="N91" s="208"/>
      <c r="O91" s="208"/>
      <c r="P91" s="209">
        <f>SUM(P92:P191)</f>
        <v>0</v>
      </c>
      <c r="Q91" s="208"/>
      <c r="R91" s="209">
        <f>SUM(R92:R191)</f>
        <v>135.167</v>
      </c>
      <c r="S91" s="208"/>
      <c r="T91" s="210">
        <f>SUM(T92:T191)</f>
        <v>0</v>
      </c>
      <c r="AR91" s="211" t="s">
        <v>74</v>
      </c>
      <c r="AT91" s="212" t="s">
        <v>66</v>
      </c>
      <c r="AU91" s="212" t="s">
        <v>74</v>
      </c>
      <c r="AY91" s="211" t="s">
        <v>163</v>
      </c>
      <c r="BK91" s="213">
        <f>SUM(BK92:BK191)</f>
        <v>0</v>
      </c>
    </row>
    <row r="92" s="1" customFormat="1" ht="22.5" customHeight="1">
      <c r="B92" s="38"/>
      <c r="C92" s="216" t="s">
        <v>74</v>
      </c>
      <c r="D92" s="216" t="s">
        <v>165</v>
      </c>
      <c r="E92" s="217" t="s">
        <v>534</v>
      </c>
      <c r="F92" s="218" t="s">
        <v>535</v>
      </c>
      <c r="G92" s="219" t="s">
        <v>197</v>
      </c>
      <c r="H92" s="220">
        <v>15</v>
      </c>
      <c r="I92" s="221"/>
      <c r="J92" s="222">
        <f>ROUND(I92*H92,2)</f>
        <v>0</v>
      </c>
      <c r="K92" s="218" t="s">
        <v>536</v>
      </c>
      <c r="L92" s="43"/>
      <c r="M92" s="223" t="s">
        <v>1</v>
      </c>
      <c r="N92" s="224" t="s">
        <v>38</v>
      </c>
      <c r="O92" s="79"/>
      <c r="P92" s="225">
        <f>O92*H92</f>
        <v>0</v>
      </c>
      <c r="Q92" s="225">
        <v>0</v>
      </c>
      <c r="R92" s="225">
        <f>Q92*H92</f>
        <v>0</v>
      </c>
      <c r="S92" s="225">
        <v>0</v>
      </c>
      <c r="T92" s="226">
        <f>S92*H92</f>
        <v>0</v>
      </c>
      <c r="AR92" s="17" t="s">
        <v>170</v>
      </c>
      <c r="AT92" s="17" t="s">
        <v>165</v>
      </c>
      <c r="AU92" s="17" t="s">
        <v>76</v>
      </c>
      <c r="AY92" s="17" t="s">
        <v>163</v>
      </c>
      <c r="BE92" s="227">
        <f>IF(N92="základní",J92,0)</f>
        <v>0</v>
      </c>
      <c r="BF92" s="227">
        <f>IF(N92="snížená",J92,0)</f>
        <v>0</v>
      </c>
      <c r="BG92" s="227">
        <f>IF(N92="zákl. přenesená",J92,0)</f>
        <v>0</v>
      </c>
      <c r="BH92" s="227">
        <f>IF(N92="sníž. přenesená",J92,0)</f>
        <v>0</v>
      </c>
      <c r="BI92" s="227">
        <f>IF(N92="nulová",J92,0)</f>
        <v>0</v>
      </c>
      <c r="BJ92" s="17" t="s">
        <v>74</v>
      </c>
      <c r="BK92" s="227">
        <f>ROUND(I92*H92,2)</f>
        <v>0</v>
      </c>
      <c r="BL92" s="17" t="s">
        <v>170</v>
      </c>
      <c r="BM92" s="17" t="s">
        <v>1860</v>
      </c>
    </row>
    <row r="93" s="1" customFormat="1">
      <c r="B93" s="38"/>
      <c r="C93" s="39"/>
      <c r="D93" s="228" t="s">
        <v>172</v>
      </c>
      <c r="E93" s="39"/>
      <c r="F93" s="229" t="s">
        <v>538</v>
      </c>
      <c r="G93" s="39"/>
      <c r="H93" s="39"/>
      <c r="I93" s="143"/>
      <c r="J93" s="39"/>
      <c r="K93" s="39"/>
      <c r="L93" s="43"/>
      <c r="M93" s="230"/>
      <c r="N93" s="79"/>
      <c r="O93" s="79"/>
      <c r="P93" s="79"/>
      <c r="Q93" s="79"/>
      <c r="R93" s="79"/>
      <c r="S93" s="79"/>
      <c r="T93" s="80"/>
      <c r="AT93" s="17" t="s">
        <v>172</v>
      </c>
      <c r="AU93" s="17" t="s">
        <v>76</v>
      </c>
    </row>
    <row r="94" s="1" customFormat="1">
      <c r="B94" s="38"/>
      <c r="C94" s="39"/>
      <c r="D94" s="228" t="s">
        <v>174</v>
      </c>
      <c r="E94" s="39"/>
      <c r="F94" s="231" t="s">
        <v>539</v>
      </c>
      <c r="G94" s="39"/>
      <c r="H94" s="39"/>
      <c r="I94" s="143"/>
      <c r="J94" s="39"/>
      <c r="K94" s="39"/>
      <c r="L94" s="43"/>
      <c r="M94" s="230"/>
      <c r="N94" s="79"/>
      <c r="O94" s="79"/>
      <c r="P94" s="79"/>
      <c r="Q94" s="79"/>
      <c r="R94" s="79"/>
      <c r="S94" s="79"/>
      <c r="T94" s="80"/>
      <c r="AT94" s="17" t="s">
        <v>174</v>
      </c>
      <c r="AU94" s="17" t="s">
        <v>76</v>
      </c>
    </row>
    <row r="95" s="12" customFormat="1">
      <c r="B95" s="232"/>
      <c r="C95" s="233"/>
      <c r="D95" s="228" t="s">
        <v>176</v>
      </c>
      <c r="E95" s="234" t="s">
        <v>1</v>
      </c>
      <c r="F95" s="235" t="s">
        <v>1861</v>
      </c>
      <c r="G95" s="233"/>
      <c r="H95" s="236">
        <v>15</v>
      </c>
      <c r="I95" s="237"/>
      <c r="J95" s="233"/>
      <c r="K95" s="233"/>
      <c r="L95" s="238"/>
      <c r="M95" s="239"/>
      <c r="N95" s="240"/>
      <c r="O95" s="240"/>
      <c r="P95" s="240"/>
      <c r="Q95" s="240"/>
      <c r="R95" s="240"/>
      <c r="S95" s="240"/>
      <c r="T95" s="241"/>
      <c r="AT95" s="242" t="s">
        <v>176</v>
      </c>
      <c r="AU95" s="242" t="s">
        <v>76</v>
      </c>
      <c r="AV95" s="12" t="s">
        <v>76</v>
      </c>
      <c r="AW95" s="12" t="s">
        <v>30</v>
      </c>
      <c r="AX95" s="12" t="s">
        <v>74</v>
      </c>
      <c r="AY95" s="242" t="s">
        <v>163</v>
      </c>
    </row>
    <row r="96" s="1" customFormat="1" ht="22.5" customHeight="1">
      <c r="B96" s="38"/>
      <c r="C96" s="216" t="s">
        <v>76</v>
      </c>
      <c r="D96" s="216" t="s">
        <v>165</v>
      </c>
      <c r="E96" s="217" t="s">
        <v>542</v>
      </c>
      <c r="F96" s="218" t="s">
        <v>543</v>
      </c>
      <c r="G96" s="219" t="s">
        <v>180</v>
      </c>
      <c r="H96" s="220">
        <v>1.5</v>
      </c>
      <c r="I96" s="221"/>
      <c r="J96" s="222">
        <f>ROUND(I96*H96,2)</f>
        <v>0</v>
      </c>
      <c r="K96" s="218" t="s">
        <v>536</v>
      </c>
      <c r="L96" s="43"/>
      <c r="M96" s="223" t="s">
        <v>1</v>
      </c>
      <c r="N96" s="224" t="s">
        <v>38</v>
      </c>
      <c r="O96" s="79"/>
      <c r="P96" s="225">
        <f>O96*H96</f>
        <v>0</v>
      </c>
      <c r="Q96" s="225">
        <v>0</v>
      </c>
      <c r="R96" s="225">
        <f>Q96*H96</f>
        <v>0</v>
      </c>
      <c r="S96" s="225">
        <v>0</v>
      </c>
      <c r="T96" s="226">
        <f>S96*H96</f>
        <v>0</v>
      </c>
      <c r="AR96" s="17" t="s">
        <v>170</v>
      </c>
      <c r="AT96" s="17" t="s">
        <v>165</v>
      </c>
      <c r="AU96" s="17" t="s">
        <v>76</v>
      </c>
      <c r="AY96" s="17" t="s">
        <v>163</v>
      </c>
      <c r="BE96" s="227">
        <f>IF(N96="základní",J96,0)</f>
        <v>0</v>
      </c>
      <c r="BF96" s="227">
        <f>IF(N96="snížená",J96,0)</f>
        <v>0</v>
      </c>
      <c r="BG96" s="227">
        <f>IF(N96="zákl. přenesená",J96,0)</f>
        <v>0</v>
      </c>
      <c r="BH96" s="227">
        <f>IF(N96="sníž. přenesená",J96,0)</f>
        <v>0</v>
      </c>
      <c r="BI96" s="227">
        <f>IF(N96="nulová",J96,0)</f>
        <v>0</v>
      </c>
      <c r="BJ96" s="17" t="s">
        <v>74</v>
      </c>
      <c r="BK96" s="227">
        <f>ROUND(I96*H96,2)</f>
        <v>0</v>
      </c>
      <c r="BL96" s="17" t="s">
        <v>170</v>
      </c>
      <c r="BM96" s="17" t="s">
        <v>1862</v>
      </c>
    </row>
    <row r="97" s="1" customFormat="1">
      <c r="B97" s="38"/>
      <c r="C97" s="39"/>
      <c r="D97" s="228" t="s">
        <v>172</v>
      </c>
      <c r="E97" s="39"/>
      <c r="F97" s="229" t="s">
        <v>545</v>
      </c>
      <c r="G97" s="39"/>
      <c r="H97" s="39"/>
      <c r="I97" s="143"/>
      <c r="J97" s="39"/>
      <c r="K97" s="39"/>
      <c r="L97" s="43"/>
      <c r="M97" s="230"/>
      <c r="N97" s="79"/>
      <c r="O97" s="79"/>
      <c r="P97" s="79"/>
      <c r="Q97" s="79"/>
      <c r="R97" s="79"/>
      <c r="S97" s="79"/>
      <c r="T97" s="80"/>
      <c r="AT97" s="17" t="s">
        <v>172</v>
      </c>
      <c r="AU97" s="17" t="s">
        <v>76</v>
      </c>
    </row>
    <row r="98" s="1" customFormat="1">
      <c r="B98" s="38"/>
      <c r="C98" s="39"/>
      <c r="D98" s="228" t="s">
        <v>174</v>
      </c>
      <c r="E98" s="39"/>
      <c r="F98" s="231" t="s">
        <v>546</v>
      </c>
      <c r="G98" s="39"/>
      <c r="H98" s="39"/>
      <c r="I98" s="143"/>
      <c r="J98" s="39"/>
      <c r="K98" s="39"/>
      <c r="L98" s="43"/>
      <c r="M98" s="230"/>
      <c r="N98" s="79"/>
      <c r="O98" s="79"/>
      <c r="P98" s="79"/>
      <c r="Q98" s="79"/>
      <c r="R98" s="79"/>
      <c r="S98" s="79"/>
      <c r="T98" s="80"/>
      <c r="AT98" s="17" t="s">
        <v>174</v>
      </c>
      <c r="AU98" s="17" t="s">
        <v>76</v>
      </c>
    </row>
    <row r="99" s="12" customFormat="1">
      <c r="B99" s="232"/>
      <c r="C99" s="233"/>
      <c r="D99" s="228" t="s">
        <v>176</v>
      </c>
      <c r="E99" s="234" t="s">
        <v>1</v>
      </c>
      <c r="F99" s="235" t="s">
        <v>1863</v>
      </c>
      <c r="G99" s="233"/>
      <c r="H99" s="236">
        <v>1.5</v>
      </c>
      <c r="I99" s="237"/>
      <c r="J99" s="233"/>
      <c r="K99" s="233"/>
      <c r="L99" s="238"/>
      <c r="M99" s="239"/>
      <c r="N99" s="240"/>
      <c r="O99" s="240"/>
      <c r="P99" s="240"/>
      <c r="Q99" s="240"/>
      <c r="R99" s="240"/>
      <c r="S99" s="240"/>
      <c r="T99" s="241"/>
      <c r="AT99" s="242" t="s">
        <v>176</v>
      </c>
      <c r="AU99" s="242" t="s">
        <v>76</v>
      </c>
      <c r="AV99" s="12" t="s">
        <v>76</v>
      </c>
      <c r="AW99" s="12" t="s">
        <v>30</v>
      </c>
      <c r="AX99" s="12" t="s">
        <v>74</v>
      </c>
      <c r="AY99" s="242" t="s">
        <v>163</v>
      </c>
    </row>
    <row r="100" s="1" customFormat="1" ht="22.5" customHeight="1">
      <c r="B100" s="38"/>
      <c r="C100" s="264" t="s">
        <v>189</v>
      </c>
      <c r="D100" s="264" t="s">
        <v>347</v>
      </c>
      <c r="E100" s="265" t="s">
        <v>548</v>
      </c>
      <c r="F100" s="266" t="s">
        <v>549</v>
      </c>
      <c r="G100" s="267" t="s">
        <v>241</v>
      </c>
      <c r="H100" s="268">
        <v>2.3999999999999999</v>
      </c>
      <c r="I100" s="269"/>
      <c r="J100" s="270">
        <f>ROUND(I100*H100,2)</f>
        <v>0</v>
      </c>
      <c r="K100" s="266" t="s">
        <v>536</v>
      </c>
      <c r="L100" s="271"/>
      <c r="M100" s="272" t="s">
        <v>1</v>
      </c>
      <c r="N100" s="273" t="s">
        <v>38</v>
      </c>
      <c r="O100" s="79"/>
      <c r="P100" s="225">
        <f>O100*H100</f>
        <v>0</v>
      </c>
      <c r="Q100" s="225">
        <v>1</v>
      </c>
      <c r="R100" s="225">
        <f>Q100*H100</f>
        <v>2.3999999999999999</v>
      </c>
      <c r="S100" s="225">
        <v>0</v>
      </c>
      <c r="T100" s="226">
        <f>S100*H100</f>
        <v>0</v>
      </c>
      <c r="AR100" s="17" t="s">
        <v>224</v>
      </c>
      <c r="AT100" s="17" t="s">
        <v>347</v>
      </c>
      <c r="AU100" s="17" t="s">
        <v>76</v>
      </c>
      <c r="AY100" s="17" t="s">
        <v>163</v>
      </c>
      <c r="BE100" s="227">
        <f>IF(N100="základní",J100,0)</f>
        <v>0</v>
      </c>
      <c r="BF100" s="227">
        <f>IF(N100="snížená",J100,0)</f>
        <v>0</v>
      </c>
      <c r="BG100" s="227">
        <f>IF(N100="zákl. přenesená",J100,0)</f>
        <v>0</v>
      </c>
      <c r="BH100" s="227">
        <f>IF(N100="sníž. přenesená",J100,0)</f>
        <v>0</v>
      </c>
      <c r="BI100" s="227">
        <f>IF(N100="nulová",J100,0)</f>
        <v>0</v>
      </c>
      <c r="BJ100" s="17" t="s">
        <v>74</v>
      </c>
      <c r="BK100" s="227">
        <f>ROUND(I100*H100,2)</f>
        <v>0</v>
      </c>
      <c r="BL100" s="17" t="s">
        <v>170</v>
      </c>
      <c r="BM100" s="17" t="s">
        <v>1864</v>
      </c>
    </row>
    <row r="101" s="1" customFormat="1">
      <c r="B101" s="38"/>
      <c r="C101" s="39"/>
      <c r="D101" s="228" t="s">
        <v>172</v>
      </c>
      <c r="E101" s="39"/>
      <c r="F101" s="229" t="s">
        <v>549</v>
      </c>
      <c r="G101" s="39"/>
      <c r="H101" s="39"/>
      <c r="I101" s="143"/>
      <c r="J101" s="39"/>
      <c r="K101" s="39"/>
      <c r="L101" s="43"/>
      <c r="M101" s="230"/>
      <c r="N101" s="79"/>
      <c r="O101" s="79"/>
      <c r="P101" s="79"/>
      <c r="Q101" s="79"/>
      <c r="R101" s="79"/>
      <c r="S101" s="79"/>
      <c r="T101" s="80"/>
      <c r="AT101" s="17" t="s">
        <v>172</v>
      </c>
      <c r="AU101" s="17" t="s">
        <v>76</v>
      </c>
    </row>
    <row r="102" s="12" customFormat="1">
      <c r="B102" s="232"/>
      <c r="C102" s="233"/>
      <c r="D102" s="228" t="s">
        <v>176</v>
      </c>
      <c r="E102" s="234" t="s">
        <v>1</v>
      </c>
      <c r="F102" s="235" t="s">
        <v>1865</v>
      </c>
      <c r="G102" s="233"/>
      <c r="H102" s="236">
        <v>2.3999999999999999</v>
      </c>
      <c r="I102" s="237"/>
      <c r="J102" s="233"/>
      <c r="K102" s="233"/>
      <c r="L102" s="238"/>
      <c r="M102" s="239"/>
      <c r="N102" s="240"/>
      <c r="O102" s="240"/>
      <c r="P102" s="240"/>
      <c r="Q102" s="240"/>
      <c r="R102" s="240"/>
      <c r="S102" s="240"/>
      <c r="T102" s="241"/>
      <c r="AT102" s="242" t="s">
        <v>176</v>
      </c>
      <c r="AU102" s="242" t="s">
        <v>76</v>
      </c>
      <c r="AV102" s="12" t="s">
        <v>76</v>
      </c>
      <c r="AW102" s="12" t="s">
        <v>30</v>
      </c>
      <c r="AX102" s="12" t="s">
        <v>74</v>
      </c>
      <c r="AY102" s="242" t="s">
        <v>163</v>
      </c>
    </row>
    <row r="103" s="1" customFormat="1" ht="22.5" customHeight="1">
      <c r="B103" s="38"/>
      <c r="C103" s="216" t="s">
        <v>170</v>
      </c>
      <c r="D103" s="216" t="s">
        <v>165</v>
      </c>
      <c r="E103" s="217" t="s">
        <v>552</v>
      </c>
      <c r="F103" s="218" t="s">
        <v>553</v>
      </c>
      <c r="G103" s="219" t="s">
        <v>180</v>
      </c>
      <c r="H103" s="220">
        <v>67.5</v>
      </c>
      <c r="I103" s="221"/>
      <c r="J103" s="222">
        <f>ROUND(I103*H103,2)</f>
        <v>0</v>
      </c>
      <c r="K103" s="218" t="s">
        <v>536</v>
      </c>
      <c r="L103" s="43"/>
      <c r="M103" s="223" t="s">
        <v>1</v>
      </c>
      <c r="N103" s="224" t="s">
        <v>38</v>
      </c>
      <c r="O103" s="79"/>
      <c r="P103" s="225">
        <f>O103*H103</f>
        <v>0</v>
      </c>
      <c r="Q103" s="225">
        <v>0</v>
      </c>
      <c r="R103" s="225">
        <f>Q103*H103</f>
        <v>0</v>
      </c>
      <c r="S103" s="225">
        <v>0</v>
      </c>
      <c r="T103" s="226">
        <f>S103*H103</f>
        <v>0</v>
      </c>
      <c r="AR103" s="17" t="s">
        <v>170</v>
      </c>
      <c r="AT103" s="17" t="s">
        <v>165</v>
      </c>
      <c r="AU103" s="17" t="s">
        <v>76</v>
      </c>
      <c r="AY103" s="17" t="s">
        <v>163</v>
      </c>
      <c r="BE103" s="227">
        <f>IF(N103="základní",J103,0)</f>
        <v>0</v>
      </c>
      <c r="BF103" s="227">
        <f>IF(N103="snížená",J103,0)</f>
        <v>0</v>
      </c>
      <c r="BG103" s="227">
        <f>IF(N103="zákl. přenesená",J103,0)</f>
        <v>0</v>
      </c>
      <c r="BH103" s="227">
        <f>IF(N103="sníž. přenesená",J103,0)</f>
        <v>0</v>
      </c>
      <c r="BI103" s="227">
        <f>IF(N103="nulová",J103,0)</f>
        <v>0</v>
      </c>
      <c r="BJ103" s="17" t="s">
        <v>74</v>
      </c>
      <c r="BK103" s="227">
        <f>ROUND(I103*H103,2)</f>
        <v>0</v>
      </c>
      <c r="BL103" s="17" t="s">
        <v>170</v>
      </c>
      <c r="BM103" s="17" t="s">
        <v>1866</v>
      </c>
    </row>
    <row r="104" s="1" customFormat="1">
      <c r="B104" s="38"/>
      <c r="C104" s="39"/>
      <c r="D104" s="228" t="s">
        <v>172</v>
      </c>
      <c r="E104" s="39"/>
      <c r="F104" s="229" t="s">
        <v>555</v>
      </c>
      <c r="G104" s="39"/>
      <c r="H104" s="39"/>
      <c r="I104" s="143"/>
      <c r="J104" s="39"/>
      <c r="K104" s="39"/>
      <c r="L104" s="43"/>
      <c r="M104" s="230"/>
      <c r="N104" s="79"/>
      <c r="O104" s="79"/>
      <c r="P104" s="79"/>
      <c r="Q104" s="79"/>
      <c r="R104" s="79"/>
      <c r="S104" s="79"/>
      <c r="T104" s="80"/>
      <c r="AT104" s="17" t="s">
        <v>172</v>
      </c>
      <c r="AU104" s="17" t="s">
        <v>76</v>
      </c>
    </row>
    <row r="105" s="1" customFormat="1">
      <c r="B105" s="38"/>
      <c r="C105" s="39"/>
      <c r="D105" s="228" t="s">
        <v>174</v>
      </c>
      <c r="E105" s="39"/>
      <c r="F105" s="231" t="s">
        <v>556</v>
      </c>
      <c r="G105" s="39"/>
      <c r="H105" s="39"/>
      <c r="I105" s="143"/>
      <c r="J105" s="39"/>
      <c r="K105" s="39"/>
      <c r="L105" s="43"/>
      <c r="M105" s="230"/>
      <c r="N105" s="79"/>
      <c r="O105" s="79"/>
      <c r="P105" s="79"/>
      <c r="Q105" s="79"/>
      <c r="R105" s="79"/>
      <c r="S105" s="79"/>
      <c r="T105" s="80"/>
      <c r="AT105" s="17" t="s">
        <v>174</v>
      </c>
      <c r="AU105" s="17" t="s">
        <v>76</v>
      </c>
    </row>
    <row r="106" s="12" customFormat="1">
      <c r="B106" s="232"/>
      <c r="C106" s="233"/>
      <c r="D106" s="228" t="s">
        <v>176</v>
      </c>
      <c r="E106" s="234" t="s">
        <v>1</v>
      </c>
      <c r="F106" s="235" t="s">
        <v>1867</v>
      </c>
      <c r="G106" s="233"/>
      <c r="H106" s="236">
        <v>67.5</v>
      </c>
      <c r="I106" s="237"/>
      <c r="J106" s="233"/>
      <c r="K106" s="233"/>
      <c r="L106" s="238"/>
      <c r="M106" s="239"/>
      <c r="N106" s="240"/>
      <c r="O106" s="240"/>
      <c r="P106" s="240"/>
      <c r="Q106" s="240"/>
      <c r="R106" s="240"/>
      <c r="S106" s="240"/>
      <c r="T106" s="241"/>
      <c r="AT106" s="242" t="s">
        <v>176</v>
      </c>
      <c r="AU106" s="242" t="s">
        <v>76</v>
      </c>
      <c r="AV106" s="12" t="s">
        <v>76</v>
      </c>
      <c r="AW106" s="12" t="s">
        <v>30</v>
      </c>
      <c r="AX106" s="12" t="s">
        <v>74</v>
      </c>
      <c r="AY106" s="242" t="s">
        <v>163</v>
      </c>
    </row>
    <row r="107" s="1" customFormat="1" ht="22.5" customHeight="1">
      <c r="B107" s="38"/>
      <c r="C107" s="216" t="s">
        <v>205</v>
      </c>
      <c r="D107" s="216" t="s">
        <v>165</v>
      </c>
      <c r="E107" s="217" t="s">
        <v>562</v>
      </c>
      <c r="F107" s="218" t="s">
        <v>563</v>
      </c>
      <c r="G107" s="219" t="s">
        <v>180</v>
      </c>
      <c r="H107" s="220">
        <v>85.5</v>
      </c>
      <c r="I107" s="221"/>
      <c r="J107" s="222">
        <f>ROUND(I107*H107,2)</f>
        <v>0</v>
      </c>
      <c r="K107" s="218" t="s">
        <v>536</v>
      </c>
      <c r="L107" s="43"/>
      <c r="M107" s="223" t="s">
        <v>1</v>
      </c>
      <c r="N107" s="224" t="s">
        <v>38</v>
      </c>
      <c r="O107" s="79"/>
      <c r="P107" s="225">
        <f>O107*H107</f>
        <v>0</v>
      </c>
      <c r="Q107" s="225">
        <v>0</v>
      </c>
      <c r="R107" s="225">
        <f>Q107*H107</f>
        <v>0</v>
      </c>
      <c r="S107" s="225">
        <v>0</v>
      </c>
      <c r="T107" s="226">
        <f>S107*H107</f>
        <v>0</v>
      </c>
      <c r="AR107" s="17" t="s">
        <v>170</v>
      </c>
      <c r="AT107" s="17" t="s">
        <v>165</v>
      </c>
      <c r="AU107" s="17" t="s">
        <v>76</v>
      </c>
      <c r="AY107" s="17" t="s">
        <v>163</v>
      </c>
      <c r="BE107" s="227">
        <f>IF(N107="základní",J107,0)</f>
        <v>0</v>
      </c>
      <c r="BF107" s="227">
        <f>IF(N107="snížená",J107,0)</f>
        <v>0</v>
      </c>
      <c r="BG107" s="227">
        <f>IF(N107="zákl. přenesená",J107,0)</f>
        <v>0</v>
      </c>
      <c r="BH107" s="227">
        <f>IF(N107="sníž. přenesená",J107,0)</f>
        <v>0</v>
      </c>
      <c r="BI107" s="227">
        <f>IF(N107="nulová",J107,0)</f>
        <v>0</v>
      </c>
      <c r="BJ107" s="17" t="s">
        <v>74</v>
      </c>
      <c r="BK107" s="227">
        <f>ROUND(I107*H107,2)</f>
        <v>0</v>
      </c>
      <c r="BL107" s="17" t="s">
        <v>170</v>
      </c>
      <c r="BM107" s="17" t="s">
        <v>1868</v>
      </c>
    </row>
    <row r="108" s="1" customFormat="1">
      <c r="B108" s="38"/>
      <c r="C108" s="39"/>
      <c r="D108" s="228" t="s">
        <v>172</v>
      </c>
      <c r="E108" s="39"/>
      <c r="F108" s="229" t="s">
        <v>565</v>
      </c>
      <c r="G108" s="39"/>
      <c r="H108" s="39"/>
      <c r="I108" s="143"/>
      <c r="J108" s="39"/>
      <c r="K108" s="39"/>
      <c r="L108" s="43"/>
      <c r="M108" s="230"/>
      <c r="N108" s="79"/>
      <c r="O108" s="79"/>
      <c r="P108" s="79"/>
      <c r="Q108" s="79"/>
      <c r="R108" s="79"/>
      <c r="S108" s="79"/>
      <c r="T108" s="80"/>
      <c r="AT108" s="17" t="s">
        <v>172</v>
      </c>
      <c r="AU108" s="17" t="s">
        <v>76</v>
      </c>
    </row>
    <row r="109" s="1" customFormat="1">
      <c r="B109" s="38"/>
      <c r="C109" s="39"/>
      <c r="D109" s="228" t="s">
        <v>174</v>
      </c>
      <c r="E109" s="39"/>
      <c r="F109" s="231" t="s">
        <v>566</v>
      </c>
      <c r="G109" s="39"/>
      <c r="H109" s="39"/>
      <c r="I109" s="143"/>
      <c r="J109" s="39"/>
      <c r="K109" s="39"/>
      <c r="L109" s="43"/>
      <c r="M109" s="230"/>
      <c r="N109" s="79"/>
      <c r="O109" s="79"/>
      <c r="P109" s="79"/>
      <c r="Q109" s="79"/>
      <c r="R109" s="79"/>
      <c r="S109" s="79"/>
      <c r="T109" s="80"/>
      <c r="AT109" s="17" t="s">
        <v>174</v>
      </c>
      <c r="AU109" s="17" t="s">
        <v>76</v>
      </c>
    </row>
    <row r="110" s="1" customFormat="1">
      <c r="B110" s="38"/>
      <c r="C110" s="39"/>
      <c r="D110" s="228" t="s">
        <v>221</v>
      </c>
      <c r="E110" s="39"/>
      <c r="F110" s="231" t="s">
        <v>1104</v>
      </c>
      <c r="G110" s="39"/>
      <c r="H110" s="39"/>
      <c r="I110" s="143"/>
      <c r="J110" s="39"/>
      <c r="K110" s="39"/>
      <c r="L110" s="43"/>
      <c r="M110" s="230"/>
      <c r="N110" s="79"/>
      <c r="O110" s="79"/>
      <c r="P110" s="79"/>
      <c r="Q110" s="79"/>
      <c r="R110" s="79"/>
      <c r="S110" s="79"/>
      <c r="T110" s="80"/>
      <c r="AT110" s="17" t="s">
        <v>221</v>
      </c>
      <c r="AU110" s="17" t="s">
        <v>76</v>
      </c>
    </row>
    <row r="111" s="12" customFormat="1">
      <c r="B111" s="232"/>
      <c r="C111" s="233"/>
      <c r="D111" s="228" t="s">
        <v>176</v>
      </c>
      <c r="E111" s="234" t="s">
        <v>1</v>
      </c>
      <c r="F111" s="235" t="s">
        <v>1869</v>
      </c>
      <c r="G111" s="233"/>
      <c r="H111" s="236">
        <v>85.5</v>
      </c>
      <c r="I111" s="237"/>
      <c r="J111" s="233"/>
      <c r="K111" s="233"/>
      <c r="L111" s="238"/>
      <c r="M111" s="239"/>
      <c r="N111" s="240"/>
      <c r="O111" s="240"/>
      <c r="P111" s="240"/>
      <c r="Q111" s="240"/>
      <c r="R111" s="240"/>
      <c r="S111" s="240"/>
      <c r="T111" s="241"/>
      <c r="AT111" s="242" t="s">
        <v>176</v>
      </c>
      <c r="AU111" s="242" t="s">
        <v>76</v>
      </c>
      <c r="AV111" s="12" t="s">
        <v>76</v>
      </c>
      <c r="AW111" s="12" t="s">
        <v>30</v>
      </c>
      <c r="AX111" s="12" t="s">
        <v>74</v>
      </c>
      <c r="AY111" s="242" t="s">
        <v>163</v>
      </c>
    </row>
    <row r="112" s="1" customFormat="1" ht="22.5" customHeight="1">
      <c r="B112" s="38"/>
      <c r="C112" s="216" t="s">
        <v>210</v>
      </c>
      <c r="D112" s="216" t="s">
        <v>165</v>
      </c>
      <c r="E112" s="217" t="s">
        <v>1105</v>
      </c>
      <c r="F112" s="218" t="s">
        <v>1106</v>
      </c>
      <c r="G112" s="219" t="s">
        <v>180</v>
      </c>
      <c r="H112" s="220">
        <v>17.5</v>
      </c>
      <c r="I112" s="221"/>
      <c r="J112" s="222">
        <f>ROUND(I112*H112,2)</f>
        <v>0</v>
      </c>
      <c r="K112" s="218" t="s">
        <v>536</v>
      </c>
      <c r="L112" s="43"/>
      <c r="M112" s="223" t="s">
        <v>1</v>
      </c>
      <c r="N112" s="224" t="s">
        <v>38</v>
      </c>
      <c r="O112" s="79"/>
      <c r="P112" s="225">
        <f>O112*H112</f>
        <v>0</v>
      </c>
      <c r="Q112" s="225">
        <v>0</v>
      </c>
      <c r="R112" s="225">
        <f>Q112*H112</f>
        <v>0</v>
      </c>
      <c r="S112" s="225">
        <v>0</v>
      </c>
      <c r="T112" s="226">
        <f>S112*H112</f>
        <v>0</v>
      </c>
      <c r="AR112" s="17" t="s">
        <v>170</v>
      </c>
      <c r="AT112" s="17" t="s">
        <v>165</v>
      </c>
      <c r="AU112" s="17" t="s">
        <v>76</v>
      </c>
      <c r="AY112" s="17" t="s">
        <v>163</v>
      </c>
      <c r="BE112" s="227">
        <f>IF(N112="základní",J112,0)</f>
        <v>0</v>
      </c>
      <c r="BF112" s="227">
        <f>IF(N112="snížená",J112,0)</f>
        <v>0</v>
      </c>
      <c r="BG112" s="227">
        <f>IF(N112="zákl. přenesená",J112,0)</f>
        <v>0</v>
      </c>
      <c r="BH112" s="227">
        <f>IF(N112="sníž. přenesená",J112,0)</f>
        <v>0</v>
      </c>
      <c r="BI112" s="227">
        <f>IF(N112="nulová",J112,0)</f>
        <v>0</v>
      </c>
      <c r="BJ112" s="17" t="s">
        <v>74</v>
      </c>
      <c r="BK112" s="227">
        <f>ROUND(I112*H112,2)</f>
        <v>0</v>
      </c>
      <c r="BL112" s="17" t="s">
        <v>170</v>
      </c>
      <c r="BM112" s="17" t="s">
        <v>1870</v>
      </c>
    </row>
    <row r="113" s="1" customFormat="1">
      <c r="B113" s="38"/>
      <c r="C113" s="39"/>
      <c r="D113" s="228" t="s">
        <v>172</v>
      </c>
      <c r="E113" s="39"/>
      <c r="F113" s="229" t="s">
        <v>1108</v>
      </c>
      <c r="G113" s="39"/>
      <c r="H113" s="39"/>
      <c r="I113" s="143"/>
      <c r="J113" s="39"/>
      <c r="K113" s="39"/>
      <c r="L113" s="43"/>
      <c r="M113" s="230"/>
      <c r="N113" s="79"/>
      <c r="O113" s="79"/>
      <c r="P113" s="79"/>
      <c r="Q113" s="79"/>
      <c r="R113" s="79"/>
      <c r="S113" s="79"/>
      <c r="T113" s="80"/>
      <c r="AT113" s="17" t="s">
        <v>172</v>
      </c>
      <c r="AU113" s="17" t="s">
        <v>76</v>
      </c>
    </row>
    <row r="114" s="1" customFormat="1">
      <c r="B114" s="38"/>
      <c r="C114" s="39"/>
      <c r="D114" s="228" t="s">
        <v>174</v>
      </c>
      <c r="E114" s="39"/>
      <c r="F114" s="231" t="s">
        <v>1109</v>
      </c>
      <c r="G114" s="39"/>
      <c r="H114" s="39"/>
      <c r="I114" s="143"/>
      <c r="J114" s="39"/>
      <c r="K114" s="39"/>
      <c r="L114" s="43"/>
      <c r="M114" s="230"/>
      <c r="N114" s="79"/>
      <c r="O114" s="79"/>
      <c r="P114" s="79"/>
      <c r="Q114" s="79"/>
      <c r="R114" s="79"/>
      <c r="S114" s="79"/>
      <c r="T114" s="80"/>
      <c r="AT114" s="17" t="s">
        <v>174</v>
      </c>
      <c r="AU114" s="17" t="s">
        <v>76</v>
      </c>
    </row>
    <row r="115" s="1" customFormat="1">
      <c r="B115" s="38"/>
      <c r="C115" s="39"/>
      <c r="D115" s="228" t="s">
        <v>221</v>
      </c>
      <c r="E115" s="39"/>
      <c r="F115" s="231" t="s">
        <v>1110</v>
      </c>
      <c r="G115" s="39"/>
      <c r="H115" s="39"/>
      <c r="I115" s="143"/>
      <c r="J115" s="39"/>
      <c r="K115" s="39"/>
      <c r="L115" s="43"/>
      <c r="M115" s="230"/>
      <c r="N115" s="79"/>
      <c r="O115" s="79"/>
      <c r="P115" s="79"/>
      <c r="Q115" s="79"/>
      <c r="R115" s="79"/>
      <c r="S115" s="79"/>
      <c r="T115" s="80"/>
      <c r="AT115" s="17" t="s">
        <v>221</v>
      </c>
      <c r="AU115" s="17" t="s">
        <v>76</v>
      </c>
    </row>
    <row r="116" s="13" customFormat="1">
      <c r="B116" s="243"/>
      <c r="C116" s="244"/>
      <c r="D116" s="228" t="s">
        <v>176</v>
      </c>
      <c r="E116" s="245" t="s">
        <v>1</v>
      </c>
      <c r="F116" s="246" t="s">
        <v>578</v>
      </c>
      <c r="G116" s="244"/>
      <c r="H116" s="245" t="s">
        <v>1</v>
      </c>
      <c r="I116" s="247"/>
      <c r="J116" s="244"/>
      <c r="K116" s="244"/>
      <c r="L116" s="248"/>
      <c r="M116" s="249"/>
      <c r="N116" s="250"/>
      <c r="O116" s="250"/>
      <c r="P116" s="250"/>
      <c r="Q116" s="250"/>
      <c r="R116" s="250"/>
      <c r="S116" s="250"/>
      <c r="T116" s="251"/>
      <c r="AT116" s="252" t="s">
        <v>176</v>
      </c>
      <c r="AU116" s="252" t="s">
        <v>76</v>
      </c>
      <c r="AV116" s="13" t="s">
        <v>74</v>
      </c>
      <c r="AW116" s="13" t="s">
        <v>30</v>
      </c>
      <c r="AX116" s="13" t="s">
        <v>67</v>
      </c>
      <c r="AY116" s="252" t="s">
        <v>163</v>
      </c>
    </row>
    <row r="117" s="12" customFormat="1">
      <c r="B117" s="232"/>
      <c r="C117" s="233"/>
      <c r="D117" s="228" t="s">
        <v>176</v>
      </c>
      <c r="E117" s="234" t="s">
        <v>1</v>
      </c>
      <c r="F117" s="235" t="s">
        <v>1111</v>
      </c>
      <c r="G117" s="233"/>
      <c r="H117" s="236">
        <v>17.5</v>
      </c>
      <c r="I117" s="237"/>
      <c r="J117" s="233"/>
      <c r="K117" s="233"/>
      <c r="L117" s="238"/>
      <c r="M117" s="239"/>
      <c r="N117" s="240"/>
      <c r="O117" s="240"/>
      <c r="P117" s="240"/>
      <c r="Q117" s="240"/>
      <c r="R117" s="240"/>
      <c r="S117" s="240"/>
      <c r="T117" s="241"/>
      <c r="AT117" s="242" t="s">
        <v>176</v>
      </c>
      <c r="AU117" s="242" t="s">
        <v>76</v>
      </c>
      <c r="AV117" s="12" t="s">
        <v>76</v>
      </c>
      <c r="AW117" s="12" t="s">
        <v>30</v>
      </c>
      <c r="AX117" s="12" t="s">
        <v>74</v>
      </c>
      <c r="AY117" s="242" t="s">
        <v>163</v>
      </c>
    </row>
    <row r="118" s="1" customFormat="1" ht="22.5" customHeight="1">
      <c r="B118" s="38"/>
      <c r="C118" s="264" t="s">
        <v>216</v>
      </c>
      <c r="D118" s="264" t="s">
        <v>347</v>
      </c>
      <c r="E118" s="265" t="s">
        <v>569</v>
      </c>
      <c r="F118" s="266" t="s">
        <v>570</v>
      </c>
      <c r="G118" s="267" t="s">
        <v>241</v>
      </c>
      <c r="H118" s="268">
        <v>132.767</v>
      </c>
      <c r="I118" s="269"/>
      <c r="J118" s="270">
        <f>ROUND(I118*H118,2)</f>
        <v>0</v>
      </c>
      <c r="K118" s="266" t="s">
        <v>536</v>
      </c>
      <c r="L118" s="271"/>
      <c r="M118" s="272" t="s">
        <v>1</v>
      </c>
      <c r="N118" s="273" t="s">
        <v>38</v>
      </c>
      <c r="O118" s="79"/>
      <c r="P118" s="225">
        <f>O118*H118</f>
        <v>0</v>
      </c>
      <c r="Q118" s="225">
        <v>1</v>
      </c>
      <c r="R118" s="225">
        <f>Q118*H118</f>
        <v>132.767</v>
      </c>
      <c r="S118" s="225">
        <v>0</v>
      </c>
      <c r="T118" s="226">
        <f>S118*H118</f>
        <v>0</v>
      </c>
      <c r="AR118" s="17" t="s">
        <v>224</v>
      </c>
      <c r="AT118" s="17" t="s">
        <v>347</v>
      </c>
      <c r="AU118" s="17" t="s">
        <v>76</v>
      </c>
      <c r="AY118" s="17" t="s">
        <v>163</v>
      </c>
      <c r="BE118" s="227">
        <f>IF(N118="základní",J118,0)</f>
        <v>0</v>
      </c>
      <c r="BF118" s="227">
        <f>IF(N118="snížená",J118,0)</f>
        <v>0</v>
      </c>
      <c r="BG118" s="227">
        <f>IF(N118="zákl. přenesená",J118,0)</f>
        <v>0</v>
      </c>
      <c r="BH118" s="227">
        <f>IF(N118="sníž. přenesená",J118,0)</f>
        <v>0</v>
      </c>
      <c r="BI118" s="227">
        <f>IF(N118="nulová",J118,0)</f>
        <v>0</v>
      </c>
      <c r="BJ118" s="17" t="s">
        <v>74</v>
      </c>
      <c r="BK118" s="227">
        <f>ROUND(I118*H118,2)</f>
        <v>0</v>
      </c>
      <c r="BL118" s="17" t="s">
        <v>170</v>
      </c>
      <c r="BM118" s="17" t="s">
        <v>1871</v>
      </c>
    </row>
    <row r="119" s="1" customFormat="1">
      <c r="B119" s="38"/>
      <c r="C119" s="39"/>
      <c r="D119" s="228" t="s">
        <v>172</v>
      </c>
      <c r="E119" s="39"/>
      <c r="F119" s="229" t="s">
        <v>570</v>
      </c>
      <c r="G119" s="39"/>
      <c r="H119" s="39"/>
      <c r="I119" s="143"/>
      <c r="J119" s="39"/>
      <c r="K119" s="39"/>
      <c r="L119" s="43"/>
      <c r="M119" s="230"/>
      <c r="N119" s="79"/>
      <c r="O119" s="79"/>
      <c r="P119" s="79"/>
      <c r="Q119" s="79"/>
      <c r="R119" s="79"/>
      <c r="S119" s="79"/>
      <c r="T119" s="80"/>
      <c r="AT119" s="17" t="s">
        <v>172</v>
      </c>
      <c r="AU119" s="17" t="s">
        <v>76</v>
      </c>
    </row>
    <row r="120" s="12" customFormat="1">
      <c r="B120" s="232"/>
      <c r="C120" s="233"/>
      <c r="D120" s="228" t="s">
        <v>176</v>
      </c>
      <c r="E120" s="234" t="s">
        <v>1</v>
      </c>
      <c r="F120" s="235" t="s">
        <v>1872</v>
      </c>
      <c r="G120" s="233"/>
      <c r="H120" s="236">
        <v>132.767</v>
      </c>
      <c r="I120" s="237"/>
      <c r="J120" s="233"/>
      <c r="K120" s="233"/>
      <c r="L120" s="238"/>
      <c r="M120" s="239"/>
      <c r="N120" s="240"/>
      <c r="O120" s="240"/>
      <c r="P120" s="240"/>
      <c r="Q120" s="240"/>
      <c r="R120" s="240"/>
      <c r="S120" s="240"/>
      <c r="T120" s="241"/>
      <c r="AT120" s="242" t="s">
        <v>176</v>
      </c>
      <c r="AU120" s="242" t="s">
        <v>76</v>
      </c>
      <c r="AV120" s="12" t="s">
        <v>76</v>
      </c>
      <c r="AW120" s="12" t="s">
        <v>30</v>
      </c>
      <c r="AX120" s="12" t="s">
        <v>74</v>
      </c>
      <c r="AY120" s="242" t="s">
        <v>163</v>
      </c>
    </row>
    <row r="121" s="1" customFormat="1" ht="22.5" customHeight="1">
      <c r="B121" s="38"/>
      <c r="C121" s="216" t="s">
        <v>224</v>
      </c>
      <c r="D121" s="216" t="s">
        <v>165</v>
      </c>
      <c r="E121" s="217" t="s">
        <v>1114</v>
      </c>
      <c r="F121" s="218" t="s">
        <v>1115</v>
      </c>
      <c r="G121" s="219" t="s">
        <v>582</v>
      </c>
      <c r="H121" s="220">
        <v>0.029999999999999999</v>
      </c>
      <c r="I121" s="221"/>
      <c r="J121" s="222">
        <f>ROUND(I121*H121,2)</f>
        <v>0</v>
      </c>
      <c r="K121" s="218" t="s">
        <v>536</v>
      </c>
      <c r="L121" s="43"/>
      <c r="M121" s="223" t="s">
        <v>1</v>
      </c>
      <c r="N121" s="224" t="s">
        <v>38</v>
      </c>
      <c r="O121" s="79"/>
      <c r="P121" s="225">
        <f>O121*H121</f>
        <v>0</v>
      </c>
      <c r="Q121" s="225">
        <v>0</v>
      </c>
      <c r="R121" s="225">
        <f>Q121*H121</f>
        <v>0</v>
      </c>
      <c r="S121" s="225">
        <v>0</v>
      </c>
      <c r="T121" s="226">
        <f>S121*H121</f>
        <v>0</v>
      </c>
      <c r="AR121" s="17" t="s">
        <v>170</v>
      </c>
      <c r="AT121" s="17" t="s">
        <v>165</v>
      </c>
      <c r="AU121" s="17" t="s">
        <v>76</v>
      </c>
      <c r="AY121" s="17" t="s">
        <v>163</v>
      </c>
      <c r="BE121" s="227">
        <f>IF(N121="základní",J121,0)</f>
        <v>0</v>
      </c>
      <c r="BF121" s="227">
        <f>IF(N121="snížená",J121,0)</f>
        <v>0</v>
      </c>
      <c r="BG121" s="227">
        <f>IF(N121="zákl. přenesená",J121,0)</f>
        <v>0</v>
      </c>
      <c r="BH121" s="227">
        <f>IF(N121="sníž. přenesená",J121,0)</f>
        <v>0</v>
      </c>
      <c r="BI121" s="227">
        <f>IF(N121="nulová",J121,0)</f>
        <v>0</v>
      </c>
      <c r="BJ121" s="17" t="s">
        <v>74</v>
      </c>
      <c r="BK121" s="227">
        <f>ROUND(I121*H121,2)</f>
        <v>0</v>
      </c>
      <c r="BL121" s="17" t="s">
        <v>170</v>
      </c>
      <c r="BM121" s="17" t="s">
        <v>1873</v>
      </c>
    </row>
    <row r="122" s="1" customFormat="1">
      <c r="B122" s="38"/>
      <c r="C122" s="39"/>
      <c r="D122" s="228" t="s">
        <v>172</v>
      </c>
      <c r="E122" s="39"/>
      <c r="F122" s="229" t="s">
        <v>1117</v>
      </c>
      <c r="G122" s="39"/>
      <c r="H122" s="39"/>
      <c r="I122" s="143"/>
      <c r="J122" s="39"/>
      <c r="K122" s="39"/>
      <c r="L122" s="43"/>
      <c r="M122" s="230"/>
      <c r="N122" s="79"/>
      <c r="O122" s="79"/>
      <c r="P122" s="79"/>
      <c r="Q122" s="79"/>
      <c r="R122" s="79"/>
      <c r="S122" s="79"/>
      <c r="T122" s="80"/>
      <c r="AT122" s="17" t="s">
        <v>172</v>
      </c>
      <c r="AU122" s="17" t="s">
        <v>76</v>
      </c>
    </row>
    <row r="123" s="1" customFormat="1">
      <c r="B123" s="38"/>
      <c r="C123" s="39"/>
      <c r="D123" s="228" t="s">
        <v>174</v>
      </c>
      <c r="E123" s="39"/>
      <c r="F123" s="231" t="s">
        <v>1118</v>
      </c>
      <c r="G123" s="39"/>
      <c r="H123" s="39"/>
      <c r="I123" s="143"/>
      <c r="J123" s="39"/>
      <c r="K123" s="39"/>
      <c r="L123" s="43"/>
      <c r="M123" s="230"/>
      <c r="N123" s="79"/>
      <c r="O123" s="79"/>
      <c r="P123" s="79"/>
      <c r="Q123" s="79"/>
      <c r="R123" s="79"/>
      <c r="S123" s="79"/>
      <c r="T123" s="80"/>
      <c r="AT123" s="17" t="s">
        <v>174</v>
      </c>
      <c r="AU123" s="17" t="s">
        <v>76</v>
      </c>
    </row>
    <row r="124" s="13" customFormat="1">
      <c r="B124" s="243"/>
      <c r="C124" s="244"/>
      <c r="D124" s="228" t="s">
        <v>176</v>
      </c>
      <c r="E124" s="245" t="s">
        <v>1</v>
      </c>
      <c r="F124" s="246" t="s">
        <v>558</v>
      </c>
      <c r="G124" s="244"/>
      <c r="H124" s="245" t="s">
        <v>1</v>
      </c>
      <c r="I124" s="247"/>
      <c r="J124" s="244"/>
      <c r="K124" s="244"/>
      <c r="L124" s="248"/>
      <c r="M124" s="249"/>
      <c r="N124" s="250"/>
      <c r="O124" s="250"/>
      <c r="P124" s="250"/>
      <c r="Q124" s="250"/>
      <c r="R124" s="250"/>
      <c r="S124" s="250"/>
      <c r="T124" s="251"/>
      <c r="AT124" s="252" t="s">
        <v>176</v>
      </c>
      <c r="AU124" s="252" t="s">
        <v>76</v>
      </c>
      <c r="AV124" s="13" t="s">
        <v>74</v>
      </c>
      <c r="AW124" s="13" t="s">
        <v>30</v>
      </c>
      <c r="AX124" s="13" t="s">
        <v>67</v>
      </c>
      <c r="AY124" s="252" t="s">
        <v>163</v>
      </c>
    </row>
    <row r="125" s="12" customFormat="1">
      <c r="B125" s="232"/>
      <c r="C125" s="233"/>
      <c r="D125" s="228" t="s">
        <v>176</v>
      </c>
      <c r="E125" s="234" t="s">
        <v>1</v>
      </c>
      <c r="F125" s="235" t="s">
        <v>1119</v>
      </c>
      <c r="G125" s="233"/>
      <c r="H125" s="236">
        <v>0.014999999999999999</v>
      </c>
      <c r="I125" s="237"/>
      <c r="J125" s="233"/>
      <c r="K125" s="233"/>
      <c r="L125" s="238"/>
      <c r="M125" s="239"/>
      <c r="N125" s="240"/>
      <c r="O125" s="240"/>
      <c r="P125" s="240"/>
      <c r="Q125" s="240"/>
      <c r="R125" s="240"/>
      <c r="S125" s="240"/>
      <c r="T125" s="241"/>
      <c r="AT125" s="242" t="s">
        <v>176</v>
      </c>
      <c r="AU125" s="242" t="s">
        <v>76</v>
      </c>
      <c r="AV125" s="12" t="s">
        <v>76</v>
      </c>
      <c r="AW125" s="12" t="s">
        <v>30</v>
      </c>
      <c r="AX125" s="12" t="s">
        <v>67</v>
      </c>
      <c r="AY125" s="242" t="s">
        <v>163</v>
      </c>
    </row>
    <row r="126" s="13" customFormat="1">
      <c r="B126" s="243"/>
      <c r="C126" s="244"/>
      <c r="D126" s="228" t="s">
        <v>176</v>
      </c>
      <c r="E126" s="245" t="s">
        <v>1</v>
      </c>
      <c r="F126" s="246" t="s">
        <v>560</v>
      </c>
      <c r="G126" s="244"/>
      <c r="H126" s="245" t="s">
        <v>1</v>
      </c>
      <c r="I126" s="247"/>
      <c r="J126" s="244"/>
      <c r="K126" s="244"/>
      <c r="L126" s="248"/>
      <c r="M126" s="249"/>
      <c r="N126" s="250"/>
      <c r="O126" s="250"/>
      <c r="P126" s="250"/>
      <c r="Q126" s="250"/>
      <c r="R126" s="250"/>
      <c r="S126" s="250"/>
      <c r="T126" s="251"/>
      <c r="AT126" s="252" t="s">
        <v>176</v>
      </c>
      <c r="AU126" s="252" t="s">
        <v>76</v>
      </c>
      <c r="AV126" s="13" t="s">
        <v>74</v>
      </c>
      <c r="AW126" s="13" t="s">
        <v>30</v>
      </c>
      <c r="AX126" s="13" t="s">
        <v>67</v>
      </c>
      <c r="AY126" s="252" t="s">
        <v>163</v>
      </c>
    </row>
    <row r="127" s="12" customFormat="1">
      <c r="B127" s="232"/>
      <c r="C127" s="233"/>
      <c r="D127" s="228" t="s">
        <v>176</v>
      </c>
      <c r="E127" s="234" t="s">
        <v>1</v>
      </c>
      <c r="F127" s="235" t="s">
        <v>1119</v>
      </c>
      <c r="G127" s="233"/>
      <c r="H127" s="236">
        <v>0.014999999999999999</v>
      </c>
      <c r="I127" s="237"/>
      <c r="J127" s="233"/>
      <c r="K127" s="233"/>
      <c r="L127" s="238"/>
      <c r="M127" s="239"/>
      <c r="N127" s="240"/>
      <c r="O127" s="240"/>
      <c r="P127" s="240"/>
      <c r="Q127" s="240"/>
      <c r="R127" s="240"/>
      <c r="S127" s="240"/>
      <c r="T127" s="241"/>
      <c r="AT127" s="242" t="s">
        <v>176</v>
      </c>
      <c r="AU127" s="242" t="s">
        <v>76</v>
      </c>
      <c r="AV127" s="12" t="s">
        <v>76</v>
      </c>
      <c r="AW127" s="12" t="s">
        <v>30</v>
      </c>
      <c r="AX127" s="12" t="s">
        <v>67</v>
      </c>
      <c r="AY127" s="242" t="s">
        <v>163</v>
      </c>
    </row>
    <row r="128" s="14" customFormat="1">
      <c r="B128" s="253"/>
      <c r="C128" s="254"/>
      <c r="D128" s="228" t="s">
        <v>176</v>
      </c>
      <c r="E128" s="255" t="s">
        <v>1</v>
      </c>
      <c r="F128" s="256" t="s">
        <v>188</v>
      </c>
      <c r="G128" s="254"/>
      <c r="H128" s="257">
        <v>0.029999999999999999</v>
      </c>
      <c r="I128" s="258"/>
      <c r="J128" s="254"/>
      <c r="K128" s="254"/>
      <c r="L128" s="259"/>
      <c r="M128" s="260"/>
      <c r="N128" s="261"/>
      <c r="O128" s="261"/>
      <c r="P128" s="261"/>
      <c r="Q128" s="261"/>
      <c r="R128" s="261"/>
      <c r="S128" s="261"/>
      <c r="T128" s="262"/>
      <c r="AT128" s="263" t="s">
        <v>176</v>
      </c>
      <c r="AU128" s="263" t="s">
        <v>76</v>
      </c>
      <c r="AV128" s="14" t="s">
        <v>170</v>
      </c>
      <c r="AW128" s="14" t="s">
        <v>30</v>
      </c>
      <c r="AX128" s="14" t="s">
        <v>74</v>
      </c>
      <c r="AY128" s="263" t="s">
        <v>163</v>
      </c>
    </row>
    <row r="129" s="1" customFormat="1" ht="22.5" customHeight="1">
      <c r="B129" s="38"/>
      <c r="C129" s="216" t="s">
        <v>231</v>
      </c>
      <c r="D129" s="216" t="s">
        <v>165</v>
      </c>
      <c r="E129" s="217" t="s">
        <v>1121</v>
      </c>
      <c r="F129" s="218" t="s">
        <v>1122</v>
      </c>
      <c r="G129" s="219" t="s">
        <v>582</v>
      </c>
      <c r="H129" s="220">
        <v>0.029999999999999999</v>
      </c>
      <c r="I129" s="221"/>
      <c r="J129" s="222">
        <f>ROUND(I129*H129,2)</f>
        <v>0</v>
      </c>
      <c r="K129" s="218" t="s">
        <v>536</v>
      </c>
      <c r="L129" s="43"/>
      <c r="M129" s="223" t="s">
        <v>1</v>
      </c>
      <c r="N129" s="224" t="s">
        <v>38</v>
      </c>
      <c r="O129" s="79"/>
      <c r="P129" s="225">
        <f>O129*H129</f>
        <v>0</v>
      </c>
      <c r="Q129" s="225">
        <v>0</v>
      </c>
      <c r="R129" s="225">
        <f>Q129*H129</f>
        <v>0</v>
      </c>
      <c r="S129" s="225">
        <v>0</v>
      </c>
      <c r="T129" s="226">
        <f>S129*H129</f>
        <v>0</v>
      </c>
      <c r="AR129" s="17" t="s">
        <v>170</v>
      </c>
      <c r="AT129" s="17" t="s">
        <v>165</v>
      </c>
      <c r="AU129" s="17" t="s">
        <v>76</v>
      </c>
      <c r="AY129" s="17" t="s">
        <v>163</v>
      </c>
      <c r="BE129" s="227">
        <f>IF(N129="základní",J129,0)</f>
        <v>0</v>
      </c>
      <c r="BF129" s="227">
        <f>IF(N129="snížená",J129,0)</f>
        <v>0</v>
      </c>
      <c r="BG129" s="227">
        <f>IF(N129="zákl. přenesená",J129,0)</f>
        <v>0</v>
      </c>
      <c r="BH129" s="227">
        <f>IF(N129="sníž. přenesená",J129,0)</f>
        <v>0</v>
      </c>
      <c r="BI129" s="227">
        <f>IF(N129="nulová",J129,0)</f>
        <v>0</v>
      </c>
      <c r="BJ129" s="17" t="s">
        <v>74</v>
      </c>
      <c r="BK129" s="227">
        <f>ROUND(I129*H129,2)</f>
        <v>0</v>
      </c>
      <c r="BL129" s="17" t="s">
        <v>170</v>
      </c>
      <c r="BM129" s="17" t="s">
        <v>1874</v>
      </c>
    </row>
    <row r="130" s="1" customFormat="1">
      <c r="B130" s="38"/>
      <c r="C130" s="39"/>
      <c r="D130" s="228" t="s">
        <v>172</v>
      </c>
      <c r="E130" s="39"/>
      <c r="F130" s="229" t="s">
        <v>1124</v>
      </c>
      <c r="G130" s="39"/>
      <c r="H130" s="39"/>
      <c r="I130" s="143"/>
      <c r="J130" s="39"/>
      <c r="K130" s="39"/>
      <c r="L130" s="43"/>
      <c r="M130" s="230"/>
      <c r="N130" s="79"/>
      <c r="O130" s="79"/>
      <c r="P130" s="79"/>
      <c r="Q130" s="79"/>
      <c r="R130" s="79"/>
      <c r="S130" s="79"/>
      <c r="T130" s="80"/>
      <c r="AT130" s="17" t="s">
        <v>172</v>
      </c>
      <c r="AU130" s="17" t="s">
        <v>76</v>
      </c>
    </row>
    <row r="131" s="1" customFormat="1">
      <c r="B131" s="38"/>
      <c r="C131" s="39"/>
      <c r="D131" s="228" t="s">
        <v>174</v>
      </c>
      <c r="E131" s="39"/>
      <c r="F131" s="231" t="s">
        <v>1125</v>
      </c>
      <c r="G131" s="39"/>
      <c r="H131" s="39"/>
      <c r="I131" s="143"/>
      <c r="J131" s="39"/>
      <c r="K131" s="39"/>
      <c r="L131" s="43"/>
      <c r="M131" s="230"/>
      <c r="N131" s="79"/>
      <c r="O131" s="79"/>
      <c r="P131" s="79"/>
      <c r="Q131" s="79"/>
      <c r="R131" s="79"/>
      <c r="S131" s="79"/>
      <c r="T131" s="80"/>
      <c r="AT131" s="17" t="s">
        <v>174</v>
      </c>
      <c r="AU131" s="17" t="s">
        <v>76</v>
      </c>
    </row>
    <row r="132" s="13" customFormat="1">
      <c r="B132" s="243"/>
      <c r="C132" s="244"/>
      <c r="D132" s="228" t="s">
        <v>176</v>
      </c>
      <c r="E132" s="245" t="s">
        <v>1</v>
      </c>
      <c r="F132" s="246" t="s">
        <v>558</v>
      </c>
      <c r="G132" s="244"/>
      <c r="H132" s="245" t="s">
        <v>1</v>
      </c>
      <c r="I132" s="247"/>
      <c r="J132" s="244"/>
      <c r="K132" s="244"/>
      <c r="L132" s="248"/>
      <c r="M132" s="249"/>
      <c r="N132" s="250"/>
      <c r="O132" s="250"/>
      <c r="P132" s="250"/>
      <c r="Q132" s="250"/>
      <c r="R132" s="250"/>
      <c r="S132" s="250"/>
      <c r="T132" s="251"/>
      <c r="AT132" s="252" t="s">
        <v>176</v>
      </c>
      <c r="AU132" s="252" t="s">
        <v>76</v>
      </c>
      <c r="AV132" s="13" t="s">
        <v>74</v>
      </c>
      <c r="AW132" s="13" t="s">
        <v>30</v>
      </c>
      <c r="AX132" s="13" t="s">
        <v>67</v>
      </c>
      <c r="AY132" s="252" t="s">
        <v>163</v>
      </c>
    </row>
    <row r="133" s="12" customFormat="1">
      <c r="B133" s="232"/>
      <c r="C133" s="233"/>
      <c r="D133" s="228" t="s">
        <v>176</v>
      </c>
      <c r="E133" s="234" t="s">
        <v>1</v>
      </c>
      <c r="F133" s="235" t="s">
        <v>1119</v>
      </c>
      <c r="G133" s="233"/>
      <c r="H133" s="236">
        <v>0.014999999999999999</v>
      </c>
      <c r="I133" s="237"/>
      <c r="J133" s="233"/>
      <c r="K133" s="233"/>
      <c r="L133" s="238"/>
      <c r="M133" s="239"/>
      <c r="N133" s="240"/>
      <c r="O133" s="240"/>
      <c r="P133" s="240"/>
      <c r="Q133" s="240"/>
      <c r="R133" s="240"/>
      <c r="S133" s="240"/>
      <c r="T133" s="241"/>
      <c r="AT133" s="242" t="s">
        <v>176</v>
      </c>
      <c r="AU133" s="242" t="s">
        <v>76</v>
      </c>
      <c r="AV133" s="12" t="s">
        <v>76</v>
      </c>
      <c r="AW133" s="12" t="s">
        <v>30</v>
      </c>
      <c r="AX133" s="12" t="s">
        <v>67</v>
      </c>
      <c r="AY133" s="242" t="s">
        <v>163</v>
      </c>
    </row>
    <row r="134" s="13" customFormat="1">
      <c r="B134" s="243"/>
      <c r="C134" s="244"/>
      <c r="D134" s="228" t="s">
        <v>176</v>
      </c>
      <c r="E134" s="245" t="s">
        <v>1</v>
      </c>
      <c r="F134" s="246" t="s">
        <v>560</v>
      </c>
      <c r="G134" s="244"/>
      <c r="H134" s="245" t="s">
        <v>1</v>
      </c>
      <c r="I134" s="247"/>
      <c r="J134" s="244"/>
      <c r="K134" s="244"/>
      <c r="L134" s="248"/>
      <c r="M134" s="249"/>
      <c r="N134" s="250"/>
      <c r="O134" s="250"/>
      <c r="P134" s="250"/>
      <c r="Q134" s="250"/>
      <c r="R134" s="250"/>
      <c r="S134" s="250"/>
      <c r="T134" s="251"/>
      <c r="AT134" s="252" t="s">
        <v>176</v>
      </c>
      <c r="AU134" s="252" t="s">
        <v>76</v>
      </c>
      <c r="AV134" s="13" t="s">
        <v>74</v>
      </c>
      <c r="AW134" s="13" t="s">
        <v>30</v>
      </c>
      <c r="AX134" s="13" t="s">
        <v>67</v>
      </c>
      <c r="AY134" s="252" t="s">
        <v>163</v>
      </c>
    </row>
    <row r="135" s="12" customFormat="1">
      <c r="B135" s="232"/>
      <c r="C135" s="233"/>
      <c r="D135" s="228" t="s">
        <v>176</v>
      </c>
      <c r="E135" s="234" t="s">
        <v>1</v>
      </c>
      <c r="F135" s="235" t="s">
        <v>1119</v>
      </c>
      <c r="G135" s="233"/>
      <c r="H135" s="236">
        <v>0.014999999999999999</v>
      </c>
      <c r="I135" s="237"/>
      <c r="J135" s="233"/>
      <c r="K135" s="233"/>
      <c r="L135" s="238"/>
      <c r="M135" s="239"/>
      <c r="N135" s="240"/>
      <c r="O135" s="240"/>
      <c r="P135" s="240"/>
      <c r="Q135" s="240"/>
      <c r="R135" s="240"/>
      <c r="S135" s="240"/>
      <c r="T135" s="241"/>
      <c r="AT135" s="242" t="s">
        <v>176</v>
      </c>
      <c r="AU135" s="242" t="s">
        <v>76</v>
      </c>
      <c r="AV135" s="12" t="s">
        <v>76</v>
      </c>
      <c r="AW135" s="12" t="s">
        <v>30</v>
      </c>
      <c r="AX135" s="12" t="s">
        <v>67</v>
      </c>
      <c r="AY135" s="242" t="s">
        <v>163</v>
      </c>
    </row>
    <row r="136" s="14" customFormat="1">
      <c r="B136" s="253"/>
      <c r="C136" s="254"/>
      <c r="D136" s="228" t="s">
        <v>176</v>
      </c>
      <c r="E136" s="255" t="s">
        <v>1</v>
      </c>
      <c r="F136" s="256" t="s">
        <v>188</v>
      </c>
      <c r="G136" s="254"/>
      <c r="H136" s="257">
        <v>0.029999999999999999</v>
      </c>
      <c r="I136" s="258"/>
      <c r="J136" s="254"/>
      <c r="K136" s="254"/>
      <c r="L136" s="259"/>
      <c r="M136" s="260"/>
      <c r="N136" s="261"/>
      <c r="O136" s="261"/>
      <c r="P136" s="261"/>
      <c r="Q136" s="261"/>
      <c r="R136" s="261"/>
      <c r="S136" s="261"/>
      <c r="T136" s="262"/>
      <c r="AT136" s="263" t="s">
        <v>176</v>
      </c>
      <c r="AU136" s="263" t="s">
        <v>76</v>
      </c>
      <c r="AV136" s="14" t="s">
        <v>170</v>
      </c>
      <c r="AW136" s="14" t="s">
        <v>30</v>
      </c>
      <c r="AX136" s="14" t="s">
        <v>74</v>
      </c>
      <c r="AY136" s="263" t="s">
        <v>163</v>
      </c>
    </row>
    <row r="137" s="1" customFormat="1" ht="22.5" customHeight="1">
      <c r="B137" s="38"/>
      <c r="C137" s="216" t="s">
        <v>238</v>
      </c>
      <c r="D137" s="216" t="s">
        <v>165</v>
      </c>
      <c r="E137" s="217" t="s">
        <v>1126</v>
      </c>
      <c r="F137" s="218" t="s">
        <v>1127</v>
      </c>
      <c r="G137" s="219" t="s">
        <v>398</v>
      </c>
      <c r="H137" s="220">
        <v>8</v>
      </c>
      <c r="I137" s="221"/>
      <c r="J137" s="222">
        <f>ROUND(I137*H137,2)</f>
        <v>0</v>
      </c>
      <c r="K137" s="218" t="s">
        <v>536</v>
      </c>
      <c r="L137" s="43"/>
      <c r="M137" s="223" t="s">
        <v>1</v>
      </c>
      <c r="N137" s="224" t="s">
        <v>38</v>
      </c>
      <c r="O137" s="79"/>
      <c r="P137" s="225">
        <f>O137*H137</f>
        <v>0</v>
      </c>
      <c r="Q137" s="225">
        <v>0</v>
      </c>
      <c r="R137" s="225">
        <f>Q137*H137</f>
        <v>0</v>
      </c>
      <c r="S137" s="225">
        <v>0</v>
      </c>
      <c r="T137" s="226">
        <f>S137*H137</f>
        <v>0</v>
      </c>
      <c r="AR137" s="17" t="s">
        <v>170</v>
      </c>
      <c r="AT137" s="17" t="s">
        <v>165</v>
      </c>
      <c r="AU137" s="17" t="s">
        <v>76</v>
      </c>
      <c r="AY137" s="17" t="s">
        <v>163</v>
      </c>
      <c r="BE137" s="227">
        <f>IF(N137="základní",J137,0)</f>
        <v>0</v>
      </c>
      <c r="BF137" s="227">
        <f>IF(N137="snížená",J137,0)</f>
        <v>0</v>
      </c>
      <c r="BG137" s="227">
        <f>IF(N137="zákl. přenesená",J137,0)</f>
        <v>0</v>
      </c>
      <c r="BH137" s="227">
        <f>IF(N137="sníž. přenesená",J137,0)</f>
        <v>0</v>
      </c>
      <c r="BI137" s="227">
        <f>IF(N137="nulová",J137,0)</f>
        <v>0</v>
      </c>
      <c r="BJ137" s="17" t="s">
        <v>74</v>
      </c>
      <c r="BK137" s="227">
        <f>ROUND(I137*H137,2)</f>
        <v>0</v>
      </c>
      <c r="BL137" s="17" t="s">
        <v>170</v>
      </c>
      <c r="BM137" s="17" t="s">
        <v>1875</v>
      </c>
    </row>
    <row r="138" s="1" customFormat="1">
      <c r="B138" s="38"/>
      <c r="C138" s="39"/>
      <c r="D138" s="228" t="s">
        <v>172</v>
      </c>
      <c r="E138" s="39"/>
      <c r="F138" s="229" t="s">
        <v>1129</v>
      </c>
      <c r="G138" s="39"/>
      <c r="H138" s="39"/>
      <c r="I138" s="143"/>
      <c r="J138" s="39"/>
      <c r="K138" s="39"/>
      <c r="L138" s="43"/>
      <c r="M138" s="230"/>
      <c r="N138" s="79"/>
      <c r="O138" s="79"/>
      <c r="P138" s="79"/>
      <c r="Q138" s="79"/>
      <c r="R138" s="79"/>
      <c r="S138" s="79"/>
      <c r="T138" s="80"/>
      <c r="AT138" s="17" t="s">
        <v>172</v>
      </c>
      <c r="AU138" s="17" t="s">
        <v>76</v>
      </c>
    </row>
    <row r="139" s="1" customFormat="1">
      <c r="B139" s="38"/>
      <c r="C139" s="39"/>
      <c r="D139" s="228" t="s">
        <v>174</v>
      </c>
      <c r="E139" s="39"/>
      <c r="F139" s="231" t="s">
        <v>1130</v>
      </c>
      <c r="G139" s="39"/>
      <c r="H139" s="39"/>
      <c r="I139" s="143"/>
      <c r="J139" s="39"/>
      <c r="K139" s="39"/>
      <c r="L139" s="43"/>
      <c r="M139" s="230"/>
      <c r="N139" s="79"/>
      <c r="O139" s="79"/>
      <c r="P139" s="79"/>
      <c r="Q139" s="79"/>
      <c r="R139" s="79"/>
      <c r="S139" s="79"/>
      <c r="T139" s="80"/>
      <c r="AT139" s="17" t="s">
        <v>174</v>
      </c>
      <c r="AU139" s="17" t="s">
        <v>76</v>
      </c>
    </row>
    <row r="140" s="13" customFormat="1">
      <c r="B140" s="243"/>
      <c r="C140" s="244"/>
      <c r="D140" s="228" t="s">
        <v>176</v>
      </c>
      <c r="E140" s="245" t="s">
        <v>1</v>
      </c>
      <c r="F140" s="246" t="s">
        <v>578</v>
      </c>
      <c r="G140" s="244"/>
      <c r="H140" s="245" t="s">
        <v>1</v>
      </c>
      <c r="I140" s="247"/>
      <c r="J140" s="244"/>
      <c r="K140" s="244"/>
      <c r="L140" s="248"/>
      <c r="M140" s="249"/>
      <c r="N140" s="250"/>
      <c r="O140" s="250"/>
      <c r="P140" s="250"/>
      <c r="Q140" s="250"/>
      <c r="R140" s="250"/>
      <c r="S140" s="250"/>
      <c r="T140" s="251"/>
      <c r="AT140" s="252" t="s">
        <v>176</v>
      </c>
      <c r="AU140" s="252" t="s">
        <v>76</v>
      </c>
      <c r="AV140" s="13" t="s">
        <v>74</v>
      </c>
      <c r="AW140" s="13" t="s">
        <v>30</v>
      </c>
      <c r="AX140" s="13" t="s">
        <v>67</v>
      </c>
      <c r="AY140" s="252" t="s">
        <v>163</v>
      </c>
    </row>
    <row r="141" s="12" customFormat="1">
      <c r="B141" s="232"/>
      <c r="C141" s="233"/>
      <c r="D141" s="228" t="s">
        <v>176</v>
      </c>
      <c r="E141" s="234" t="s">
        <v>1</v>
      </c>
      <c r="F141" s="235" t="s">
        <v>1131</v>
      </c>
      <c r="G141" s="233"/>
      <c r="H141" s="236">
        <v>8</v>
      </c>
      <c r="I141" s="237"/>
      <c r="J141" s="233"/>
      <c r="K141" s="233"/>
      <c r="L141" s="238"/>
      <c r="M141" s="239"/>
      <c r="N141" s="240"/>
      <c r="O141" s="240"/>
      <c r="P141" s="240"/>
      <c r="Q141" s="240"/>
      <c r="R141" s="240"/>
      <c r="S141" s="240"/>
      <c r="T141" s="241"/>
      <c r="AT141" s="242" t="s">
        <v>176</v>
      </c>
      <c r="AU141" s="242" t="s">
        <v>76</v>
      </c>
      <c r="AV141" s="12" t="s">
        <v>76</v>
      </c>
      <c r="AW141" s="12" t="s">
        <v>30</v>
      </c>
      <c r="AX141" s="12" t="s">
        <v>74</v>
      </c>
      <c r="AY141" s="242" t="s">
        <v>163</v>
      </c>
    </row>
    <row r="142" s="1" customFormat="1" ht="22.5" customHeight="1">
      <c r="B142" s="38"/>
      <c r="C142" s="216" t="s">
        <v>246</v>
      </c>
      <c r="D142" s="216" t="s">
        <v>165</v>
      </c>
      <c r="E142" s="217" t="s">
        <v>1381</v>
      </c>
      <c r="F142" s="218" t="s">
        <v>1382</v>
      </c>
      <c r="G142" s="219" t="s">
        <v>1383</v>
      </c>
      <c r="H142" s="220">
        <v>2</v>
      </c>
      <c r="I142" s="221"/>
      <c r="J142" s="222">
        <f>ROUND(I142*H142,2)</f>
        <v>0</v>
      </c>
      <c r="K142" s="218" t="s">
        <v>536</v>
      </c>
      <c r="L142" s="43"/>
      <c r="M142" s="223" t="s">
        <v>1</v>
      </c>
      <c r="N142" s="224" t="s">
        <v>38</v>
      </c>
      <c r="O142" s="79"/>
      <c r="P142" s="225">
        <f>O142*H142</f>
        <v>0</v>
      </c>
      <c r="Q142" s="225">
        <v>0</v>
      </c>
      <c r="R142" s="225">
        <f>Q142*H142</f>
        <v>0</v>
      </c>
      <c r="S142" s="225">
        <v>0</v>
      </c>
      <c r="T142" s="226">
        <f>S142*H142</f>
        <v>0</v>
      </c>
      <c r="AR142" s="17" t="s">
        <v>170</v>
      </c>
      <c r="AT142" s="17" t="s">
        <v>165</v>
      </c>
      <c r="AU142" s="17" t="s">
        <v>76</v>
      </c>
      <c r="AY142" s="17" t="s">
        <v>163</v>
      </c>
      <c r="BE142" s="227">
        <f>IF(N142="základní",J142,0)</f>
        <v>0</v>
      </c>
      <c r="BF142" s="227">
        <f>IF(N142="snížená",J142,0)</f>
        <v>0</v>
      </c>
      <c r="BG142" s="227">
        <f>IF(N142="zákl. přenesená",J142,0)</f>
        <v>0</v>
      </c>
      <c r="BH142" s="227">
        <f>IF(N142="sníž. přenesená",J142,0)</f>
        <v>0</v>
      </c>
      <c r="BI142" s="227">
        <f>IF(N142="nulová",J142,0)</f>
        <v>0</v>
      </c>
      <c r="BJ142" s="17" t="s">
        <v>74</v>
      </c>
      <c r="BK142" s="227">
        <f>ROUND(I142*H142,2)</f>
        <v>0</v>
      </c>
      <c r="BL142" s="17" t="s">
        <v>170</v>
      </c>
      <c r="BM142" s="17" t="s">
        <v>1876</v>
      </c>
    </row>
    <row r="143" s="1" customFormat="1">
      <c r="B143" s="38"/>
      <c r="C143" s="39"/>
      <c r="D143" s="228" t="s">
        <v>172</v>
      </c>
      <c r="E143" s="39"/>
      <c r="F143" s="229" t="s">
        <v>1385</v>
      </c>
      <c r="G143" s="39"/>
      <c r="H143" s="39"/>
      <c r="I143" s="143"/>
      <c r="J143" s="39"/>
      <c r="K143" s="39"/>
      <c r="L143" s="43"/>
      <c r="M143" s="230"/>
      <c r="N143" s="79"/>
      <c r="O143" s="79"/>
      <c r="P143" s="79"/>
      <c r="Q143" s="79"/>
      <c r="R143" s="79"/>
      <c r="S143" s="79"/>
      <c r="T143" s="80"/>
      <c r="AT143" s="17" t="s">
        <v>172</v>
      </c>
      <c r="AU143" s="17" t="s">
        <v>76</v>
      </c>
    </row>
    <row r="144" s="1" customFormat="1">
      <c r="B144" s="38"/>
      <c r="C144" s="39"/>
      <c r="D144" s="228" t="s">
        <v>174</v>
      </c>
      <c r="E144" s="39"/>
      <c r="F144" s="231" t="s">
        <v>1386</v>
      </c>
      <c r="G144" s="39"/>
      <c r="H144" s="39"/>
      <c r="I144" s="143"/>
      <c r="J144" s="39"/>
      <c r="K144" s="39"/>
      <c r="L144" s="43"/>
      <c r="M144" s="230"/>
      <c r="N144" s="79"/>
      <c r="O144" s="79"/>
      <c r="P144" s="79"/>
      <c r="Q144" s="79"/>
      <c r="R144" s="79"/>
      <c r="S144" s="79"/>
      <c r="T144" s="80"/>
      <c r="AT144" s="17" t="s">
        <v>174</v>
      </c>
      <c r="AU144" s="17" t="s">
        <v>76</v>
      </c>
    </row>
    <row r="145" s="1" customFormat="1">
      <c r="B145" s="38"/>
      <c r="C145" s="39"/>
      <c r="D145" s="228" t="s">
        <v>221</v>
      </c>
      <c r="E145" s="39"/>
      <c r="F145" s="231" t="s">
        <v>1387</v>
      </c>
      <c r="G145" s="39"/>
      <c r="H145" s="39"/>
      <c r="I145" s="143"/>
      <c r="J145" s="39"/>
      <c r="K145" s="39"/>
      <c r="L145" s="43"/>
      <c r="M145" s="230"/>
      <c r="N145" s="79"/>
      <c r="O145" s="79"/>
      <c r="P145" s="79"/>
      <c r="Q145" s="79"/>
      <c r="R145" s="79"/>
      <c r="S145" s="79"/>
      <c r="T145" s="80"/>
      <c r="AT145" s="17" t="s">
        <v>221</v>
      </c>
      <c r="AU145" s="17" t="s">
        <v>76</v>
      </c>
    </row>
    <row r="146" s="13" customFormat="1">
      <c r="B146" s="243"/>
      <c r="C146" s="244"/>
      <c r="D146" s="228" t="s">
        <v>176</v>
      </c>
      <c r="E146" s="245" t="s">
        <v>1</v>
      </c>
      <c r="F146" s="246" t="s">
        <v>1398</v>
      </c>
      <c r="G146" s="244"/>
      <c r="H146" s="245" t="s">
        <v>1</v>
      </c>
      <c r="I146" s="247"/>
      <c r="J146" s="244"/>
      <c r="K146" s="244"/>
      <c r="L146" s="248"/>
      <c r="M146" s="249"/>
      <c r="N146" s="250"/>
      <c r="O146" s="250"/>
      <c r="P146" s="250"/>
      <c r="Q146" s="250"/>
      <c r="R146" s="250"/>
      <c r="S146" s="250"/>
      <c r="T146" s="251"/>
      <c r="AT146" s="252" t="s">
        <v>176</v>
      </c>
      <c r="AU146" s="252" t="s">
        <v>76</v>
      </c>
      <c r="AV146" s="13" t="s">
        <v>74</v>
      </c>
      <c r="AW146" s="13" t="s">
        <v>30</v>
      </c>
      <c r="AX146" s="13" t="s">
        <v>67</v>
      </c>
      <c r="AY146" s="252" t="s">
        <v>163</v>
      </c>
    </row>
    <row r="147" s="12" customFormat="1">
      <c r="B147" s="232"/>
      <c r="C147" s="233"/>
      <c r="D147" s="228" t="s">
        <v>176</v>
      </c>
      <c r="E147" s="234" t="s">
        <v>1</v>
      </c>
      <c r="F147" s="235" t="s">
        <v>76</v>
      </c>
      <c r="G147" s="233"/>
      <c r="H147" s="236">
        <v>2</v>
      </c>
      <c r="I147" s="237"/>
      <c r="J147" s="233"/>
      <c r="K147" s="233"/>
      <c r="L147" s="238"/>
      <c r="M147" s="239"/>
      <c r="N147" s="240"/>
      <c r="O147" s="240"/>
      <c r="P147" s="240"/>
      <c r="Q147" s="240"/>
      <c r="R147" s="240"/>
      <c r="S147" s="240"/>
      <c r="T147" s="241"/>
      <c r="AT147" s="242" t="s">
        <v>176</v>
      </c>
      <c r="AU147" s="242" t="s">
        <v>76</v>
      </c>
      <c r="AV147" s="12" t="s">
        <v>76</v>
      </c>
      <c r="AW147" s="12" t="s">
        <v>30</v>
      </c>
      <c r="AX147" s="12" t="s">
        <v>74</v>
      </c>
      <c r="AY147" s="242" t="s">
        <v>163</v>
      </c>
    </row>
    <row r="148" s="1" customFormat="1" ht="22.5" customHeight="1">
      <c r="B148" s="38"/>
      <c r="C148" s="216" t="s">
        <v>255</v>
      </c>
      <c r="D148" s="216" t="s">
        <v>165</v>
      </c>
      <c r="E148" s="217" t="s">
        <v>580</v>
      </c>
      <c r="F148" s="218" t="s">
        <v>581</v>
      </c>
      <c r="G148" s="219" t="s">
        <v>582</v>
      </c>
      <c r="H148" s="220">
        <v>0.66700000000000004</v>
      </c>
      <c r="I148" s="221"/>
      <c r="J148" s="222">
        <f>ROUND(I148*H148,2)</f>
        <v>0</v>
      </c>
      <c r="K148" s="218" t="s">
        <v>536</v>
      </c>
      <c r="L148" s="43"/>
      <c r="M148" s="223" t="s">
        <v>1</v>
      </c>
      <c r="N148" s="224" t="s">
        <v>38</v>
      </c>
      <c r="O148" s="79"/>
      <c r="P148" s="225">
        <f>O148*H148</f>
        <v>0</v>
      </c>
      <c r="Q148" s="225">
        <v>0</v>
      </c>
      <c r="R148" s="225">
        <f>Q148*H148</f>
        <v>0</v>
      </c>
      <c r="S148" s="225">
        <v>0</v>
      </c>
      <c r="T148" s="226">
        <f>S148*H148</f>
        <v>0</v>
      </c>
      <c r="AR148" s="17" t="s">
        <v>170</v>
      </c>
      <c r="AT148" s="17" t="s">
        <v>165</v>
      </c>
      <c r="AU148" s="17" t="s">
        <v>76</v>
      </c>
      <c r="AY148" s="17" t="s">
        <v>163</v>
      </c>
      <c r="BE148" s="227">
        <f>IF(N148="základní",J148,0)</f>
        <v>0</v>
      </c>
      <c r="BF148" s="227">
        <f>IF(N148="snížená",J148,0)</f>
        <v>0</v>
      </c>
      <c r="BG148" s="227">
        <f>IF(N148="zákl. přenesená",J148,0)</f>
        <v>0</v>
      </c>
      <c r="BH148" s="227">
        <f>IF(N148="sníž. přenesená",J148,0)</f>
        <v>0</v>
      </c>
      <c r="BI148" s="227">
        <f>IF(N148="nulová",J148,0)</f>
        <v>0</v>
      </c>
      <c r="BJ148" s="17" t="s">
        <v>74</v>
      </c>
      <c r="BK148" s="227">
        <f>ROUND(I148*H148,2)</f>
        <v>0</v>
      </c>
      <c r="BL148" s="17" t="s">
        <v>170</v>
      </c>
      <c r="BM148" s="17" t="s">
        <v>1877</v>
      </c>
    </row>
    <row r="149" s="1" customFormat="1">
      <c r="B149" s="38"/>
      <c r="C149" s="39"/>
      <c r="D149" s="228" t="s">
        <v>172</v>
      </c>
      <c r="E149" s="39"/>
      <c r="F149" s="229" t="s">
        <v>584</v>
      </c>
      <c r="G149" s="39"/>
      <c r="H149" s="39"/>
      <c r="I149" s="143"/>
      <c r="J149" s="39"/>
      <c r="K149" s="39"/>
      <c r="L149" s="43"/>
      <c r="M149" s="230"/>
      <c r="N149" s="79"/>
      <c r="O149" s="79"/>
      <c r="P149" s="79"/>
      <c r="Q149" s="79"/>
      <c r="R149" s="79"/>
      <c r="S149" s="79"/>
      <c r="T149" s="80"/>
      <c r="AT149" s="17" t="s">
        <v>172</v>
      </c>
      <c r="AU149" s="17" t="s">
        <v>76</v>
      </c>
    </row>
    <row r="150" s="1" customFormat="1">
      <c r="B150" s="38"/>
      <c r="C150" s="39"/>
      <c r="D150" s="228" t="s">
        <v>174</v>
      </c>
      <c r="E150" s="39"/>
      <c r="F150" s="231" t="s">
        <v>585</v>
      </c>
      <c r="G150" s="39"/>
      <c r="H150" s="39"/>
      <c r="I150" s="143"/>
      <c r="J150" s="39"/>
      <c r="K150" s="39"/>
      <c r="L150" s="43"/>
      <c r="M150" s="230"/>
      <c r="N150" s="79"/>
      <c r="O150" s="79"/>
      <c r="P150" s="79"/>
      <c r="Q150" s="79"/>
      <c r="R150" s="79"/>
      <c r="S150" s="79"/>
      <c r="T150" s="80"/>
      <c r="AT150" s="17" t="s">
        <v>174</v>
      </c>
      <c r="AU150" s="17" t="s">
        <v>76</v>
      </c>
    </row>
    <row r="151" s="13" customFormat="1">
      <c r="B151" s="243"/>
      <c r="C151" s="244"/>
      <c r="D151" s="228" t="s">
        <v>176</v>
      </c>
      <c r="E151" s="245" t="s">
        <v>1</v>
      </c>
      <c r="F151" s="246" t="s">
        <v>1878</v>
      </c>
      <c r="G151" s="244"/>
      <c r="H151" s="245" t="s">
        <v>1</v>
      </c>
      <c r="I151" s="247"/>
      <c r="J151" s="244"/>
      <c r="K151" s="244"/>
      <c r="L151" s="248"/>
      <c r="M151" s="249"/>
      <c r="N151" s="250"/>
      <c r="O151" s="250"/>
      <c r="P151" s="250"/>
      <c r="Q151" s="250"/>
      <c r="R151" s="250"/>
      <c r="S151" s="250"/>
      <c r="T151" s="251"/>
      <c r="AT151" s="252" t="s">
        <v>176</v>
      </c>
      <c r="AU151" s="252" t="s">
        <v>76</v>
      </c>
      <c r="AV151" s="13" t="s">
        <v>74</v>
      </c>
      <c r="AW151" s="13" t="s">
        <v>30</v>
      </c>
      <c r="AX151" s="13" t="s">
        <v>67</v>
      </c>
      <c r="AY151" s="252" t="s">
        <v>163</v>
      </c>
    </row>
    <row r="152" s="12" customFormat="1">
      <c r="B152" s="232"/>
      <c r="C152" s="233"/>
      <c r="D152" s="228" t="s">
        <v>176</v>
      </c>
      <c r="E152" s="234" t="s">
        <v>1</v>
      </c>
      <c r="F152" s="235" t="s">
        <v>587</v>
      </c>
      <c r="G152" s="233"/>
      <c r="H152" s="236">
        <v>0.26700000000000002</v>
      </c>
      <c r="I152" s="237"/>
      <c r="J152" s="233"/>
      <c r="K152" s="233"/>
      <c r="L152" s="238"/>
      <c r="M152" s="239"/>
      <c r="N152" s="240"/>
      <c r="O152" s="240"/>
      <c r="P152" s="240"/>
      <c r="Q152" s="240"/>
      <c r="R152" s="240"/>
      <c r="S152" s="240"/>
      <c r="T152" s="241"/>
      <c r="AT152" s="242" t="s">
        <v>176</v>
      </c>
      <c r="AU152" s="242" t="s">
        <v>76</v>
      </c>
      <c r="AV152" s="12" t="s">
        <v>76</v>
      </c>
      <c r="AW152" s="12" t="s">
        <v>30</v>
      </c>
      <c r="AX152" s="12" t="s">
        <v>67</v>
      </c>
      <c r="AY152" s="242" t="s">
        <v>163</v>
      </c>
    </row>
    <row r="153" s="13" customFormat="1">
      <c r="B153" s="243"/>
      <c r="C153" s="244"/>
      <c r="D153" s="228" t="s">
        <v>176</v>
      </c>
      <c r="E153" s="245" t="s">
        <v>1</v>
      </c>
      <c r="F153" s="246" t="s">
        <v>1879</v>
      </c>
      <c r="G153" s="244"/>
      <c r="H153" s="245" t="s">
        <v>1</v>
      </c>
      <c r="I153" s="247"/>
      <c r="J153" s="244"/>
      <c r="K153" s="244"/>
      <c r="L153" s="248"/>
      <c r="M153" s="249"/>
      <c r="N153" s="250"/>
      <c r="O153" s="250"/>
      <c r="P153" s="250"/>
      <c r="Q153" s="250"/>
      <c r="R153" s="250"/>
      <c r="S153" s="250"/>
      <c r="T153" s="251"/>
      <c r="AT153" s="252" t="s">
        <v>176</v>
      </c>
      <c r="AU153" s="252" t="s">
        <v>76</v>
      </c>
      <c r="AV153" s="13" t="s">
        <v>74</v>
      </c>
      <c r="AW153" s="13" t="s">
        <v>30</v>
      </c>
      <c r="AX153" s="13" t="s">
        <v>67</v>
      </c>
      <c r="AY153" s="252" t="s">
        <v>163</v>
      </c>
    </row>
    <row r="154" s="12" customFormat="1">
      <c r="B154" s="232"/>
      <c r="C154" s="233"/>
      <c r="D154" s="228" t="s">
        <v>176</v>
      </c>
      <c r="E154" s="234" t="s">
        <v>1</v>
      </c>
      <c r="F154" s="235" t="s">
        <v>589</v>
      </c>
      <c r="G154" s="233"/>
      <c r="H154" s="236">
        <v>0.40000000000000002</v>
      </c>
      <c r="I154" s="237"/>
      <c r="J154" s="233"/>
      <c r="K154" s="233"/>
      <c r="L154" s="238"/>
      <c r="M154" s="239"/>
      <c r="N154" s="240"/>
      <c r="O154" s="240"/>
      <c r="P154" s="240"/>
      <c r="Q154" s="240"/>
      <c r="R154" s="240"/>
      <c r="S154" s="240"/>
      <c r="T154" s="241"/>
      <c r="AT154" s="242" t="s">
        <v>176</v>
      </c>
      <c r="AU154" s="242" t="s">
        <v>76</v>
      </c>
      <c r="AV154" s="12" t="s">
        <v>76</v>
      </c>
      <c r="AW154" s="12" t="s">
        <v>30</v>
      </c>
      <c r="AX154" s="12" t="s">
        <v>67</v>
      </c>
      <c r="AY154" s="242" t="s">
        <v>163</v>
      </c>
    </row>
    <row r="155" s="14" customFormat="1">
      <c r="B155" s="253"/>
      <c r="C155" s="254"/>
      <c r="D155" s="228" t="s">
        <v>176</v>
      </c>
      <c r="E155" s="255" t="s">
        <v>1</v>
      </c>
      <c r="F155" s="256" t="s">
        <v>188</v>
      </c>
      <c r="G155" s="254"/>
      <c r="H155" s="257">
        <v>0.66700000000000004</v>
      </c>
      <c r="I155" s="258"/>
      <c r="J155" s="254"/>
      <c r="K155" s="254"/>
      <c r="L155" s="259"/>
      <c r="M155" s="260"/>
      <c r="N155" s="261"/>
      <c r="O155" s="261"/>
      <c r="P155" s="261"/>
      <c r="Q155" s="261"/>
      <c r="R155" s="261"/>
      <c r="S155" s="261"/>
      <c r="T155" s="262"/>
      <c r="AT155" s="263" t="s">
        <v>176</v>
      </c>
      <c r="AU155" s="263" t="s">
        <v>76</v>
      </c>
      <c r="AV155" s="14" t="s">
        <v>170</v>
      </c>
      <c r="AW155" s="14" t="s">
        <v>30</v>
      </c>
      <c r="AX155" s="14" t="s">
        <v>74</v>
      </c>
      <c r="AY155" s="263" t="s">
        <v>163</v>
      </c>
    </row>
    <row r="156" s="1" customFormat="1" ht="22.5" customHeight="1">
      <c r="B156" s="38"/>
      <c r="C156" s="216" t="s">
        <v>267</v>
      </c>
      <c r="D156" s="216" t="s">
        <v>165</v>
      </c>
      <c r="E156" s="217" t="s">
        <v>590</v>
      </c>
      <c r="F156" s="218" t="s">
        <v>591</v>
      </c>
      <c r="G156" s="219" t="s">
        <v>582</v>
      </c>
      <c r="H156" s="220">
        <v>0.66700000000000004</v>
      </c>
      <c r="I156" s="221"/>
      <c r="J156" s="222">
        <f>ROUND(I156*H156,2)</f>
        <v>0</v>
      </c>
      <c r="K156" s="218" t="s">
        <v>536</v>
      </c>
      <c r="L156" s="43"/>
      <c r="M156" s="223" t="s">
        <v>1</v>
      </c>
      <c r="N156" s="224" t="s">
        <v>38</v>
      </c>
      <c r="O156" s="79"/>
      <c r="P156" s="225">
        <f>O156*H156</f>
        <v>0</v>
      </c>
      <c r="Q156" s="225">
        <v>0</v>
      </c>
      <c r="R156" s="225">
        <f>Q156*H156</f>
        <v>0</v>
      </c>
      <c r="S156" s="225">
        <v>0</v>
      </c>
      <c r="T156" s="226">
        <f>S156*H156</f>
        <v>0</v>
      </c>
      <c r="AR156" s="17" t="s">
        <v>170</v>
      </c>
      <c r="AT156" s="17" t="s">
        <v>165</v>
      </c>
      <c r="AU156" s="17" t="s">
        <v>76</v>
      </c>
      <c r="AY156" s="17" t="s">
        <v>163</v>
      </c>
      <c r="BE156" s="227">
        <f>IF(N156="základní",J156,0)</f>
        <v>0</v>
      </c>
      <c r="BF156" s="227">
        <f>IF(N156="snížená",J156,0)</f>
        <v>0</v>
      </c>
      <c r="BG156" s="227">
        <f>IF(N156="zákl. přenesená",J156,0)</f>
        <v>0</v>
      </c>
      <c r="BH156" s="227">
        <f>IF(N156="sníž. přenesená",J156,0)</f>
        <v>0</v>
      </c>
      <c r="BI156" s="227">
        <f>IF(N156="nulová",J156,0)</f>
        <v>0</v>
      </c>
      <c r="BJ156" s="17" t="s">
        <v>74</v>
      </c>
      <c r="BK156" s="227">
        <f>ROUND(I156*H156,2)</f>
        <v>0</v>
      </c>
      <c r="BL156" s="17" t="s">
        <v>170</v>
      </c>
      <c r="BM156" s="17" t="s">
        <v>1880</v>
      </c>
    </row>
    <row r="157" s="1" customFormat="1">
      <c r="B157" s="38"/>
      <c r="C157" s="39"/>
      <c r="D157" s="228" t="s">
        <v>172</v>
      </c>
      <c r="E157" s="39"/>
      <c r="F157" s="229" t="s">
        <v>593</v>
      </c>
      <c r="G157" s="39"/>
      <c r="H157" s="39"/>
      <c r="I157" s="143"/>
      <c r="J157" s="39"/>
      <c r="K157" s="39"/>
      <c r="L157" s="43"/>
      <c r="M157" s="230"/>
      <c r="N157" s="79"/>
      <c r="O157" s="79"/>
      <c r="P157" s="79"/>
      <c r="Q157" s="79"/>
      <c r="R157" s="79"/>
      <c r="S157" s="79"/>
      <c r="T157" s="80"/>
      <c r="AT157" s="17" t="s">
        <v>172</v>
      </c>
      <c r="AU157" s="17" t="s">
        <v>76</v>
      </c>
    </row>
    <row r="158" s="1" customFormat="1">
      <c r="B158" s="38"/>
      <c r="C158" s="39"/>
      <c r="D158" s="228" t="s">
        <v>174</v>
      </c>
      <c r="E158" s="39"/>
      <c r="F158" s="231" t="s">
        <v>594</v>
      </c>
      <c r="G158" s="39"/>
      <c r="H158" s="39"/>
      <c r="I158" s="143"/>
      <c r="J158" s="39"/>
      <c r="K158" s="39"/>
      <c r="L158" s="43"/>
      <c r="M158" s="230"/>
      <c r="N158" s="79"/>
      <c r="O158" s="79"/>
      <c r="P158" s="79"/>
      <c r="Q158" s="79"/>
      <c r="R158" s="79"/>
      <c r="S158" s="79"/>
      <c r="T158" s="80"/>
      <c r="AT158" s="17" t="s">
        <v>174</v>
      </c>
      <c r="AU158" s="17" t="s">
        <v>76</v>
      </c>
    </row>
    <row r="159" s="13" customFormat="1">
      <c r="B159" s="243"/>
      <c r="C159" s="244"/>
      <c r="D159" s="228" t="s">
        <v>176</v>
      </c>
      <c r="E159" s="245" t="s">
        <v>1</v>
      </c>
      <c r="F159" s="246" t="s">
        <v>1881</v>
      </c>
      <c r="G159" s="244"/>
      <c r="H159" s="245" t="s">
        <v>1</v>
      </c>
      <c r="I159" s="247"/>
      <c r="J159" s="244"/>
      <c r="K159" s="244"/>
      <c r="L159" s="248"/>
      <c r="M159" s="249"/>
      <c r="N159" s="250"/>
      <c r="O159" s="250"/>
      <c r="P159" s="250"/>
      <c r="Q159" s="250"/>
      <c r="R159" s="250"/>
      <c r="S159" s="250"/>
      <c r="T159" s="251"/>
      <c r="AT159" s="252" t="s">
        <v>176</v>
      </c>
      <c r="AU159" s="252" t="s">
        <v>76</v>
      </c>
      <c r="AV159" s="13" t="s">
        <v>74</v>
      </c>
      <c r="AW159" s="13" t="s">
        <v>30</v>
      </c>
      <c r="AX159" s="13" t="s">
        <v>67</v>
      </c>
      <c r="AY159" s="252" t="s">
        <v>163</v>
      </c>
    </row>
    <row r="160" s="12" customFormat="1">
      <c r="B160" s="232"/>
      <c r="C160" s="233"/>
      <c r="D160" s="228" t="s">
        <v>176</v>
      </c>
      <c r="E160" s="234" t="s">
        <v>1</v>
      </c>
      <c r="F160" s="235" t="s">
        <v>587</v>
      </c>
      <c r="G160" s="233"/>
      <c r="H160" s="236">
        <v>0.26700000000000002</v>
      </c>
      <c r="I160" s="237"/>
      <c r="J160" s="233"/>
      <c r="K160" s="233"/>
      <c r="L160" s="238"/>
      <c r="M160" s="239"/>
      <c r="N160" s="240"/>
      <c r="O160" s="240"/>
      <c r="P160" s="240"/>
      <c r="Q160" s="240"/>
      <c r="R160" s="240"/>
      <c r="S160" s="240"/>
      <c r="T160" s="241"/>
      <c r="AT160" s="242" t="s">
        <v>176</v>
      </c>
      <c r="AU160" s="242" t="s">
        <v>76</v>
      </c>
      <c r="AV160" s="12" t="s">
        <v>76</v>
      </c>
      <c r="AW160" s="12" t="s">
        <v>30</v>
      </c>
      <c r="AX160" s="12" t="s">
        <v>67</v>
      </c>
      <c r="AY160" s="242" t="s">
        <v>163</v>
      </c>
    </row>
    <row r="161" s="13" customFormat="1">
      <c r="B161" s="243"/>
      <c r="C161" s="244"/>
      <c r="D161" s="228" t="s">
        <v>176</v>
      </c>
      <c r="E161" s="245" t="s">
        <v>1</v>
      </c>
      <c r="F161" s="246" t="s">
        <v>1882</v>
      </c>
      <c r="G161" s="244"/>
      <c r="H161" s="245" t="s">
        <v>1</v>
      </c>
      <c r="I161" s="247"/>
      <c r="J161" s="244"/>
      <c r="K161" s="244"/>
      <c r="L161" s="248"/>
      <c r="M161" s="249"/>
      <c r="N161" s="250"/>
      <c r="O161" s="250"/>
      <c r="P161" s="250"/>
      <c r="Q161" s="250"/>
      <c r="R161" s="250"/>
      <c r="S161" s="250"/>
      <c r="T161" s="251"/>
      <c r="AT161" s="252" t="s">
        <v>176</v>
      </c>
      <c r="AU161" s="252" t="s">
        <v>76</v>
      </c>
      <c r="AV161" s="13" t="s">
        <v>74</v>
      </c>
      <c r="AW161" s="13" t="s">
        <v>30</v>
      </c>
      <c r="AX161" s="13" t="s">
        <v>67</v>
      </c>
      <c r="AY161" s="252" t="s">
        <v>163</v>
      </c>
    </row>
    <row r="162" s="12" customFormat="1">
      <c r="B162" s="232"/>
      <c r="C162" s="233"/>
      <c r="D162" s="228" t="s">
        <v>176</v>
      </c>
      <c r="E162" s="234" t="s">
        <v>1</v>
      </c>
      <c r="F162" s="235" t="s">
        <v>589</v>
      </c>
      <c r="G162" s="233"/>
      <c r="H162" s="236">
        <v>0.40000000000000002</v>
      </c>
      <c r="I162" s="237"/>
      <c r="J162" s="233"/>
      <c r="K162" s="233"/>
      <c r="L162" s="238"/>
      <c r="M162" s="239"/>
      <c r="N162" s="240"/>
      <c r="O162" s="240"/>
      <c r="P162" s="240"/>
      <c r="Q162" s="240"/>
      <c r="R162" s="240"/>
      <c r="S162" s="240"/>
      <c r="T162" s="241"/>
      <c r="AT162" s="242" t="s">
        <v>176</v>
      </c>
      <c r="AU162" s="242" t="s">
        <v>76</v>
      </c>
      <c r="AV162" s="12" t="s">
        <v>76</v>
      </c>
      <c r="AW162" s="12" t="s">
        <v>30</v>
      </c>
      <c r="AX162" s="12" t="s">
        <v>67</v>
      </c>
      <c r="AY162" s="242" t="s">
        <v>163</v>
      </c>
    </row>
    <row r="163" s="14" customFormat="1">
      <c r="B163" s="253"/>
      <c r="C163" s="254"/>
      <c r="D163" s="228" t="s">
        <v>176</v>
      </c>
      <c r="E163" s="255" t="s">
        <v>1</v>
      </c>
      <c r="F163" s="256" t="s">
        <v>188</v>
      </c>
      <c r="G163" s="254"/>
      <c r="H163" s="257">
        <v>0.66700000000000004</v>
      </c>
      <c r="I163" s="258"/>
      <c r="J163" s="254"/>
      <c r="K163" s="254"/>
      <c r="L163" s="259"/>
      <c r="M163" s="260"/>
      <c r="N163" s="261"/>
      <c r="O163" s="261"/>
      <c r="P163" s="261"/>
      <c r="Q163" s="261"/>
      <c r="R163" s="261"/>
      <c r="S163" s="261"/>
      <c r="T163" s="262"/>
      <c r="AT163" s="263" t="s">
        <v>176</v>
      </c>
      <c r="AU163" s="263" t="s">
        <v>76</v>
      </c>
      <c r="AV163" s="14" t="s">
        <v>170</v>
      </c>
      <c r="AW163" s="14" t="s">
        <v>30</v>
      </c>
      <c r="AX163" s="14" t="s">
        <v>74</v>
      </c>
      <c r="AY163" s="263" t="s">
        <v>163</v>
      </c>
    </row>
    <row r="164" s="1" customFormat="1" ht="22.5" customHeight="1">
      <c r="B164" s="38"/>
      <c r="C164" s="216" t="s">
        <v>280</v>
      </c>
      <c r="D164" s="216" t="s">
        <v>165</v>
      </c>
      <c r="E164" s="217" t="s">
        <v>1138</v>
      </c>
      <c r="F164" s="218" t="s">
        <v>1139</v>
      </c>
      <c r="G164" s="219" t="s">
        <v>1140</v>
      </c>
      <c r="H164" s="220">
        <v>2</v>
      </c>
      <c r="I164" s="221"/>
      <c r="J164" s="222">
        <f>ROUND(I164*H164,2)</f>
        <v>0</v>
      </c>
      <c r="K164" s="218" t="s">
        <v>536</v>
      </c>
      <c r="L164" s="43"/>
      <c r="M164" s="223" t="s">
        <v>1</v>
      </c>
      <c r="N164" s="224" t="s">
        <v>38</v>
      </c>
      <c r="O164" s="79"/>
      <c r="P164" s="225">
        <f>O164*H164</f>
        <v>0</v>
      </c>
      <c r="Q164" s="225">
        <v>0</v>
      </c>
      <c r="R164" s="225">
        <f>Q164*H164</f>
        <v>0</v>
      </c>
      <c r="S164" s="225">
        <v>0</v>
      </c>
      <c r="T164" s="226">
        <f>S164*H164</f>
        <v>0</v>
      </c>
      <c r="AR164" s="17" t="s">
        <v>170</v>
      </c>
      <c r="AT164" s="17" t="s">
        <v>165</v>
      </c>
      <c r="AU164" s="17" t="s">
        <v>76</v>
      </c>
      <c r="AY164" s="17" t="s">
        <v>163</v>
      </c>
      <c r="BE164" s="227">
        <f>IF(N164="základní",J164,0)</f>
        <v>0</v>
      </c>
      <c r="BF164" s="227">
        <f>IF(N164="snížená",J164,0)</f>
        <v>0</v>
      </c>
      <c r="BG164" s="227">
        <f>IF(N164="zákl. přenesená",J164,0)</f>
        <v>0</v>
      </c>
      <c r="BH164" s="227">
        <f>IF(N164="sníž. přenesená",J164,0)</f>
        <v>0</v>
      </c>
      <c r="BI164" s="227">
        <f>IF(N164="nulová",J164,0)</f>
        <v>0</v>
      </c>
      <c r="BJ164" s="17" t="s">
        <v>74</v>
      </c>
      <c r="BK164" s="227">
        <f>ROUND(I164*H164,2)</f>
        <v>0</v>
      </c>
      <c r="BL164" s="17" t="s">
        <v>170</v>
      </c>
      <c r="BM164" s="17" t="s">
        <v>1883</v>
      </c>
    </row>
    <row r="165" s="1" customFormat="1">
      <c r="B165" s="38"/>
      <c r="C165" s="39"/>
      <c r="D165" s="228" t="s">
        <v>172</v>
      </c>
      <c r="E165" s="39"/>
      <c r="F165" s="229" t="s">
        <v>1142</v>
      </c>
      <c r="G165" s="39"/>
      <c r="H165" s="39"/>
      <c r="I165" s="143"/>
      <c r="J165" s="39"/>
      <c r="K165" s="39"/>
      <c r="L165" s="43"/>
      <c r="M165" s="230"/>
      <c r="N165" s="79"/>
      <c r="O165" s="79"/>
      <c r="P165" s="79"/>
      <c r="Q165" s="79"/>
      <c r="R165" s="79"/>
      <c r="S165" s="79"/>
      <c r="T165" s="80"/>
      <c r="AT165" s="17" t="s">
        <v>172</v>
      </c>
      <c r="AU165" s="17" t="s">
        <v>76</v>
      </c>
    </row>
    <row r="166" s="1" customFormat="1">
      <c r="B166" s="38"/>
      <c r="C166" s="39"/>
      <c r="D166" s="228" t="s">
        <v>174</v>
      </c>
      <c r="E166" s="39"/>
      <c r="F166" s="231" t="s">
        <v>1143</v>
      </c>
      <c r="G166" s="39"/>
      <c r="H166" s="39"/>
      <c r="I166" s="143"/>
      <c r="J166" s="39"/>
      <c r="K166" s="39"/>
      <c r="L166" s="43"/>
      <c r="M166" s="230"/>
      <c r="N166" s="79"/>
      <c r="O166" s="79"/>
      <c r="P166" s="79"/>
      <c r="Q166" s="79"/>
      <c r="R166" s="79"/>
      <c r="S166" s="79"/>
      <c r="T166" s="80"/>
      <c r="AT166" s="17" t="s">
        <v>174</v>
      </c>
      <c r="AU166" s="17" t="s">
        <v>76</v>
      </c>
    </row>
    <row r="167" s="13" customFormat="1">
      <c r="B167" s="243"/>
      <c r="C167" s="244"/>
      <c r="D167" s="228" t="s">
        <v>176</v>
      </c>
      <c r="E167" s="245" t="s">
        <v>1</v>
      </c>
      <c r="F167" s="246" t="s">
        <v>1388</v>
      </c>
      <c r="G167" s="244"/>
      <c r="H167" s="245" t="s">
        <v>1</v>
      </c>
      <c r="I167" s="247"/>
      <c r="J167" s="244"/>
      <c r="K167" s="244"/>
      <c r="L167" s="248"/>
      <c r="M167" s="249"/>
      <c r="N167" s="250"/>
      <c r="O167" s="250"/>
      <c r="P167" s="250"/>
      <c r="Q167" s="250"/>
      <c r="R167" s="250"/>
      <c r="S167" s="250"/>
      <c r="T167" s="251"/>
      <c r="AT167" s="252" t="s">
        <v>176</v>
      </c>
      <c r="AU167" s="252" t="s">
        <v>76</v>
      </c>
      <c r="AV167" s="13" t="s">
        <v>74</v>
      </c>
      <c r="AW167" s="13" t="s">
        <v>30</v>
      </c>
      <c r="AX167" s="13" t="s">
        <v>67</v>
      </c>
      <c r="AY167" s="252" t="s">
        <v>163</v>
      </c>
    </row>
    <row r="168" s="12" customFormat="1">
      <c r="B168" s="232"/>
      <c r="C168" s="233"/>
      <c r="D168" s="228" t="s">
        <v>176</v>
      </c>
      <c r="E168" s="234" t="s">
        <v>1</v>
      </c>
      <c r="F168" s="235" t="s">
        <v>76</v>
      </c>
      <c r="G168" s="233"/>
      <c r="H168" s="236">
        <v>2</v>
      </c>
      <c r="I168" s="237"/>
      <c r="J168" s="233"/>
      <c r="K168" s="233"/>
      <c r="L168" s="238"/>
      <c r="M168" s="239"/>
      <c r="N168" s="240"/>
      <c r="O168" s="240"/>
      <c r="P168" s="240"/>
      <c r="Q168" s="240"/>
      <c r="R168" s="240"/>
      <c r="S168" s="240"/>
      <c r="T168" s="241"/>
      <c r="AT168" s="242" t="s">
        <v>176</v>
      </c>
      <c r="AU168" s="242" t="s">
        <v>76</v>
      </c>
      <c r="AV168" s="12" t="s">
        <v>76</v>
      </c>
      <c r="AW168" s="12" t="s">
        <v>30</v>
      </c>
      <c r="AX168" s="12" t="s">
        <v>74</v>
      </c>
      <c r="AY168" s="242" t="s">
        <v>163</v>
      </c>
    </row>
    <row r="169" s="1" customFormat="1" ht="22.5" customHeight="1">
      <c r="B169" s="38"/>
      <c r="C169" s="216" t="s">
        <v>8</v>
      </c>
      <c r="D169" s="216" t="s">
        <v>165</v>
      </c>
      <c r="E169" s="217" t="s">
        <v>1144</v>
      </c>
      <c r="F169" s="218" t="s">
        <v>1145</v>
      </c>
      <c r="G169" s="219" t="s">
        <v>1140</v>
      </c>
      <c r="H169" s="220">
        <v>4</v>
      </c>
      <c r="I169" s="221"/>
      <c r="J169" s="222">
        <f>ROUND(I169*H169,2)</f>
        <v>0</v>
      </c>
      <c r="K169" s="218" t="s">
        <v>536</v>
      </c>
      <c r="L169" s="43"/>
      <c r="M169" s="223" t="s">
        <v>1</v>
      </c>
      <c r="N169" s="224" t="s">
        <v>38</v>
      </c>
      <c r="O169" s="79"/>
      <c r="P169" s="225">
        <f>O169*H169</f>
        <v>0</v>
      </c>
      <c r="Q169" s="225">
        <v>0</v>
      </c>
      <c r="R169" s="225">
        <f>Q169*H169</f>
        <v>0</v>
      </c>
      <c r="S169" s="225">
        <v>0</v>
      </c>
      <c r="T169" s="226">
        <f>S169*H169</f>
        <v>0</v>
      </c>
      <c r="AR169" s="17" t="s">
        <v>170</v>
      </c>
      <c r="AT169" s="17" t="s">
        <v>165</v>
      </c>
      <c r="AU169" s="17" t="s">
        <v>76</v>
      </c>
      <c r="AY169" s="17" t="s">
        <v>163</v>
      </c>
      <c r="BE169" s="227">
        <f>IF(N169="základní",J169,0)</f>
        <v>0</v>
      </c>
      <c r="BF169" s="227">
        <f>IF(N169="snížená",J169,0)</f>
        <v>0</v>
      </c>
      <c r="BG169" s="227">
        <f>IF(N169="zákl. přenesená",J169,0)</f>
        <v>0</v>
      </c>
      <c r="BH169" s="227">
        <f>IF(N169="sníž. přenesená",J169,0)</f>
        <v>0</v>
      </c>
      <c r="BI169" s="227">
        <f>IF(N169="nulová",J169,0)</f>
        <v>0</v>
      </c>
      <c r="BJ169" s="17" t="s">
        <v>74</v>
      </c>
      <c r="BK169" s="227">
        <f>ROUND(I169*H169,2)</f>
        <v>0</v>
      </c>
      <c r="BL169" s="17" t="s">
        <v>170</v>
      </c>
      <c r="BM169" s="17" t="s">
        <v>1884</v>
      </c>
    </row>
    <row r="170" s="1" customFormat="1">
      <c r="B170" s="38"/>
      <c r="C170" s="39"/>
      <c r="D170" s="228" t="s">
        <v>172</v>
      </c>
      <c r="E170" s="39"/>
      <c r="F170" s="229" t="s">
        <v>1147</v>
      </c>
      <c r="G170" s="39"/>
      <c r="H170" s="39"/>
      <c r="I170" s="143"/>
      <c r="J170" s="39"/>
      <c r="K170" s="39"/>
      <c r="L170" s="43"/>
      <c r="M170" s="230"/>
      <c r="N170" s="79"/>
      <c r="O170" s="79"/>
      <c r="P170" s="79"/>
      <c r="Q170" s="79"/>
      <c r="R170" s="79"/>
      <c r="S170" s="79"/>
      <c r="T170" s="80"/>
      <c r="AT170" s="17" t="s">
        <v>172</v>
      </c>
      <c r="AU170" s="17" t="s">
        <v>76</v>
      </c>
    </row>
    <row r="171" s="1" customFormat="1">
      <c r="B171" s="38"/>
      <c r="C171" s="39"/>
      <c r="D171" s="228" t="s">
        <v>174</v>
      </c>
      <c r="E171" s="39"/>
      <c r="F171" s="231" t="s">
        <v>1143</v>
      </c>
      <c r="G171" s="39"/>
      <c r="H171" s="39"/>
      <c r="I171" s="143"/>
      <c r="J171" s="39"/>
      <c r="K171" s="39"/>
      <c r="L171" s="43"/>
      <c r="M171" s="230"/>
      <c r="N171" s="79"/>
      <c r="O171" s="79"/>
      <c r="P171" s="79"/>
      <c r="Q171" s="79"/>
      <c r="R171" s="79"/>
      <c r="S171" s="79"/>
      <c r="T171" s="80"/>
      <c r="AT171" s="17" t="s">
        <v>174</v>
      </c>
      <c r="AU171" s="17" t="s">
        <v>76</v>
      </c>
    </row>
    <row r="172" s="13" customFormat="1">
      <c r="B172" s="243"/>
      <c r="C172" s="244"/>
      <c r="D172" s="228" t="s">
        <v>176</v>
      </c>
      <c r="E172" s="245" t="s">
        <v>1</v>
      </c>
      <c r="F172" s="246" t="s">
        <v>558</v>
      </c>
      <c r="G172" s="244"/>
      <c r="H172" s="245" t="s">
        <v>1</v>
      </c>
      <c r="I172" s="247"/>
      <c r="J172" s="244"/>
      <c r="K172" s="244"/>
      <c r="L172" s="248"/>
      <c r="M172" s="249"/>
      <c r="N172" s="250"/>
      <c r="O172" s="250"/>
      <c r="P172" s="250"/>
      <c r="Q172" s="250"/>
      <c r="R172" s="250"/>
      <c r="S172" s="250"/>
      <c r="T172" s="251"/>
      <c r="AT172" s="252" t="s">
        <v>176</v>
      </c>
      <c r="AU172" s="252" t="s">
        <v>76</v>
      </c>
      <c r="AV172" s="13" t="s">
        <v>74</v>
      </c>
      <c r="AW172" s="13" t="s">
        <v>30</v>
      </c>
      <c r="AX172" s="13" t="s">
        <v>67</v>
      </c>
      <c r="AY172" s="252" t="s">
        <v>163</v>
      </c>
    </row>
    <row r="173" s="12" customFormat="1">
      <c r="B173" s="232"/>
      <c r="C173" s="233"/>
      <c r="D173" s="228" t="s">
        <v>176</v>
      </c>
      <c r="E173" s="234" t="s">
        <v>1</v>
      </c>
      <c r="F173" s="235" t="s">
        <v>170</v>
      </c>
      <c r="G173" s="233"/>
      <c r="H173" s="236">
        <v>4</v>
      </c>
      <c r="I173" s="237"/>
      <c r="J173" s="233"/>
      <c r="K173" s="233"/>
      <c r="L173" s="238"/>
      <c r="M173" s="239"/>
      <c r="N173" s="240"/>
      <c r="O173" s="240"/>
      <c r="P173" s="240"/>
      <c r="Q173" s="240"/>
      <c r="R173" s="240"/>
      <c r="S173" s="240"/>
      <c r="T173" s="241"/>
      <c r="AT173" s="242" t="s">
        <v>176</v>
      </c>
      <c r="AU173" s="242" t="s">
        <v>76</v>
      </c>
      <c r="AV173" s="12" t="s">
        <v>76</v>
      </c>
      <c r="AW173" s="12" t="s">
        <v>30</v>
      </c>
      <c r="AX173" s="12" t="s">
        <v>74</v>
      </c>
      <c r="AY173" s="242" t="s">
        <v>163</v>
      </c>
    </row>
    <row r="174" s="1" customFormat="1" ht="22.5" customHeight="1">
      <c r="B174" s="38"/>
      <c r="C174" s="216" t="s">
        <v>294</v>
      </c>
      <c r="D174" s="216" t="s">
        <v>165</v>
      </c>
      <c r="E174" s="217" t="s">
        <v>1148</v>
      </c>
      <c r="F174" s="218" t="s">
        <v>1149</v>
      </c>
      <c r="G174" s="219" t="s">
        <v>1140</v>
      </c>
      <c r="H174" s="220">
        <v>3</v>
      </c>
      <c r="I174" s="221"/>
      <c r="J174" s="222">
        <f>ROUND(I174*H174,2)</f>
        <v>0</v>
      </c>
      <c r="K174" s="218" t="s">
        <v>536</v>
      </c>
      <c r="L174" s="43"/>
      <c r="M174" s="223" t="s">
        <v>1</v>
      </c>
      <c r="N174" s="224" t="s">
        <v>38</v>
      </c>
      <c r="O174" s="79"/>
      <c r="P174" s="225">
        <f>O174*H174</f>
        <v>0</v>
      </c>
      <c r="Q174" s="225">
        <v>0</v>
      </c>
      <c r="R174" s="225">
        <f>Q174*H174</f>
        <v>0</v>
      </c>
      <c r="S174" s="225">
        <v>0</v>
      </c>
      <c r="T174" s="226">
        <f>S174*H174</f>
        <v>0</v>
      </c>
      <c r="AR174" s="17" t="s">
        <v>170</v>
      </c>
      <c r="AT174" s="17" t="s">
        <v>165</v>
      </c>
      <c r="AU174" s="17" t="s">
        <v>76</v>
      </c>
      <c r="AY174" s="17" t="s">
        <v>163</v>
      </c>
      <c r="BE174" s="227">
        <f>IF(N174="základní",J174,0)</f>
        <v>0</v>
      </c>
      <c r="BF174" s="227">
        <f>IF(N174="snížená",J174,0)</f>
        <v>0</v>
      </c>
      <c r="BG174" s="227">
        <f>IF(N174="zákl. přenesená",J174,0)</f>
        <v>0</v>
      </c>
      <c r="BH174" s="227">
        <f>IF(N174="sníž. přenesená",J174,0)</f>
        <v>0</v>
      </c>
      <c r="BI174" s="227">
        <f>IF(N174="nulová",J174,0)</f>
        <v>0</v>
      </c>
      <c r="BJ174" s="17" t="s">
        <v>74</v>
      </c>
      <c r="BK174" s="227">
        <f>ROUND(I174*H174,2)</f>
        <v>0</v>
      </c>
      <c r="BL174" s="17" t="s">
        <v>170</v>
      </c>
      <c r="BM174" s="17" t="s">
        <v>1885</v>
      </c>
    </row>
    <row r="175" s="1" customFormat="1">
      <c r="B175" s="38"/>
      <c r="C175" s="39"/>
      <c r="D175" s="228" t="s">
        <v>172</v>
      </c>
      <c r="E175" s="39"/>
      <c r="F175" s="229" t="s">
        <v>1151</v>
      </c>
      <c r="G175" s="39"/>
      <c r="H175" s="39"/>
      <c r="I175" s="143"/>
      <c r="J175" s="39"/>
      <c r="K175" s="39"/>
      <c r="L175" s="43"/>
      <c r="M175" s="230"/>
      <c r="N175" s="79"/>
      <c r="O175" s="79"/>
      <c r="P175" s="79"/>
      <c r="Q175" s="79"/>
      <c r="R175" s="79"/>
      <c r="S175" s="79"/>
      <c r="T175" s="80"/>
      <c r="AT175" s="17" t="s">
        <v>172</v>
      </c>
      <c r="AU175" s="17" t="s">
        <v>76</v>
      </c>
    </row>
    <row r="176" s="1" customFormat="1">
      <c r="B176" s="38"/>
      <c r="C176" s="39"/>
      <c r="D176" s="228" t="s">
        <v>174</v>
      </c>
      <c r="E176" s="39"/>
      <c r="F176" s="231" t="s">
        <v>1152</v>
      </c>
      <c r="G176" s="39"/>
      <c r="H176" s="39"/>
      <c r="I176" s="143"/>
      <c r="J176" s="39"/>
      <c r="K176" s="39"/>
      <c r="L176" s="43"/>
      <c r="M176" s="230"/>
      <c r="N176" s="79"/>
      <c r="O176" s="79"/>
      <c r="P176" s="79"/>
      <c r="Q176" s="79"/>
      <c r="R176" s="79"/>
      <c r="S176" s="79"/>
      <c r="T176" s="80"/>
      <c r="AT176" s="17" t="s">
        <v>174</v>
      </c>
      <c r="AU176" s="17" t="s">
        <v>76</v>
      </c>
    </row>
    <row r="177" s="13" customFormat="1">
      <c r="B177" s="243"/>
      <c r="C177" s="244"/>
      <c r="D177" s="228" t="s">
        <v>176</v>
      </c>
      <c r="E177" s="245" t="s">
        <v>1</v>
      </c>
      <c r="F177" s="246" t="s">
        <v>578</v>
      </c>
      <c r="G177" s="244"/>
      <c r="H177" s="245" t="s">
        <v>1</v>
      </c>
      <c r="I177" s="247"/>
      <c r="J177" s="244"/>
      <c r="K177" s="244"/>
      <c r="L177" s="248"/>
      <c r="M177" s="249"/>
      <c r="N177" s="250"/>
      <c r="O177" s="250"/>
      <c r="P177" s="250"/>
      <c r="Q177" s="250"/>
      <c r="R177" s="250"/>
      <c r="S177" s="250"/>
      <c r="T177" s="251"/>
      <c r="AT177" s="252" t="s">
        <v>176</v>
      </c>
      <c r="AU177" s="252" t="s">
        <v>76</v>
      </c>
      <c r="AV177" s="13" t="s">
        <v>74</v>
      </c>
      <c r="AW177" s="13" t="s">
        <v>30</v>
      </c>
      <c r="AX177" s="13" t="s">
        <v>67</v>
      </c>
      <c r="AY177" s="252" t="s">
        <v>163</v>
      </c>
    </row>
    <row r="178" s="12" customFormat="1">
      <c r="B178" s="232"/>
      <c r="C178" s="233"/>
      <c r="D178" s="228" t="s">
        <v>176</v>
      </c>
      <c r="E178" s="234" t="s">
        <v>1</v>
      </c>
      <c r="F178" s="235" t="s">
        <v>1250</v>
      </c>
      <c r="G178" s="233"/>
      <c r="H178" s="236">
        <v>3</v>
      </c>
      <c r="I178" s="237"/>
      <c r="J178" s="233"/>
      <c r="K178" s="233"/>
      <c r="L178" s="238"/>
      <c r="M178" s="239"/>
      <c r="N178" s="240"/>
      <c r="O178" s="240"/>
      <c r="P178" s="240"/>
      <c r="Q178" s="240"/>
      <c r="R178" s="240"/>
      <c r="S178" s="240"/>
      <c r="T178" s="241"/>
      <c r="AT178" s="242" t="s">
        <v>176</v>
      </c>
      <c r="AU178" s="242" t="s">
        <v>76</v>
      </c>
      <c r="AV178" s="12" t="s">
        <v>76</v>
      </c>
      <c r="AW178" s="12" t="s">
        <v>30</v>
      </c>
      <c r="AX178" s="12" t="s">
        <v>74</v>
      </c>
      <c r="AY178" s="242" t="s">
        <v>163</v>
      </c>
    </row>
    <row r="179" s="1" customFormat="1" ht="22.5" customHeight="1">
      <c r="B179" s="38"/>
      <c r="C179" s="216" t="s">
        <v>305</v>
      </c>
      <c r="D179" s="216" t="s">
        <v>165</v>
      </c>
      <c r="E179" s="217" t="s">
        <v>1154</v>
      </c>
      <c r="F179" s="218" t="s">
        <v>1155</v>
      </c>
      <c r="G179" s="219" t="s">
        <v>168</v>
      </c>
      <c r="H179" s="220">
        <v>200</v>
      </c>
      <c r="I179" s="221"/>
      <c r="J179" s="222">
        <f>ROUND(I179*H179,2)</f>
        <v>0</v>
      </c>
      <c r="K179" s="218" t="s">
        <v>536</v>
      </c>
      <c r="L179" s="43"/>
      <c r="M179" s="223" t="s">
        <v>1</v>
      </c>
      <c r="N179" s="224" t="s">
        <v>38</v>
      </c>
      <c r="O179" s="79"/>
      <c r="P179" s="225">
        <f>O179*H179</f>
        <v>0</v>
      </c>
      <c r="Q179" s="225">
        <v>0</v>
      </c>
      <c r="R179" s="225">
        <f>Q179*H179</f>
        <v>0</v>
      </c>
      <c r="S179" s="225">
        <v>0</v>
      </c>
      <c r="T179" s="226">
        <f>S179*H179</f>
        <v>0</v>
      </c>
      <c r="AR179" s="17" t="s">
        <v>170</v>
      </c>
      <c r="AT179" s="17" t="s">
        <v>165</v>
      </c>
      <c r="AU179" s="17" t="s">
        <v>76</v>
      </c>
      <c r="AY179" s="17" t="s">
        <v>163</v>
      </c>
      <c r="BE179" s="227">
        <f>IF(N179="základní",J179,0)</f>
        <v>0</v>
      </c>
      <c r="BF179" s="227">
        <f>IF(N179="snížená",J179,0)</f>
        <v>0</v>
      </c>
      <c r="BG179" s="227">
        <f>IF(N179="zákl. přenesená",J179,0)</f>
        <v>0</v>
      </c>
      <c r="BH179" s="227">
        <f>IF(N179="sníž. přenesená",J179,0)</f>
        <v>0</v>
      </c>
      <c r="BI179" s="227">
        <f>IF(N179="nulová",J179,0)</f>
        <v>0</v>
      </c>
      <c r="BJ179" s="17" t="s">
        <v>74</v>
      </c>
      <c r="BK179" s="227">
        <f>ROUND(I179*H179,2)</f>
        <v>0</v>
      </c>
      <c r="BL179" s="17" t="s">
        <v>170</v>
      </c>
      <c r="BM179" s="17" t="s">
        <v>1886</v>
      </c>
    </row>
    <row r="180" s="1" customFormat="1">
      <c r="B180" s="38"/>
      <c r="C180" s="39"/>
      <c r="D180" s="228" t="s">
        <v>172</v>
      </c>
      <c r="E180" s="39"/>
      <c r="F180" s="229" t="s">
        <v>1157</v>
      </c>
      <c r="G180" s="39"/>
      <c r="H180" s="39"/>
      <c r="I180" s="143"/>
      <c r="J180" s="39"/>
      <c r="K180" s="39"/>
      <c r="L180" s="43"/>
      <c r="M180" s="230"/>
      <c r="N180" s="79"/>
      <c r="O180" s="79"/>
      <c r="P180" s="79"/>
      <c r="Q180" s="79"/>
      <c r="R180" s="79"/>
      <c r="S180" s="79"/>
      <c r="T180" s="80"/>
      <c r="AT180" s="17" t="s">
        <v>172</v>
      </c>
      <c r="AU180" s="17" t="s">
        <v>76</v>
      </c>
    </row>
    <row r="181" s="1" customFormat="1">
      <c r="B181" s="38"/>
      <c r="C181" s="39"/>
      <c r="D181" s="228" t="s">
        <v>174</v>
      </c>
      <c r="E181" s="39"/>
      <c r="F181" s="231" t="s">
        <v>1158</v>
      </c>
      <c r="G181" s="39"/>
      <c r="H181" s="39"/>
      <c r="I181" s="143"/>
      <c r="J181" s="39"/>
      <c r="K181" s="39"/>
      <c r="L181" s="43"/>
      <c r="M181" s="230"/>
      <c r="N181" s="79"/>
      <c r="O181" s="79"/>
      <c r="P181" s="79"/>
      <c r="Q181" s="79"/>
      <c r="R181" s="79"/>
      <c r="S181" s="79"/>
      <c r="T181" s="80"/>
      <c r="AT181" s="17" t="s">
        <v>174</v>
      </c>
      <c r="AU181" s="17" t="s">
        <v>76</v>
      </c>
    </row>
    <row r="182" s="13" customFormat="1">
      <c r="B182" s="243"/>
      <c r="C182" s="244"/>
      <c r="D182" s="228" t="s">
        <v>176</v>
      </c>
      <c r="E182" s="245" t="s">
        <v>1</v>
      </c>
      <c r="F182" s="246" t="s">
        <v>578</v>
      </c>
      <c r="G182" s="244"/>
      <c r="H182" s="245" t="s">
        <v>1</v>
      </c>
      <c r="I182" s="247"/>
      <c r="J182" s="244"/>
      <c r="K182" s="244"/>
      <c r="L182" s="248"/>
      <c r="M182" s="249"/>
      <c r="N182" s="250"/>
      <c r="O182" s="250"/>
      <c r="P182" s="250"/>
      <c r="Q182" s="250"/>
      <c r="R182" s="250"/>
      <c r="S182" s="250"/>
      <c r="T182" s="251"/>
      <c r="AT182" s="252" t="s">
        <v>176</v>
      </c>
      <c r="AU182" s="252" t="s">
        <v>76</v>
      </c>
      <c r="AV182" s="13" t="s">
        <v>74</v>
      </c>
      <c r="AW182" s="13" t="s">
        <v>30</v>
      </c>
      <c r="AX182" s="13" t="s">
        <v>67</v>
      </c>
      <c r="AY182" s="252" t="s">
        <v>163</v>
      </c>
    </row>
    <row r="183" s="12" customFormat="1">
      <c r="B183" s="232"/>
      <c r="C183" s="233"/>
      <c r="D183" s="228" t="s">
        <v>176</v>
      </c>
      <c r="E183" s="234" t="s">
        <v>1</v>
      </c>
      <c r="F183" s="235" t="s">
        <v>1159</v>
      </c>
      <c r="G183" s="233"/>
      <c r="H183" s="236">
        <v>200</v>
      </c>
      <c r="I183" s="237"/>
      <c r="J183" s="233"/>
      <c r="K183" s="233"/>
      <c r="L183" s="238"/>
      <c r="M183" s="239"/>
      <c r="N183" s="240"/>
      <c r="O183" s="240"/>
      <c r="P183" s="240"/>
      <c r="Q183" s="240"/>
      <c r="R183" s="240"/>
      <c r="S183" s="240"/>
      <c r="T183" s="241"/>
      <c r="AT183" s="242" t="s">
        <v>176</v>
      </c>
      <c r="AU183" s="242" t="s">
        <v>76</v>
      </c>
      <c r="AV183" s="12" t="s">
        <v>76</v>
      </c>
      <c r="AW183" s="12" t="s">
        <v>30</v>
      </c>
      <c r="AX183" s="12" t="s">
        <v>74</v>
      </c>
      <c r="AY183" s="242" t="s">
        <v>163</v>
      </c>
    </row>
    <row r="184" s="1" customFormat="1" ht="22.5" customHeight="1">
      <c r="B184" s="38"/>
      <c r="C184" s="216" t="s">
        <v>312</v>
      </c>
      <c r="D184" s="216" t="s">
        <v>165</v>
      </c>
      <c r="E184" s="217" t="s">
        <v>1403</v>
      </c>
      <c r="F184" s="218" t="s">
        <v>1404</v>
      </c>
      <c r="G184" s="219" t="s">
        <v>398</v>
      </c>
      <c r="H184" s="220">
        <v>9</v>
      </c>
      <c r="I184" s="221"/>
      <c r="J184" s="222">
        <f>ROUND(I184*H184,2)</f>
        <v>0</v>
      </c>
      <c r="K184" s="218" t="s">
        <v>536</v>
      </c>
      <c r="L184" s="43"/>
      <c r="M184" s="223" t="s">
        <v>1</v>
      </c>
      <c r="N184" s="224" t="s">
        <v>38</v>
      </c>
      <c r="O184" s="79"/>
      <c r="P184" s="225">
        <f>O184*H184</f>
        <v>0</v>
      </c>
      <c r="Q184" s="225">
        <v>0</v>
      </c>
      <c r="R184" s="225">
        <f>Q184*H184</f>
        <v>0</v>
      </c>
      <c r="S184" s="225">
        <v>0</v>
      </c>
      <c r="T184" s="226">
        <f>S184*H184</f>
        <v>0</v>
      </c>
      <c r="AR184" s="17" t="s">
        <v>170</v>
      </c>
      <c r="AT184" s="17" t="s">
        <v>165</v>
      </c>
      <c r="AU184" s="17" t="s">
        <v>76</v>
      </c>
      <c r="AY184" s="17" t="s">
        <v>163</v>
      </c>
      <c r="BE184" s="227">
        <f>IF(N184="základní",J184,0)</f>
        <v>0</v>
      </c>
      <c r="BF184" s="227">
        <f>IF(N184="snížená",J184,0)</f>
        <v>0</v>
      </c>
      <c r="BG184" s="227">
        <f>IF(N184="zákl. přenesená",J184,0)</f>
        <v>0</v>
      </c>
      <c r="BH184" s="227">
        <f>IF(N184="sníž. přenesená",J184,0)</f>
        <v>0</v>
      </c>
      <c r="BI184" s="227">
        <f>IF(N184="nulová",J184,0)</f>
        <v>0</v>
      </c>
      <c r="BJ184" s="17" t="s">
        <v>74</v>
      </c>
      <c r="BK184" s="227">
        <f>ROUND(I184*H184,2)</f>
        <v>0</v>
      </c>
      <c r="BL184" s="17" t="s">
        <v>170</v>
      </c>
      <c r="BM184" s="17" t="s">
        <v>1887</v>
      </c>
    </row>
    <row r="185" s="1" customFormat="1">
      <c r="B185" s="38"/>
      <c r="C185" s="39"/>
      <c r="D185" s="228" t="s">
        <v>172</v>
      </c>
      <c r="E185" s="39"/>
      <c r="F185" s="229" t="s">
        <v>1406</v>
      </c>
      <c r="G185" s="39"/>
      <c r="H185" s="39"/>
      <c r="I185" s="143"/>
      <c r="J185" s="39"/>
      <c r="K185" s="39"/>
      <c r="L185" s="43"/>
      <c r="M185" s="230"/>
      <c r="N185" s="79"/>
      <c r="O185" s="79"/>
      <c r="P185" s="79"/>
      <c r="Q185" s="79"/>
      <c r="R185" s="79"/>
      <c r="S185" s="79"/>
      <c r="T185" s="80"/>
      <c r="AT185" s="17" t="s">
        <v>172</v>
      </c>
      <c r="AU185" s="17" t="s">
        <v>76</v>
      </c>
    </row>
    <row r="186" s="1" customFormat="1">
      <c r="B186" s="38"/>
      <c r="C186" s="39"/>
      <c r="D186" s="228" t="s">
        <v>174</v>
      </c>
      <c r="E186" s="39"/>
      <c r="F186" s="231" t="s">
        <v>1407</v>
      </c>
      <c r="G186" s="39"/>
      <c r="H186" s="39"/>
      <c r="I186" s="143"/>
      <c r="J186" s="39"/>
      <c r="K186" s="39"/>
      <c r="L186" s="43"/>
      <c r="M186" s="230"/>
      <c r="N186" s="79"/>
      <c r="O186" s="79"/>
      <c r="P186" s="79"/>
      <c r="Q186" s="79"/>
      <c r="R186" s="79"/>
      <c r="S186" s="79"/>
      <c r="T186" s="80"/>
      <c r="AT186" s="17" t="s">
        <v>174</v>
      </c>
      <c r="AU186" s="17" t="s">
        <v>76</v>
      </c>
    </row>
    <row r="187" s="1" customFormat="1">
      <c r="B187" s="38"/>
      <c r="C187" s="39"/>
      <c r="D187" s="228" t="s">
        <v>221</v>
      </c>
      <c r="E187" s="39"/>
      <c r="F187" s="231" t="s">
        <v>1408</v>
      </c>
      <c r="G187" s="39"/>
      <c r="H187" s="39"/>
      <c r="I187" s="143"/>
      <c r="J187" s="39"/>
      <c r="K187" s="39"/>
      <c r="L187" s="43"/>
      <c r="M187" s="230"/>
      <c r="N187" s="79"/>
      <c r="O187" s="79"/>
      <c r="P187" s="79"/>
      <c r="Q187" s="79"/>
      <c r="R187" s="79"/>
      <c r="S187" s="79"/>
      <c r="T187" s="80"/>
      <c r="AT187" s="17" t="s">
        <v>221</v>
      </c>
      <c r="AU187" s="17" t="s">
        <v>76</v>
      </c>
    </row>
    <row r="188" s="1" customFormat="1" ht="22.5" customHeight="1">
      <c r="B188" s="38"/>
      <c r="C188" s="216" t="s">
        <v>320</v>
      </c>
      <c r="D188" s="216" t="s">
        <v>165</v>
      </c>
      <c r="E188" s="217" t="s">
        <v>1409</v>
      </c>
      <c r="F188" s="218" t="s">
        <v>1410</v>
      </c>
      <c r="G188" s="219" t="s">
        <v>398</v>
      </c>
      <c r="H188" s="220">
        <v>9</v>
      </c>
      <c r="I188" s="221"/>
      <c r="J188" s="222">
        <f>ROUND(I188*H188,2)</f>
        <v>0</v>
      </c>
      <c r="K188" s="218" t="s">
        <v>536</v>
      </c>
      <c r="L188" s="43"/>
      <c r="M188" s="223" t="s">
        <v>1</v>
      </c>
      <c r="N188" s="224" t="s">
        <v>38</v>
      </c>
      <c r="O188" s="79"/>
      <c r="P188" s="225">
        <f>O188*H188</f>
        <v>0</v>
      </c>
      <c r="Q188" s="225">
        <v>0</v>
      </c>
      <c r="R188" s="225">
        <f>Q188*H188</f>
        <v>0</v>
      </c>
      <c r="S188" s="225">
        <v>0</v>
      </c>
      <c r="T188" s="226">
        <f>S188*H188</f>
        <v>0</v>
      </c>
      <c r="AR188" s="17" t="s">
        <v>170</v>
      </c>
      <c r="AT188" s="17" t="s">
        <v>165</v>
      </c>
      <c r="AU188" s="17" t="s">
        <v>76</v>
      </c>
      <c r="AY188" s="17" t="s">
        <v>163</v>
      </c>
      <c r="BE188" s="227">
        <f>IF(N188="základní",J188,0)</f>
        <v>0</v>
      </c>
      <c r="BF188" s="227">
        <f>IF(N188="snížená",J188,0)</f>
        <v>0</v>
      </c>
      <c r="BG188" s="227">
        <f>IF(N188="zákl. přenesená",J188,0)</f>
        <v>0</v>
      </c>
      <c r="BH188" s="227">
        <f>IF(N188="sníž. přenesená",J188,0)</f>
        <v>0</v>
      </c>
      <c r="BI188" s="227">
        <f>IF(N188="nulová",J188,0)</f>
        <v>0</v>
      </c>
      <c r="BJ188" s="17" t="s">
        <v>74</v>
      </c>
      <c r="BK188" s="227">
        <f>ROUND(I188*H188,2)</f>
        <v>0</v>
      </c>
      <c r="BL188" s="17" t="s">
        <v>170</v>
      </c>
      <c r="BM188" s="17" t="s">
        <v>1888</v>
      </c>
    </row>
    <row r="189" s="1" customFormat="1">
      <c r="B189" s="38"/>
      <c r="C189" s="39"/>
      <c r="D189" s="228" t="s">
        <v>172</v>
      </c>
      <c r="E189" s="39"/>
      <c r="F189" s="229" t="s">
        <v>1412</v>
      </c>
      <c r="G189" s="39"/>
      <c r="H189" s="39"/>
      <c r="I189" s="143"/>
      <c r="J189" s="39"/>
      <c r="K189" s="39"/>
      <c r="L189" s="43"/>
      <c r="M189" s="230"/>
      <c r="N189" s="79"/>
      <c r="O189" s="79"/>
      <c r="P189" s="79"/>
      <c r="Q189" s="79"/>
      <c r="R189" s="79"/>
      <c r="S189" s="79"/>
      <c r="T189" s="80"/>
      <c r="AT189" s="17" t="s">
        <v>172</v>
      </c>
      <c r="AU189" s="17" t="s">
        <v>76</v>
      </c>
    </row>
    <row r="190" s="1" customFormat="1">
      <c r="B190" s="38"/>
      <c r="C190" s="39"/>
      <c r="D190" s="228" t="s">
        <v>174</v>
      </c>
      <c r="E190" s="39"/>
      <c r="F190" s="231" t="s">
        <v>1413</v>
      </c>
      <c r="G190" s="39"/>
      <c r="H190" s="39"/>
      <c r="I190" s="143"/>
      <c r="J190" s="39"/>
      <c r="K190" s="39"/>
      <c r="L190" s="43"/>
      <c r="M190" s="230"/>
      <c r="N190" s="79"/>
      <c r="O190" s="79"/>
      <c r="P190" s="79"/>
      <c r="Q190" s="79"/>
      <c r="R190" s="79"/>
      <c r="S190" s="79"/>
      <c r="T190" s="80"/>
      <c r="AT190" s="17" t="s">
        <v>174</v>
      </c>
      <c r="AU190" s="17" t="s">
        <v>76</v>
      </c>
    </row>
    <row r="191" s="1" customFormat="1">
      <c r="B191" s="38"/>
      <c r="C191" s="39"/>
      <c r="D191" s="228" t="s">
        <v>221</v>
      </c>
      <c r="E191" s="39"/>
      <c r="F191" s="231" t="s">
        <v>1408</v>
      </c>
      <c r="G191" s="39"/>
      <c r="H191" s="39"/>
      <c r="I191" s="143"/>
      <c r="J191" s="39"/>
      <c r="K191" s="39"/>
      <c r="L191" s="43"/>
      <c r="M191" s="230"/>
      <c r="N191" s="79"/>
      <c r="O191" s="79"/>
      <c r="P191" s="79"/>
      <c r="Q191" s="79"/>
      <c r="R191" s="79"/>
      <c r="S191" s="79"/>
      <c r="T191" s="80"/>
      <c r="AT191" s="17" t="s">
        <v>221</v>
      </c>
      <c r="AU191" s="17" t="s">
        <v>76</v>
      </c>
    </row>
    <row r="192" s="11" customFormat="1" ht="25.92" customHeight="1">
      <c r="B192" s="200"/>
      <c r="C192" s="201"/>
      <c r="D192" s="202" t="s">
        <v>66</v>
      </c>
      <c r="E192" s="203" t="s">
        <v>597</v>
      </c>
      <c r="F192" s="203" t="s">
        <v>598</v>
      </c>
      <c r="G192" s="201"/>
      <c r="H192" s="201"/>
      <c r="I192" s="204"/>
      <c r="J192" s="205">
        <f>BK192</f>
        <v>0</v>
      </c>
      <c r="K192" s="201"/>
      <c r="L192" s="206"/>
      <c r="M192" s="207"/>
      <c r="N192" s="208"/>
      <c r="O192" s="208"/>
      <c r="P192" s="209">
        <f>SUM(P193:P214)</f>
        <v>0</v>
      </c>
      <c r="Q192" s="208"/>
      <c r="R192" s="209">
        <f>SUM(R193:R214)</f>
        <v>0</v>
      </c>
      <c r="S192" s="208"/>
      <c r="T192" s="210">
        <f>SUM(T193:T214)</f>
        <v>0</v>
      </c>
      <c r="AR192" s="211" t="s">
        <v>170</v>
      </c>
      <c r="AT192" s="212" t="s">
        <v>66</v>
      </c>
      <c r="AU192" s="212" t="s">
        <v>67</v>
      </c>
      <c r="AY192" s="211" t="s">
        <v>163</v>
      </c>
      <c r="BK192" s="213">
        <f>SUM(BK193:BK214)</f>
        <v>0</v>
      </c>
    </row>
    <row r="193" s="1" customFormat="1" ht="22.5" customHeight="1">
      <c r="B193" s="38"/>
      <c r="C193" s="216" t="s">
        <v>326</v>
      </c>
      <c r="D193" s="216" t="s">
        <v>165</v>
      </c>
      <c r="E193" s="217" t="s">
        <v>599</v>
      </c>
      <c r="F193" s="218" t="s">
        <v>600</v>
      </c>
      <c r="G193" s="219" t="s">
        <v>241</v>
      </c>
      <c r="H193" s="220">
        <v>256.66699999999997</v>
      </c>
      <c r="I193" s="221"/>
      <c r="J193" s="222">
        <f>ROUND(I193*H193,2)</f>
        <v>0</v>
      </c>
      <c r="K193" s="218" t="s">
        <v>536</v>
      </c>
      <c r="L193" s="43"/>
      <c r="M193" s="223" t="s">
        <v>1</v>
      </c>
      <c r="N193" s="224" t="s">
        <v>38</v>
      </c>
      <c r="O193" s="79"/>
      <c r="P193" s="225">
        <f>O193*H193</f>
        <v>0</v>
      </c>
      <c r="Q193" s="225">
        <v>0</v>
      </c>
      <c r="R193" s="225">
        <f>Q193*H193</f>
        <v>0</v>
      </c>
      <c r="S193" s="225">
        <v>0</v>
      </c>
      <c r="T193" s="226">
        <f>S193*H193</f>
        <v>0</v>
      </c>
      <c r="AR193" s="17" t="s">
        <v>601</v>
      </c>
      <c r="AT193" s="17" t="s">
        <v>165</v>
      </c>
      <c r="AU193" s="17" t="s">
        <v>74</v>
      </c>
      <c r="AY193" s="17" t="s">
        <v>163</v>
      </c>
      <c r="BE193" s="227">
        <f>IF(N193="základní",J193,0)</f>
        <v>0</v>
      </c>
      <c r="BF193" s="227">
        <f>IF(N193="snížená",J193,0)</f>
        <v>0</v>
      </c>
      <c r="BG193" s="227">
        <f>IF(N193="zákl. přenesená",J193,0)</f>
        <v>0</v>
      </c>
      <c r="BH193" s="227">
        <f>IF(N193="sníž. přenesená",J193,0)</f>
        <v>0</v>
      </c>
      <c r="BI193" s="227">
        <f>IF(N193="nulová",J193,0)</f>
        <v>0</v>
      </c>
      <c r="BJ193" s="17" t="s">
        <v>74</v>
      </c>
      <c r="BK193" s="227">
        <f>ROUND(I193*H193,2)</f>
        <v>0</v>
      </c>
      <c r="BL193" s="17" t="s">
        <v>601</v>
      </c>
      <c r="BM193" s="17" t="s">
        <v>1889</v>
      </c>
    </row>
    <row r="194" s="1" customFormat="1">
      <c r="B194" s="38"/>
      <c r="C194" s="39"/>
      <c r="D194" s="228" t="s">
        <v>172</v>
      </c>
      <c r="E194" s="39"/>
      <c r="F194" s="229" t="s">
        <v>603</v>
      </c>
      <c r="G194" s="39"/>
      <c r="H194" s="39"/>
      <c r="I194" s="143"/>
      <c r="J194" s="39"/>
      <c r="K194" s="39"/>
      <c r="L194" s="43"/>
      <c r="M194" s="230"/>
      <c r="N194" s="79"/>
      <c r="O194" s="79"/>
      <c r="P194" s="79"/>
      <c r="Q194" s="79"/>
      <c r="R194" s="79"/>
      <c r="S194" s="79"/>
      <c r="T194" s="80"/>
      <c r="AT194" s="17" t="s">
        <v>172</v>
      </c>
      <c r="AU194" s="17" t="s">
        <v>74</v>
      </c>
    </row>
    <row r="195" s="1" customFormat="1">
      <c r="B195" s="38"/>
      <c r="C195" s="39"/>
      <c r="D195" s="228" t="s">
        <v>174</v>
      </c>
      <c r="E195" s="39"/>
      <c r="F195" s="231" t="s">
        <v>604</v>
      </c>
      <c r="G195" s="39"/>
      <c r="H195" s="39"/>
      <c r="I195" s="143"/>
      <c r="J195" s="39"/>
      <c r="K195" s="39"/>
      <c r="L195" s="43"/>
      <c r="M195" s="230"/>
      <c r="N195" s="79"/>
      <c r="O195" s="79"/>
      <c r="P195" s="79"/>
      <c r="Q195" s="79"/>
      <c r="R195" s="79"/>
      <c r="S195" s="79"/>
      <c r="T195" s="80"/>
      <c r="AT195" s="17" t="s">
        <v>174</v>
      </c>
      <c r="AU195" s="17" t="s">
        <v>74</v>
      </c>
    </row>
    <row r="196" s="13" customFormat="1">
      <c r="B196" s="243"/>
      <c r="C196" s="244"/>
      <c r="D196" s="228" t="s">
        <v>176</v>
      </c>
      <c r="E196" s="245" t="s">
        <v>1</v>
      </c>
      <c r="F196" s="246" t="s">
        <v>606</v>
      </c>
      <c r="G196" s="244"/>
      <c r="H196" s="245" t="s">
        <v>1</v>
      </c>
      <c r="I196" s="247"/>
      <c r="J196" s="244"/>
      <c r="K196" s="244"/>
      <c r="L196" s="248"/>
      <c r="M196" s="249"/>
      <c r="N196" s="250"/>
      <c r="O196" s="250"/>
      <c r="P196" s="250"/>
      <c r="Q196" s="250"/>
      <c r="R196" s="250"/>
      <c r="S196" s="250"/>
      <c r="T196" s="251"/>
      <c r="AT196" s="252" t="s">
        <v>176</v>
      </c>
      <c r="AU196" s="252" t="s">
        <v>74</v>
      </c>
      <c r="AV196" s="13" t="s">
        <v>74</v>
      </c>
      <c r="AW196" s="13" t="s">
        <v>30</v>
      </c>
      <c r="AX196" s="13" t="s">
        <v>67</v>
      </c>
      <c r="AY196" s="252" t="s">
        <v>163</v>
      </c>
    </row>
    <row r="197" s="12" customFormat="1">
      <c r="B197" s="232"/>
      <c r="C197" s="233"/>
      <c r="D197" s="228" t="s">
        <v>176</v>
      </c>
      <c r="E197" s="234" t="s">
        <v>1</v>
      </c>
      <c r="F197" s="235" t="s">
        <v>1890</v>
      </c>
      <c r="G197" s="233"/>
      <c r="H197" s="236">
        <v>121.5</v>
      </c>
      <c r="I197" s="237"/>
      <c r="J197" s="233"/>
      <c r="K197" s="233"/>
      <c r="L197" s="238"/>
      <c r="M197" s="239"/>
      <c r="N197" s="240"/>
      <c r="O197" s="240"/>
      <c r="P197" s="240"/>
      <c r="Q197" s="240"/>
      <c r="R197" s="240"/>
      <c r="S197" s="240"/>
      <c r="T197" s="241"/>
      <c r="AT197" s="242" t="s">
        <v>176</v>
      </c>
      <c r="AU197" s="242" t="s">
        <v>74</v>
      </c>
      <c r="AV197" s="12" t="s">
        <v>76</v>
      </c>
      <c r="AW197" s="12" t="s">
        <v>30</v>
      </c>
      <c r="AX197" s="12" t="s">
        <v>67</v>
      </c>
      <c r="AY197" s="242" t="s">
        <v>163</v>
      </c>
    </row>
    <row r="198" s="13" customFormat="1">
      <c r="B198" s="243"/>
      <c r="C198" s="244"/>
      <c r="D198" s="228" t="s">
        <v>176</v>
      </c>
      <c r="E198" s="245" t="s">
        <v>1</v>
      </c>
      <c r="F198" s="246" t="s">
        <v>608</v>
      </c>
      <c r="G198" s="244"/>
      <c r="H198" s="245" t="s">
        <v>1</v>
      </c>
      <c r="I198" s="247"/>
      <c r="J198" s="244"/>
      <c r="K198" s="244"/>
      <c r="L198" s="248"/>
      <c r="M198" s="249"/>
      <c r="N198" s="250"/>
      <c r="O198" s="250"/>
      <c r="P198" s="250"/>
      <c r="Q198" s="250"/>
      <c r="R198" s="250"/>
      <c r="S198" s="250"/>
      <c r="T198" s="251"/>
      <c r="AT198" s="252" t="s">
        <v>176</v>
      </c>
      <c r="AU198" s="252" t="s">
        <v>74</v>
      </c>
      <c r="AV198" s="13" t="s">
        <v>74</v>
      </c>
      <c r="AW198" s="13" t="s">
        <v>30</v>
      </c>
      <c r="AX198" s="13" t="s">
        <v>67</v>
      </c>
      <c r="AY198" s="252" t="s">
        <v>163</v>
      </c>
    </row>
    <row r="199" s="12" customFormat="1">
      <c r="B199" s="232"/>
      <c r="C199" s="233"/>
      <c r="D199" s="228" t="s">
        <v>176</v>
      </c>
      <c r="E199" s="234" t="s">
        <v>1</v>
      </c>
      <c r="F199" s="235" t="s">
        <v>1891</v>
      </c>
      <c r="G199" s="233"/>
      <c r="H199" s="236">
        <v>2.3999999999999999</v>
      </c>
      <c r="I199" s="237"/>
      <c r="J199" s="233"/>
      <c r="K199" s="233"/>
      <c r="L199" s="238"/>
      <c r="M199" s="239"/>
      <c r="N199" s="240"/>
      <c r="O199" s="240"/>
      <c r="P199" s="240"/>
      <c r="Q199" s="240"/>
      <c r="R199" s="240"/>
      <c r="S199" s="240"/>
      <c r="T199" s="241"/>
      <c r="AT199" s="242" t="s">
        <v>176</v>
      </c>
      <c r="AU199" s="242" t="s">
        <v>74</v>
      </c>
      <c r="AV199" s="12" t="s">
        <v>76</v>
      </c>
      <c r="AW199" s="12" t="s">
        <v>30</v>
      </c>
      <c r="AX199" s="12" t="s">
        <v>67</v>
      </c>
      <c r="AY199" s="242" t="s">
        <v>163</v>
      </c>
    </row>
    <row r="200" s="12" customFormat="1">
      <c r="B200" s="232"/>
      <c r="C200" s="233"/>
      <c r="D200" s="228" t="s">
        <v>176</v>
      </c>
      <c r="E200" s="234" t="s">
        <v>1</v>
      </c>
      <c r="F200" s="235" t="s">
        <v>1892</v>
      </c>
      <c r="G200" s="233"/>
      <c r="H200" s="236">
        <v>132.767</v>
      </c>
      <c r="I200" s="237"/>
      <c r="J200" s="233"/>
      <c r="K200" s="233"/>
      <c r="L200" s="238"/>
      <c r="M200" s="239"/>
      <c r="N200" s="240"/>
      <c r="O200" s="240"/>
      <c r="P200" s="240"/>
      <c r="Q200" s="240"/>
      <c r="R200" s="240"/>
      <c r="S200" s="240"/>
      <c r="T200" s="241"/>
      <c r="AT200" s="242" t="s">
        <v>176</v>
      </c>
      <c r="AU200" s="242" t="s">
        <v>74</v>
      </c>
      <c r="AV200" s="12" t="s">
        <v>76</v>
      </c>
      <c r="AW200" s="12" t="s">
        <v>30</v>
      </c>
      <c r="AX200" s="12" t="s">
        <v>67</v>
      </c>
      <c r="AY200" s="242" t="s">
        <v>163</v>
      </c>
    </row>
    <row r="201" s="14" customFormat="1">
      <c r="B201" s="253"/>
      <c r="C201" s="254"/>
      <c r="D201" s="228" t="s">
        <v>176</v>
      </c>
      <c r="E201" s="255" t="s">
        <v>1</v>
      </c>
      <c r="F201" s="256" t="s">
        <v>188</v>
      </c>
      <c r="G201" s="254"/>
      <c r="H201" s="257">
        <v>256.66699999999997</v>
      </c>
      <c r="I201" s="258"/>
      <c r="J201" s="254"/>
      <c r="K201" s="254"/>
      <c r="L201" s="259"/>
      <c r="M201" s="260"/>
      <c r="N201" s="261"/>
      <c r="O201" s="261"/>
      <c r="P201" s="261"/>
      <c r="Q201" s="261"/>
      <c r="R201" s="261"/>
      <c r="S201" s="261"/>
      <c r="T201" s="262"/>
      <c r="AT201" s="263" t="s">
        <v>176</v>
      </c>
      <c r="AU201" s="263" t="s">
        <v>74</v>
      </c>
      <c r="AV201" s="14" t="s">
        <v>170</v>
      </c>
      <c r="AW201" s="14" t="s">
        <v>30</v>
      </c>
      <c r="AX201" s="14" t="s">
        <v>74</v>
      </c>
      <c r="AY201" s="263" t="s">
        <v>163</v>
      </c>
    </row>
    <row r="202" s="1" customFormat="1" ht="22.5" customHeight="1">
      <c r="B202" s="38"/>
      <c r="C202" s="216" t="s">
        <v>7</v>
      </c>
      <c r="D202" s="216" t="s">
        <v>165</v>
      </c>
      <c r="E202" s="217" t="s">
        <v>611</v>
      </c>
      <c r="F202" s="218" t="s">
        <v>612</v>
      </c>
      <c r="G202" s="219" t="s">
        <v>398</v>
      </c>
      <c r="H202" s="220">
        <v>1.25</v>
      </c>
      <c r="I202" s="221"/>
      <c r="J202" s="222">
        <f>ROUND(I202*H202,2)</f>
        <v>0</v>
      </c>
      <c r="K202" s="218" t="s">
        <v>536</v>
      </c>
      <c r="L202" s="43"/>
      <c r="M202" s="223" t="s">
        <v>1</v>
      </c>
      <c r="N202" s="224" t="s">
        <v>38</v>
      </c>
      <c r="O202" s="79"/>
      <c r="P202" s="225">
        <f>O202*H202</f>
        <v>0</v>
      </c>
      <c r="Q202" s="225">
        <v>0</v>
      </c>
      <c r="R202" s="225">
        <f>Q202*H202</f>
        <v>0</v>
      </c>
      <c r="S202" s="225">
        <v>0</v>
      </c>
      <c r="T202" s="226">
        <f>S202*H202</f>
        <v>0</v>
      </c>
      <c r="AR202" s="17" t="s">
        <v>601</v>
      </c>
      <c r="AT202" s="17" t="s">
        <v>165</v>
      </c>
      <c r="AU202" s="17" t="s">
        <v>74</v>
      </c>
      <c r="AY202" s="17" t="s">
        <v>163</v>
      </c>
      <c r="BE202" s="227">
        <f>IF(N202="základní",J202,0)</f>
        <v>0</v>
      </c>
      <c r="BF202" s="227">
        <f>IF(N202="snížená",J202,0)</f>
        <v>0</v>
      </c>
      <c r="BG202" s="227">
        <f>IF(N202="zákl. přenesená",J202,0)</f>
        <v>0</v>
      </c>
      <c r="BH202" s="227">
        <f>IF(N202="sníž. přenesená",J202,0)</f>
        <v>0</v>
      </c>
      <c r="BI202" s="227">
        <f>IF(N202="nulová",J202,0)</f>
        <v>0</v>
      </c>
      <c r="BJ202" s="17" t="s">
        <v>74</v>
      </c>
      <c r="BK202" s="227">
        <f>ROUND(I202*H202,2)</f>
        <v>0</v>
      </c>
      <c r="BL202" s="17" t="s">
        <v>601</v>
      </c>
      <c r="BM202" s="17" t="s">
        <v>1893</v>
      </c>
    </row>
    <row r="203" s="1" customFormat="1">
      <c r="B203" s="38"/>
      <c r="C203" s="39"/>
      <c r="D203" s="228" t="s">
        <v>172</v>
      </c>
      <c r="E203" s="39"/>
      <c r="F203" s="229" t="s">
        <v>614</v>
      </c>
      <c r="G203" s="39"/>
      <c r="H203" s="39"/>
      <c r="I203" s="143"/>
      <c r="J203" s="39"/>
      <c r="K203" s="39"/>
      <c r="L203" s="43"/>
      <c r="M203" s="230"/>
      <c r="N203" s="79"/>
      <c r="O203" s="79"/>
      <c r="P203" s="79"/>
      <c r="Q203" s="79"/>
      <c r="R203" s="79"/>
      <c r="S203" s="79"/>
      <c r="T203" s="80"/>
      <c r="AT203" s="17" t="s">
        <v>172</v>
      </c>
      <c r="AU203" s="17" t="s">
        <v>74</v>
      </c>
    </row>
    <row r="204" s="1" customFormat="1">
      <c r="B204" s="38"/>
      <c r="C204" s="39"/>
      <c r="D204" s="228" t="s">
        <v>174</v>
      </c>
      <c r="E204" s="39"/>
      <c r="F204" s="231" t="s">
        <v>615</v>
      </c>
      <c r="G204" s="39"/>
      <c r="H204" s="39"/>
      <c r="I204" s="143"/>
      <c r="J204" s="39"/>
      <c r="K204" s="39"/>
      <c r="L204" s="43"/>
      <c r="M204" s="230"/>
      <c r="N204" s="79"/>
      <c r="O204" s="79"/>
      <c r="P204" s="79"/>
      <c r="Q204" s="79"/>
      <c r="R204" s="79"/>
      <c r="S204" s="79"/>
      <c r="T204" s="80"/>
      <c r="AT204" s="17" t="s">
        <v>174</v>
      </c>
      <c r="AU204" s="17" t="s">
        <v>74</v>
      </c>
    </row>
    <row r="205" s="1" customFormat="1">
      <c r="B205" s="38"/>
      <c r="C205" s="39"/>
      <c r="D205" s="228" t="s">
        <v>221</v>
      </c>
      <c r="E205" s="39"/>
      <c r="F205" s="231" t="s">
        <v>616</v>
      </c>
      <c r="G205" s="39"/>
      <c r="H205" s="39"/>
      <c r="I205" s="143"/>
      <c r="J205" s="39"/>
      <c r="K205" s="39"/>
      <c r="L205" s="43"/>
      <c r="M205" s="230"/>
      <c r="N205" s="79"/>
      <c r="O205" s="79"/>
      <c r="P205" s="79"/>
      <c r="Q205" s="79"/>
      <c r="R205" s="79"/>
      <c r="S205" s="79"/>
      <c r="T205" s="80"/>
      <c r="AT205" s="17" t="s">
        <v>221</v>
      </c>
      <c r="AU205" s="17" t="s">
        <v>74</v>
      </c>
    </row>
    <row r="206" s="13" customFormat="1">
      <c r="B206" s="243"/>
      <c r="C206" s="244"/>
      <c r="D206" s="228" t="s">
        <v>176</v>
      </c>
      <c r="E206" s="245" t="s">
        <v>1</v>
      </c>
      <c r="F206" s="246" t="s">
        <v>1894</v>
      </c>
      <c r="G206" s="244"/>
      <c r="H206" s="245" t="s">
        <v>1</v>
      </c>
      <c r="I206" s="247"/>
      <c r="J206" s="244"/>
      <c r="K206" s="244"/>
      <c r="L206" s="248"/>
      <c r="M206" s="249"/>
      <c r="N206" s="250"/>
      <c r="O206" s="250"/>
      <c r="P206" s="250"/>
      <c r="Q206" s="250"/>
      <c r="R206" s="250"/>
      <c r="S206" s="250"/>
      <c r="T206" s="251"/>
      <c r="AT206" s="252" t="s">
        <v>176</v>
      </c>
      <c r="AU206" s="252" t="s">
        <v>74</v>
      </c>
      <c r="AV206" s="13" t="s">
        <v>74</v>
      </c>
      <c r="AW206" s="13" t="s">
        <v>30</v>
      </c>
      <c r="AX206" s="13" t="s">
        <v>67</v>
      </c>
      <c r="AY206" s="252" t="s">
        <v>163</v>
      </c>
    </row>
    <row r="207" s="12" customFormat="1">
      <c r="B207" s="232"/>
      <c r="C207" s="233"/>
      <c r="D207" s="228" t="s">
        <v>176</v>
      </c>
      <c r="E207" s="234" t="s">
        <v>1</v>
      </c>
      <c r="F207" s="235" t="s">
        <v>618</v>
      </c>
      <c r="G207" s="233"/>
      <c r="H207" s="236">
        <v>0.5</v>
      </c>
      <c r="I207" s="237"/>
      <c r="J207" s="233"/>
      <c r="K207" s="233"/>
      <c r="L207" s="238"/>
      <c r="M207" s="239"/>
      <c r="N207" s="240"/>
      <c r="O207" s="240"/>
      <c r="P207" s="240"/>
      <c r="Q207" s="240"/>
      <c r="R207" s="240"/>
      <c r="S207" s="240"/>
      <c r="T207" s="241"/>
      <c r="AT207" s="242" t="s">
        <v>176</v>
      </c>
      <c r="AU207" s="242" t="s">
        <v>74</v>
      </c>
      <c r="AV207" s="12" t="s">
        <v>76</v>
      </c>
      <c r="AW207" s="12" t="s">
        <v>30</v>
      </c>
      <c r="AX207" s="12" t="s">
        <v>67</v>
      </c>
      <c r="AY207" s="242" t="s">
        <v>163</v>
      </c>
    </row>
    <row r="208" s="13" customFormat="1">
      <c r="B208" s="243"/>
      <c r="C208" s="244"/>
      <c r="D208" s="228" t="s">
        <v>176</v>
      </c>
      <c r="E208" s="245" t="s">
        <v>1</v>
      </c>
      <c r="F208" s="246" t="s">
        <v>1895</v>
      </c>
      <c r="G208" s="244"/>
      <c r="H208" s="245" t="s">
        <v>1</v>
      </c>
      <c r="I208" s="247"/>
      <c r="J208" s="244"/>
      <c r="K208" s="244"/>
      <c r="L208" s="248"/>
      <c r="M208" s="249"/>
      <c r="N208" s="250"/>
      <c r="O208" s="250"/>
      <c r="P208" s="250"/>
      <c r="Q208" s="250"/>
      <c r="R208" s="250"/>
      <c r="S208" s="250"/>
      <c r="T208" s="251"/>
      <c r="AT208" s="252" t="s">
        <v>176</v>
      </c>
      <c r="AU208" s="252" t="s">
        <v>74</v>
      </c>
      <c r="AV208" s="13" t="s">
        <v>74</v>
      </c>
      <c r="AW208" s="13" t="s">
        <v>30</v>
      </c>
      <c r="AX208" s="13" t="s">
        <v>67</v>
      </c>
      <c r="AY208" s="252" t="s">
        <v>163</v>
      </c>
    </row>
    <row r="209" s="12" customFormat="1">
      <c r="B209" s="232"/>
      <c r="C209" s="233"/>
      <c r="D209" s="228" t="s">
        <v>176</v>
      </c>
      <c r="E209" s="234" t="s">
        <v>1</v>
      </c>
      <c r="F209" s="235" t="s">
        <v>620</v>
      </c>
      <c r="G209" s="233"/>
      <c r="H209" s="236">
        <v>0.75</v>
      </c>
      <c r="I209" s="237"/>
      <c r="J209" s="233"/>
      <c r="K209" s="233"/>
      <c r="L209" s="238"/>
      <c r="M209" s="239"/>
      <c r="N209" s="240"/>
      <c r="O209" s="240"/>
      <c r="P209" s="240"/>
      <c r="Q209" s="240"/>
      <c r="R209" s="240"/>
      <c r="S209" s="240"/>
      <c r="T209" s="241"/>
      <c r="AT209" s="242" t="s">
        <v>176</v>
      </c>
      <c r="AU209" s="242" t="s">
        <v>74</v>
      </c>
      <c r="AV209" s="12" t="s">
        <v>76</v>
      </c>
      <c r="AW209" s="12" t="s">
        <v>30</v>
      </c>
      <c r="AX209" s="12" t="s">
        <v>67</v>
      </c>
      <c r="AY209" s="242" t="s">
        <v>163</v>
      </c>
    </row>
    <row r="210" s="14" customFormat="1">
      <c r="B210" s="253"/>
      <c r="C210" s="254"/>
      <c r="D210" s="228" t="s">
        <v>176</v>
      </c>
      <c r="E210" s="255" t="s">
        <v>1</v>
      </c>
      <c r="F210" s="256" t="s">
        <v>188</v>
      </c>
      <c r="G210" s="254"/>
      <c r="H210" s="257">
        <v>1.25</v>
      </c>
      <c r="I210" s="258"/>
      <c r="J210" s="254"/>
      <c r="K210" s="254"/>
      <c r="L210" s="259"/>
      <c r="M210" s="260"/>
      <c r="N210" s="261"/>
      <c r="O210" s="261"/>
      <c r="P210" s="261"/>
      <c r="Q210" s="261"/>
      <c r="R210" s="261"/>
      <c r="S210" s="261"/>
      <c r="T210" s="262"/>
      <c r="AT210" s="263" t="s">
        <v>176</v>
      </c>
      <c r="AU210" s="263" t="s">
        <v>74</v>
      </c>
      <c r="AV210" s="14" t="s">
        <v>170</v>
      </c>
      <c r="AW210" s="14" t="s">
        <v>30</v>
      </c>
      <c r="AX210" s="14" t="s">
        <v>74</v>
      </c>
      <c r="AY210" s="263" t="s">
        <v>163</v>
      </c>
    </row>
    <row r="211" s="1" customFormat="1" ht="22.5" customHeight="1">
      <c r="B211" s="38"/>
      <c r="C211" s="216" t="s">
        <v>346</v>
      </c>
      <c r="D211" s="216" t="s">
        <v>165</v>
      </c>
      <c r="E211" s="217" t="s">
        <v>621</v>
      </c>
      <c r="F211" s="218" t="s">
        <v>622</v>
      </c>
      <c r="G211" s="219" t="s">
        <v>241</v>
      </c>
      <c r="H211" s="220">
        <v>121.5</v>
      </c>
      <c r="I211" s="221"/>
      <c r="J211" s="222">
        <f>ROUND(I211*H211,2)</f>
        <v>0</v>
      </c>
      <c r="K211" s="218" t="s">
        <v>536</v>
      </c>
      <c r="L211" s="43"/>
      <c r="M211" s="223" t="s">
        <v>1</v>
      </c>
      <c r="N211" s="224" t="s">
        <v>38</v>
      </c>
      <c r="O211" s="79"/>
      <c r="P211" s="225">
        <f>O211*H211</f>
        <v>0</v>
      </c>
      <c r="Q211" s="225">
        <v>0</v>
      </c>
      <c r="R211" s="225">
        <f>Q211*H211</f>
        <v>0</v>
      </c>
      <c r="S211" s="225">
        <v>0</v>
      </c>
      <c r="T211" s="226">
        <f>S211*H211</f>
        <v>0</v>
      </c>
      <c r="AR211" s="17" t="s">
        <v>601</v>
      </c>
      <c r="AT211" s="17" t="s">
        <v>165</v>
      </c>
      <c r="AU211" s="17" t="s">
        <v>74</v>
      </c>
      <c r="AY211" s="17" t="s">
        <v>163</v>
      </c>
      <c r="BE211" s="227">
        <f>IF(N211="základní",J211,0)</f>
        <v>0</v>
      </c>
      <c r="BF211" s="227">
        <f>IF(N211="snížená",J211,0)</f>
        <v>0</v>
      </c>
      <c r="BG211" s="227">
        <f>IF(N211="zákl. přenesená",J211,0)</f>
        <v>0</v>
      </c>
      <c r="BH211" s="227">
        <f>IF(N211="sníž. přenesená",J211,0)</f>
        <v>0</v>
      </c>
      <c r="BI211" s="227">
        <f>IF(N211="nulová",J211,0)</f>
        <v>0</v>
      </c>
      <c r="BJ211" s="17" t="s">
        <v>74</v>
      </c>
      <c r="BK211" s="227">
        <f>ROUND(I211*H211,2)</f>
        <v>0</v>
      </c>
      <c r="BL211" s="17" t="s">
        <v>601</v>
      </c>
      <c r="BM211" s="17" t="s">
        <v>1896</v>
      </c>
    </row>
    <row r="212" s="1" customFormat="1">
      <c r="B212" s="38"/>
      <c r="C212" s="39"/>
      <c r="D212" s="228" t="s">
        <v>172</v>
      </c>
      <c r="E212" s="39"/>
      <c r="F212" s="229" t="s">
        <v>624</v>
      </c>
      <c r="G212" s="39"/>
      <c r="H212" s="39"/>
      <c r="I212" s="143"/>
      <c r="J212" s="39"/>
      <c r="K212" s="39"/>
      <c r="L212" s="43"/>
      <c r="M212" s="230"/>
      <c r="N212" s="79"/>
      <c r="O212" s="79"/>
      <c r="P212" s="79"/>
      <c r="Q212" s="79"/>
      <c r="R212" s="79"/>
      <c r="S212" s="79"/>
      <c r="T212" s="80"/>
      <c r="AT212" s="17" t="s">
        <v>172</v>
      </c>
      <c r="AU212" s="17" t="s">
        <v>74</v>
      </c>
    </row>
    <row r="213" s="1" customFormat="1">
      <c r="B213" s="38"/>
      <c r="C213" s="39"/>
      <c r="D213" s="228" t="s">
        <v>174</v>
      </c>
      <c r="E213" s="39"/>
      <c r="F213" s="231" t="s">
        <v>625</v>
      </c>
      <c r="G213" s="39"/>
      <c r="H213" s="39"/>
      <c r="I213" s="143"/>
      <c r="J213" s="39"/>
      <c r="K213" s="39"/>
      <c r="L213" s="43"/>
      <c r="M213" s="230"/>
      <c r="N213" s="79"/>
      <c r="O213" s="79"/>
      <c r="P213" s="79"/>
      <c r="Q213" s="79"/>
      <c r="R213" s="79"/>
      <c r="S213" s="79"/>
      <c r="T213" s="80"/>
      <c r="AT213" s="17" t="s">
        <v>174</v>
      </c>
      <c r="AU213" s="17" t="s">
        <v>74</v>
      </c>
    </row>
    <row r="214" s="12" customFormat="1">
      <c r="B214" s="232"/>
      <c r="C214" s="233"/>
      <c r="D214" s="228" t="s">
        <v>176</v>
      </c>
      <c r="E214" s="234" t="s">
        <v>1</v>
      </c>
      <c r="F214" s="235" t="s">
        <v>1890</v>
      </c>
      <c r="G214" s="233"/>
      <c r="H214" s="236">
        <v>121.5</v>
      </c>
      <c r="I214" s="237"/>
      <c r="J214" s="233"/>
      <c r="K214" s="233"/>
      <c r="L214" s="238"/>
      <c r="M214" s="239"/>
      <c r="N214" s="240"/>
      <c r="O214" s="240"/>
      <c r="P214" s="240"/>
      <c r="Q214" s="240"/>
      <c r="R214" s="240"/>
      <c r="S214" s="240"/>
      <c r="T214" s="241"/>
      <c r="AT214" s="242" t="s">
        <v>176</v>
      </c>
      <c r="AU214" s="242" t="s">
        <v>74</v>
      </c>
      <c r="AV214" s="12" t="s">
        <v>76</v>
      </c>
      <c r="AW214" s="12" t="s">
        <v>30</v>
      </c>
      <c r="AX214" s="12" t="s">
        <v>74</v>
      </c>
      <c r="AY214" s="242" t="s">
        <v>163</v>
      </c>
    </row>
    <row r="215" s="11" customFormat="1" ht="25.92" customHeight="1">
      <c r="B215" s="200"/>
      <c r="C215" s="201"/>
      <c r="D215" s="202" t="s">
        <v>66</v>
      </c>
      <c r="E215" s="203" t="s">
        <v>626</v>
      </c>
      <c r="F215" s="203" t="s">
        <v>627</v>
      </c>
      <c r="G215" s="201"/>
      <c r="H215" s="201"/>
      <c r="I215" s="204"/>
      <c r="J215" s="205">
        <f>BK215</f>
        <v>0</v>
      </c>
      <c r="K215" s="201"/>
      <c r="L215" s="206"/>
      <c r="M215" s="207"/>
      <c r="N215" s="208"/>
      <c r="O215" s="208"/>
      <c r="P215" s="209">
        <f>SUM(P216:P219)</f>
        <v>0</v>
      </c>
      <c r="Q215" s="208"/>
      <c r="R215" s="209">
        <f>SUM(R216:R219)</f>
        <v>0</v>
      </c>
      <c r="S215" s="208"/>
      <c r="T215" s="210">
        <f>SUM(T216:T219)</f>
        <v>0</v>
      </c>
      <c r="AR215" s="211" t="s">
        <v>205</v>
      </c>
      <c r="AT215" s="212" t="s">
        <v>66</v>
      </c>
      <c r="AU215" s="212" t="s">
        <v>67</v>
      </c>
      <c r="AY215" s="211" t="s">
        <v>163</v>
      </c>
      <c r="BK215" s="213">
        <f>SUM(BK216:BK219)</f>
        <v>0</v>
      </c>
    </row>
    <row r="216" s="1" customFormat="1" ht="22.5" customHeight="1">
      <c r="B216" s="38"/>
      <c r="C216" s="216" t="s">
        <v>355</v>
      </c>
      <c r="D216" s="216" t="s">
        <v>165</v>
      </c>
      <c r="E216" s="217" t="s">
        <v>628</v>
      </c>
      <c r="F216" s="218" t="s">
        <v>629</v>
      </c>
      <c r="G216" s="219" t="s">
        <v>398</v>
      </c>
      <c r="H216" s="220">
        <v>1</v>
      </c>
      <c r="I216" s="221"/>
      <c r="J216" s="222">
        <f>ROUND(I216*H216,2)</f>
        <v>0</v>
      </c>
      <c r="K216" s="218" t="s">
        <v>536</v>
      </c>
      <c r="L216" s="43"/>
      <c r="M216" s="223" t="s">
        <v>1</v>
      </c>
      <c r="N216" s="224" t="s">
        <v>38</v>
      </c>
      <c r="O216" s="79"/>
      <c r="P216" s="225">
        <f>O216*H216</f>
        <v>0</v>
      </c>
      <c r="Q216" s="225">
        <v>0</v>
      </c>
      <c r="R216" s="225">
        <f>Q216*H216</f>
        <v>0</v>
      </c>
      <c r="S216" s="225">
        <v>0</v>
      </c>
      <c r="T216" s="226">
        <f>S216*H216</f>
        <v>0</v>
      </c>
      <c r="AR216" s="17" t="s">
        <v>170</v>
      </c>
      <c r="AT216" s="17" t="s">
        <v>165</v>
      </c>
      <c r="AU216" s="17" t="s">
        <v>74</v>
      </c>
      <c r="AY216" s="17" t="s">
        <v>163</v>
      </c>
      <c r="BE216" s="227">
        <f>IF(N216="základní",J216,0)</f>
        <v>0</v>
      </c>
      <c r="BF216" s="227">
        <f>IF(N216="snížená",J216,0)</f>
        <v>0</v>
      </c>
      <c r="BG216" s="227">
        <f>IF(N216="zákl. přenesená",J216,0)</f>
        <v>0</v>
      </c>
      <c r="BH216" s="227">
        <f>IF(N216="sníž. přenesená",J216,0)</f>
        <v>0</v>
      </c>
      <c r="BI216" s="227">
        <f>IF(N216="nulová",J216,0)</f>
        <v>0</v>
      </c>
      <c r="BJ216" s="17" t="s">
        <v>74</v>
      </c>
      <c r="BK216" s="227">
        <f>ROUND(I216*H216,2)</f>
        <v>0</v>
      </c>
      <c r="BL216" s="17" t="s">
        <v>170</v>
      </c>
      <c r="BM216" s="17" t="s">
        <v>1897</v>
      </c>
    </row>
    <row r="217" s="1" customFormat="1">
      <c r="B217" s="38"/>
      <c r="C217" s="39"/>
      <c r="D217" s="228" t="s">
        <v>172</v>
      </c>
      <c r="E217" s="39"/>
      <c r="F217" s="229" t="s">
        <v>631</v>
      </c>
      <c r="G217" s="39"/>
      <c r="H217" s="39"/>
      <c r="I217" s="143"/>
      <c r="J217" s="39"/>
      <c r="K217" s="39"/>
      <c r="L217" s="43"/>
      <c r="M217" s="230"/>
      <c r="N217" s="79"/>
      <c r="O217" s="79"/>
      <c r="P217" s="79"/>
      <c r="Q217" s="79"/>
      <c r="R217" s="79"/>
      <c r="S217" s="79"/>
      <c r="T217" s="80"/>
      <c r="AT217" s="17" t="s">
        <v>172</v>
      </c>
      <c r="AU217" s="17" t="s">
        <v>74</v>
      </c>
    </row>
    <row r="218" s="1" customFormat="1">
      <c r="B218" s="38"/>
      <c r="C218" s="39"/>
      <c r="D218" s="228" t="s">
        <v>174</v>
      </c>
      <c r="E218" s="39"/>
      <c r="F218" s="231" t="s">
        <v>632</v>
      </c>
      <c r="G218" s="39"/>
      <c r="H218" s="39"/>
      <c r="I218" s="143"/>
      <c r="J218" s="39"/>
      <c r="K218" s="39"/>
      <c r="L218" s="43"/>
      <c r="M218" s="230"/>
      <c r="N218" s="79"/>
      <c r="O218" s="79"/>
      <c r="P218" s="79"/>
      <c r="Q218" s="79"/>
      <c r="R218" s="79"/>
      <c r="S218" s="79"/>
      <c r="T218" s="80"/>
      <c r="AT218" s="17" t="s">
        <v>174</v>
      </c>
      <c r="AU218" s="17" t="s">
        <v>74</v>
      </c>
    </row>
    <row r="219" s="1" customFormat="1">
      <c r="B219" s="38"/>
      <c r="C219" s="39"/>
      <c r="D219" s="228" t="s">
        <v>221</v>
      </c>
      <c r="E219" s="39"/>
      <c r="F219" s="231" t="s">
        <v>633</v>
      </c>
      <c r="G219" s="39"/>
      <c r="H219" s="39"/>
      <c r="I219" s="143"/>
      <c r="J219" s="39"/>
      <c r="K219" s="39"/>
      <c r="L219" s="43"/>
      <c r="M219" s="277"/>
      <c r="N219" s="278"/>
      <c r="O219" s="278"/>
      <c r="P219" s="278"/>
      <c r="Q219" s="278"/>
      <c r="R219" s="278"/>
      <c r="S219" s="278"/>
      <c r="T219" s="279"/>
      <c r="AT219" s="17" t="s">
        <v>221</v>
      </c>
      <c r="AU219" s="17" t="s">
        <v>74</v>
      </c>
    </row>
    <row r="220" s="1" customFormat="1" ht="6.96" customHeight="1">
      <c r="B220" s="57"/>
      <c r="C220" s="58"/>
      <c r="D220" s="58"/>
      <c r="E220" s="58"/>
      <c r="F220" s="58"/>
      <c r="G220" s="58"/>
      <c r="H220" s="58"/>
      <c r="I220" s="167"/>
      <c r="J220" s="58"/>
      <c r="K220" s="58"/>
      <c r="L220" s="43"/>
    </row>
  </sheetData>
  <sheetProtection sheet="1" autoFilter="0" formatColumns="0" formatRows="0" objects="1" scenarios="1" spinCount="100000" saltValue="Aw59pLreFUDQpn2ewMhfssqZUS5wX2qKbnsTF852A5mZUjXwQh/KYCxDOMiEysG+IBjn5KWTlHBJ6Gj5vsc9xw==" hashValue="neBg96Za7O4Q0goX+bVEGIineg4Hm9SWdsXT9I9OnDzBjsKqQ8R67Pll1e+lKlluVJFYfVUpDWPHHj0mAtQK1A==" algorithmName="SHA-512" password="CC35"/>
  <autoFilter ref="C88:K21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2019-05-15T16:37:33Z</dcterms:created>
  <dcterms:modified xsi:type="dcterms:W3CDTF">2019-05-15T16:37:49Z</dcterms:modified>
</cp:coreProperties>
</file>