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10" windowWidth="27225" windowHeight="12720"/>
  </bookViews>
  <sheets>
    <sheet name="Rekapitulace stavby" sheetId="1" r:id="rId1"/>
    <sheet name="SO 1.1 - Demontáž kolejov..." sheetId="2" r:id="rId2"/>
    <sheet name="SO 1.2 - Montáž nového ko..." sheetId="3" r:id="rId3"/>
    <sheet name="SO 1.2.1 - Materíál dodáv..." sheetId="4" r:id="rId4"/>
    <sheet name="SO 1.3 - Pročištění ŠL, d..." sheetId="5" r:id="rId5"/>
    <sheet name="SO 1.4 - Svařování kolejn..." sheetId="6" r:id="rId6"/>
    <sheet name="SO 1.5 - P 1027 km 58,788..." sheetId="7" r:id="rId7"/>
    <sheet name="SO 1.6 - Číštění odvodňov..." sheetId="8" r:id="rId8"/>
    <sheet name="SO 2 - VRN" sheetId="9" r:id="rId9"/>
    <sheet name="Pokyny pro vyplnění" sheetId="10" r:id="rId10"/>
  </sheets>
  <definedNames>
    <definedName name="_xlnm._FilterDatabase" localSheetId="1" hidden="1">'SO 1.1 - Demontáž kolejov...'!$C$87:$K$131</definedName>
    <definedName name="_xlnm._FilterDatabase" localSheetId="2" hidden="1">'SO 1.2 - Montáž nového ko...'!$C$87:$K$110</definedName>
    <definedName name="_xlnm._FilterDatabase" localSheetId="3" hidden="1">'SO 1.2.1 - Materíál dodáv...'!$C$90:$K$93</definedName>
    <definedName name="_xlnm._FilterDatabase" localSheetId="4" hidden="1">'SO 1.3 - Pročištění ŠL, d...'!$C$87:$K$127</definedName>
    <definedName name="_xlnm._FilterDatabase" localSheetId="5" hidden="1">'SO 1.4 - Svařování kolejn...'!$C$86:$K$100</definedName>
    <definedName name="_xlnm._FilterDatabase" localSheetId="6" hidden="1">'SO 1.5 - P 1027 km 58,788...'!$C$87:$K$174</definedName>
    <definedName name="_xlnm._FilterDatabase" localSheetId="7" hidden="1">'SO 1.6 - Číštění odvodňov...'!$C$87:$K$98</definedName>
    <definedName name="_xlnm._FilterDatabase" localSheetId="8" hidden="1">'SO 2 - VRN'!$C$79:$K$100</definedName>
    <definedName name="_xlnm.Print_Titles" localSheetId="0">'Rekapitulace stavby'!$52:$52</definedName>
    <definedName name="_xlnm.Print_Titles" localSheetId="1">'SO 1.1 - Demontáž kolejov...'!$87:$87</definedName>
    <definedName name="_xlnm.Print_Titles" localSheetId="2">'SO 1.2 - Montáž nového ko...'!$87:$87</definedName>
    <definedName name="_xlnm.Print_Titles" localSheetId="3">'SO 1.2.1 - Materíál dodáv...'!$90:$90</definedName>
    <definedName name="_xlnm.Print_Titles" localSheetId="4">'SO 1.3 - Pročištění ŠL, d...'!$87:$87</definedName>
    <definedName name="_xlnm.Print_Titles" localSheetId="5">'SO 1.4 - Svařování kolejn...'!$86:$86</definedName>
    <definedName name="_xlnm.Print_Titles" localSheetId="6">'SO 1.5 - P 1027 km 58,788...'!$87:$87</definedName>
    <definedName name="_xlnm.Print_Titles" localSheetId="7">'SO 1.6 - Číštění odvodňov...'!$87:$87</definedName>
    <definedName name="_xlnm.Print_Titles" localSheetId="8">'SO 2 - VRN'!$79:$79</definedName>
    <definedName name="_xlnm.Print_Area" localSheetId="9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stavby'!$C$42:$AQ$65</definedName>
    <definedName name="_xlnm.Print_Area" localSheetId="1">'SO 1.1 - Demontáž kolejov...'!$C$4:$J$41,'SO 1.1 - Demontáž kolejov...'!$C$47:$J$67,'SO 1.1 - Demontáž kolejov...'!$C$73:$K$131</definedName>
    <definedName name="_xlnm.Print_Area" localSheetId="2">'SO 1.2 - Montáž nového ko...'!$C$4:$J$41,'SO 1.2 - Montáž nového ko...'!$C$47:$J$67,'SO 1.2 - Montáž nového ko...'!$C$73:$K$110</definedName>
    <definedName name="_xlnm.Print_Area" localSheetId="3">'SO 1.2.1 - Materíál dodáv...'!$C$4:$J$43,'SO 1.2.1 - Materíál dodáv...'!$C$49:$J$68,'SO 1.2.1 - Materíál dodáv...'!$C$74:$K$93</definedName>
    <definedName name="_xlnm.Print_Area" localSheetId="4">'SO 1.3 - Pročištění ŠL, d...'!$C$4:$J$41,'SO 1.3 - Pročištění ŠL, d...'!$C$47:$J$67,'SO 1.3 - Pročištění ŠL, d...'!$C$73:$K$127</definedName>
    <definedName name="_xlnm.Print_Area" localSheetId="5">'SO 1.4 - Svařování kolejn...'!$C$4:$J$41,'SO 1.4 - Svařování kolejn...'!$C$47:$J$66,'SO 1.4 - Svařování kolejn...'!$C$72:$K$100</definedName>
    <definedName name="_xlnm.Print_Area" localSheetId="6">'SO 1.5 - P 1027 km 58,788...'!$C$4:$J$41,'SO 1.5 - P 1027 km 58,788...'!$C$47:$J$67,'SO 1.5 - P 1027 km 58,788...'!$C$73:$K$174</definedName>
    <definedName name="_xlnm.Print_Area" localSheetId="7">'SO 1.6 - Číštění odvodňov...'!$C$4:$J$41,'SO 1.6 - Číštění odvodňov...'!$C$47:$J$67,'SO 1.6 - Číštění odvodňov...'!$C$73:$K$98</definedName>
    <definedName name="_xlnm.Print_Area" localSheetId="8">'SO 2 - VRN'!$C$4:$J$39,'SO 2 - VRN'!$C$45:$J$61,'SO 2 - VRN'!$C$67:$K$100</definedName>
  </definedNames>
  <calcPr calcId="145621"/>
</workbook>
</file>

<file path=xl/calcChain.xml><?xml version="1.0" encoding="utf-8"?>
<calcChain xmlns="http://schemas.openxmlformats.org/spreadsheetml/2006/main">
  <c r="J37" i="9" l="1"/>
  <c r="J36" i="9"/>
  <c r="AY64" i="1" s="1"/>
  <c r="J35" i="9"/>
  <c r="AX64" i="1" s="1"/>
  <c r="BI99" i="9"/>
  <c r="BH99" i="9"/>
  <c r="BG99" i="9"/>
  <c r="BF99" i="9"/>
  <c r="T99" i="9"/>
  <c r="R99" i="9"/>
  <c r="P99" i="9"/>
  <c r="BK99" i="9"/>
  <c r="J99" i="9"/>
  <c r="BE99" i="9" s="1"/>
  <c r="BI97" i="9"/>
  <c r="BH97" i="9"/>
  <c r="BG97" i="9"/>
  <c r="BF97" i="9"/>
  <c r="T97" i="9"/>
  <c r="R97" i="9"/>
  <c r="P97" i="9"/>
  <c r="BK97" i="9"/>
  <c r="J97" i="9"/>
  <c r="BE97" i="9"/>
  <c r="BI94" i="9"/>
  <c r="BH94" i="9"/>
  <c r="BG94" i="9"/>
  <c r="BF94" i="9"/>
  <c r="T94" i="9"/>
  <c r="R94" i="9"/>
  <c r="P94" i="9"/>
  <c r="BK94" i="9"/>
  <c r="J94" i="9"/>
  <c r="BE94" i="9" s="1"/>
  <c r="BI91" i="9"/>
  <c r="BH91" i="9"/>
  <c r="BG91" i="9"/>
  <c r="BF91" i="9"/>
  <c r="T91" i="9"/>
  <c r="R91" i="9"/>
  <c r="P91" i="9"/>
  <c r="BK91" i="9"/>
  <c r="J91" i="9"/>
  <c r="BE91" i="9"/>
  <c r="BI89" i="9"/>
  <c r="BH89" i="9"/>
  <c r="BG89" i="9"/>
  <c r="BF89" i="9"/>
  <c r="T89" i="9"/>
  <c r="R89" i="9"/>
  <c r="P89" i="9"/>
  <c r="BK89" i="9"/>
  <c r="J89" i="9"/>
  <c r="BE89" i="9" s="1"/>
  <c r="BI87" i="9"/>
  <c r="BH87" i="9"/>
  <c r="F36" i="9" s="1"/>
  <c r="BC64" i="1" s="1"/>
  <c r="BG87" i="9"/>
  <c r="BF87" i="9"/>
  <c r="T87" i="9"/>
  <c r="R87" i="9"/>
  <c r="P87" i="9"/>
  <c r="P81" i="9" s="1"/>
  <c r="P80" i="9" s="1"/>
  <c r="AU64" i="1" s="1"/>
  <c r="BK87" i="9"/>
  <c r="J87" i="9"/>
  <c r="BE87" i="9"/>
  <c r="BI85" i="9"/>
  <c r="F37" i="9" s="1"/>
  <c r="BD64" i="1" s="1"/>
  <c r="BH85" i="9"/>
  <c r="BG85" i="9"/>
  <c r="BF85" i="9"/>
  <c r="T85" i="9"/>
  <c r="R85" i="9"/>
  <c r="P85" i="9"/>
  <c r="BK85" i="9"/>
  <c r="J85" i="9"/>
  <c r="BE85" i="9" s="1"/>
  <c r="J33" i="9" s="1"/>
  <c r="AV64" i="1" s="1"/>
  <c r="BI82" i="9"/>
  <c r="BH82" i="9"/>
  <c r="BG82" i="9"/>
  <c r="F35" i="9" s="1"/>
  <c r="BB64" i="1" s="1"/>
  <c r="BF82" i="9"/>
  <c r="F34" i="9" s="1"/>
  <c r="BA64" i="1" s="1"/>
  <c r="J34" i="9"/>
  <c r="AW64" i="1" s="1"/>
  <c r="T82" i="9"/>
  <c r="T81" i="9" s="1"/>
  <c r="T80" i="9" s="1"/>
  <c r="R82" i="9"/>
  <c r="R81" i="9"/>
  <c r="R80" i="9" s="1"/>
  <c r="P82" i="9"/>
  <c r="BK82" i="9"/>
  <c r="BK81" i="9"/>
  <c r="BK80" i="9" s="1"/>
  <c r="J80" i="9" s="1"/>
  <c r="J81" i="9"/>
  <c r="J82" i="9"/>
  <c r="BE82" i="9"/>
  <c r="J60" i="9"/>
  <c r="J77" i="9"/>
  <c r="F76" i="9"/>
  <c r="F74" i="9"/>
  <c r="E72" i="9"/>
  <c r="J55" i="9"/>
  <c r="F54" i="9"/>
  <c r="F52" i="9"/>
  <c r="E50" i="9"/>
  <c r="J21" i="9"/>
  <c r="E21" i="9"/>
  <c r="J54" i="9" s="1"/>
  <c r="J76" i="9"/>
  <c r="J20" i="9"/>
  <c r="J18" i="9"/>
  <c r="E18" i="9"/>
  <c r="F77" i="9" s="1"/>
  <c r="J17" i="9"/>
  <c r="J12" i="9"/>
  <c r="J74" i="9" s="1"/>
  <c r="E7" i="9"/>
  <c r="E70" i="9" s="1"/>
  <c r="J39" i="8"/>
  <c r="J38" i="8"/>
  <c r="AY63" i="1" s="1"/>
  <c r="J37" i="8"/>
  <c r="AX63" i="1"/>
  <c r="BI98" i="8"/>
  <c r="F39" i="8" s="1"/>
  <c r="BD63" i="1" s="1"/>
  <c r="BH98" i="8"/>
  <c r="BG98" i="8"/>
  <c r="BF98" i="8"/>
  <c r="T98" i="8"/>
  <c r="T94" i="8" s="1"/>
  <c r="R98" i="8"/>
  <c r="P98" i="8"/>
  <c r="BK98" i="8"/>
  <c r="J98" i="8"/>
  <c r="BE98" i="8"/>
  <c r="BI95" i="8"/>
  <c r="BH95" i="8"/>
  <c r="BG95" i="8"/>
  <c r="BF95" i="8"/>
  <c r="T95" i="8"/>
  <c r="R95" i="8"/>
  <c r="R94" i="8"/>
  <c r="P95" i="8"/>
  <c r="P94" i="8"/>
  <c r="BK95" i="8"/>
  <c r="BK94" i="8"/>
  <c r="J94" i="8" s="1"/>
  <c r="J66" i="8" s="1"/>
  <c r="J95" i="8"/>
  <c r="BE95" i="8"/>
  <c r="BI91" i="8"/>
  <c r="BH91" i="8"/>
  <c r="F38" i="8" s="1"/>
  <c r="BC63" i="1" s="1"/>
  <c r="BG91" i="8"/>
  <c r="F37" i="8" s="1"/>
  <c r="BB63" i="1" s="1"/>
  <c r="BF91" i="8"/>
  <c r="F36" i="8" s="1"/>
  <c r="BA63" i="1" s="1"/>
  <c r="J36" i="8"/>
  <c r="AW63" i="1" s="1"/>
  <c r="T91" i="8"/>
  <c r="T90" i="8" s="1"/>
  <c r="T89" i="8" s="1"/>
  <c r="T88" i="8" s="1"/>
  <c r="R91" i="8"/>
  <c r="R90" i="8" s="1"/>
  <c r="R89" i="8" s="1"/>
  <c r="R88" i="8" s="1"/>
  <c r="P91" i="8"/>
  <c r="P90" i="8" s="1"/>
  <c r="P89" i="8" s="1"/>
  <c r="P88" i="8" s="1"/>
  <c r="AU63" i="1" s="1"/>
  <c r="BK91" i="8"/>
  <c r="BK90" i="8" s="1"/>
  <c r="J91" i="8"/>
  <c r="BE91" i="8"/>
  <c r="J35" i="8" s="1"/>
  <c r="AV63" i="1" s="1"/>
  <c r="J85" i="8"/>
  <c r="F84" i="8"/>
  <c r="F82" i="8"/>
  <c r="E80" i="8"/>
  <c r="J59" i="8"/>
  <c r="F58" i="8"/>
  <c r="F56" i="8"/>
  <c r="E54" i="8"/>
  <c r="J23" i="8"/>
  <c r="E23" i="8"/>
  <c r="J84" i="8" s="1"/>
  <c r="J22" i="8"/>
  <c r="J20" i="8"/>
  <c r="E20" i="8"/>
  <c r="F85" i="8" s="1"/>
  <c r="F59" i="8"/>
  <c r="J19" i="8"/>
  <c r="J14" i="8"/>
  <c r="J82" i="8" s="1"/>
  <c r="J56" i="8"/>
  <c r="E7" i="8"/>
  <c r="E76" i="8" s="1"/>
  <c r="J39" i="7"/>
  <c r="J38" i="7"/>
  <c r="AY62" i="1" s="1"/>
  <c r="J37" i="7"/>
  <c r="AX62" i="1"/>
  <c r="BI171" i="7"/>
  <c r="BH171" i="7"/>
  <c r="BG171" i="7"/>
  <c r="BF171" i="7"/>
  <c r="T171" i="7"/>
  <c r="R171" i="7"/>
  <c r="P171" i="7"/>
  <c r="BK171" i="7"/>
  <c r="J171" i="7"/>
  <c r="BE171" i="7" s="1"/>
  <c r="BI168" i="7"/>
  <c r="BH168" i="7"/>
  <c r="BG168" i="7"/>
  <c r="BF168" i="7"/>
  <c r="T168" i="7"/>
  <c r="R168" i="7"/>
  <c r="P168" i="7"/>
  <c r="BK168" i="7"/>
  <c r="J168" i="7"/>
  <c r="BE168" i="7"/>
  <c r="BI164" i="7"/>
  <c r="BH164" i="7"/>
  <c r="BG164" i="7"/>
  <c r="BF164" i="7"/>
  <c r="T164" i="7"/>
  <c r="R164" i="7"/>
  <c r="P164" i="7"/>
  <c r="BK164" i="7"/>
  <c r="J164" i="7"/>
  <c r="BE164" i="7" s="1"/>
  <c r="BI161" i="7"/>
  <c r="BH161" i="7"/>
  <c r="BG161" i="7"/>
  <c r="BF161" i="7"/>
  <c r="T161" i="7"/>
  <c r="T160" i="7"/>
  <c r="R161" i="7"/>
  <c r="R160" i="7" s="1"/>
  <c r="P161" i="7"/>
  <c r="P160" i="7"/>
  <c r="BK161" i="7"/>
  <c r="BK160" i="7" s="1"/>
  <c r="J160" i="7" s="1"/>
  <c r="J66" i="7" s="1"/>
  <c r="J161" i="7"/>
  <c r="BE161" i="7"/>
  <c r="BI157" i="7"/>
  <c r="BH157" i="7"/>
  <c r="BG157" i="7"/>
  <c r="BF157" i="7"/>
  <c r="T157" i="7"/>
  <c r="R157" i="7"/>
  <c r="P157" i="7"/>
  <c r="BK157" i="7"/>
  <c r="J157" i="7"/>
  <c r="BE157" i="7"/>
  <c r="BI154" i="7"/>
  <c r="BH154" i="7"/>
  <c r="BG154" i="7"/>
  <c r="BF154" i="7"/>
  <c r="T154" i="7"/>
  <c r="R154" i="7"/>
  <c r="P154" i="7"/>
  <c r="BK154" i="7"/>
  <c r="J154" i="7"/>
  <c r="BE154" i="7" s="1"/>
  <c r="BI150" i="7"/>
  <c r="BH150" i="7"/>
  <c r="BG150" i="7"/>
  <c r="BF150" i="7"/>
  <c r="T150" i="7"/>
  <c r="R150" i="7"/>
  <c r="P150" i="7"/>
  <c r="BK150" i="7"/>
  <c r="J150" i="7"/>
  <c r="BE150" i="7"/>
  <c r="BI146" i="7"/>
  <c r="BH146" i="7"/>
  <c r="BG146" i="7"/>
  <c r="BF146" i="7"/>
  <c r="T146" i="7"/>
  <c r="R146" i="7"/>
  <c r="P146" i="7"/>
  <c r="BK146" i="7"/>
  <c r="J146" i="7"/>
  <c r="BE146" i="7" s="1"/>
  <c r="BI144" i="7"/>
  <c r="BH144" i="7"/>
  <c r="BG144" i="7"/>
  <c r="BF144" i="7"/>
  <c r="T144" i="7"/>
  <c r="R144" i="7"/>
  <c r="P144" i="7"/>
  <c r="BK144" i="7"/>
  <c r="J144" i="7"/>
  <c r="BE144" i="7"/>
  <c r="BI143" i="7"/>
  <c r="BH143" i="7"/>
  <c r="BG143" i="7"/>
  <c r="BF143" i="7"/>
  <c r="T143" i="7"/>
  <c r="R143" i="7"/>
  <c r="P143" i="7"/>
  <c r="BK143" i="7"/>
  <c r="J143" i="7"/>
  <c r="BE143" i="7" s="1"/>
  <c r="BI140" i="7"/>
  <c r="BH140" i="7"/>
  <c r="BG140" i="7"/>
  <c r="BF140" i="7"/>
  <c r="T140" i="7"/>
  <c r="R140" i="7"/>
  <c r="P140" i="7"/>
  <c r="BK140" i="7"/>
  <c r="J140" i="7"/>
  <c r="BE140" i="7"/>
  <c r="BI138" i="7"/>
  <c r="BH138" i="7"/>
  <c r="BG138" i="7"/>
  <c r="BF138" i="7"/>
  <c r="T138" i="7"/>
  <c r="R138" i="7"/>
  <c r="P138" i="7"/>
  <c r="BK138" i="7"/>
  <c r="J138" i="7"/>
  <c r="BE138" i="7" s="1"/>
  <c r="BI136" i="7"/>
  <c r="BH136" i="7"/>
  <c r="BG136" i="7"/>
  <c r="BF136" i="7"/>
  <c r="T136" i="7"/>
  <c r="R136" i="7"/>
  <c r="P136" i="7"/>
  <c r="BK136" i="7"/>
  <c r="J136" i="7"/>
  <c r="BE136" i="7"/>
  <c r="BI133" i="7"/>
  <c r="BH133" i="7"/>
  <c r="BG133" i="7"/>
  <c r="BF133" i="7"/>
  <c r="T133" i="7"/>
  <c r="R133" i="7"/>
  <c r="P133" i="7"/>
  <c r="BK133" i="7"/>
  <c r="J133" i="7"/>
  <c r="BE133" i="7" s="1"/>
  <c r="BI130" i="7"/>
  <c r="BH130" i="7"/>
  <c r="BG130" i="7"/>
  <c r="BF130" i="7"/>
  <c r="T130" i="7"/>
  <c r="R130" i="7"/>
  <c r="P130" i="7"/>
  <c r="BK130" i="7"/>
  <c r="J130" i="7"/>
  <c r="BE130" i="7"/>
  <c r="BI127" i="7"/>
  <c r="BH127" i="7"/>
  <c r="BG127" i="7"/>
  <c r="BF127" i="7"/>
  <c r="T127" i="7"/>
  <c r="T126" i="7" s="1"/>
  <c r="T125" i="7" s="1"/>
  <c r="R127" i="7"/>
  <c r="R126" i="7" s="1"/>
  <c r="R125" i="7" s="1"/>
  <c r="P127" i="7"/>
  <c r="P126" i="7"/>
  <c r="P125" i="7" s="1"/>
  <c r="BK127" i="7"/>
  <c r="BK126" i="7" s="1"/>
  <c r="J127" i="7"/>
  <c r="BE127" i="7"/>
  <c r="BI122" i="7"/>
  <c r="BH122" i="7"/>
  <c r="BG122" i="7"/>
  <c r="BF122" i="7"/>
  <c r="T122" i="7"/>
  <c r="R122" i="7"/>
  <c r="P122" i="7"/>
  <c r="BK122" i="7"/>
  <c r="J122" i="7"/>
  <c r="BE122" i="7"/>
  <c r="BI120" i="7"/>
  <c r="BH120" i="7"/>
  <c r="BG120" i="7"/>
  <c r="BF120" i="7"/>
  <c r="T120" i="7"/>
  <c r="R120" i="7"/>
  <c r="P120" i="7"/>
  <c r="BK120" i="7"/>
  <c r="J120" i="7"/>
  <c r="BE120" i="7" s="1"/>
  <c r="BI117" i="7"/>
  <c r="BH117" i="7"/>
  <c r="BG117" i="7"/>
  <c r="BF117" i="7"/>
  <c r="T117" i="7"/>
  <c r="R117" i="7"/>
  <c r="P117" i="7"/>
  <c r="BK117" i="7"/>
  <c r="J117" i="7"/>
  <c r="BE117" i="7"/>
  <c r="BI114" i="7"/>
  <c r="BH114" i="7"/>
  <c r="BG114" i="7"/>
  <c r="BF114" i="7"/>
  <c r="T114" i="7"/>
  <c r="R114" i="7"/>
  <c r="P114" i="7"/>
  <c r="BK114" i="7"/>
  <c r="J114" i="7"/>
  <c r="BE114" i="7" s="1"/>
  <c r="BI113" i="7"/>
  <c r="BH113" i="7"/>
  <c r="BG113" i="7"/>
  <c r="BF113" i="7"/>
  <c r="T113" i="7"/>
  <c r="R113" i="7"/>
  <c r="P113" i="7"/>
  <c r="BK113" i="7"/>
  <c r="J113" i="7"/>
  <c r="BE113" i="7"/>
  <c r="BI111" i="7"/>
  <c r="BH111" i="7"/>
  <c r="BG111" i="7"/>
  <c r="BF111" i="7"/>
  <c r="T111" i="7"/>
  <c r="R111" i="7"/>
  <c r="P111" i="7"/>
  <c r="BK111" i="7"/>
  <c r="J111" i="7"/>
  <c r="BE111" i="7" s="1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 s="1"/>
  <c r="BI106" i="7"/>
  <c r="BH106" i="7"/>
  <c r="BG106" i="7"/>
  <c r="BF106" i="7"/>
  <c r="T106" i="7"/>
  <c r="R106" i="7"/>
  <c r="P106" i="7"/>
  <c r="BK106" i="7"/>
  <c r="J106" i="7"/>
  <c r="BE106" i="7"/>
  <c r="BI104" i="7"/>
  <c r="BH104" i="7"/>
  <c r="BG104" i="7"/>
  <c r="BF104" i="7"/>
  <c r="T104" i="7"/>
  <c r="R104" i="7"/>
  <c r="P104" i="7"/>
  <c r="BK104" i="7"/>
  <c r="J104" i="7"/>
  <c r="BE104" i="7" s="1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 s="1"/>
  <c r="BI98" i="7"/>
  <c r="BH98" i="7"/>
  <c r="BG98" i="7"/>
  <c r="BF98" i="7"/>
  <c r="T98" i="7"/>
  <c r="R98" i="7"/>
  <c r="P98" i="7"/>
  <c r="BK98" i="7"/>
  <c r="J98" i="7"/>
  <c r="BE98" i="7"/>
  <c r="BI95" i="7"/>
  <c r="BH95" i="7"/>
  <c r="BG95" i="7"/>
  <c r="BF95" i="7"/>
  <c r="T95" i="7"/>
  <c r="R95" i="7"/>
  <c r="P95" i="7"/>
  <c r="BK95" i="7"/>
  <c r="J95" i="7"/>
  <c r="BE95" i="7" s="1"/>
  <c r="BI93" i="7"/>
  <c r="BH93" i="7"/>
  <c r="BG93" i="7"/>
  <c r="BF93" i="7"/>
  <c r="T93" i="7"/>
  <c r="R93" i="7"/>
  <c r="P93" i="7"/>
  <c r="BK93" i="7"/>
  <c r="J93" i="7"/>
  <c r="BE93" i="7"/>
  <c r="BI91" i="7"/>
  <c r="BH91" i="7"/>
  <c r="BG91" i="7"/>
  <c r="BF91" i="7"/>
  <c r="T91" i="7"/>
  <c r="R91" i="7"/>
  <c r="P91" i="7"/>
  <c r="BK91" i="7"/>
  <c r="J91" i="7"/>
  <c r="BE91" i="7" s="1"/>
  <c r="BI89" i="7"/>
  <c r="F39" i="7"/>
  <c r="BD62" i="1" s="1"/>
  <c r="BH89" i="7"/>
  <c r="F38" i="7" s="1"/>
  <c r="BC62" i="1" s="1"/>
  <c r="BG89" i="7"/>
  <c r="F37" i="7" s="1"/>
  <c r="BB62" i="1" s="1"/>
  <c r="BF89" i="7"/>
  <c r="J36" i="7" s="1"/>
  <c r="AW62" i="1" s="1"/>
  <c r="T89" i="7"/>
  <c r="T88" i="7" s="1"/>
  <c r="R89" i="7"/>
  <c r="P89" i="7"/>
  <c r="P88" i="7" s="1"/>
  <c r="AU62" i="1" s="1"/>
  <c r="BK89" i="7"/>
  <c r="J89" i="7"/>
  <c r="BE89" i="7" s="1"/>
  <c r="J85" i="7"/>
  <c r="F84" i="7"/>
  <c r="F82" i="7"/>
  <c r="E80" i="7"/>
  <c r="J59" i="7"/>
  <c r="F58" i="7"/>
  <c r="F56" i="7"/>
  <c r="E54" i="7"/>
  <c r="J23" i="7"/>
  <c r="E23" i="7"/>
  <c r="J84" i="7" s="1"/>
  <c r="J58" i="7"/>
  <c r="J22" i="7"/>
  <c r="J20" i="7"/>
  <c r="E20" i="7"/>
  <c r="F85" i="7"/>
  <c r="F59" i="7"/>
  <c r="J19" i="7"/>
  <c r="J14" i="7"/>
  <c r="J82" i="7"/>
  <c r="J56" i="7"/>
  <c r="E7" i="7"/>
  <c r="E76" i="7" s="1"/>
  <c r="E50" i="7"/>
  <c r="J39" i="6"/>
  <c r="J38" i="6"/>
  <c r="AY61" i="1"/>
  <c r="J37" i="6"/>
  <c r="AX61" i="1" s="1"/>
  <c r="BI99" i="6"/>
  <c r="BH99" i="6"/>
  <c r="BG99" i="6"/>
  <c r="BF99" i="6"/>
  <c r="T99" i="6"/>
  <c r="R99" i="6"/>
  <c r="P99" i="6"/>
  <c r="BK99" i="6"/>
  <c r="J99" i="6"/>
  <c r="BE99" i="6"/>
  <c r="BI97" i="6"/>
  <c r="BH97" i="6"/>
  <c r="BG97" i="6"/>
  <c r="BF97" i="6"/>
  <c r="T97" i="6"/>
  <c r="R97" i="6"/>
  <c r="P97" i="6"/>
  <c r="BK97" i="6"/>
  <c r="J97" i="6"/>
  <c r="BE97" i="6" s="1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 s="1"/>
  <c r="BI92" i="6"/>
  <c r="BH92" i="6"/>
  <c r="BG92" i="6"/>
  <c r="F37" i="6" s="1"/>
  <c r="BB61" i="1" s="1"/>
  <c r="BF92" i="6"/>
  <c r="T92" i="6"/>
  <c r="R92" i="6"/>
  <c r="P92" i="6"/>
  <c r="BK92" i="6"/>
  <c r="J92" i="6"/>
  <c r="BE92" i="6"/>
  <c r="BI90" i="6"/>
  <c r="F39" i="6" s="1"/>
  <c r="BD61" i="1" s="1"/>
  <c r="BH90" i="6"/>
  <c r="F38" i="6"/>
  <c r="BC61" i="1" s="1"/>
  <c r="BG90" i="6"/>
  <c r="BF90" i="6"/>
  <c r="J36" i="6"/>
  <c r="AW61" i="1" s="1"/>
  <c r="F36" i="6"/>
  <c r="BA61" i="1" s="1"/>
  <c r="T90" i="6"/>
  <c r="T89" i="6" s="1"/>
  <c r="T88" i="6" s="1"/>
  <c r="T87" i="6" s="1"/>
  <c r="R90" i="6"/>
  <c r="R89" i="6" s="1"/>
  <c r="R88" i="6" s="1"/>
  <c r="R87" i="6" s="1"/>
  <c r="P90" i="6"/>
  <c r="P89" i="6" s="1"/>
  <c r="P88" i="6" s="1"/>
  <c r="P87" i="6" s="1"/>
  <c r="AU61" i="1" s="1"/>
  <c r="BK90" i="6"/>
  <c r="BK89" i="6"/>
  <c r="J89" i="6" s="1"/>
  <c r="J65" i="6" s="1"/>
  <c r="J90" i="6"/>
  <c r="BE90" i="6"/>
  <c r="F35" i="6" s="1"/>
  <c r="AZ61" i="1" s="1"/>
  <c r="J84" i="6"/>
  <c r="F83" i="6"/>
  <c r="F81" i="6"/>
  <c r="E79" i="6"/>
  <c r="J59" i="6"/>
  <c r="F58" i="6"/>
  <c r="F56" i="6"/>
  <c r="E54" i="6"/>
  <c r="J23" i="6"/>
  <c r="E23" i="6"/>
  <c r="J58" i="6" s="1"/>
  <c r="J83" i="6"/>
  <c r="J22" i="6"/>
  <c r="J20" i="6"/>
  <c r="E20" i="6"/>
  <c r="F84" i="6" s="1"/>
  <c r="J19" i="6"/>
  <c r="J14" i="6"/>
  <c r="J81" i="6" s="1"/>
  <c r="E7" i="6"/>
  <c r="E50" i="6" s="1"/>
  <c r="E75" i="6"/>
  <c r="J39" i="5"/>
  <c r="J38" i="5"/>
  <c r="AY60" i="1"/>
  <c r="J37" i="5"/>
  <c r="AX60" i="1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1" i="5"/>
  <c r="BH121" i="5"/>
  <c r="BG121" i="5"/>
  <c r="BF121" i="5"/>
  <c r="T121" i="5"/>
  <c r="R121" i="5"/>
  <c r="P121" i="5"/>
  <c r="BK121" i="5"/>
  <c r="J121" i="5"/>
  <c r="BE121" i="5"/>
  <c r="BI119" i="5"/>
  <c r="BH119" i="5"/>
  <c r="BG119" i="5"/>
  <c r="BF119" i="5"/>
  <c r="T119" i="5"/>
  <c r="R119" i="5"/>
  <c r="P119" i="5"/>
  <c r="BK119" i="5"/>
  <c r="BK116" i="5" s="1"/>
  <c r="J116" i="5" s="1"/>
  <c r="J66" i="5" s="1"/>
  <c r="J119" i="5"/>
  <c r="BE119" i="5"/>
  <c r="BI117" i="5"/>
  <c r="BH117" i="5"/>
  <c r="BG117" i="5"/>
  <c r="BF117" i="5"/>
  <c r="T117" i="5"/>
  <c r="T116" i="5"/>
  <c r="R117" i="5"/>
  <c r="R116" i="5"/>
  <c r="P117" i="5"/>
  <c r="P116" i="5"/>
  <c r="BK117" i="5"/>
  <c r="J117" i="5"/>
  <c r="BE117" i="5" s="1"/>
  <c r="BI113" i="5"/>
  <c r="BH113" i="5"/>
  <c r="BG113" i="5"/>
  <c r="BF113" i="5"/>
  <c r="T113" i="5"/>
  <c r="R113" i="5"/>
  <c r="P113" i="5"/>
  <c r="BK113" i="5"/>
  <c r="J113" i="5"/>
  <c r="BE113" i="5"/>
  <c r="BI109" i="5"/>
  <c r="BH109" i="5"/>
  <c r="BG109" i="5"/>
  <c r="BF109" i="5"/>
  <c r="T109" i="5"/>
  <c r="R109" i="5"/>
  <c r="P109" i="5"/>
  <c r="BK109" i="5"/>
  <c r="J109" i="5"/>
  <c r="BE109" i="5"/>
  <c r="BI106" i="5"/>
  <c r="BH106" i="5"/>
  <c r="BG106" i="5"/>
  <c r="BF106" i="5"/>
  <c r="T106" i="5"/>
  <c r="R106" i="5"/>
  <c r="P106" i="5"/>
  <c r="BK106" i="5"/>
  <c r="J106" i="5"/>
  <c r="BE106" i="5"/>
  <c r="BI103" i="5"/>
  <c r="BH103" i="5"/>
  <c r="BG103" i="5"/>
  <c r="BF103" i="5"/>
  <c r="T103" i="5"/>
  <c r="R103" i="5"/>
  <c r="P103" i="5"/>
  <c r="BK103" i="5"/>
  <c r="J103" i="5"/>
  <c r="BE103" i="5"/>
  <c r="BI101" i="5"/>
  <c r="BH101" i="5"/>
  <c r="BG101" i="5"/>
  <c r="BF101" i="5"/>
  <c r="T101" i="5"/>
  <c r="R101" i="5"/>
  <c r="P101" i="5"/>
  <c r="BK101" i="5"/>
  <c r="J101" i="5"/>
  <c r="BE101" i="5"/>
  <c r="BI99" i="5"/>
  <c r="BH99" i="5"/>
  <c r="BG99" i="5"/>
  <c r="BF99" i="5"/>
  <c r="T99" i="5"/>
  <c r="R99" i="5"/>
  <c r="P99" i="5"/>
  <c r="BK99" i="5"/>
  <c r="J99" i="5"/>
  <c r="BE99" i="5"/>
  <c r="BI97" i="5"/>
  <c r="BH97" i="5"/>
  <c r="BG97" i="5"/>
  <c r="BF97" i="5"/>
  <c r="T97" i="5"/>
  <c r="R97" i="5"/>
  <c r="P97" i="5"/>
  <c r="BK97" i="5"/>
  <c r="J97" i="5"/>
  <c r="BE97" i="5"/>
  <c r="BI94" i="5"/>
  <c r="BH94" i="5"/>
  <c r="BG94" i="5"/>
  <c r="BF94" i="5"/>
  <c r="T94" i="5"/>
  <c r="T93" i="5"/>
  <c r="T92" i="5" s="1"/>
  <c r="T88" i="5" s="1"/>
  <c r="R94" i="5"/>
  <c r="R93" i="5" s="1"/>
  <c r="R92" i="5" s="1"/>
  <c r="R88" i="5" s="1"/>
  <c r="P94" i="5"/>
  <c r="P93" i="5"/>
  <c r="P92" i="5" s="1"/>
  <c r="P88" i="5" s="1"/>
  <c r="AU60" i="1" s="1"/>
  <c r="BK94" i="5"/>
  <c r="BK93" i="5" s="1"/>
  <c r="J94" i="5"/>
  <c r="BE94" i="5"/>
  <c r="BI89" i="5"/>
  <c r="F39" i="5"/>
  <c r="BD60" i="1" s="1"/>
  <c r="BH89" i="5"/>
  <c r="F38" i="5" s="1"/>
  <c r="BC60" i="1" s="1"/>
  <c r="BG89" i="5"/>
  <c r="F37" i="5"/>
  <c r="BB60" i="1" s="1"/>
  <c r="BF89" i="5"/>
  <c r="J36" i="5" s="1"/>
  <c r="AW60" i="1" s="1"/>
  <c r="T89" i="5"/>
  <c r="R89" i="5"/>
  <c r="P89" i="5"/>
  <c r="BK89" i="5"/>
  <c r="J89" i="5"/>
  <c r="BE89" i="5" s="1"/>
  <c r="J85" i="5"/>
  <c r="F84" i="5"/>
  <c r="F82" i="5"/>
  <c r="E80" i="5"/>
  <c r="J59" i="5"/>
  <c r="F58" i="5"/>
  <c r="F56" i="5"/>
  <c r="E54" i="5"/>
  <c r="J23" i="5"/>
  <c r="E23" i="5"/>
  <c r="J84" i="5" s="1"/>
  <c r="J58" i="5"/>
  <c r="J22" i="5"/>
  <c r="J20" i="5"/>
  <c r="E20" i="5"/>
  <c r="F59" i="5" s="1"/>
  <c r="F85" i="5"/>
  <c r="J19" i="5"/>
  <c r="J14" i="5"/>
  <c r="J56" i="5" s="1"/>
  <c r="J82" i="5"/>
  <c r="E7" i="5"/>
  <c r="E76" i="5" s="1"/>
  <c r="E50" i="5"/>
  <c r="J41" i="4"/>
  <c r="J40" i="4"/>
  <c r="AY59" i="1" s="1"/>
  <c r="J39" i="4"/>
  <c r="AX59" i="1" s="1"/>
  <c r="BI92" i="4"/>
  <c r="F41" i="4" s="1"/>
  <c r="BD59" i="1" s="1"/>
  <c r="BH92" i="4"/>
  <c r="F40" i="4" s="1"/>
  <c r="BC59" i="1" s="1"/>
  <c r="BG92" i="4"/>
  <c r="F39" i="4" s="1"/>
  <c r="BB59" i="1" s="1"/>
  <c r="BF92" i="4"/>
  <c r="J38" i="4" s="1"/>
  <c r="AW59" i="1" s="1"/>
  <c r="T92" i="4"/>
  <c r="T91" i="4" s="1"/>
  <c r="R92" i="4"/>
  <c r="R91" i="4" s="1"/>
  <c r="P92" i="4"/>
  <c r="P91" i="4" s="1"/>
  <c r="AU59" i="1" s="1"/>
  <c r="BK92" i="4"/>
  <c r="BK91" i="4" s="1"/>
  <c r="J91" i="4" s="1"/>
  <c r="J92" i="4"/>
  <c r="BE92" i="4" s="1"/>
  <c r="F37" i="4" s="1"/>
  <c r="AZ59" i="1" s="1"/>
  <c r="J88" i="4"/>
  <c r="F87" i="4"/>
  <c r="F85" i="4"/>
  <c r="E83" i="4"/>
  <c r="J63" i="4"/>
  <c r="F62" i="4"/>
  <c r="F60" i="4"/>
  <c r="E58" i="4"/>
  <c r="J25" i="4"/>
  <c r="E25" i="4"/>
  <c r="J87" i="4"/>
  <c r="J62" i="4"/>
  <c r="J24" i="4"/>
  <c r="J22" i="4"/>
  <c r="E22" i="4"/>
  <c r="F88" i="4" s="1"/>
  <c r="F63" i="4"/>
  <c r="J21" i="4"/>
  <c r="J16" i="4"/>
  <c r="J85" i="4" s="1"/>
  <c r="J60" i="4"/>
  <c r="E7" i="4"/>
  <c r="E77" i="4"/>
  <c r="E52" i="4"/>
  <c r="J39" i="3"/>
  <c r="J38" i="3"/>
  <c r="AY58" i="1"/>
  <c r="J37" i="3"/>
  <c r="AX58" i="1"/>
  <c r="BI109" i="3"/>
  <c r="BH109" i="3"/>
  <c r="BG109" i="3"/>
  <c r="BF109" i="3"/>
  <c r="T109" i="3"/>
  <c r="R109" i="3"/>
  <c r="P109" i="3"/>
  <c r="BK109" i="3"/>
  <c r="J109" i="3"/>
  <c r="BE109" i="3"/>
  <c r="BI107" i="3"/>
  <c r="BH107" i="3"/>
  <c r="BG107" i="3"/>
  <c r="BF107" i="3"/>
  <c r="T107" i="3"/>
  <c r="R107" i="3"/>
  <c r="P107" i="3"/>
  <c r="BK107" i="3"/>
  <c r="J107" i="3"/>
  <c r="BE107" i="3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T101" i="3"/>
  <c r="R102" i="3"/>
  <c r="R101" i="3"/>
  <c r="P102" i="3"/>
  <c r="P101" i="3"/>
  <c r="BK102" i="3"/>
  <c r="BK101" i="3"/>
  <c r="J101" i="3" s="1"/>
  <c r="J66" i="3" s="1"/>
  <c r="J102" i="3"/>
  <c r="BE102" i="3" s="1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T92" i="3"/>
  <c r="T91" i="3" s="1"/>
  <c r="R93" i="3"/>
  <c r="R92" i="3" s="1"/>
  <c r="R91" i="3" s="1"/>
  <c r="P93" i="3"/>
  <c r="P92" i="3"/>
  <c r="P91" i="3" s="1"/>
  <c r="BK93" i="3"/>
  <c r="BK92" i="3" s="1"/>
  <c r="BK91" i="3" s="1"/>
  <c r="J91" i="3" s="1"/>
  <c r="J92" i="3"/>
  <c r="J65" i="3" s="1"/>
  <c r="J93" i="3"/>
  <c r="BE93" i="3"/>
  <c r="J64" i="3"/>
  <c r="BI89" i="3"/>
  <c r="F39" i="3"/>
  <c r="BD58" i="1" s="1"/>
  <c r="BH89" i="3"/>
  <c r="F38" i="3" s="1"/>
  <c r="BC58" i="1" s="1"/>
  <c r="BG89" i="3"/>
  <c r="F37" i="3"/>
  <c r="BB58" i="1" s="1"/>
  <c r="BF89" i="3"/>
  <c r="T89" i="3"/>
  <c r="T88" i="3"/>
  <c r="R89" i="3"/>
  <c r="R88" i="3"/>
  <c r="P89" i="3"/>
  <c r="P88" i="3"/>
  <c r="AU58" i="1" s="1"/>
  <c r="BK89" i="3"/>
  <c r="BK88" i="3" s="1"/>
  <c r="J88" i="3"/>
  <c r="J63" i="3" s="1"/>
  <c r="J89" i="3"/>
  <c r="BE89" i="3" s="1"/>
  <c r="J35" i="3" s="1"/>
  <c r="AV58" i="1" s="1"/>
  <c r="J85" i="3"/>
  <c r="F84" i="3"/>
  <c r="F82" i="3"/>
  <c r="E80" i="3"/>
  <c r="J59" i="3"/>
  <c r="F58" i="3"/>
  <c r="F56" i="3"/>
  <c r="E54" i="3"/>
  <c r="J23" i="3"/>
  <c r="E23" i="3"/>
  <c r="J58" i="3" s="1"/>
  <c r="J84" i="3"/>
  <c r="J22" i="3"/>
  <c r="J20" i="3"/>
  <c r="E20" i="3"/>
  <c r="F85" i="3" s="1"/>
  <c r="F59" i="3"/>
  <c r="J19" i="3"/>
  <c r="J14" i="3"/>
  <c r="J82" i="3" s="1"/>
  <c r="J56" i="3"/>
  <c r="E7" i="3"/>
  <c r="E50" i="3" s="1"/>
  <c r="E76" i="3"/>
  <c r="J39" i="2"/>
  <c r="J38" i="2"/>
  <c r="AY56" i="1"/>
  <c r="J37" i="2"/>
  <c r="AX56" i="1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T107" i="2"/>
  <c r="R108" i="2"/>
  <c r="R107" i="2"/>
  <c r="P108" i="2"/>
  <c r="P107" i="2"/>
  <c r="BK108" i="2"/>
  <c r="BK107" i="2"/>
  <c r="J107" i="2" s="1"/>
  <c r="J66" i="2" s="1"/>
  <c r="J108" i="2"/>
  <c r="BE108" i="2" s="1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R90" i="2" s="1"/>
  <c r="R89" i="2" s="1"/>
  <c r="R88" i="2" s="1"/>
  <c r="P96" i="2"/>
  <c r="BK96" i="2"/>
  <c r="J96" i="2"/>
  <c r="BE96" i="2"/>
  <c r="BI93" i="2"/>
  <c r="BH93" i="2"/>
  <c r="BG93" i="2"/>
  <c r="BF93" i="2"/>
  <c r="T93" i="2"/>
  <c r="R93" i="2"/>
  <c r="P93" i="2"/>
  <c r="BK93" i="2"/>
  <c r="J93" i="2"/>
  <c r="BE93" i="2"/>
  <c r="BI91" i="2"/>
  <c r="F39" i="2"/>
  <c r="BD56" i="1" s="1"/>
  <c r="BH91" i="2"/>
  <c r="F38" i="2" s="1"/>
  <c r="BC56" i="1" s="1"/>
  <c r="BG91" i="2"/>
  <c r="F37" i="2"/>
  <c r="BB56" i="1" s="1"/>
  <c r="BF91" i="2"/>
  <c r="J36" i="2" s="1"/>
  <c r="AW56" i="1" s="1"/>
  <c r="T91" i="2"/>
  <c r="T90" i="2"/>
  <c r="T89" i="2" s="1"/>
  <c r="T88" i="2" s="1"/>
  <c r="R91" i="2"/>
  <c r="P91" i="2"/>
  <c r="P90" i="2"/>
  <c r="P89" i="2" s="1"/>
  <c r="P88" i="2" s="1"/>
  <c r="AU56" i="1" s="1"/>
  <c r="AU55" i="1" s="1"/>
  <c r="AU54" i="1" s="1"/>
  <c r="BK91" i="2"/>
  <c r="BK90" i="2" s="1"/>
  <c r="J91" i="2"/>
  <c r="BE91" i="2" s="1"/>
  <c r="J85" i="2"/>
  <c r="F84" i="2"/>
  <c r="F82" i="2"/>
  <c r="E80" i="2"/>
  <c r="J59" i="2"/>
  <c r="F58" i="2"/>
  <c r="F56" i="2"/>
  <c r="E54" i="2"/>
  <c r="J23" i="2"/>
  <c r="E23" i="2"/>
  <c r="J84" i="2" s="1"/>
  <c r="J58" i="2"/>
  <c r="J22" i="2"/>
  <c r="J20" i="2"/>
  <c r="E20" i="2"/>
  <c r="F85" i="2"/>
  <c r="F59" i="2"/>
  <c r="J19" i="2"/>
  <c r="J14" i="2"/>
  <c r="J82" i="2"/>
  <c r="J56" i="2"/>
  <c r="E7" i="2"/>
  <c r="E76" i="2" s="1"/>
  <c r="E50" i="2"/>
  <c r="BD57" i="1"/>
  <c r="BB57" i="1"/>
  <c r="AX57" i="1"/>
  <c r="AU57" i="1"/>
  <c r="AS57" i="1"/>
  <c r="AS55" i="1" s="1"/>
  <c r="AS54" i="1" s="1"/>
  <c r="AT64" i="1"/>
  <c r="AT63" i="1"/>
  <c r="L50" i="1"/>
  <c r="AM50" i="1"/>
  <c r="AM49" i="1"/>
  <c r="L49" i="1"/>
  <c r="AM47" i="1"/>
  <c r="L47" i="1"/>
  <c r="L45" i="1"/>
  <c r="L44" i="1"/>
  <c r="BC57" i="1" l="1"/>
  <c r="AY57" i="1" s="1"/>
  <c r="BD55" i="1"/>
  <c r="BD54" i="1" s="1"/>
  <c r="W33" i="1" s="1"/>
  <c r="BB55" i="1"/>
  <c r="BB54" i="1" s="1"/>
  <c r="F38" i="4"/>
  <c r="BA59" i="1" s="1"/>
  <c r="J90" i="2"/>
  <c r="J65" i="2" s="1"/>
  <c r="BK89" i="2"/>
  <c r="AT58" i="1"/>
  <c r="F35" i="2"/>
  <c r="AZ56" i="1" s="1"/>
  <c r="J35" i="2"/>
  <c r="AV56" i="1" s="1"/>
  <c r="AT56" i="1" s="1"/>
  <c r="AX55" i="1"/>
  <c r="F36" i="2"/>
  <c r="BA56" i="1" s="1"/>
  <c r="J32" i="3"/>
  <c r="R88" i="7"/>
  <c r="J59" i="9"/>
  <c r="J30" i="9"/>
  <c r="F35" i="3"/>
  <c r="AZ58" i="1" s="1"/>
  <c r="AZ57" i="1" s="1"/>
  <c r="AV57" i="1" s="1"/>
  <c r="J35" i="5"/>
  <c r="AV60" i="1" s="1"/>
  <c r="AT60" i="1" s="1"/>
  <c r="F35" i="5"/>
  <c r="AZ60" i="1" s="1"/>
  <c r="J35" i="7"/>
  <c r="AV62" i="1" s="1"/>
  <c r="AT62" i="1" s="1"/>
  <c r="F35" i="7"/>
  <c r="AZ62" i="1" s="1"/>
  <c r="J126" i="7"/>
  <c r="J65" i="7" s="1"/>
  <c r="BK125" i="7"/>
  <c r="J125" i="7" s="1"/>
  <c r="J64" i="7" s="1"/>
  <c r="F33" i="9"/>
  <c r="AZ64" i="1" s="1"/>
  <c r="J67" i="4"/>
  <c r="J34" i="4"/>
  <c r="J93" i="5"/>
  <c r="J65" i="5" s="1"/>
  <c r="BK92" i="5"/>
  <c r="J92" i="5" s="1"/>
  <c r="J64" i="5" s="1"/>
  <c r="BK88" i="7"/>
  <c r="J88" i="7" s="1"/>
  <c r="J36" i="3"/>
  <c r="AW58" i="1" s="1"/>
  <c r="F36" i="3"/>
  <c r="BA58" i="1" s="1"/>
  <c r="BA57" i="1" s="1"/>
  <c r="AW57" i="1" s="1"/>
  <c r="BK89" i="8"/>
  <c r="J90" i="8"/>
  <c r="J65" i="8" s="1"/>
  <c r="J37" i="4"/>
  <c r="AV59" i="1" s="1"/>
  <c r="AT59" i="1" s="1"/>
  <c r="F36" i="5"/>
  <c r="BA60" i="1" s="1"/>
  <c r="J35" i="6"/>
  <c r="AV61" i="1" s="1"/>
  <c r="AT61" i="1" s="1"/>
  <c r="F36" i="7"/>
  <c r="BA62" i="1" s="1"/>
  <c r="E50" i="8"/>
  <c r="J58" i="8"/>
  <c r="F35" i="8"/>
  <c r="AZ63" i="1" s="1"/>
  <c r="J52" i="9"/>
  <c r="F55" i="9"/>
  <c r="J56" i="6"/>
  <c r="F59" i="6"/>
  <c r="BK88" i="6"/>
  <c r="E48" i="9"/>
  <c r="AZ55" i="1" l="1"/>
  <c r="BC55" i="1"/>
  <c r="AY55" i="1" s="1"/>
  <c r="AG64" i="1"/>
  <c r="AN64" i="1" s="1"/>
  <c r="J39" i="9"/>
  <c r="BA55" i="1"/>
  <c r="AV55" i="1"/>
  <c r="AZ54" i="1"/>
  <c r="BK88" i="5"/>
  <c r="J88" i="5" s="1"/>
  <c r="AX54" i="1"/>
  <c r="W31" i="1"/>
  <c r="BC54" i="1"/>
  <c r="BK87" i="6"/>
  <c r="J87" i="6" s="1"/>
  <c r="J88" i="6"/>
  <c r="J64" i="6" s="1"/>
  <c r="J32" i="7"/>
  <c r="J63" i="7"/>
  <c r="AG59" i="1"/>
  <c r="AN59" i="1" s="1"/>
  <c r="J43" i="4"/>
  <c r="J89" i="8"/>
  <c r="J64" i="8" s="1"/>
  <c r="BK88" i="8"/>
  <c r="J88" i="8" s="1"/>
  <c r="AT57" i="1"/>
  <c r="AG58" i="1"/>
  <c r="J41" i="3"/>
  <c r="J89" i="2"/>
  <c r="J64" i="2" s="1"/>
  <c r="BK88" i="2"/>
  <c r="J88" i="2" s="1"/>
  <c r="J63" i="6" l="1"/>
  <c r="J32" i="6"/>
  <c r="AW55" i="1"/>
  <c r="BA54" i="1"/>
  <c r="J63" i="8"/>
  <c r="J32" i="8"/>
  <c r="J41" i="7"/>
  <c r="AG62" i="1"/>
  <c r="AN62" i="1" s="1"/>
  <c r="AY54" i="1"/>
  <c r="W32" i="1"/>
  <c r="AV54" i="1"/>
  <c r="W29" i="1"/>
  <c r="AG57" i="1"/>
  <c r="AN57" i="1" s="1"/>
  <c r="AN58" i="1"/>
  <c r="AT55" i="1"/>
  <c r="J63" i="2"/>
  <c r="J32" i="2"/>
  <c r="J32" i="5"/>
  <c r="J63" i="5"/>
  <c r="W30" i="1" l="1"/>
  <c r="AW54" i="1"/>
  <c r="AK30" i="1" s="1"/>
  <c r="J41" i="2"/>
  <c r="AG56" i="1"/>
  <c r="AK29" i="1"/>
  <c r="AT54" i="1"/>
  <c r="J41" i="5"/>
  <c r="AG60" i="1"/>
  <c r="AN60" i="1" s="1"/>
  <c r="AG63" i="1"/>
  <c r="AN63" i="1" s="1"/>
  <c r="J41" i="8"/>
  <c r="AG61" i="1"/>
  <c r="AN61" i="1" s="1"/>
  <c r="J41" i="6"/>
  <c r="AG55" i="1" l="1"/>
  <c r="AN56" i="1"/>
  <c r="AN55" i="1" l="1"/>
  <c r="AG54" i="1"/>
  <c r="AN54" i="1" l="1"/>
  <c r="AK26" i="1"/>
  <c r="AK35" i="1" s="1"/>
</calcChain>
</file>

<file path=xl/comments1.xml><?xml version="1.0" encoding="utf-8"?>
<comments xmlns="http://schemas.openxmlformats.org/spreadsheetml/2006/main">
  <authors>
    <author>Brabenec Libor</author>
  </authors>
  <commentList>
    <comment ref="I92" author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<sst xmlns="http://schemas.openxmlformats.org/spreadsheetml/2006/main" count="3605" uniqueCount="754">
  <si>
    <t>Export Komplet</t>
  </si>
  <si>
    <t>VZ</t>
  </si>
  <si>
    <t>2.0</t>
  </si>
  <si>
    <t>ZAMOK</t>
  </si>
  <si>
    <t>False</t>
  </si>
  <si>
    <t>{79578e1c-87d4-4699-a5c6-76cf68a53bda}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</si>
  <si>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</si>
  <si>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</si>
  <si>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</si>
  <si>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</si>
  <si>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</si>
  <si>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</si>
  <si>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</si>
  <si>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</si>
  <si>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</si>
  <si>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</si>
  <si>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</si>
  <si>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traťového úseku K.Huť-Lenora</t>
  </si>
  <si>
    <t>KSO:</t>
  </si>
  <si>
    <t>824 2</t>
  </si>
  <si>
    <t>CC-CZ:</t>
  </si>
  <si>
    <t>212</t>
  </si>
  <si>
    <t>Místo:</t>
  </si>
  <si>
    <t>Zátoň - lenora</t>
  </si>
  <si>
    <t>Datum:</t>
  </si>
  <si>
    <t>3. 4. 2019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</si>
  <si>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</si>
  <si>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</si>
  <si>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</si>
  <si>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</si>
  <si>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</si>
  <si>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</si>
  <si>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</si>
  <si>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</si>
  <si>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</si>
  <si>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</si>
  <si>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</si>
  <si>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</si>
  <si>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</si>
  <si>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</si>
  <si>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</si>
  <si>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</si>
  <si>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</si>
  <si>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</si>
  <si>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</si>
  <si>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</si>
  <si>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</si>
  <si>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</si>
  <si>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</si>
  <si>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</si>
  <si>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</si>
  <si>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</si>
  <si>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</si>
  <si>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</si>
  <si>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</si>
  <si>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</si>
  <si>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</si>
  <si>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</si>
  <si>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</si>
  <si>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</si>
  <si>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</si>
  <si>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</si>
  <si>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</si>
  <si>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</si>
  <si>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</si>
  <si>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</si>
  <si>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</si>
  <si>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</si>
  <si>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</si>
  <si>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</si>
  <si>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</si>
  <si>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</si>
  <si>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</si>
  <si>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</si>
  <si>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</si>
  <si>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</si>
  <si>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</si>
  <si>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</si>
  <si>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</si>
  <si>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</si>
  <si>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</si>
  <si>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SVK, SVP, BK od km 57,837 do km 58,943</t>
  </si>
  <si>
    <t>STA</t>
  </si>
  <si>
    <t>1</t>
  </si>
  <si>
    <t>{2ccee395-6eaa-497a-9779-a67e9117faa9}</t>
  </si>
  <si>
    <t>2</t>
  </si>
  <si>
    <t>/</t>
  </si>
  <si>
    <t>SO 1.1</t>
  </si>
  <si>
    <t>Demontáž kolejového roštu</t>
  </si>
  <si>
    <t>Soupis</t>
  </si>
  <si>
    <t>{ffba180e-b07e-4295-9298-b2416ab62b2e}</t>
  </si>
  <si>
    <t>SO 1.2</t>
  </si>
  <si>
    <t>Montáž nového kolejového roštu</t>
  </si>
  <si>
    <t>{12424c08-07c4-4e56-bcc1-4d65ab6fa046}</t>
  </si>
  <si>
    <t>3</t>
  </si>
  <si>
    <t>###NOINSERT###</t>
  </si>
  <si>
    <t>SO 1.2.1</t>
  </si>
  <si>
    <t>Materíál dodávaný zadavatelem - NEOCEŇOVAT!</t>
  </si>
  <si>
    <t>{606e7622-cde0-4bde-8ae8-b59d3dfef05f}</t>
  </si>
  <si>
    <t>SO 1.3</t>
  </si>
  <si>
    <t>Pročištění ŠL, doplnění štěrku, úprava GPK</t>
  </si>
  <si>
    <t>{9a73c67c-bbaf-4d52-b39c-60fe6f2473b2}</t>
  </si>
  <si>
    <t>SO 1.4</t>
  </si>
  <si>
    <t>Svařování kolejnic, zřizení BK</t>
  </si>
  <si>
    <t>{0f11de94-4a4c-4916-9772-c3ffff379f67}</t>
  </si>
  <si>
    <t>SO 1.5</t>
  </si>
  <si>
    <t>P 1027 km 58,788, výstroj trati</t>
  </si>
  <si>
    <t>{40a32f4c-3ed4-468f-9497-7de2e37b6e69}</t>
  </si>
  <si>
    <t>SO 1.6</t>
  </si>
  <si>
    <t>Číštění odvodňovacích příkopů</t>
  </si>
  <si>
    <t>{6241eccb-df43-462e-b3b5-44ad6251e476}</t>
  </si>
  <si>
    <t>SO 2</t>
  </si>
  <si>
    <t>VRN</t>
  </si>
  <si>
    <t>{2f06dc75-6db8-4b81-9fe6-529494621b97}</t>
  </si>
  <si>
    <t>KRYCÍ LIST SOUPISU PRACÍ</t>
  </si>
  <si>
    <t>Objekt:</t>
  </si>
  <si>
    <t>SO 1 - SVK, SVP, BK od km 57,837 do km 58,943</t>
  </si>
  <si>
    <t>Soupis:</t>
  </si>
  <si>
    <t>SO 1.1 - Demontáž kolejového roštu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</si>
  <si>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</si>
  <si>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</si>
  <si>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</si>
  <si>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</si>
  <si>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</si>
  <si>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</si>
  <si>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</si>
  <si>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</si>
  <si>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</si>
  <si>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</si>
  <si>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</si>
  <si>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</si>
  <si>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</si>
  <si>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</si>
  <si>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</si>
  <si>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</si>
  <si>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</si>
  <si>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</si>
  <si>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</si>
  <si>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</si>
  <si>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</si>
  <si>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</si>
  <si>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</si>
  <si>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</si>
  <si>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</si>
  <si>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</si>
  <si>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5906135100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</si>
  <si>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</si>
  <si>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km</t>
  </si>
  <si>
    <t>Sborník UOŽI 01 2019</t>
  </si>
  <si>
    <t>4</t>
  </si>
  <si>
    <t>569367756</t>
  </si>
  <si>
    <t>P</t>
  </si>
  <si>
    <t xml:space="preserve">Poznámka k položce:_x000D_
Kolej na dřevěných pražcích tvrdých 31 ks "c", kolejnice (T), podkladnice rozponová T5	_x000D_
	_x000D_
</t>
  </si>
  <si>
    <t>5906135250</t>
  </si>
  <si>
    <t>Demontáž kolejového roštu koleje na úložišti pražce ocelové válcované tv. T nebo A válcované rozdělení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</si>
  <si>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460035262</t>
  </si>
  <si>
    <t xml:space="preserve">Poznámka k položce:_x000D_
Kolej na ocelových pražcích kolejnice (T), rozdělení "c"_x000D_
_x000D_
_x000D_
</t>
  </si>
  <si>
    <t>VV</t>
  </si>
  <si>
    <t>(58943 - 57837 - 20)/1000</t>
  </si>
  <si>
    <t>16</t>
  </si>
  <si>
    <t>5907050120</t>
  </si>
  <si>
    <t>Dělení kolejnic kyslíkem tv. S49. Poznámka: 1. V cenách jsou započteny náklady na manipulaci podložení, označení a provedení řezu kolejnice.</t>
  </si>
  <si>
    <t>kus</t>
  </si>
  <si>
    <t>60234122</t>
  </si>
  <si>
    <t>PSC</t>
  </si>
  <si>
    <t>Poznámka k souboru cen:_x000D_
1. V cenách jsou započteny náklady na manipulaci podložení, označení a provedení řezu kolejnice.</t>
  </si>
  <si>
    <t>Poznámka k položce:_x000D_
Rozřez stáv. KP, 983 m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</si>
  <si>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</si>
  <si>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</si>
  <si>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styk</t>
  </si>
  <si>
    <t>1441365119</t>
  </si>
  <si>
    <t xml:space="preserve">Poznámka k položce:_x000D_
Spojka=kus; styky 123 m od 58,820 do 58,943	_x000D_
</t>
  </si>
  <si>
    <t>5999005010</t>
  </si>
  <si>
    <t>Třídění spojovacích a upevňovacích součástí. Poznámka: 1. V cenách jsou započteny náklady na manipulaci, vytřídění a uložení materiálu na úložiště nebo do skladu.</t>
  </si>
  <si>
    <t>t</t>
  </si>
  <si>
    <t>975579418</t>
  </si>
  <si>
    <t xml:space="preserve">Poznámka k položce:_x000D_
Celková hmotnost roštu mínus kolejnice-pražce dřevěné- pražce ocelové-pryžovky 	_x000D_
</t>
  </si>
  <si>
    <t>256,023-110,578-((31*85)/1000)-((1646*81,160)/1000)-0,62</t>
  </si>
  <si>
    <t>6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</si>
  <si>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</si>
  <si>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</si>
  <si>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33462412</t>
  </si>
  <si>
    <t xml:space="preserve">Poznámka k položce:_x000D_
Kolej na dřevěných pražcích tvrdých kolejnice (T), podkladnice rozponová T5, rozdělení "c" hmotnost na 1km koleje 295,298t	_x000D_
Kolej na ocelových pražcích kolejnice (T), rozdělení "c" hmotnost na 1km koleje 230,31t	_x000D_
_x000D_
</t>
  </si>
  <si>
    <t>(0,020*295,298)+(1,086*230,31)</t>
  </si>
  <si>
    <t>OST</t>
  </si>
  <si>
    <t>Ostatní</t>
  </si>
  <si>
    <t>13</t>
  </si>
  <si>
    <t>9903200200</t>
  </si>
  <si>
    <t xml:space="preserve">Přeprava mechanizace na místo prováděných prací o hmotnosti přes 12 t do 200 km Poznámka: Ceny jsou určeny pro dopravu mechanizmů na místo prováděných prací po silnici i po kolejích.
V ceně jsou započteny i náklady na zpáteční cestu dopravního prostředku. 
Měrnou jednotkou je kus přepravovaného stroje. 
</t>
  </si>
  <si>
    <t>512</t>
  </si>
  <si>
    <t>115835792</t>
  </si>
  <si>
    <t xml:space="preserve">Poznámka k položce:_x000D_
Pro CELOU stavbu_x000D_
</t>
  </si>
  <si>
    <t>17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</si>
  <si>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</si>
  <si>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</si>
  <si>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-1685286384</t>
  </si>
  <si>
    <t xml:space="preserve">Poznámka k položce:_x000D_
šrot na TO Vimperk - Nakládka drobného kolejiva a ocel pražců pro převoz na TO Vimperk	_x000D_
</t>
  </si>
  <si>
    <t>256,023-110,578-((31*85)/1000)-0,62</t>
  </si>
  <si>
    <t>20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</si>
  <si>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</si>
  <si>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</si>
  <si>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-433916144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</si>
  <si>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</si>
  <si>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šrot na TO Vimperk - drobné kolejivo a ocel pražce pro převoz na TO Vimperk</t>
  </si>
  <si>
    <t>11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</si>
  <si>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</si>
  <si>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</si>
  <si>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-1802363241</t>
  </si>
  <si>
    <t xml:space="preserve">Poznámka k položce:_x000D_
šrot na TO Vimperk - Nakládka a odvoz kovového šrotu (kolejnice) na TO Vimperk	_x000D_
</t>
  </si>
  <si>
    <t>110,578</t>
  </si>
  <si>
    <t>19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</si>
  <si>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</si>
  <si>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</si>
  <si>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-916424418</t>
  </si>
  <si>
    <t>Poznámka k položce:_x000D_
šrot na TO Vimperk -  kolejnice pro převoz na TO Vimperk</t>
  </si>
  <si>
    <t>10</t>
  </si>
  <si>
    <t>-1998545989</t>
  </si>
  <si>
    <t xml:space="preserve">Poznámka k položce:_x000D_
na SKLÁDKU - naložení pryžovek a dřev. pražců k likvidaci	_x000D_
</t>
  </si>
  <si>
    <t>0,62+((31*85)/1000)</t>
  </si>
  <si>
    <t>18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</si>
  <si>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</si>
  <si>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</si>
  <si>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1030185628</t>
  </si>
  <si>
    <t>Poznámka k položce:_x000D_
na SKLÁDKU - plasty + dřev. pražce</t>
  </si>
  <si>
    <t>14</t>
  </si>
  <si>
    <t>9909000300</t>
  </si>
  <si>
    <t>Poplatek za likvidaci dřevěných kolejnicových podpor Poznámka: V cenách jsou započteny náklady na uložení stavebního odpadu na oficiální skládku.</t>
  </si>
  <si>
    <t>-1320095611</t>
  </si>
  <si>
    <t xml:space="preserve">Poznámka k položce:_x000D_
	_x000D_
</t>
  </si>
  <si>
    <t>(31*85)/1000</t>
  </si>
  <si>
    <t>9909000400</t>
  </si>
  <si>
    <t>Poplatek za likvidaci plastových součástí Poznámka: V cenách jsou započteny náklady na uložení stavebního odpadu na oficiální skládku.</t>
  </si>
  <si>
    <t>1975404614</t>
  </si>
  <si>
    <t>SO 1.2 - Montáž nového kolejového roštu</t>
  </si>
  <si>
    <t>M</t>
  </si>
  <si>
    <t>5957104025</t>
  </si>
  <si>
    <t>Kolejnicové pásy třídy R260 tv. 49 E1 délky 75 metrů</t>
  </si>
  <si>
    <t>8</t>
  </si>
  <si>
    <t>280443939</t>
  </si>
  <si>
    <t>Poznámka k položce:_x000D_
SVK od km 57,837 do km 58,943 (1106 m)</t>
  </si>
  <si>
    <t>5905065010</t>
  </si>
  <si>
    <t>Samostatná úprava vrstvy kolejového lože pod ložnou plochou pražců v koleji. Poznámka: 1. V cenách jsou započteny náklady na urovnání a homogenizaci vrstvy kameniva.2. V cenách nejsou obsaženy náklady na dodávku a doplnění kameniva.</t>
  </si>
  <si>
    <t>m2</t>
  </si>
  <si>
    <t>1121208226</t>
  </si>
  <si>
    <t>1103*3,4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</si>
  <si>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</si>
  <si>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</si>
  <si>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-707097486</t>
  </si>
  <si>
    <t>Poznámka k souboru cen:_x000D_
1. V cenách jsou započteny náklady na vrtání pražců dřevěných nevystrojených, manipulaci a montáž KR._x000D_
2. V cenách nejsou obsaženy náklady na dodávku materiálu.</t>
  </si>
  <si>
    <t>23</t>
  </si>
  <si>
    <t>5910120010</t>
  </si>
  <si>
    <t>Ohýbání kolejnic hmotnosti do 50 kg/m. Poznámka: 1. V cenách jsou započteny náklady na manipulace a ohýbání do potřebného poloměru.</t>
  </si>
  <si>
    <t>m</t>
  </si>
  <si>
    <t>-644558409</t>
  </si>
  <si>
    <t>Poznámka k souboru cen:_x000D_
1. V cenách jsou započteny náklady na manipulace a ohýbání do potřebného poloměru.</t>
  </si>
  <si>
    <t>9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</si>
  <si>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</si>
  <si>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</si>
  <si>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1266845934</t>
  </si>
  <si>
    <t>111,128+510,125</t>
  </si>
  <si>
    <t>12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</si>
  <si>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</si>
  <si>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</si>
  <si>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734311388</t>
  </si>
  <si>
    <t xml:space="preserve">Poznámka k položce:_x000D_
Nové kolejnice do žkm stavby	_x000D_
</t>
  </si>
  <si>
    <t>24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</si>
  <si>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</si>
  <si>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</si>
  <si>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-1938474551</t>
  </si>
  <si>
    <t>Poznámka k položce:_x000D_
Nové pražce z Ražic do žkm stavby</t>
  </si>
  <si>
    <t>1391344875</t>
  </si>
  <si>
    <t>Poznámka k položce:_x000D_
Nakládka pražců v Ražicích</t>
  </si>
  <si>
    <t>-335005331</t>
  </si>
  <si>
    <t xml:space="preserve">Poznámka k položce:_x000D_
Nakládka kolejnic na mezideponii_x000D_
</t>
  </si>
  <si>
    <t>Úroveň 3:</t>
  </si>
  <si>
    <t>SO 1.2.1 - Materíál dodávaný zadavatelem - NEOCEŇOVAT!</t>
  </si>
  <si>
    <t>5956140040</t>
  </si>
  <si>
    <t>Pražec betonový příčný vystrojený včetně kompletů tv. B03 (S)</t>
  </si>
  <si>
    <t>-1958038251</t>
  </si>
  <si>
    <t>SO 1.3 - Pročištění ŠL, doplnění štěrku, úprava GPK</t>
  </si>
  <si>
    <t>5955101000</t>
  </si>
  <si>
    <t>Kamenivo drcené štěrk frakce 31,5/63 třídy BI</t>
  </si>
  <si>
    <t>1956376616</t>
  </si>
  <si>
    <t xml:space="preserve">Poznámka k položce:_x000D_
zaokrouhlení na celé vozy 33 m3/59 t ... 24 vozů ... 792 m3_x000D_
celkový objem nově vkládaných 1 855 ks B03 (místo ocel. pražců) ... 180 m3_x000D_
tzn. doplnit 794 m3 - 180 m3 = 614 m3 + dosyp_x000D_
 _x000D_
</t>
  </si>
  <si>
    <t>792*1,8</t>
  </si>
  <si>
    <t>5905085055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</si>
  <si>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</si>
  <si>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1303506565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</si>
  <si>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pražců._x000D_
2. V cenách nejsou obsaženy náklady na snížení KL pod patou kolejnice, následnou úpravu směrového a výškového uspořádání dodávku a doplnění kameniva.</t>
  </si>
  <si>
    <t>Poznámka k položce:_x000D_
SVP od km 57,840 do km 58,943 (1 103 m) rozdělení nově "u"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</si>
  <si>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</si>
  <si>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úpravy.2. V cenách nejsou obsaženy náklady na doplnění a dodávku kameniva.</t>
  </si>
  <si>
    <t>-1068205563</t>
  </si>
  <si>
    <t xml:space="preserve">Poznámka k položce:_x000D_
Kilometr koleje=km, přihrnutí štěrku po pokládce před čištěním _x000D_
</t>
  </si>
  <si>
    <t>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</si>
  <si>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</si>
  <si>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</si>
  <si>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m3</t>
  </si>
  <si>
    <t>-1071201500</t>
  </si>
  <si>
    <t>Poznámka k položce:_x000D_
předpokllad doplnění štěrku po strojním čištění</t>
  </si>
  <si>
    <t>5905110010</t>
  </si>
  <si>
    <t>Snížení KL pod patou kolejnice v koleji. Poznámka: 1. V cenách jsou započteny náklady na snížení KL pod patrou kolejnice ručně vidlemi.2. V cenách nejsou obsaženy náklady na doplnění a dodávku kameniva.</t>
  </si>
  <si>
    <t>514144266</t>
  </si>
  <si>
    <t>Poznámka k položce:_x000D_
Kilometr koleje=km</t>
  </si>
  <si>
    <t>22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</si>
  <si>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</si>
  <si>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</si>
  <si>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-1498731545</t>
  </si>
  <si>
    <t>Poznámka k souboru cen:_x000D_
1. V cenách jsou započteny náklady na úpravu nadvýšení KL ručně._x000D_
2. V cenách nejsou obsaženy náklady na doplnění a zřízení nadvýšení z vozů a na dodávku kameniva.</t>
  </si>
  <si>
    <t>160+119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</si>
  <si>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</si>
  <si>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</si>
  <si>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-1735732277</t>
  </si>
  <si>
    <t xml:space="preserve">Poznámka k položce:_x000D_
Kilometr koleje=km_x000D_
2x podbití (1 podbití součást strojního čištění)_x000D_
od km 57,830 do 58,943_x000D_
</t>
  </si>
  <si>
    <t>2*1,113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</si>
  <si>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</si>
  <si>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</si>
  <si>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1742761336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</si>
  <si>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</si>
  <si>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 xml:space="preserve">Poznámka k položce:_x000D_
3x podbití výběhu (ocel) od km 58,943 do 59,170_x000D_
</t>
  </si>
  <si>
    <t>3*0,227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</si>
  <si>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</si>
  <si>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</si>
  <si>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2077044265</t>
  </si>
  <si>
    <t>Poznámka k položce:_x000D_
S3/1, Kilometr koleje=km;_x000D_
Po 1, 2 podbití</t>
  </si>
  <si>
    <t>2*1,103</t>
  </si>
  <si>
    <t>1643207776</t>
  </si>
  <si>
    <t>Poznámka k položce:_x000D_
SČ, ASP, SSP, DGS, LOKO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</si>
  <si>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</si>
  <si>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</si>
  <si>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560715135</t>
  </si>
  <si>
    <t xml:space="preserve">Poznámka k položce:_x000D_
nové kamenivo do žkm stavby_x000D_
</t>
  </si>
  <si>
    <t>-5450147</t>
  </si>
  <si>
    <t>Poznámka k položce:_x000D_
předpokllad odpadu po strojním čištění na skládku</t>
  </si>
  <si>
    <t>-544859944</t>
  </si>
  <si>
    <t>9909000100</t>
  </si>
  <si>
    <t>Poplatek za uložení suti nebo hmot na oficiální skládku Poznámka: V cenách jsou započteny náklady na uložení stavebního odpadu na oficiální skládku.</t>
  </si>
  <si>
    <t>635442924</t>
  </si>
  <si>
    <t xml:space="preserve">Poznámka k položce:_x000D_
předpokllad odpadu po strojním čištění 794 m3_x000D_
</t>
  </si>
  <si>
    <t>(1103*3,6*0,5)*0,4*1,9</t>
  </si>
  <si>
    <t>SO 1.4 - Svařování kolejnic, zřizení BK</t>
  </si>
  <si>
    <t>-892948598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</si>
  <si>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</si>
  <si>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</si>
  <si>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</si>
  <si>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-1906281277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</si>
  <si>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</si>
  <si>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</si>
  <si>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</si>
  <si>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-1084460322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</si>
  <si>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</si>
  <si>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</si>
  <si>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-455727996</t>
  </si>
  <si>
    <t>Poznámka k položce:_x000D_
Metr kolejnice=m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</si>
  <si>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</si>
  <si>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</si>
  <si>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1876347650</t>
  </si>
  <si>
    <t>5910045010</t>
  </si>
  <si>
    <t>Zajištění polohy kolejnice bočními válečkovými opěrkami rozdělení pražců "c". Poznámka: 1. V cenách jsou započteny náklady na montáž a demontáž bočních opěrek v oblouku o malém poloměru.</t>
  </si>
  <si>
    <t>997520853</t>
  </si>
  <si>
    <t>SO 1.5 - P 1027 km 58,788, výstroj trati</t>
  </si>
  <si>
    <t>5962101110</t>
  </si>
  <si>
    <t>Návěstidlo sklonovník reflexní</t>
  </si>
  <si>
    <t>-1788022960</t>
  </si>
  <si>
    <t xml:space="preserve">Poznámka k položce:_x000D_
Předpoklad označení lomu sklonu 3 lomů oboustraně_x000D_
km 57,680_x000D_
km 58,740_x000D_
km 58,858_x000D_
</t>
  </si>
  <si>
    <t>34</t>
  </si>
  <si>
    <t>5962101055</t>
  </si>
  <si>
    <t>Návěstidlo výstražný kříž jednokolejný-značka 32a</t>
  </si>
  <si>
    <t>1591249710</t>
  </si>
  <si>
    <t>Poznámka k položce:_x000D_
P 1027</t>
  </si>
  <si>
    <t>44</t>
  </si>
  <si>
    <t>5962116000</t>
  </si>
  <si>
    <t>Foliopísmo reflexní pro opravu značek</t>
  </si>
  <si>
    <t>720234230</t>
  </si>
  <si>
    <t>Poznámka k položce:_x000D_
P1027; označení číselné,</t>
  </si>
  <si>
    <t>5964165000</t>
  </si>
  <si>
    <t>Betonová patka sloupku malá prefabrikát</t>
  </si>
  <si>
    <t>414543579</t>
  </si>
  <si>
    <t xml:space="preserve">Poznámka k položce:_x000D_
Pro sklonovníky:_x000D_
km 57,680_x000D_
km 58,740_x000D_
km 58,858_x000D_
Pro 2x výstražné kříže P 1027 _x000D_
_x000D_
</t>
  </si>
  <si>
    <t>3+2</t>
  </si>
  <si>
    <t>5962113000</t>
  </si>
  <si>
    <t>Sloupek ocelový pozinkovaný 70 mm</t>
  </si>
  <si>
    <t>1660138390</t>
  </si>
  <si>
    <t xml:space="preserve">Poznámka k položce:_x000D_
Pro sklonovníky:_x000D_
km 57,680_x000D_
km 58,740_x000D_
km 58,858_x000D_
Pro 2x výstražné kříže P 1027 8 </t>
  </si>
  <si>
    <t>5962114015</t>
  </si>
  <si>
    <t>Výstroj sloupku víčko plast 70 mm</t>
  </si>
  <si>
    <t>319569498</t>
  </si>
  <si>
    <t>5962114000</t>
  </si>
  <si>
    <t>Výstroj sloupku objímka 50 až 100 mm kompletní</t>
  </si>
  <si>
    <t>-2019615513</t>
  </si>
  <si>
    <t>(3*4)+2</t>
  </si>
  <si>
    <t>32</t>
  </si>
  <si>
    <t>5962119025</t>
  </si>
  <si>
    <t>Zajištění PPK betonový sloupek pro konzolovou značku</t>
  </si>
  <si>
    <t>-261765648</t>
  </si>
  <si>
    <t xml:space="preserve">Poznámka k položce:_x000D_
Obchodní označení: AZZ 410-19_x000D_
170 kg_x000D_
</t>
  </si>
  <si>
    <t>33</t>
  </si>
  <si>
    <t>5962119010</t>
  </si>
  <si>
    <t>Zajištění PPK konzolová značka</t>
  </si>
  <si>
    <t>-82831707</t>
  </si>
  <si>
    <t>Poznámka k položce:_x000D_
typ KZA 4</t>
  </si>
  <si>
    <t>5962119020</t>
  </si>
  <si>
    <t>Zajištění PPK štítek konzolové a hřebové značky</t>
  </si>
  <si>
    <t>-1527412148</t>
  </si>
  <si>
    <t>36</t>
  </si>
  <si>
    <t>5963110010</t>
  </si>
  <si>
    <t>Přejezd Intermont panel 1285x3000x170 ŽPP 1</t>
  </si>
  <si>
    <t>1440935276</t>
  </si>
  <si>
    <t>Poznámka k položce:_x000D_
P 1027 v km 58,788</t>
  </si>
  <si>
    <t>37</t>
  </si>
  <si>
    <t>5963110020</t>
  </si>
  <si>
    <t>Přejezd Intermont panel 1284x1480x170 ŽPP 3</t>
  </si>
  <si>
    <t>2135818548</t>
  </si>
  <si>
    <t>41</t>
  </si>
  <si>
    <t>5963104050</t>
  </si>
  <si>
    <t>Přejezd železobetonový náběhový klín</t>
  </si>
  <si>
    <t>2093158239</t>
  </si>
  <si>
    <t>45</t>
  </si>
  <si>
    <t>5964133010</t>
  </si>
  <si>
    <t>Geotextilie ochranné</t>
  </si>
  <si>
    <t>956444154</t>
  </si>
  <si>
    <t xml:space="preserve">Poznámka k položce:_x000D_
vždy dvě vrsty pod ŽPP_x000D_
na B03 pod panely_x000D_
_x000D_
_x000D_
</t>
  </si>
  <si>
    <t>(4,5*1,5)*2</t>
  </si>
  <si>
    <t>46</t>
  </si>
  <si>
    <t>5955101013</t>
  </si>
  <si>
    <t>Kamenivo drcené štěrkodrť frakce 0/4</t>
  </si>
  <si>
    <t>-699937417</t>
  </si>
  <si>
    <t>Poznámka k položce:_x000D_
Písek (1,26 m3) na geotextilii pod ŽPP pro P1027</t>
  </si>
  <si>
    <t>(1,4*4,5*0,2)*1,45</t>
  </si>
  <si>
    <t>47</t>
  </si>
  <si>
    <t>28617281</t>
  </si>
  <si>
    <t>trubka kanalizační PP korugovaná DN 600x6000 mm SN 16</t>
  </si>
  <si>
    <t>CS ÚRS 2019 01</t>
  </si>
  <si>
    <t>756700506</t>
  </si>
  <si>
    <t>Poznámka k položce:_x000D_
vlevo P1027</t>
  </si>
  <si>
    <t>51</t>
  </si>
  <si>
    <t>5964161020</t>
  </si>
  <si>
    <t>Beton lehce zhutnitelný C 25/30;X0 F5 2 395 2 898</t>
  </si>
  <si>
    <t>-1403044501</t>
  </si>
  <si>
    <t>Poznámka k položce:_x000D_
odvodňovací potrubí vlevo P1027_x000D_
obetonování obou konců potrubí (30x30x60 cm)</t>
  </si>
  <si>
    <t>2*((1,2*1,2*0,6)-0,17)</t>
  </si>
  <si>
    <t>38</t>
  </si>
  <si>
    <t>5913060020</t>
  </si>
  <si>
    <t>Demontáž dílů betonové přejezdové konstrukce vnitřního panelu. Poznámka: 1. V cenách jsou započteny náklady na demontáž konstrukce a naložení na dopravní prostředek.</t>
  </si>
  <si>
    <t>1341916560</t>
  </si>
  <si>
    <t>Poznámka k souboru cen:_x000D_
1. V cenách jsou započteny náklady na demontáž konstrukce a naložení na dopravní prostředek.</t>
  </si>
  <si>
    <t>39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</si>
  <si>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</si>
  <si>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</si>
  <si>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-689232078</t>
  </si>
  <si>
    <t>Poznámka k souboru cen:_x000D_
1. V cenách jsou započteny náklady na montáž dílů._x000D_
2. V cenách nejsou obsaženy náklady na dodávku materiálu.</t>
  </si>
  <si>
    <t>Poznámka k položce:_x000D_
P 1027 v km 58,788 na geotextili + písek</t>
  </si>
  <si>
    <t>40</t>
  </si>
  <si>
    <t>5913065030</t>
  </si>
  <si>
    <t>Montáž dílů betonové přejezdové konstrukce v koleji náběhového klínu. Poznámka: 1. V cenách jsou započteny náklady na montáž dílů. 2. V cenách nejsou obsaženy náklady na dodávku materiálu.</t>
  </si>
  <si>
    <t>-908789627</t>
  </si>
  <si>
    <t>5912030050</t>
  </si>
  <si>
    <t>Demontáž návěstidla včetně sloupku a patky sklonovníku. Poznámka: 1. V cenách jsou započteny náklady na demontáž návěstidla, sloupku a patky, zához, úpravu terénu a naložení na dopravní prostředek.</t>
  </si>
  <si>
    <t>1134049354</t>
  </si>
  <si>
    <t xml:space="preserve">Poznámka k položce:_x000D_
Návěstidlo+sloupek+patka=kus_x000D_
Předpoklad demontáže starých sklonovníků_x000D_
Pro sklonovníky_x000D_
km 57,680_x000D_
km 58,740_x000D_
km 58,858 _x000D_
</t>
  </si>
  <si>
    <t>5912045050</t>
  </si>
  <si>
    <t>Montáž návěstidla včetně sloupku a patky sklonovníku. Poznámka: 1. V cenách jsou započteny náklady na zemní práce, montáž patky, sloupku a návěstidla, úpravu a rozprostření zeminy na terén.2. V cenách nejsou obsaženy náklady na dodávku materiálu.</t>
  </si>
  <si>
    <t>161311837</t>
  </si>
  <si>
    <t>42</t>
  </si>
  <si>
    <t>5912015060</t>
  </si>
  <si>
    <t>Výměna návěstidla včetně sloupku a patky tabulky s křížem. Poznámka: 1. V cenách jsou započteny náklady na demontáž, výměnu a montáž patky, sloupku a návěstidla, zához a rozprostření zeminy na terén. 2. V cenách nejsou obsaženy náklady na dodávku materiálu.</t>
  </si>
  <si>
    <t>88865180</t>
  </si>
  <si>
    <t>Poznámka k souboru cen:_x000D_
1. V cenách jsou započteny náklady na demontáž, výměnu a montáž patky, sloupku a návěstidla, zához a rozprostření zeminy na terén._x000D_
2. V cenách nejsou obsaženy náklady na dodávku materiálu.</t>
  </si>
  <si>
    <t>Poznámka k položce:_x000D_
2 kříže P1027</t>
  </si>
  <si>
    <t>35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</si>
  <si>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</si>
  <si>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</si>
  <si>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-1493361627</t>
  </si>
  <si>
    <t>5912065210</t>
  </si>
  <si>
    <t>Montáž zajišťovací značky včetně sloupku a základu konzolové. Poznámka: 1. V cenách jsou započteny náklady na montáž součástí značky včetně zemních prací a úpravy terénu.2. V cenách nejsou obsaženy náklady na dodávku materiálu.</t>
  </si>
  <si>
    <t>-542058470</t>
  </si>
  <si>
    <t>Poznámka k položce:_x000D_
Značka=kus</t>
  </si>
  <si>
    <t>43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</si>
  <si>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</si>
  <si>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</si>
  <si>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1672610298</t>
  </si>
  <si>
    <t>Poznámka k souboru cen:_x000D_
1. V cenách jsou započteny náklady na urovnání a úpravu ploch nebo skládek výzisku kameniva a zeminy s jejich případnou rekultivací.</t>
  </si>
  <si>
    <t>Poznámka k položce:_x000D_
Úprava ploch na vnějších stranách přejezdu P1027</t>
  </si>
  <si>
    <t>(4,5*2)+(4,5*5)</t>
  </si>
  <si>
    <t>50</t>
  </si>
  <si>
    <t>5915010040</t>
  </si>
  <si>
    <t>Těžení zeminy nebo horniny železničního spodku IV. třídy. Poznámka: 1. V cenách jsou započteny náklady na těžení a uložení výzisku na terén nebo naložení na dopravní prostředek a uložení na úložišti.</t>
  </si>
  <si>
    <t>-1978143650</t>
  </si>
  <si>
    <t>Poznámka k souboru cen:_x000D_
1. V cenách jsou započteny náklady na těžení a uložení výzisku na terén nebo naložení na dopravní prostředek a uložení na úložišti.</t>
  </si>
  <si>
    <t>Poznámka k položce:_x000D_
odvodňovací potrubí vlevo P1027</t>
  </si>
  <si>
    <t>6*2*2</t>
  </si>
  <si>
    <t>48</t>
  </si>
  <si>
    <t>5914050030</t>
  </si>
  <si>
    <t>Demontáž krytých odvodňovacích zařízení svodného potrubí. Poznámka: 1. V cenách jsou započteny náklady na demontáž dílů, zához, urovnání a úpravu terénu nebo naložení výzisku na dopravní prostředek. 2. V cenách nejsou obsaženy náklady na dopravu a skládkovné.</t>
  </si>
  <si>
    <t>669153890</t>
  </si>
  <si>
    <t>Poznámka k souboru cen:_x000D_
1. V cenách jsou započteny náklady na demontáž dílů, zához, urovnání a úpravu terénu nebo naložení výzisku na dopravní prostředek._x000D_
2. V cenách nejsou obsaženy náklady na dopravu a skládkovné.</t>
  </si>
  <si>
    <t>49</t>
  </si>
  <si>
    <t>5914055030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</si>
  <si>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</si>
  <si>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13766884</t>
  </si>
  <si>
    <t>Poznámka k souboru cen:_x000D_
1. V cenách jsou započteny náklady na zřízení podkladní vrstvy, uložení, obsypání a zásyp zařízení podle vzorového listu a rozprostření výzisku na terén nebo naložení na dopravní prostředek._x000D_
2. V cenách nejsou obsaženy náklady na provedení výkopku, ruční dočištění a dodávku materiálu.</t>
  </si>
  <si>
    <t>54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</si>
  <si>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</si>
  <si>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-362453126</t>
  </si>
  <si>
    <t>Poznámka k položce:_x000D_
nový beton + štěrk do žkm stavby</t>
  </si>
  <si>
    <t>55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</si>
  <si>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</si>
  <si>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</si>
  <si>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-18251974</t>
  </si>
  <si>
    <t>Poznámka k položce:_x000D_
ŽPP + bet. patky  do žkm stavby</t>
  </si>
  <si>
    <t>2,329+4,08</t>
  </si>
  <si>
    <t>56</t>
  </si>
  <si>
    <t>1976138902</t>
  </si>
  <si>
    <t>Poznámka k položce:_x000D_
beton na skládku</t>
  </si>
  <si>
    <t>52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</si>
  <si>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</si>
  <si>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</si>
  <si>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-1363678377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</si>
  <si>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</si>
  <si>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panely z P 1027 + patky ZZ + bet. trubka</t>
  </si>
  <si>
    <t>(4*0,5)+(15*0,1)+(3)</t>
  </si>
  <si>
    <t>SO 1.6 - Číštění odvodňovacích příkopů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</si>
  <si>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</si>
  <si>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</si>
  <si>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-1490884217</t>
  </si>
  <si>
    <t xml:space="preserve">Poznámka k položce:_x000D_
předpokllad odpadu po čištění příkopů: 1 x 0,15 x 1 719 m_x000D_
od 57,837 - 58,983 VLEVO ... 1 146 m_x000D_
od 58,030 - 58,500 VPRAVO ... 470 m_x000D_
od 58,880 - 58,983 VPRAVO ... 103 m_x000D_
</t>
  </si>
  <si>
    <t>1*0,2*1719</t>
  </si>
  <si>
    <t>181594089</t>
  </si>
  <si>
    <t>343,8*1,7</t>
  </si>
  <si>
    <t>-805674895</t>
  </si>
  <si>
    <t>SO 2 - VRN</t>
  </si>
  <si>
    <t>VRN - Vedlejší rozpočtové náklady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</si>
  <si>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</si>
  <si>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</si>
  <si>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</si>
  <si>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</si>
  <si>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147731427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</si>
  <si>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</si>
  <si>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Telematika, a. s.</t>
  </si>
  <si>
    <t>033111001</t>
  </si>
  <si>
    <t>Provozní vlivy Výluka silničního provozu se zajištěním objížďky</t>
  </si>
  <si>
    <t>1723546621</t>
  </si>
  <si>
    <t>Poznámka k položce:_x000D_
Oznámení o uzavření 1 žel. přejezdu na účelové komunikaci:_x000D_
P1027 v km 58,788_x000D_
bude zhotovitelem v předstihu sděleno na příslušný Obecní úřad.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</si>
  <si>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</si>
  <si>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</si>
  <si>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1268594961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</si>
  <si>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</si>
  <si>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</si>
  <si>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</si>
  <si>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-269970649</t>
  </si>
  <si>
    <t>Poznámka k položce:_x000D_
Vytyčovací práce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</si>
  <si>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</si>
  <si>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</si>
  <si>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-305800139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</si>
  <si>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</si>
  <si>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3*1,106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</si>
  <si>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</si>
  <si>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</si>
  <si>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-1471889865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</si>
  <si>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</si>
  <si>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2*1106</t>
  </si>
  <si>
    <t>022101021</t>
  </si>
  <si>
    <t>Geodetické práce Geodetické práce po ukončení opravy</t>
  </si>
  <si>
    <t>1263033048</t>
  </si>
  <si>
    <t>Poznámka k položce:_x000D_
definitivní zajištení koleje</t>
  </si>
  <si>
    <t>029101001</t>
  </si>
  <si>
    <t>Ostatní náklady Náklady na informační cedule, desky, publikační náklady, aj.</t>
  </si>
  <si>
    <t>-395234977</t>
  </si>
  <si>
    <t>Poznámka k položce:_x000D_
Dokumentace skutecného provedení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</si>
  <si>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</si>
  <si>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</si>
  <si>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</si>
  <si>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</si>
  <si>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</si>
  <si>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</si>
  <si>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</si>
  <si>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</si>
  <si>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</si>
  <si>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</si>
  <si>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</si>
  <si>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</si>
  <si>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</si>
  <si>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</si>
  <si>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</si>
  <si>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</si>
  <si>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</si>
  <si>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</si>
  <si>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</si>
  <si>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</si>
  <si>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</si>
  <si>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</si>
  <si>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</si>
  <si>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</si>
  <si>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</si>
  <si>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</si>
  <si>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</si>
  <si>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</si>
  <si>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</si>
  <si>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</si>
  <si>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</si>
  <si>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</si>
  <si>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</si>
  <si>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</si>
  <si>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</si>
  <si>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</si>
  <si>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</si>
  <si>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</si>
  <si>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</si>
  <si>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</si>
  <si>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</si>
  <si>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</si>
  <si>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</si>
  <si>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</si>
  <si>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</si>
  <si>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</si>
  <si>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</si>
  <si>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</si>
  <si>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</si>
  <si>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</si>
  <si>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</si>
  <si>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</si>
  <si>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</si>
  <si>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</si>
  <si>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</si>
  <si>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</si>
  <si>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</si>
  <si>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</si>
  <si>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</si>
  <si>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</si>
  <si>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</si>
  <si>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</si>
  <si>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</si>
  <si>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</si>
  <si>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</si>
  <si>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</si>
  <si>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</si>
  <si>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</si>
  <si>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</si>
  <si>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</si>
  <si>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</si>
  <si>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</si>
  <si>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</si>
  <si>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</si>
  <si>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</si>
  <si>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</si>
  <si>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</si>
  <si>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</si>
  <si>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</si>
  <si>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</si>
  <si>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</si>
  <si>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</si>
  <si>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</si>
  <si>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</si>
  <si>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</si>
  <si>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</si>
  <si>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</si>
  <si>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</si>
  <si>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</si>
  <si>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</si>
  <si>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</si>
  <si>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</si>
  <si>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</si>
  <si>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</si>
  <si>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</si>
  <si>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</si>
  <si>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</si>
  <si>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</si>
  <si>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</si>
  <si>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</si>
  <si>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</si>
  <si>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</si>
  <si>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</si>
  <si>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</si>
  <si>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</si>
  <si>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</si>
  <si>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</si>
  <si>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</si>
  <si>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</si>
  <si>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</si>
  <si>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</si>
  <si>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</si>
  <si>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</si>
  <si>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</si>
  <si>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</si>
  <si>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</si>
  <si>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</si>
  <si>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</si>
  <si>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</si>
  <si>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</si>
  <si>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</si>
  <si>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</si>
  <si>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</si>
  <si>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</si>
  <si>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</si>
  <si>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</si>
  <si>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</si>
  <si>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</si>
  <si>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</si>
  <si>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</si>
  <si>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</si>
  <si>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</si>
  <si>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</si>
  <si>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</si>
  <si>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</si>
  <si>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</si>
  <si>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</si>
  <si>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</si>
  <si>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</si>
  <si>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</si>
  <si>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</si>
  <si>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</si>
  <si>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</si>
  <si>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</si>
  <si>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</si>
  <si>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</si>
  <si>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</si>
  <si>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</si>
  <si>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</si>
  <si>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</si>
  <si>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</si>
  <si>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</si>
  <si>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</si>
  <si>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</si>
  <si>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</si>
  <si>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</si>
  <si>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</si>
  <si>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</si>
  <si>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</si>
  <si>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</si>
  <si>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</si>
  <si>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</si>
  <si>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</si>
  <si>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</si>
  <si>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</si>
  <si>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</si>
  <si>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</si>
  <si>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</si>
  <si>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</si>
  <si>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</si>
  <si>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</si>
  <si>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</si>
  <si>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</si>
  <si>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</si>
  <si>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</si>
  <si>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</si>
  <si>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</si>
  <si>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</si>
  <si>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</si>
  <si>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</si>
  <si>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</si>
  <si>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</si>
  <si>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</si>
  <si>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Poznámka k položce:_x000D_
SVP od km 57,840 do km 58,943 (1 103 m) rozdělení nově "u"_x000D_
_x000D_
</t>
    </r>
    <r>
      <rPr>
        <b/>
        <i/>
        <sz val="7"/>
        <color rgb="FFFF0000"/>
        <rFont val="Arial CE"/>
        <family val="2"/>
        <charset val="238"/>
      </rPr>
      <t>Dodá zadavatel SŽDC, s. o., OŘ Plzeň!  N E O C E Ň O V A T !</t>
    </r>
  </si>
  <si>
    <t>Zátoň - Lenora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</si>
</sst>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i/>
      <sz val="7"/>
      <color rgb="FFFF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i/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4" fontId="42" fillId="5" borderId="32" xfId="0" applyNumberFormat="1" applyFont="1" applyFill="1" applyBorder="1" applyAlignment="1" applyProtection="1">
      <alignment vertical="center"/>
      <protection locked="0"/>
    </xf>
    <xf numFmtId="0" fontId="46" fillId="0" borderId="0" xfId="0" applyFont="1" applyAlignment="1" applyProtection="1">
      <alignment vertical="center" wrapText="1"/>
    </xf>
    <xf numFmtId="0" fontId="32" fillId="5" borderId="23" xfId="0" applyFont="1" applyFill="1" applyBorder="1" applyAlignment="1" applyProtection="1">
      <alignment horizontal="center" vertical="center"/>
    </xf>
    <xf numFmtId="49" fontId="32" fillId="5" borderId="23" xfId="0" applyNumberFormat="1" applyFont="1" applyFill="1" applyBorder="1" applyAlignment="1" applyProtection="1">
      <alignment horizontal="left" vertical="center" wrapText="1"/>
    </xf>
    <xf numFmtId="0" fontId="32" fillId="5" borderId="23" xfId="0" applyFont="1" applyFill="1" applyBorder="1" applyAlignment="1" applyProtection="1">
      <alignment horizontal="left" vertical="center" wrapText="1"/>
    </xf>
    <xf numFmtId="0" fontId="32" fillId="5" borderId="23" xfId="0" applyFont="1" applyFill="1" applyBorder="1" applyAlignment="1" applyProtection="1">
      <alignment horizontal="center" vertical="center" wrapText="1"/>
    </xf>
    <xf numFmtId="167" fontId="32" fillId="5" borderId="23" xfId="0" applyNumberFormat="1" applyFont="1" applyFill="1" applyBorder="1" applyAlignment="1" applyProtection="1">
      <alignment vertical="center"/>
    </xf>
    <xf numFmtId="4" fontId="47" fillId="5" borderId="23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/>
    </xf>
    <xf numFmtId="0" fontId="34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wrapText="1"/>
    </xf>
    <xf numFmtId="49" fontId="3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selection activeCell="AE3" sqref="AE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 x14ac:dyDescent="0.2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0"/>
      <c r="AQ5" s="20"/>
      <c r="AR5" s="18"/>
      <c r="BE5" s="316" t="s">
        <v>15</v>
      </c>
      <c r="BS5" s="15" t="s">
        <v>6</v>
      </c>
    </row>
    <row r="6" spans="1:74" ht="36.950000000000003" customHeight="1" x14ac:dyDescent="0.2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0"/>
      <c r="AQ6" s="20"/>
      <c r="AR6" s="18"/>
      <c r="BE6" s="317"/>
      <c r="BS6" s="15" t="s">
        <v>6</v>
      </c>
    </row>
    <row r="7" spans="1:74" ht="12" customHeight="1" x14ac:dyDescent="0.2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317"/>
      <c r="BS7" s="15" t="s">
        <v>6</v>
      </c>
    </row>
    <row r="8" spans="1:74" ht="12" customHeight="1" x14ac:dyDescent="0.2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753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317"/>
      <c r="BS8" s="15" t="s">
        <v>6</v>
      </c>
    </row>
    <row r="9" spans="1:74" ht="14.45" customHeight="1" x14ac:dyDescent="0.2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7"/>
      <c r="BS9" s="15" t="s">
        <v>6</v>
      </c>
    </row>
    <row r="10" spans="1:74" ht="12" customHeight="1" x14ac:dyDescent="0.2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317"/>
      <c r="BS10" s="15" t="s">
        <v>6</v>
      </c>
    </row>
    <row r="11" spans="1:74" ht="18.399999999999999" customHeight="1" x14ac:dyDescent="0.2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31</v>
      </c>
      <c r="AO11" s="20"/>
      <c r="AP11" s="20"/>
      <c r="AQ11" s="20"/>
      <c r="AR11" s="18"/>
      <c r="BE11" s="317"/>
      <c r="BS11" s="15" t="s">
        <v>6</v>
      </c>
    </row>
    <row r="12" spans="1:74" ht="6.95" customHeight="1" x14ac:dyDescent="0.2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7"/>
      <c r="BS12" s="15" t="s">
        <v>6</v>
      </c>
    </row>
    <row r="13" spans="1:74" ht="12" customHeight="1" x14ac:dyDescent="0.2">
      <c r="B13" s="19"/>
      <c r="C13" s="20"/>
      <c r="D13" s="27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33</v>
      </c>
      <c r="AO13" s="20"/>
      <c r="AP13" s="20"/>
      <c r="AQ13" s="20"/>
      <c r="AR13" s="18"/>
      <c r="BE13" s="317"/>
      <c r="BS13" s="15" t="s">
        <v>6</v>
      </c>
    </row>
    <row r="14" spans="1:74" x14ac:dyDescent="0.2">
      <c r="B14" s="19"/>
      <c r="C14" s="20"/>
      <c r="D14" s="20"/>
      <c r="E14" s="325" t="s">
        <v>33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7" t="s">
        <v>30</v>
      </c>
      <c r="AL14" s="20"/>
      <c r="AM14" s="20"/>
      <c r="AN14" s="29" t="s">
        <v>33</v>
      </c>
      <c r="AO14" s="20"/>
      <c r="AP14" s="20"/>
      <c r="AQ14" s="20"/>
      <c r="AR14" s="18"/>
      <c r="BE14" s="317"/>
      <c r="BS14" s="15" t="s">
        <v>6</v>
      </c>
    </row>
    <row r="15" spans="1:74" ht="6.95" customHeight="1" x14ac:dyDescent="0.2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7"/>
      <c r="BS15" s="15" t="s">
        <v>4</v>
      </c>
    </row>
    <row r="16" spans="1:74" ht="12" customHeight="1" x14ac:dyDescent="0.2">
      <c r="B16" s="19"/>
      <c r="C16" s="20"/>
      <c r="D16" s="27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35</v>
      </c>
      <c r="AO16" s="20"/>
      <c r="AP16" s="20"/>
      <c r="AQ16" s="20"/>
      <c r="AR16" s="18"/>
      <c r="BE16" s="317"/>
      <c r="BS16" s="15" t="s">
        <v>4</v>
      </c>
    </row>
    <row r="17" spans="2:71" ht="18.399999999999999" customHeight="1" x14ac:dyDescent="0.2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35</v>
      </c>
      <c r="AO17" s="20"/>
      <c r="AP17" s="20"/>
      <c r="AQ17" s="20"/>
      <c r="AR17" s="18"/>
      <c r="BE17" s="317"/>
      <c r="BS17" s="15" t="s">
        <v>37</v>
      </c>
    </row>
    <row r="18" spans="2:71" ht="6.95" customHeight="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7"/>
      <c r="BS18" s="15" t="s">
        <v>6</v>
      </c>
    </row>
    <row r="19" spans="2:71" ht="12" customHeight="1" x14ac:dyDescent="0.2">
      <c r="B19" s="19"/>
      <c r="C19" s="20"/>
      <c r="D19" s="27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35</v>
      </c>
      <c r="AO19" s="20"/>
      <c r="AP19" s="20"/>
      <c r="AQ19" s="20"/>
      <c r="AR19" s="18"/>
      <c r="BE19" s="317"/>
      <c r="BS19" s="15" t="s">
        <v>6</v>
      </c>
    </row>
    <row r="20" spans="2:71" ht="18.399999999999999" customHeight="1" x14ac:dyDescent="0.2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30</v>
      </c>
      <c r="AL20" s="20"/>
      <c r="AM20" s="20"/>
      <c r="AN20" s="25" t="s">
        <v>35</v>
      </c>
      <c r="AO20" s="20"/>
      <c r="AP20" s="20"/>
      <c r="AQ20" s="20"/>
      <c r="AR20" s="18"/>
      <c r="BE20" s="317"/>
      <c r="BS20" s="15" t="s">
        <v>4</v>
      </c>
    </row>
    <row r="21" spans="2:71" ht="6.95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7"/>
    </row>
    <row r="22" spans="2:71" ht="12" customHeight="1" x14ac:dyDescent="0.2">
      <c r="B22" s="19"/>
      <c r="C22" s="20"/>
      <c r="D22" s="27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7"/>
    </row>
    <row r="23" spans="2:71" ht="56.25" customHeight="1" x14ac:dyDescent="0.2">
      <c r="B23" s="19"/>
      <c r="C23" s="20"/>
      <c r="D23" s="20"/>
      <c r="E23" s="327" t="s">
        <v>41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0"/>
      <c r="AP23" s="20"/>
      <c r="AQ23" s="20"/>
      <c r="AR23" s="18"/>
      <c r="BE23" s="317"/>
    </row>
    <row r="24" spans="2:71" ht="6.9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7"/>
    </row>
    <row r="25" spans="2:71" ht="6.95" customHeight="1" x14ac:dyDescent="0.2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7"/>
    </row>
    <row r="26" spans="2:71" s="1" customFormat="1" ht="25.9" customHeight="1" x14ac:dyDescent="0.2">
      <c r="B26" s="32"/>
      <c r="C26" s="33"/>
      <c r="D26" s="34" t="s">
        <v>42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8">
        <f>ROUND(AG54,2)</f>
        <v>0</v>
      </c>
      <c r="AL26" s="319"/>
      <c r="AM26" s="319"/>
      <c r="AN26" s="319"/>
      <c r="AO26" s="319"/>
      <c r="AP26" s="33"/>
      <c r="AQ26" s="33"/>
      <c r="AR26" s="36"/>
      <c r="BE26" s="317"/>
    </row>
    <row r="27" spans="2:71" s="1" customFormat="1" ht="6.95" customHeight="1" x14ac:dyDescent="0.2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17"/>
    </row>
    <row r="28" spans="2:71" s="1" customFormat="1" x14ac:dyDescent="0.2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20" t="s">
        <v>43</v>
      </c>
      <c r="M28" s="320"/>
      <c r="N28" s="320"/>
      <c r="O28" s="320"/>
      <c r="P28" s="320"/>
      <c r="Q28" s="33"/>
      <c r="R28" s="33"/>
      <c r="S28" s="33"/>
      <c r="T28" s="33"/>
      <c r="U28" s="33"/>
      <c r="V28" s="33"/>
      <c r="W28" s="320" t="s">
        <v>44</v>
      </c>
      <c r="X28" s="320"/>
      <c r="Y28" s="320"/>
      <c r="Z28" s="320"/>
      <c r="AA28" s="320"/>
      <c r="AB28" s="320"/>
      <c r="AC28" s="320"/>
      <c r="AD28" s="320"/>
      <c r="AE28" s="320"/>
      <c r="AF28" s="33"/>
      <c r="AG28" s="33"/>
      <c r="AH28" s="33"/>
      <c r="AI28" s="33"/>
      <c r="AJ28" s="33"/>
      <c r="AK28" s="320" t="s">
        <v>45</v>
      </c>
      <c r="AL28" s="320"/>
      <c r="AM28" s="320"/>
      <c r="AN28" s="320"/>
      <c r="AO28" s="320"/>
      <c r="AP28" s="33"/>
      <c r="AQ28" s="33"/>
      <c r="AR28" s="36"/>
      <c r="BE28" s="317"/>
    </row>
    <row r="29" spans="2:71" s="2" customFormat="1" ht="14.45" customHeight="1" x14ac:dyDescent="0.2">
      <c r="B29" s="37"/>
      <c r="C29" s="38"/>
      <c r="D29" s="27" t="s">
        <v>46</v>
      </c>
      <c r="E29" s="38"/>
      <c r="F29" s="27" t="s">
        <v>47</v>
      </c>
      <c r="G29" s="38"/>
      <c r="H29" s="38"/>
      <c r="I29" s="38"/>
      <c r="J29" s="38"/>
      <c r="K29" s="38"/>
      <c r="L29" s="313">
        <v>0.21</v>
      </c>
      <c r="M29" s="314"/>
      <c r="N29" s="314"/>
      <c r="O29" s="314"/>
      <c r="P29" s="314"/>
      <c r="Q29" s="38"/>
      <c r="R29" s="38"/>
      <c r="S29" s="38"/>
      <c r="T29" s="38"/>
      <c r="U29" s="38"/>
      <c r="V29" s="38"/>
      <c r="W29" s="315">
        <f>ROUND(AZ54, 2)</f>
        <v>0</v>
      </c>
      <c r="X29" s="314"/>
      <c r="Y29" s="314"/>
      <c r="Z29" s="314"/>
      <c r="AA29" s="314"/>
      <c r="AB29" s="314"/>
      <c r="AC29" s="314"/>
      <c r="AD29" s="314"/>
      <c r="AE29" s="314"/>
      <c r="AF29" s="38"/>
      <c r="AG29" s="38"/>
      <c r="AH29" s="38"/>
      <c r="AI29" s="38"/>
      <c r="AJ29" s="38"/>
      <c r="AK29" s="315">
        <f>ROUND(AV54, 2)</f>
        <v>0</v>
      </c>
      <c r="AL29" s="314"/>
      <c r="AM29" s="314"/>
      <c r="AN29" s="314"/>
      <c r="AO29" s="314"/>
      <c r="AP29" s="38"/>
      <c r="AQ29" s="38"/>
      <c r="AR29" s="39"/>
      <c r="BE29" s="317"/>
    </row>
    <row r="30" spans="2:71" s="2" customFormat="1" ht="14.45" customHeight="1" x14ac:dyDescent="0.2">
      <c r="B30" s="37"/>
      <c r="C30" s="38"/>
      <c r="D30" s="38"/>
      <c r="E30" s="38"/>
      <c r="F30" s="27" t="s">
        <v>48</v>
      </c>
      <c r="G30" s="38"/>
      <c r="H30" s="38"/>
      <c r="I30" s="38"/>
      <c r="J30" s="38"/>
      <c r="K30" s="38"/>
      <c r="L30" s="313">
        <v>0.15</v>
      </c>
      <c r="M30" s="314"/>
      <c r="N30" s="314"/>
      <c r="O30" s="314"/>
      <c r="P30" s="314"/>
      <c r="Q30" s="38"/>
      <c r="R30" s="38"/>
      <c r="S30" s="38"/>
      <c r="T30" s="38"/>
      <c r="U30" s="38"/>
      <c r="V30" s="38"/>
      <c r="W30" s="315">
        <f>ROUND(BA54, 2)</f>
        <v>0</v>
      </c>
      <c r="X30" s="314"/>
      <c r="Y30" s="314"/>
      <c r="Z30" s="314"/>
      <c r="AA30" s="314"/>
      <c r="AB30" s="314"/>
      <c r="AC30" s="314"/>
      <c r="AD30" s="314"/>
      <c r="AE30" s="314"/>
      <c r="AF30" s="38"/>
      <c r="AG30" s="38"/>
      <c r="AH30" s="38"/>
      <c r="AI30" s="38"/>
      <c r="AJ30" s="38"/>
      <c r="AK30" s="315">
        <f>ROUND(AW54, 2)</f>
        <v>0</v>
      </c>
      <c r="AL30" s="314"/>
      <c r="AM30" s="314"/>
      <c r="AN30" s="314"/>
      <c r="AO30" s="314"/>
      <c r="AP30" s="38"/>
      <c r="AQ30" s="38"/>
      <c r="AR30" s="39"/>
      <c r="BE30" s="317"/>
    </row>
    <row r="31" spans="2:71" s="2" customFormat="1" ht="14.45" hidden="1" customHeight="1" x14ac:dyDescent="0.2">
      <c r="B31" s="37"/>
      <c r="C31" s="38"/>
      <c r="D31" s="38"/>
      <c r="E31" s="38"/>
      <c r="F31" s="27" t="s">
        <v>49</v>
      </c>
      <c r="G31" s="38"/>
      <c r="H31" s="38"/>
      <c r="I31" s="38"/>
      <c r="J31" s="38"/>
      <c r="K31" s="38"/>
      <c r="L31" s="313">
        <v>0.21</v>
      </c>
      <c r="M31" s="314"/>
      <c r="N31" s="314"/>
      <c r="O31" s="314"/>
      <c r="P31" s="314"/>
      <c r="Q31" s="38"/>
      <c r="R31" s="38"/>
      <c r="S31" s="38"/>
      <c r="T31" s="38"/>
      <c r="U31" s="38"/>
      <c r="V31" s="38"/>
      <c r="W31" s="315">
        <f>ROUND(BB54, 2)</f>
        <v>0</v>
      </c>
      <c r="X31" s="314"/>
      <c r="Y31" s="314"/>
      <c r="Z31" s="314"/>
      <c r="AA31" s="314"/>
      <c r="AB31" s="314"/>
      <c r="AC31" s="314"/>
      <c r="AD31" s="314"/>
      <c r="AE31" s="314"/>
      <c r="AF31" s="38"/>
      <c r="AG31" s="38"/>
      <c r="AH31" s="38"/>
      <c r="AI31" s="38"/>
      <c r="AJ31" s="38"/>
      <c r="AK31" s="315">
        <v>0</v>
      </c>
      <c r="AL31" s="314"/>
      <c r="AM31" s="314"/>
      <c r="AN31" s="314"/>
      <c r="AO31" s="314"/>
      <c r="AP31" s="38"/>
      <c r="AQ31" s="38"/>
      <c r="AR31" s="39"/>
      <c r="BE31" s="317"/>
    </row>
    <row r="32" spans="2:71" s="2" customFormat="1" ht="14.45" hidden="1" customHeight="1" x14ac:dyDescent="0.2">
      <c r="B32" s="37"/>
      <c r="C32" s="38"/>
      <c r="D32" s="38"/>
      <c r="E32" s="38"/>
      <c r="F32" s="27" t="s">
        <v>50</v>
      </c>
      <c r="G32" s="38"/>
      <c r="H32" s="38"/>
      <c r="I32" s="38"/>
      <c r="J32" s="38"/>
      <c r="K32" s="38"/>
      <c r="L32" s="313">
        <v>0.15</v>
      </c>
      <c r="M32" s="314"/>
      <c r="N32" s="314"/>
      <c r="O32" s="314"/>
      <c r="P32" s="314"/>
      <c r="Q32" s="38"/>
      <c r="R32" s="38"/>
      <c r="S32" s="38"/>
      <c r="T32" s="38"/>
      <c r="U32" s="38"/>
      <c r="V32" s="38"/>
      <c r="W32" s="315">
        <f>ROUND(BC54, 2)</f>
        <v>0</v>
      </c>
      <c r="X32" s="314"/>
      <c r="Y32" s="314"/>
      <c r="Z32" s="314"/>
      <c r="AA32" s="314"/>
      <c r="AB32" s="314"/>
      <c r="AC32" s="314"/>
      <c r="AD32" s="314"/>
      <c r="AE32" s="314"/>
      <c r="AF32" s="38"/>
      <c r="AG32" s="38"/>
      <c r="AH32" s="38"/>
      <c r="AI32" s="38"/>
      <c r="AJ32" s="38"/>
      <c r="AK32" s="315">
        <v>0</v>
      </c>
      <c r="AL32" s="314"/>
      <c r="AM32" s="314"/>
      <c r="AN32" s="314"/>
      <c r="AO32" s="314"/>
      <c r="AP32" s="38"/>
      <c r="AQ32" s="38"/>
      <c r="AR32" s="39"/>
      <c r="BE32" s="317"/>
    </row>
    <row r="33" spans="2:44" s="2" customFormat="1" ht="14.45" hidden="1" customHeight="1" x14ac:dyDescent="0.2">
      <c r="B33" s="37"/>
      <c r="C33" s="38"/>
      <c r="D33" s="38"/>
      <c r="E33" s="38"/>
      <c r="F33" s="27" t="s">
        <v>51</v>
      </c>
      <c r="G33" s="38"/>
      <c r="H33" s="38"/>
      <c r="I33" s="38"/>
      <c r="J33" s="38"/>
      <c r="K33" s="38"/>
      <c r="L33" s="313">
        <v>0</v>
      </c>
      <c r="M33" s="314"/>
      <c r="N33" s="314"/>
      <c r="O33" s="314"/>
      <c r="P33" s="314"/>
      <c r="Q33" s="38"/>
      <c r="R33" s="38"/>
      <c r="S33" s="38"/>
      <c r="T33" s="38"/>
      <c r="U33" s="38"/>
      <c r="V33" s="38"/>
      <c r="W33" s="315">
        <f>ROUND(BD54, 2)</f>
        <v>0</v>
      </c>
      <c r="X33" s="314"/>
      <c r="Y33" s="314"/>
      <c r="Z33" s="314"/>
      <c r="AA33" s="314"/>
      <c r="AB33" s="314"/>
      <c r="AC33" s="314"/>
      <c r="AD33" s="314"/>
      <c r="AE33" s="314"/>
      <c r="AF33" s="38"/>
      <c r="AG33" s="38"/>
      <c r="AH33" s="38"/>
      <c r="AI33" s="38"/>
      <c r="AJ33" s="38"/>
      <c r="AK33" s="315">
        <v>0</v>
      </c>
      <c r="AL33" s="314"/>
      <c r="AM33" s="314"/>
      <c r="AN33" s="314"/>
      <c r="AO33" s="314"/>
      <c r="AP33" s="38"/>
      <c r="AQ33" s="38"/>
      <c r="AR33" s="39"/>
    </row>
    <row r="34" spans="2:44" s="1" customFormat="1" ht="6.95" customHeight="1" x14ac:dyDescent="0.2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</row>
    <row r="35" spans="2:44" s="1" customFormat="1" ht="25.9" customHeight="1" x14ac:dyDescent="0.2">
      <c r="B35" s="32"/>
      <c r="C35" s="40"/>
      <c r="D35" s="41" t="s">
        <v>52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53</v>
      </c>
      <c r="U35" s="42"/>
      <c r="V35" s="42"/>
      <c r="W35" s="42"/>
      <c r="X35" s="344" t="s">
        <v>54</v>
      </c>
      <c r="Y35" s="345"/>
      <c r="Z35" s="345"/>
      <c r="AA35" s="345"/>
      <c r="AB35" s="345"/>
      <c r="AC35" s="42"/>
      <c r="AD35" s="42"/>
      <c r="AE35" s="42"/>
      <c r="AF35" s="42"/>
      <c r="AG35" s="42"/>
      <c r="AH35" s="42"/>
      <c r="AI35" s="42"/>
      <c r="AJ35" s="42"/>
      <c r="AK35" s="346">
        <f>SUM(AK26:AK33)</f>
        <v>0</v>
      </c>
      <c r="AL35" s="345"/>
      <c r="AM35" s="345"/>
      <c r="AN35" s="345"/>
      <c r="AO35" s="347"/>
      <c r="AP35" s="40"/>
      <c r="AQ35" s="40"/>
      <c r="AR35" s="36"/>
    </row>
    <row r="36" spans="2:44" s="1" customFormat="1" ht="6.95" customHeight="1" x14ac:dyDescent="0.2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44" s="1" customFormat="1" ht="6.95" customHeight="1" x14ac:dyDescent="0.2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44" s="1" customFormat="1" ht="6.95" customHeight="1" x14ac:dyDescent="0.2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44" s="1" customFormat="1" ht="24.95" customHeight="1" x14ac:dyDescent="0.2">
      <c r="B42" s="32"/>
      <c r="C42" s="21" t="s">
        <v>55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44" s="1" customFormat="1" ht="6.95" customHeight="1" x14ac:dyDescent="0.2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44" s="1" customFormat="1" ht="12" customHeight="1" x14ac:dyDescent="0.2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65419003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44" s="3" customFormat="1" ht="36.950000000000003" customHeight="1" x14ac:dyDescent="0.2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336" t="str">
        <f>K6</f>
        <v>Oprava traťového úseku K.Huť-Lenora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0"/>
      <c r="AQ45" s="50"/>
      <c r="AR45" s="51"/>
    </row>
    <row r="46" spans="2:44" s="1" customFormat="1" ht="6.95" customHeight="1" x14ac:dyDescent="0.2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44" s="1" customFormat="1" ht="12" customHeight="1" x14ac:dyDescent="0.2">
      <c r="B47" s="32"/>
      <c r="C47" s="27" t="s">
        <v>22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>Zátoň - Lenora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24</v>
      </c>
      <c r="AJ47" s="33"/>
      <c r="AK47" s="33"/>
      <c r="AL47" s="33"/>
      <c r="AM47" s="338" t="str">
        <f>IF(AN8= "","",AN8)</f>
        <v>3. 4. 2019</v>
      </c>
      <c r="AN47" s="338"/>
      <c r="AO47" s="33"/>
      <c r="AP47" s="33"/>
      <c r="AQ47" s="33"/>
      <c r="AR47" s="36"/>
    </row>
    <row r="48" spans="2:44" s="1" customFormat="1" ht="6.95" customHeight="1" x14ac:dyDescent="0.2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 x14ac:dyDescent="0.2">
      <c r="B49" s="32"/>
      <c r="C49" s="27" t="s">
        <v>26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 xml:space="preserve">Správa železniční dopravní cesty, s. o., OŘ Plzeň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34</v>
      </c>
      <c r="AJ49" s="33"/>
      <c r="AK49" s="33"/>
      <c r="AL49" s="33"/>
      <c r="AM49" s="334" t="str">
        <f>IF(E17="","",E17)</f>
        <v xml:space="preserve"> </v>
      </c>
      <c r="AN49" s="335"/>
      <c r="AO49" s="335"/>
      <c r="AP49" s="335"/>
      <c r="AQ49" s="33"/>
      <c r="AR49" s="36"/>
      <c r="AS49" s="328" t="s">
        <v>56</v>
      </c>
      <c r="AT49" s="329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7" customHeight="1" x14ac:dyDescent="0.2">
      <c r="B50" s="32"/>
      <c r="C50" s="27" t="s">
        <v>32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38</v>
      </c>
      <c r="AJ50" s="33"/>
      <c r="AK50" s="33"/>
      <c r="AL50" s="33"/>
      <c r="AM50" s="334" t="str">
        <f>IF(E20="","",E20)</f>
        <v>Libor Brabenec</v>
      </c>
      <c r="AN50" s="335"/>
      <c r="AO50" s="335"/>
      <c r="AP50" s="335"/>
      <c r="AQ50" s="33"/>
      <c r="AR50" s="36"/>
      <c r="AS50" s="330"/>
      <c r="AT50" s="331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 x14ac:dyDescent="0.2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32"/>
      <c r="AT51" s="333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 x14ac:dyDescent="0.2">
      <c r="B52" s="32"/>
      <c r="C52" s="351" t="s">
        <v>57</v>
      </c>
      <c r="D52" s="352"/>
      <c r="E52" s="352"/>
      <c r="F52" s="352"/>
      <c r="G52" s="352"/>
      <c r="H52" s="60"/>
      <c r="I52" s="353" t="s">
        <v>58</v>
      </c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4" t="s">
        <v>59</v>
      </c>
      <c r="AH52" s="352"/>
      <c r="AI52" s="352"/>
      <c r="AJ52" s="352"/>
      <c r="AK52" s="352"/>
      <c r="AL52" s="352"/>
      <c r="AM52" s="352"/>
      <c r="AN52" s="353" t="s">
        <v>60</v>
      </c>
      <c r="AO52" s="352"/>
      <c r="AP52" s="352"/>
      <c r="AQ52" s="61" t="s">
        <v>61</v>
      </c>
      <c r="AR52" s="36"/>
      <c r="AS52" s="62" t="s">
        <v>62</v>
      </c>
      <c r="AT52" s="63" t="s">
        <v>63</v>
      </c>
      <c r="AU52" s="63" t="s">
        <v>64</v>
      </c>
      <c r="AV52" s="63" t="s">
        <v>65</v>
      </c>
      <c r="AW52" s="63" t="s">
        <v>66</v>
      </c>
      <c r="AX52" s="63" t="s">
        <v>67</v>
      </c>
      <c r="AY52" s="63" t="s">
        <v>68</v>
      </c>
      <c r="AZ52" s="63" t="s">
        <v>69</v>
      </c>
      <c r="BA52" s="63" t="s">
        <v>70</v>
      </c>
      <c r="BB52" s="63" t="s">
        <v>71</v>
      </c>
      <c r="BC52" s="63" t="s">
        <v>72</v>
      </c>
      <c r="BD52" s="64" t="s">
        <v>73</v>
      </c>
    </row>
    <row r="53" spans="1:91" s="1" customFormat="1" ht="10.9" customHeight="1" x14ac:dyDescent="0.2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 x14ac:dyDescent="0.2">
      <c r="B54" s="68"/>
      <c r="C54" s="69" t="s">
        <v>74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342">
        <f>ROUND(AG55+AG64,2)</f>
        <v>0</v>
      </c>
      <c r="AH54" s="342"/>
      <c r="AI54" s="342"/>
      <c r="AJ54" s="342"/>
      <c r="AK54" s="342"/>
      <c r="AL54" s="342"/>
      <c r="AM54" s="342"/>
      <c r="AN54" s="343">
        <f t="shared" ref="AN54:AN64" si="0">SUM(AG54,AT54)</f>
        <v>0</v>
      </c>
      <c r="AO54" s="343"/>
      <c r="AP54" s="343"/>
      <c r="AQ54" s="72" t="s">
        <v>35</v>
      </c>
      <c r="AR54" s="73"/>
      <c r="AS54" s="74">
        <f>ROUND(AS55+AS64,2)</f>
        <v>0</v>
      </c>
      <c r="AT54" s="75">
        <f t="shared" ref="AT54:AT64" si="1">ROUND(SUM(AV54:AW54),2)</f>
        <v>0</v>
      </c>
      <c r="AU54" s="76">
        <f>ROUND(AU55+AU64,5)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ROUND(AZ55+AZ64,2)</f>
        <v>0</v>
      </c>
      <c r="BA54" s="75">
        <f>ROUND(BA55+BA64,2)</f>
        <v>0</v>
      </c>
      <c r="BB54" s="75">
        <f>ROUND(BB55+BB64,2)</f>
        <v>0</v>
      </c>
      <c r="BC54" s="75">
        <f>ROUND(BC55+BC64,2)</f>
        <v>0</v>
      </c>
      <c r="BD54" s="77">
        <f>ROUND(BD55+BD64,2)</f>
        <v>0</v>
      </c>
      <c r="BS54" s="78" t="s">
        <v>75</v>
      </c>
      <c r="BT54" s="78" t="s">
        <v>76</v>
      </c>
      <c r="BU54" s="79" t="s">
        <v>77</v>
      </c>
      <c r="BV54" s="78" t="s">
        <v>78</v>
      </c>
      <c r="BW54" s="78" t="s">
        <v>5</v>
      </c>
      <c r="BX54" s="78" t="s">
        <v>79</v>
      </c>
      <c r="CL54" s="78" t="s">
        <v>19</v>
      </c>
    </row>
    <row r="55" spans="1:91" s="5" customFormat="1" ht="27" customHeight="1" x14ac:dyDescent="0.2">
      <c r="B55" s="80"/>
      <c r="C55" s="81"/>
      <c r="D55" s="350" t="s">
        <v>80</v>
      </c>
      <c r="E55" s="350"/>
      <c r="F55" s="350"/>
      <c r="G55" s="350"/>
      <c r="H55" s="350"/>
      <c r="I55" s="82"/>
      <c r="J55" s="350" t="s">
        <v>81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55">
        <f>ROUND(AG56+AG57+SUM(AG60:AG63),2)</f>
        <v>0</v>
      </c>
      <c r="AH55" s="349"/>
      <c r="AI55" s="349"/>
      <c r="AJ55" s="349"/>
      <c r="AK55" s="349"/>
      <c r="AL55" s="349"/>
      <c r="AM55" s="349"/>
      <c r="AN55" s="348">
        <f t="shared" si="0"/>
        <v>0</v>
      </c>
      <c r="AO55" s="349"/>
      <c r="AP55" s="349"/>
      <c r="AQ55" s="83" t="s">
        <v>82</v>
      </c>
      <c r="AR55" s="84"/>
      <c r="AS55" s="85">
        <f>ROUND(AS56+AS57+SUM(AS60:AS63),2)</f>
        <v>0</v>
      </c>
      <c r="AT55" s="86">
        <f t="shared" si="1"/>
        <v>0</v>
      </c>
      <c r="AU55" s="87">
        <f>ROUND(AU56+AU57+SUM(AU60:AU63),5)</f>
        <v>0</v>
      </c>
      <c r="AV55" s="86">
        <f>ROUND(AZ55*L29,2)</f>
        <v>0</v>
      </c>
      <c r="AW55" s="86">
        <f>ROUND(BA55*L30,2)</f>
        <v>0</v>
      </c>
      <c r="AX55" s="86">
        <f>ROUND(BB55*L29,2)</f>
        <v>0</v>
      </c>
      <c r="AY55" s="86">
        <f>ROUND(BC55*L30,2)</f>
        <v>0</v>
      </c>
      <c r="AZ55" s="86">
        <f>ROUND(AZ56+AZ57+SUM(AZ60:AZ63),2)</f>
        <v>0</v>
      </c>
      <c r="BA55" s="86">
        <f>ROUND(BA56+BA57+SUM(BA60:BA63),2)</f>
        <v>0</v>
      </c>
      <c r="BB55" s="86">
        <f>ROUND(BB56+BB57+SUM(BB60:BB63),2)</f>
        <v>0</v>
      </c>
      <c r="BC55" s="86">
        <f>ROUND(BC56+BC57+SUM(BC60:BC63),2)</f>
        <v>0</v>
      </c>
      <c r="BD55" s="88">
        <f>ROUND(BD56+BD57+SUM(BD60:BD63),2)</f>
        <v>0</v>
      </c>
      <c r="BS55" s="89" t="s">
        <v>75</v>
      </c>
      <c r="BT55" s="89" t="s">
        <v>83</v>
      </c>
      <c r="BU55" s="89" t="s">
        <v>77</v>
      </c>
      <c r="BV55" s="89" t="s">
        <v>78</v>
      </c>
      <c r="BW55" s="89" t="s">
        <v>84</v>
      </c>
      <c r="BX55" s="89" t="s">
        <v>5</v>
      </c>
      <c r="CL55" s="89" t="s">
        <v>19</v>
      </c>
      <c r="CM55" s="89" t="s">
        <v>85</v>
      </c>
    </row>
    <row r="56" spans="1:91" s="6" customFormat="1" ht="16.5" customHeight="1" x14ac:dyDescent="0.2">
      <c r="A56" s="90" t="s">
        <v>86</v>
      </c>
      <c r="B56" s="91"/>
      <c r="C56" s="92"/>
      <c r="D56" s="92"/>
      <c r="E56" s="341" t="s">
        <v>87</v>
      </c>
      <c r="F56" s="341"/>
      <c r="G56" s="341"/>
      <c r="H56" s="341"/>
      <c r="I56" s="341"/>
      <c r="J56" s="92"/>
      <c r="K56" s="341" t="s">
        <v>88</v>
      </c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39">
        <f>'SO 1.1 - Demontáž kolejov...'!J32</f>
        <v>0</v>
      </c>
      <c r="AH56" s="340"/>
      <c r="AI56" s="340"/>
      <c r="AJ56" s="340"/>
      <c r="AK56" s="340"/>
      <c r="AL56" s="340"/>
      <c r="AM56" s="340"/>
      <c r="AN56" s="339">
        <f t="shared" si="0"/>
        <v>0</v>
      </c>
      <c r="AO56" s="340"/>
      <c r="AP56" s="340"/>
      <c r="AQ56" s="93" t="s">
        <v>89</v>
      </c>
      <c r="AR56" s="94"/>
      <c r="AS56" s="95">
        <v>0</v>
      </c>
      <c r="AT56" s="96">
        <f t="shared" si="1"/>
        <v>0</v>
      </c>
      <c r="AU56" s="97">
        <f>'SO 1.1 - Demontáž kolejov...'!P88</f>
        <v>0</v>
      </c>
      <c r="AV56" s="96">
        <f>'SO 1.1 - Demontáž kolejov...'!J35</f>
        <v>0</v>
      </c>
      <c r="AW56" s="96">
        <f>'SO 1.1 - Demontáž kolejov...'!J36</f>
        <v>0</v>
      </c>
      <c r="AX56" s="96">
        <f>'SO 1.1 - Demontáž kolejov...'!J37</f>
        <v>0</v>
      </c>
      <c r="AY56" s="96">
        <f>'SO 1.1 - Demontáž kolejov...'!J38</f>
        <v>0</v>
      </c>
      <c r="AZ56" s="96">
        <f>'SO 1.1 - Demontáž kolejov...'!F35</f>
        <v>0</v>
      </c>
      <c r="BA56" s="96">
        <f>'SO 1.1 - Demontáž kolejov...'!F36</f>
        <v>0</v>
      </c>
      <c r="BB56" s="96">
        <f>'SO 1.1 - Demontáž kolejov...'!F37</f>
        <v>0</v>
      </c>
      <c r="BC56" s="96">
        <f>'SO 1.1 - Demontáž kolejov...'!F38</f>
        <v>0</v>
      </c>
      <c r="BD56" s="98">
        <f>'SO 1.1 - Demontáž kolejov...'!F39</f>
        <v>0</v>
      </c>
      <c r="BT56" s="99" t="s">
        <v>85</v>
      </c>
      <c r="BV56" s="99" t="s">
        <v>78</v>
      </c>
      <c r="BW56" s="99" t="s">
        <v>90</v>
      </c>
      <c r="BX56" s="99" t="s">
        <v>84</v>
      </c>
      <c r="CL56" s="99" t="s">
        <v>19</v>
      </c>
    </row>
    <row r="57" spans="1:91" s="6" customFormat="1" ht="16.5" customHeight="1" x14ac:dyDescent="0.2">
      <c r="B57" s="91"/>
      <c r="C57" s="92"/>
      <c r="D57" s="92"/>
      <c r="E57" s="341" t="s">
        <v>91</v>
      </c>
      <c r="F57" s="341"/>
      <c r="G57" s="341"/>
      <c r="H57" s="341"/>
      <c r="I57" s="341"/>
      <c r="J57" s="92"/>
      <c r="K57" s="341" t="s">
        <v>92</v>
      </c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56">
        <f>ROUND(SUM(AG58:AG59),2)</f>
        <v>0</v>
      </c>
      <c r="AH57" s="340"/>
      <c r="AI57" s="340"/>
      <c r="AJ57" s="340"/>
      <c r="AK57" s="340"/>
      <c r="AL57" s="340"/>
      <c r="AM57" s="340"/>
      <c r="AN57" s="339">
        <f t="shared" si="0"/>
        <v>0</v>
      </c>
      <c r="AO57" s="340"/>
      <c r="AP57" s="340"/>
      <c r="AQ57" s="93" t="s">
        <v>89</v>
      </c>
      <c r="AR57" s="94"/>
      <c r="AS57" s="95">
        <f>ROUND(SUM(AS58:AS59),2)</f>
        <v>0</v>
      </c>
      <c r="AT57" s="96">
        <f t="shared" si="1"/>
        <v>0</v>
      </c>
      <c r="AU57" s="97">
        <f>ROUND(SUM(AU58:AU59),5)</f>
        <v>0</v>
      </c>
      <c r="AV57" s="96">
        <f>ROUND(AZ57*L29,2)</f>
        <v>0</v>
      </c>
      <c r="AW57" s="96">
        <f>ROUND(BA57*L30,2)</f>
        <v>0</v>
      </c>
      <c r="AX57" s="96">
        <f>ROUND(BB57*L29,2)</f>
        <v>0</v>
      </c>
      <c r="AY57" s="96">
        <f>ROUND(BC57*L30,2)</f>
        <v>0</v>
      </c>
      <c r="AZ57" s="96">
        <f>ROUND(SUM(AZ58:AZ59),2)</f>
        <v>0</v>
      </c>
      <c r="BA57" s="96">
        <f>ROUND(SUM(BA58:BA59),2)</f>
        <v>0</v>
      </c>
      <c r="BB57" s="96">
        <f>ROUND(SUM(BB58:BB59),2)</f>
        <v>0</v>
      </c>
      <c r="BC57" s="96">
        <f>ROUND(SUM(BC58:BC59),2)</f>
        <v>0</v>
      </c>
      <c r="BD57" s="98">
        <f>ROUND(SUM(BD58:BD59),2)</f>
        <v>0</v>
      </c>
      <c r="BS57" s="99" t="s">
        <v>75</v>
      </c>
      <c r="BT57" s="99" t="s">
        <v>85</v>
      </c>
      <c r="BV57" s="99" t="s">
        <v>78</v>
      </c>
      <c r="BW57" s="99" t="s">
        <v>93</v>
      </c>
      <c r="BX57" s="99" t="s">
        <v>84</v>
      </c>
      <c r="CL57" s="99" t="s">
        <v>19</v>
      </c>
    </row>
    <row r="58" spans="1:91" s="6" customFormat="1" ht="16.5" customHeight="1" x14ac:dyDescent="0.2">
      <c r="A58" s="90" t="s">
        <v>86</v>
      </c>
      <c r="B58" s="91"/>
      <c r="C58" s="92"/>
      <c r="D58" s="92"/>
      <c r="E58" s="92"/>
      <c r="F58" s="341" t="s">
        <v>91</v>
      </c>
      <c r="G58" s="341"/>
      <c r="H58" s="341"/>
      <c r="I58" s="341"/>
      <c r="J58" s="341"/>
      <c r="K58" s="92"/>
      <c r="L58" s="341" t="s">
        <v>92</v>
      </c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41"/>
      <c r="X58" s="341"/>
      <c r="Y58" s="341"/>
      <c r="Z58" s="341"/>
      <c r="AA58" s="341"/>
      <c r="AB58" s="341"/>
      <c r="AC58" s="341"/>
      <c r="AD58" s="341"/>
      <c r="AE58" s="341"/>
      <c r="AF58" s="341"/>
      <c r="AG58" s="339">
        <f>'SO 1.2 - Montáž nového ko...'!J32</f>
        <v>0</v>
      </c>
      <c r="AH58" s="340"/>
      <c r="AI58" s="340"/>
      <c r="AJ58" s="340"/>
      <c r="AK58" s="340"/>
      <c r="AL58" s="340"/>
      <c r="AM58" s="340"/>
      <c r="AN58" s="339">
        <f t="shared" si="0"/>
        <v>0</v>
      </c>
      <c r="AO58" s="340"/>
      <c r="AP58" s="340"/>
      <c r="AQ58" s="93" t="s">
        <v>89</v>
      </c>
      <c r="AR58" s="94"/>
      <c r="AS58" s="95">
        <v>0</v>
      </c>
      <c r="AT58" s="96">
        <f t="shared" si="1"/>
        <v>0</v>
      </c>
      <c r="AU58" s="97">
        <f>'SO 1.2 - Montáž nového ko...'!P88</f>
        <v>0</v>
      </c>
      <c r="AV58" s="96">
        <f>'SO 1.2 - Montáž nového ko...'!J35</f>
        <v>0</v>
      </c>
      <c r="AW58" s="96">
        <f>'SO 1.2 - Montáž nového ko...'!J36</f>
        <v>0</v>
      </c>
      <c r="AX58" s="96">
        <f>'SO 1.2 - Montáž nového ko...'!J37</f>
        <v>0</v>
      </c>
      <c r="AY58" s="96">
        <f>'SO 1.2 - Montáž nového ko...'!J38</f>
        <v>0</v>
      </c>
      <c r="AZ58" s="96">
        <f>'SO 1.2 - Montáž nového ko...'!F35</f>
        <v>0</v>
      </c>
      <c r="BA58" s="96">
        <f>'SO 1.2 - Montáž nového ko...'!F36</f>
        <v>0</v>
      </c>
      <c r="BB58" s="96">
        <f>'SO 1.2 - Montáž nového ko...'!F37</f>
        <v>0</v>
      </c>
      <c r="BC58" s="96">
        <f>'SO 1.2 - Montáž nového ko...'!F38</f>
        <v>0</v>
      </c>
      <c r="BD58" s="98">
        <f>'SO 1.2 - Montáž nového ko...'!F39</f>
        <v>0</v>
      </c>
      <c r="BT58" s="99" t="s">
        <v>94</v>
      </c>
      <c r="BU58" s="99" t="s">
        <v>95</v>
      </c>
      <c r="BV58" s="99" t="s">
        <v>78</v>
      </c>
      <c r="BW58" s="99" t="s">
        <v>93</v>
      </c>
      <c r="BX58" s="99" t="s">
        <v>84</v>
      </c>
      <c r="CL58" s="99" t="s">
        <v>19</v>
      </c>
    </row>
    <row r="59" spans="1:91" s="6" customFormat="1" ht="25.5" customHeight="1" x14ac:dyDescent="0.2">
      <c r="A59" s="90" t="s">
        <v>86</v>
      </c>
      <c r="B59" s="91"/>
      <c r="C59" s="92"/>
      <c r="D59" s="92"/>
      <c r="E59" s="92"/>
      <c r="F59" s="341" t="s">
        <v>96</v>
      </c>
      <c r="G59" s="341"/>
      <c r="H59" s="341"/>
      <c r="I59" s="341"/>
      <c r="J59" s="341"/>
      <c r="K59" s="92"/>
      <c r="L59" s="341" t="s">
        <v>97</v>
      </c>
      <c r="M59" s="341"/>
      <c r="N59" s="341"/>
      <c r="O59" s="341"/>
      <c r="P59" s="341"/>
      <c r="Q59" s="341"/>
      <c r="R59" s="341"/>
      <c r="S59" s="341"/>
      <c r="T59" s="341"/>
      <c r="U59" s="341"/>
      <c r="V59" s="341"/>
      <c r="W59" s="341"/>
      <c r="X59" s="341"/>
      <c r="Y59" s="341"/>
      <c r="Z59" s="341"/>
      <c r="AA59" s="341"/>
      <c r="AB59" s="341"/>
      <c r="AC59" s="341"/>
      <c r="AD59" s="341"/>
      <c r="AE59" s="341"/>
      <c r="AF59" s="341"/>
      <c r="AG59" s="339">
        <f>'SO 1.2.1 - Materíál dodáv...'!J34</f>
        <v>0</v>
      </c>
      <c r="AH59" s="340"/>
      <c r="AI59" s="340"/>
      <c r="AJ59" s="340"/>
      <c r="AK59" s="340"/>
      <c r="AL59" s="340"/>
      <c r="AM59" s="340"/>
      <c r="AN59" s="339">
        <f t="shared" si="0"/>
        <v>0</v>
      </c>
      <c r="AO59" s="340"/>
      <c r="AP59" s="340"/>
      <c r="AQ59" s="93" t="s">
        <v>89</v>
      </c>
      <c r="AR59" s="94"/>
      <c r="AS59" s="95">
        <v>0</v>
      </c>
      <c r="AT59" s="96">
        <f t="shared" si="1"/>
        <v>0</v>
      </c>
      <c r="AU59" s="97">
        <f>'SO 1.2.1 - Materíál dodáv...'!P91</f>
        <v>0</v>
      </c>
      <c r="AV59" s="96">
        <f>'SO 1.2.1 - Materíál dodáv...'!J37</f>
        <v>0</v>
      </c>
      <c r="AW59" s="96">
        <f>'SO 1.2.1 - Materíál dodáv...'!J38</f>
        <v>0</v>
      </c>
      <c r="AX59" s="96">
        <f>'SO 1.2.1 - Materíál dodáv...'!J39</f>
        <v>0</v>
      </c>
      <c r="AY59" s="96">
        <f>'SO 1.2.1 - Materíál dodáv...'!J40</f>
        <v>0</v>
      </c>
      <c r="AZ59" s="96">
        <f>'SO 1.2.1 - Materíál dodáv...'!F37</f>
        <v>0</v>
      </c>
      <c r="BA59" s="96">
        <f>'SO 1.2.1 - Materíál dodáv...'!F38</f>
        <v>0</v>
      </c>
      <c r="BB59" s="96">
        <f>'SO 1.2.1 - Materíál dodáv...'!F39</f>
        <v>0</v>
      </c>
      <c r="BC59" s="96">
        <f>'SO 1.2.1 - Materíál dodáv...'!F40</f>
        <v>0</v>
      </c>
      <c r="BD59" s="98">
        <f>'SO 1.2.1 - Materíál dodáv...'!F41</f>
        <v>0</v>
      </c>
      <c r="BT59" s="99" t="s">
        <v>94</v>
      </c>
      <c r="BV59" s="99" t="s">
        <v>78</v>
      </c>
      <c r="BW59" s="99" t="s">
        <v>98</v>
      </c>
      <c r="BX59" s="99" t="s">
        <v>93</v>
      </c>
      <c r="CL59" s="99" t="s">
        <v>19</v>
      </c>
    </row>
    <row r="60" spans="1:91" s="6" customFormat="1" ht="25.5" customHeight="1" x14ac:dyDescent="0.2">
      <c r="A60" s="90" t="s">
        <v>86</v>
      </c>
      <c r="B60" s="91"/>
      <c r="C60" s="92"/>
      <c r="D60" s="92"/>
      <c r="E60" s="341" t="s">
        <v>99</v>
      </c>
      <c r="F60" s="341"/>
      <c r="G60" s="341"/>
      <c r="H60" s="341"/>
      <c r="I60" s="341"/>
      <c r="J60" s="92"/>
      <c r="K60" s="341" t="s">
        <v>100</v>
      </c>
      <c r="L60" s="341"/>
      <c r="M60" s="341"/>
      <c r="N60" s="341"/>
      <c r="O60" s="341"/>
      <c r="P60" s="341"/>
      <c r="Q60" s="341"/>
      <c r="R60" s="341"/>
      <c r="S60" s="341"/>
      <c r="T60" s="341"/>
      <c r="U60" s="341"/>
      <c r="V60" s="341"/>
      <c r="W60" s="341"/>
      <c r="X60" s="341"/>
      <c r="Y60" s="341"/>
      <c r="Z60" s="341"/>
      <c r="AA60" s="341"/>
      <c r="AB60" s="341"/>
      <c r="AC60" s="341"/>
      <c r="AD60" s="341"/>
      <c r="AE60" s="341"/>
      <c r="AF60" s="341"/>
      <c r="AG60" s="339">
        <f>'SO 1.3 - Pročištění ŠL, d...'!J32</f>
        <v>0</v>
      </c>
      <c r="AH60" s="340"/>
      <c r="AI60" s="340"/>
      <c r="AJ60" s="340"/>
      <c r="AK60" s="340"/>
      <c r="AL60" s="340"/>
      <c r="AM60" s="340"/>
      <c r="AN60" s="339">
        <f t="shared" si="0"/>
        <v>0</v>
      </c>
      <c r="AO60" s="340"/>
      <c r="AP60" s="340"/>
      <c r="AQ60" s="93" t="s">
        <v>89</v>
      </c>
      <c r="AR60" s="94"/>
      <c r="AS60" s="95">
        <v>0</v>
      </c>
      <c r="AT60" s="96">
        <f t="shared" si="1"/>
        <v>0</v>
      </c>
      <c r="AU60" s="97">
        <f>'SO 1.3 - Pročištění ŠL, d...'!P88</f>
        <v>0</v>
      </c>
      <c r="AV60" s="96">
        <f>'SO 1.3 - Pročištění ŠL, d...'!J35</f>
        <v>0</v>
      </c>
      <c r="AW60" s="96">
        <f>'SO 1.3 - Pročištění ŠL, d...'!J36</f>
        <v>0</v>
      </c>
      <c r="AX60" s="96">
        <f>'SO 1.3 - Pročištění ŠL, d...'!J37</f>
        <v>0</v>
      </c>
      <c r="AY60" s="96">
        <f>'SO 1.3 - Pročištění ŠL, d...'!J38</f>
        <v>0</v>
      </c>
      <c r="AZ60" s="96">
        <f>'SO 1.3 - Pročištění ŠL, d...'!F35</f>
        <v>0</v>
      </c>
      <c r="BA60" s="96">
        <f>'SO 1.3 - Pročištění ŠL, d...'!F36</f>
        <v>0</v>
      </c>
      <c r="BB60" s="96">
        <f>'SO 1.3 - Pročištění ŠL, d...'!F37</f>
        <v>0</v>
      </c>
      <c r="BC60" s="96">
        <f>'SO 1.3 - Pročištění ŠL, d...'!F38</f>
        <v>0</v>
      </c>
      <c r="BD60" s="98">
        <f>'SO 1.3 - Pročištění ŠL, d...'!F39</f>
        <v>0</v>
      </c>
      <c r="BT60" s="99" t="s">
        <v>85</v>
      </c>
      <c r="BV60" s="99" t="s">
        <v>78</v>
      </c>
      <c r="BW60" s="99" t="s">
        <v>101</v>
      </c>
      <c r="BX60" s="99" t="s">
        <v>84</v>
      </c>
      <c r="CL60" s="99" t="s">
        <v>19</v>
      </c>
    </row>
    <row r="61" spans="1:91" s="6" customFormat="1" ht="16.5" customHeight="1" x14ac:dyDescent="0.2">
      <c r="A61" s="90" t="s">
        <v>86</v>
      </c>
      <c r="B61" s="91"/>
      <c r="C61" s="92"/>
      <c r="D61" s="92"/>
      <c r="E61" s="341" t="s">
        <v>102</v>
      </c>
      <c r="F61" s="341"/>
      <c r="G61" s="341"/>
      <c r="H61" s="341"/>
      <c r="I61" s="341"/>
      <c r="J61" s="92"/>
      <c r="K61" s="341" t="s">
        <v>103</v>
      </c>
      <c r="L61" s="341"/>
      <c r="M61" s="341"/>
      <c r="N61" s="341"/>
      <c r="O61" s="341"/>
      <c r="P61" s="341"/>
      <c r="Q61" s="341"/>
      <c r="R61" s="341"/>
      <c r="S61" s="341"/>
      <c r="T61" s="341"/>
      <c r="U61" s="341"/>
      <c r="V61" s="341"/>
      <c r="W61" s="341"/>
      <c r="X61" s="341"/>
      <c r="Y61" s="341"/>
      <c r="Z61" s="341"/>
      <c r="AA61" s="341"/>
      <c r="AB61" s="341"/>
      <c r="AC61" s="341"/>
      <c r="AD61" s="341"/>
      <c r="AE61" s="341"/>
      <c r="AF61" s="341"/>
      <c r="AG61" s="339">
        <f>'SO 1.4 - Svařování kolejn...'!J32</f>
        <v>0</v>
      </c>
      <c r="AH61" s="340"/>
      <c r="AI61" s="340"/>
      <c r="AJ61" s="340"/>
      <c r="AK61" s="340"/>
      <c r="AL61" s="340"/>
      <c r="AM61" s="340"/>
      <c r="AN61" s="339">
        <f t="shared" si="0"/>
        <v>0</v>
      </c>
      <c r="AO61" s="340"/>
      <c r="AP61" s="340"/>
      <c r="AQ61" s="93" t="s">
        <v>89</v>
      </c>
      <c r="AR61" s="94"/>
      <c r="AS61" s="95">
        <v>0</v>
      </c>
      <c r="AT61" s="96">
        <f t="shared" si="1"/>
        <v>0</v>
      </c>
      <c r="AU61" s="97">
        <f>'SO 1.4 - Svařování kolejn...'!P87</f>
        <v>0</v>
      </c>
      <c r="AV61" s="96">
        <f>'SO 1.4 - Svařování kolejn...'!J35</f>
        <v>0</v>
      </c>
      <c r="AW61" s="96">
        <f>'SO 1.4 - Svařování kolejn...'!J36</f>
        <v>0</v>
      </c>
      <c r="AX61" s="96">
        <f>'SO 1.4 - Svařování kolejn...'!J37</f>
        <v>0</v>
      </c>
      <c r="AY61" s="96">
        <f>'SO 1.4 - Svařování kolejn...'!J38</f>
        <v>0</v>
      </c>
      <c r="AZ61" s="96">
        <f>'SO 1.4 - Svařování kolejn...'!F35</f>
        <v>0</v>
      </c>
      <c r="BA61" s="96">
        <f>'SO 1.4 - Svařování kolejn...'!F36</f>
        <v>0</v>
      </c>
      <c r="BB61" s="96">
        <f>'SO 1.4 - Svařování kolejn...'!F37</f>
        <v>0</v>
      </c>
      <c r="BC61" s="96">
        <f>'SO 1.4 - Svařování kolejn...'!F38</f>
        <v>0</v>
      </c>
      <c r="BD61" s="98">
        <f>'SO 1.4 - Svařování kolejn...'!F39</f>
        <v>0</v>
      </c>
      <c r="BT61" s="99" t="s">
        <v>85</v>
      </c>
      <c r="BV61" s="99" t="s">
        <v>78</v>
      </c>
      <c r="BW61" s="99" t="s">
        <v>104</v>
      </c>
      <c r="BX61" s="99" t="s">
        <v>84</v>
      </c>
      <c r="CL61" s="99" t="s">
        <v>19</v>
      </c>
    </row>
    <row r="62" spans="1:91" s="6" customFormat="1" ht="16.5" customHeight="1" x14ac:dyDescent="0.2">
      <c r="A62" s="90" t="s">
        <v>86</v>
      </c>
      <c r="B62" s="91"/>
      <c r="C62" s="92"/>
      <c r="D62" s="92"/>
      <c r="E62" s="341" t="s">
        <v>105</v>
      </c>
      <c r="F62" s="341"/>
      <c r="G62" s="341"/>
      <c r="H62" s="341"/>
      <c r="I62" s="341"/>
      <c r="J62" s="92"/>
      <c r="K62" s="341" t="s">
        <v>106</v>
      </c>
      <c r="L62" s="341"/>
      <c r="M62" s="341"/>
      <c r="N62" s="341"/>
      <c r="O62" s="341"/>
      <c r="P62" s="341"/>
      <c r="Q62" s="341"/>
      <c r="R62" s="341"/>
      <c r="S62" s="341"/>
      <c r="T62" s="341"/>
      <c r="U62" s="341"/>
      <c r="V62" s="341"/>
      <c r="W62" s="341"/>
      <c r="X62" s="341"/>
      <c r="Y62" s="341"/>
      <c r="Z62" s="341"/>
      <c r="AA62" s="341"/>
      <c r="AB62" s="341"/>
      <c r="AC62" s="341"/>
      <c r="AD62" s="341"/>
      <c r="AE62" s="341"/>
      <c r="AF62" s="341"/>
      <c r="AG62" s="339">
        <f>'SO 1.5 - P 1027 km 58,788...'!J32</f>
        <v>0</v>
      </c>
      <c r="AH62" s="340"/>
      <c r="AI62" s="340"/>
      <c r="AJ62" s="340"/>
      <c r="AK62" s="340"/>
      <c r="AL62" s="340"/>
      <c r="AM62" s="340"/>
      <c r="AN62" s="339">
        <f t="shared" si="0"/>
        <v>0</v>
      </c>
      <c r="AO62" s="340"/>
      <c r="AP62" s="340"/>
      <c r="AQ62" s="93" t="s">
        <v>89</v>
      </c>
      <c r="AR62" s="94"/>
      <c r="AS62" s="95">
        <v>0</v>
      </c>
      <c r="AT62" s="96">
        <f t="shared" si="1"/>
        <v>0</v>
      </c>
      <c r="AU62" s="97">
        <f>'SO 1.5 - P 1027 km 58,788...'!P88</f>
        <v>0</v>
      </c>
      <c r="AV62" s="96">
        <f>'SO 1.5 - P 1027 km 58,788...'!J35</f>
        <v>0</v>
      </c>
      <c r="AW62" s="96">
        <f>'SO 1.5 - P 1027 km 58,788...'!J36</f>
        <v>0</v>
      </c>
      <c r="AX62" s="96">
        <f>'SO 1.5 - P 1027 km 58,788...'!J37</f>
        <v>0</v>
      </c>
      <c r="AY62" s="96">
        <f>'SO 1.5 - P 1027 km 58,788...'!J38</f>
        <v>0</v>
      </c>
      <c r="AZ62" s="96">
        <f>'SO 1.5 - P 1027 km 58,788...'!F35</f>
        <v>0</v>
      </c>
      <c r="BA62" s="96">
        <f>'SO 1.5 - P 1027 km 58,788...'!F36</f>
        <v>0</v>
      </c>
      <c r="BB62" s="96">
        <f>'SO 1.5 - P 1027 km 58,788...'!F37</f>
        <v>0</v>
      </c>
      <c r="BC62" s="96">
        <f>'SO 1.5 - P 1027 km 58,788...'!F38</f>
        <v>0</v>
      </c>
      <c r="BD62" s="98">
        <f>'SO 1.5 - P 1027 km 58,788...'!F39</f>
        <v>0</v>
      </c>
      <c r="BT62" s="99" t="s">
        <v>85</v>
      </c>
      <c r="BV62" s="99" t="s">
        <v>78</v>
      </c>
      <c r="BW62" s="99" t="s">
        <v>107</v>
      </c>
      <c r="BX62" s="99" t="s">
        <v>84</v>
      </c>
      <c r="CL62" s="99" t="s">
        <v>19</v>
      </c>
    </row>
    <row r="63" spans="1:91" s="6" customFormat="1" ht="16.5" customHeight="1" x14ac:dyDescent="0.2">
      <c r="A63" s="90" t="s">
        <v>86</v>
      </c>
      <c r="B63" s="91"/>
      <c r="C63" s="92"/>
      <c r="D63" s="92"/>
      <c r="E63" s="341" t="s">
        <v>108</v>
      </c>
      <c r="F63" s="341"/>
      <c r="G63" s="341"/>
      <c r="H63" s="341"/>
      <c r="I63" s="341"/>
      <c r="J63" s="92"/>
      <c r="K63" s="341" t="s">
        <v>109</v>
      </c>
      <c r="L63" s="341"/>
      <c r="M63" s="341"/>
      <c r="N63" s="341"/>
      <c r="O63" s="341"/>
      <c r="P63" s="341"/>
      <c r="Q63" s="341"/>
      <c r="R63" s="341"/>
      <c r="S63" s="341"/>
      <c r="T63" s="341"/>
      <c r="U63" s="341"/>
      <c r="V63" s="341"/>
      <c r="W63" s="341"/>
      <c r="X63" s="341"/>
      <c r="Y63" s="341"/>
      <c r="Z63" s="341"/>
      <c r="AA63" s="341"/>
      <c r="AB63" s="341"/>
      <c r="AC63" s="341"/>
      <c r="AD63" s="341"/>
      <c r="AE63" s="341"/>
      <c r="AF63" s="341"/>
      <c r="AG63" s="339">
        <f>'SO 1.6 - Číštění odvodňov...'!J32</f>
        <v>0</v>
      </c>
      <c r="AH63" s="340"/>
      <c r="AI63" s="340"/>
      <c r="AJ63" s="340"/>
      <c r="AK63" s="340"/>
      <c r="AL63" s="340"/>
      <c r="AM63" s="340"/>
      <c r="AN63" s="339">
        <f t="shared" si="0"/>
        <v>0</v>
      </c>
      <c r="AO63" s="340"/>
      <c r="AP63" s="340"/>
      <c r="AQ63" s="93" t="s">
        <v>89</v>
      </c>
      <c r="AR63" s="94"/>
      <c r="AS63" s="95">
        <v>0</v>
      </c>
      <c r="AT63" s="96">
        <f t="shared" si="1"/>
        <v>0</v>
      </c>
      <c r="AU63" s="97">
        <f>'SO 1.6 - Číštění odvodňov...'!P88</f>
        <v>0</v>
      </c>
      <c r="AV63" s="96">
        <f>'SO 1.6 - Číštění odvodňov...'!J35</f>
        <v>0</v>
      </c>
      <c r="AW63" s="96">
        <f>'SO 1.6 - Číštění odvodňov...'!J36</f>
        <v>0</v>
      </c>
      <c r="AX63" s="96">
        <f>'SO 1.6 - Číštění odvodňov...'!J37</f>
        <v>0</v>
      </c>
      <c r="AY63" s="96">
        <f>'SO 1.6 - Číštění odvodňov...'!J38</f>
        <v>0</v>
      </c>
      <c r="AZ63" s="96">
        <f>'SO 1.6 - Číštění odvodňov...'!F35</f>
        <v>0</v>
      </c>
      <c r="BA63" s="96">
        <f>'SO 1.6 - Číštění odvodňov...'!F36</f>
        <v>0</v>
      </c>
      <c r="BB63" s="96">
        <f>'SO 1.6 - Číštění odvodňov...'!F37</f>
        <v>0</v>
      </c>
      <c r="BC63" s="96">
        <f>'SO 1.6 - Číštění odvodňov...'!F38</f>
        <v>0</v>
      </c>
      <c r="BD63" s="98">
        <f>'SO 1.6 - Číštění odvodňov...'!F39</f>
        <v>0</v>
      </c>
      <c r="BT63" s="99" t="s">
        <v>85</v>
      </c>
      <c r="BV63" s="99" t="s">
        <v>78</v>
      </c>
      <c r="BW63" s="99" t="s">
        <v>110</v>
      </c>
      <c r="BX63" s="99" t="s">
        <v>84</v>
      </c>
      <c r="CL63" s="99" t="s">
        <v>19</v>
      </c>
    </row>
    <row r="64" spans="1:91" s="5" customFormat="1" ht="16.5" customHeight="1" x14ac:dyDescent="0.2">
      <c r="A64" s="90" t="s">
        <v>86</v>
      </c>
      <c r="B64" s="80"/>
      <c r="C64" s="81"/>
      <c r="D64" s="350" t="s">
        <v>111</v>
      </c>
      <c r="E64" s="350"/>
      <c r="F64" s="350"/>
      <c r="G64" s="350"/>
      <c r="H64" s="350"/>
      <c r="I64" s="82"/>
      <c r="J64" s="350" t="s">
        <v>112</v>
      </c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350"/>
      <c r="W64" s="350"/>
      <c r="X64" s="350"/>
      <c r="Y64" s="350"/>
      <c r="Z64" s="350"/>
      <c r="AA64" s="350"/>
      <c r="AB64" s="350"/>
      <c r="AC64" s="350"/>
      <c r="AD64" s="350"/>
      <c r="AE64" s="350"/>
      <c r="AF64" s="350"/>
      <c r="AG64" s="348">
        <f>'SO 2 - VRN'!J30</f>
        <v>0</v>
      </c>
      <c r="AH64" s="349"/>
      <c r="AI64" s="349"/>
      <c r="AJ64" s="349"/>
      <c r="AK64" s="349"/>
      <c r="AL64" s="349"/>
      <c r="AM64" s="349"/>
      <c r="AN64" s="348">
        <f t="shared" si="0"/>
        <v>0</v>
      </c>
      <c r="AO64" s="349"/>
      <c r="AP64" s="349"/>
      <c r="AQ64" s="83" t="s">
        <v>82</v>
      </c>
      <c r="AR64" s="84"/>
      <c r="AS64" s="100">
        <v>0</v>
      </c>
      <c r="AT64" s="101">
        <f t="shared" si="1"/>
        <v>0</v>
      </c>
      <c r="AU64" s="102">
        <f>'SO 2 - VRN'!P80</f>
        <v>0</v>
      </c>
      <c r="AV64" s="101">
        <f>'SO 2 - VRN'!J33</f>
        <v>0</v>
      </c>
      <c r="AW64" s="101">
        <f>'SO 2 - VRN'!J34</f>
        <v>0</v>
      </c>
      <c r="AX64" s="101">
        <f>'SO 2 - VRN'!J35</f>
        <v>0</v>
      </c>
      <c r="AY64" s="101">
        <f>'SO 2 - VRN'!J36</f>
        <v>0</v>
      </c>
      <c r="AZ64" s="101">
        <f>'SO 2 - VRN'!F33</f>
        <v>0</v>
      </c>
      <c r="BA64" s="101">
        <f>'SO 2 - VRN'!F34</f>
        <v>0</v>
      </c>
      <c r="BB64" s="101">
        <f>'SO 2 - VRN'!F35</f>
        <v>0</v>
      </c>
      <c r="BC64" s="101">
        <f>'SO 2 - VRN'!F36</f>
        <v>0</v>
      </c>
      <c r="BD64" s="103">
        <f>'SO 2 - VRN'!F37</f>
        <v>0</v>
      </c>
      <c r="BT64" s="89" t="s">
        <v>83</v>
      </c>
      <c r="BV64" s="89" t="s">
        <v>78</v>
      </c>
      <c r="BW64" s="89" t="s">
        <v>113</v>
      </c>
      <c r="BX64" s="89" t="s">
        <v>5</v>
      </c>
      <c r="CL64" s="89" t="s">
        <v>19</v>
      </c>
      <c r="CM64" s="89" t="s">
        <v>85</v>
      </c>
    </row>
    <row r="65" spans="2:44" s="1" customFormat="1" ht="30" customHeight="1" x14ac:dyDescent="0.2"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6"/>
    </row>
    <row r="66" spans="2:44" s="1" customFormat="1" ht="6.95" customHeight="1" x14ac:dyDescent="0.2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36"/>
    </row>
  </sheetData>
  <sheetProtection formatColumns="0" formatRows="0"/>
  <mergeCells count="78">
    <mergeCell ref="K62:AF62"/>
    <mergeCell ref="K63:AF63"/>
    <mergeCell ref="J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C52:G52"/>
    <mergeCell ref="I52:AF52"/>
    <mergeCell ref="J55:AF55"/>
    <mergeCell ref="K56:AF56"/>
    <mergeCell ref="K57:AF57"/>
    <mergeCell ref="AN62:AP62"/>
    <mergeCell ref="AN63:AP63"/>
    <mergeCell ref="AN64:AP64"/>
    <mergeCell ref="E62:I62"/>
    <mergeCell ref="D55:H55"/>
    <mergeCell ref="E56:I56"/>
    <mergeCell ref="E57:I57"/>
    <mergeCell ref="F58:J58"/>
    <mergeCell ref="F59:J59"/>
    <mergeCell ref="E60:I60"/>
    <mergeCell ref="E61:I61"/>
    <mergeCell ref="E63:I63"/>
    <mergeCell ref="D64:H64"/>
    <mergeCell ref="AG64:AM64"/>
    <mergeCell ref="AG63:AM63"/>
    <mergeCell ref="L58:AF58"/>
    <mergeCell ref="L33:P33"/>
    <mergeCell ref="AN61:AP61"/>
    <mergeCell ref="AN58:AP58"/>
    <mergeCell ref="AN59:AP59"/>
    <mergeCell ref="AN60:AP60"/>
    <mergeCell ref="L59:AF59"/>
    <mergeCell ref="K60:AF60"/>
    <mergeCell ref="K61:AF61"/>
    <mergeCell ref="AG54:AM54"/>
    <mergeCell ref="AN54:AP54"/>
    <mergeCell ref="W33:AE33"/>
    <mergeCell ref="AK33:AO33"/>
    <mergeCell ref="X35:AB35"/>
    <mergeCell ref="AK35:AO35"/>
    <mergeCell ref="AS49:AT51"/>
    <mergeCell ref="AM50:AP50"/>
    <mergeCell ref="L45:AO45"/>
    <mergeCell ref="AM47:AN47"/>
    <mergeCell ref="AM49:AP49"/>
    <mergeCell ref="L30:P30"/>
    <mergeCell ref="AR2:BE2"/>
    <mergeCell ref="K5:AO5"/>
    <mergeCell ref="K6:AO6"/>
    <mergeCell ref="E14:AJ14"/>
    <mergeCell ref="E23:AN23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</mergeCells>
  <hyperlinks>
    <hyperlink ref="A56" location="'SO 1.1 - Demontáž kolejov...'!C2" display="/"/>
    <hyperlink ref="A58" location="'SO 1.2 - Montáž nového ko...'!C2" display="/"/>
    <hyperlink ref="A59" location="'SO 1.2.1 - Materíál dodáv...'!C2" display="/"/>
    <hyperlink ref="A60" location="'SO 1.3 - Pročištění ŠL, d...'!C2" display="/"/>
    <hyperlink ref="A61" location="'SO 1.4 - Svařování kolejn...'!C2" display="/"/>
    <hyperlink ref="A62" location="'SO 1.5 - P 1027 km 58,788...'!C2" display="/"/>
    <hyperlink ref="A63" location="'SO 1.6 - Číštění odvodňov...'!C2" display="/"/>
    <hyperlink ref="A64" location="'SO 2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 x14ac:dyDescent="0.2"/>
  <cols>
    <col min="1" max="1" width="8.33203125" style="227" customWidth="1"/>
    <col min="2" max="2" width="1.6640625" style="227" customWidth="1"/>
    <col min="3" max="4" width="5" style="227" customWidth="1"/>
    <col min="5" max="5" width="11.6640625" style="227" customWidth="1"/>
    <col min="6" max="6" width="9.1640625" style="227" customWidth="1"/>
    <col min="7" max="7" width="5" style="227" customWidth="1"/>
    <col min="8" max="8" width="77.83203125" style="227" customWidth="1"/>
    <col min="9" max="10" width="20" style="227" customWidth="1"/>
    <col min="11" max="11" width="1.6640625" style="227" customWidth="1"/>
  </cols>
  <sheetData>
    <row r="1" spans="2:11" ht="37.5" customHeight="1" x14ac:dyDescent="0.2"/>
    <row r="2" spans="2:11" ht="7.5" customHeight="1" x14ac:dyDescent="0.2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pans="2:11" s="13" customFormat="1" ht="45" customHeight="1" x14ac:dyDescent="0.2">
      <c r="B3" s="231"/>
      <c r="C3" s="369" t="s">
        <v>569</v>
      </c>
      <c r="D3" s="369"/>
      <c r="E3" s="369"/>
      <c r="F3" s="369"/>
      <c r="G3" s="369"/>
      <c r="H3" s="369"/>
      <c r="I3" s="369"/>
      <c r="J3" s="369"/>
      <c r="K3" s="232"/>
    </row>
    <row r="4" spans="2:11" ht="25.5" customHeight="1" x14ac:dyDescent="0.3">
      <c r="B4" s="233"/>
      <c r="C4" s="372" t="s">
        <v>570</v>
      </c>
      <c r="D4" s="372"/>
      <c r="E4" s="372"/>
      <c r="F4" s="372"/>
      <c r="G4" s="372"/>
      <c r="H4" s="372"/>
      <c r="I4" s="372"/>
      <c r="J4" s="372"/>
      <c r="K4" s="234"/>
    </row>
    <row r="5" spans="2:11" ht="5.25" customHeight="1" x14ac:dyDescent="0.2">
      <c r="B5" s="233"/>
      <c r="C5" s="235"/>
      <c r="D5" s="235"/>
      <c r="E5" s="235"/>
      <c r="F5" s="235"/>
      <c r="G5" s="235"/>
      <c r="H5" s="235"/>
      <c r="I5" s="235"/>
      <c r="J5" s="235"/>
      <c r="K5" s="234"/>
    </row>
    <row r="6" spans="2:11" ht="15" customHeight="1" x14ac:dyDescent="0.2">
      <c r="B6" s="233"/>
      <c r="C6" s="370" t="s">
        <v>571</v>
      </c>
      <c r="D6" s="370"/>
      <c r="E6" s="370"/>
      <c r="F6" s="370"/>
      <c r="G6" s="370"/>
      <c r="H6" s="370"/>
      <c r="I6" s="370"/>
      <c r="J6" s="370"/>
      <c r="K6" s="234"/>
    </row>
    <row r="7" spans="2:11" ht="15" customHeight="1" x14ac:dyDescent="0.2">
      <c r="B7" s="237"/>
      <c r="C7" s="370" t="s">
        <v>572</v>
      </c>
      <c r="D7" s="370"/>
      <c r="E7" s="370"/>
      <c r="F7" s="370"/>
      <c r="G7" s="370"/>
      <c r="H7" s="370"/>
      <c r="I7" s="370"/>
      <c r="J7" s="370"/>
      <c r="K7" s="234"/>
    </row>
    <row r="8" spans="2:11" ht="12.75" customHeight="1" x14ac:dyDescent="0.2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pans="2:11" ht="15" customHeight="1" x14ac:dyDescent="0.2">
      <c r="B9" s="237"/>
      <c r="C9" s="370" t="s">
        <v>573</v>
      </c>
      <c r="D9" s="370"/>
      <c r="E9" s="370"/>
      <c r="F9" s="370"/>
      <c r="G9" s="370"/>
      <c r="H9" s="370"/>
      <c r="I9" s="370"/>
      <c r="J9" s="370"/>
      <c r="K9" s="234"/>
    </row>
    <row r="10" spans="2:11" ht="15" customHeight="1" x14ac:dyDescent="0.2">
      <c r="B10" s="237"/>
      <c r="C10" s="236"/>
      <c r="D10" s="370" t="s">
        <v>574</v>
      </c>
      <c r="E10" s="370"/>
      <c r="F10" s="370"/>
      <c r="G10" s="370"/>
      <c r="H10" s="370"/>
      <c r="I10" s="370"/>
      <c r="J10" s="370"/>
      <c r="K10" s="234"/>
    </row>
    <row r="11" spans="2:11" ht="15" customHeight="1" x14ac:dyDescent="0.2">
      <c r="B11" s="237"/>
      <c r="C11" s="238"/>
      <c r="D11" s="370" t="s">
        <v>575</v>
      </c>
      <c r="E11" s="370"/>
      <c r="F11" s="370"/>
      <c r="G11" s="370"/>
      <c r="H11" s="370"/>
      <c r="I11" s="370"/>
      <c r="J11" s="370"/>
      <c r="K11" s="234"/>
    </row>
    <row r="12" spans="2:11" ht="15" customHeight="1" x14ac:dyDescent="0.2">
      <c r="B12" s="237"/>
      <c r="C12" s="238"/>
      <c r="D12" s="236"/>
      <c r="E12" s="236"/>
      <c r="F12" s="236"/>
      <c r="G12" s="236"/>
      <c r="H12" s="236"/>
      <c r="I12" s="236"/>
      <c r="J12" s="236"/>
      <c r="K12" s="234"/>
    </row>
    <row r="13" spans="2:11" ht="15" customHeight="1" x14ac:dyDescent="0.2">
      <c r="B13" s="237"/>
      <c r="C13" s="238"/>
      <c r="D13" s="239" t="s">
        <v>576</v>
      </c>
      <c r="E13" s="236"/>
      <c r="F13" s="236"/>
      <c r="G13" s="236"/>
      <c r="H13" s="236"/>
      <c r="I13" s="236"/>
      <c r="J13" s="236"/>
      <c r="K13" s="234"/>
    </row>
    <row r="14" spans="2:11" ht="12.75" customHeight="1" x14ac:dyDescent="0.2">
      <c r="B14" s="237"/>
      <c r="C14" s="238"/>
      <c r="D14" s="238"/>
      <c r="E14" s="238"/>
      <c r="F14" s="238"/>
      <c r="G14" s="238"/>
      <c r="H14" s="238"/>
      <c r="I14" s="238"/>
      <c r="J14" s="238"/>
      <c r="K14" s="234"/>
    </row>
    <row r="15" spans="2:11" ht="15" customHeight="1" x14ac:dyDescent="0.2">
      <c r="B15" s="237"/>
      <c r="C15" s="238"/>
      <c r="D15" s="370" t="s">
        <v>577</v>
      </c>
      <c r="E15" s="370"/>
      <c r="F15" s="370"/>
      <c r="G15" s="370"/>
      <c r="H15" s="370"/>
      <c r="I15" s="370"/>
      <c r="J15" s="370"/>
      <c r="K15" s="234"/>
    </row>
    <row r="16" spans="2:11" ht="15" customHeight="1" x14ac:dyDescent="0.2">
      <c r="B16" s="237"/>
      <c r="C16" s="238"/>
      <c r="D16" s="370" t="s">
        <v>578</v>
      </c>
      <c r="E16" s="370"/>
      <c r="F16" s="370"/>
      <c r="G16" s="370"/>
      <c r="H16" s="370"/>
      <c r="I16" s="370"/>
      <c r="J16" s="370"/>
      <c r="K16" s="234"/>
    </row>
    <row r="17" spans="2:11" ht="15" customHeight="1" x14ac:dyDescent="0.2">
      <c r="B17" s="237"/>
      <c r="C17" s="238"/>
      <c r="D17" s="370" t="s">
        <v>579</v>
      </c>
      <c r="E17" s="370"/>
      <c r="F17" s="370"/>
      <c r="G17" s="370"/>
      <c r="H17" s="370"/>
      <c r="I17" s="370"/>
      <c r="J17" s="370"/>
      <c r="K17" s="234"/>
    </row>
    <row r="18" spans="2:11" ht="15" customHeight="1" x14ac:dyDescent="0.2">
      <c r="B18" s="237"/>
      <c r="C18" s="238"/>
      <c r="D18" s="238"/>
      <c r="E18" s="240" t="s">
        <v>82</v>
      </c>
      <c r="F18" s="370" t="s">
        <v>580</v>
      </c>
      <c r="G18" s="370"/>
      <c r="H18" s="370"/>
      <c r="I18" s="370"/>
      <c r="J18" s="370"/>
      <c r="K18" s="234"/>
    </row>
    <row r="19" spans="2:11" ht="15" customHeight="1" x14ac:dyDescent="0.2">
      <c r="B19" s="237"/>
      <c r="C19" s="238"/>
      <c r="D19" s="238"/>
      <c r="E19" s="240" t="s">
        <v>581</v>
      </c>
      <c r="F19" s="370" t="s">
        <v>582</v>
      </c>
      <c r="G19" s="370"/>
      <c r="H19" s="370"/>
      <c r="I19" s="370"/>
      <c r="J19" s="370"/>
      <c r="K19" s="234"/>
    </row>
    <row r="20" spans="2:11" ht="15" customHeight="1" x14ac:dyDescent="0.2">
      <c r="B20" s="237"/>
      <c r="C20" s="238"/>
      <c r="D20" s="238"/>
      <c r="E20" s="240" t="s">
        <v>583</v>
      </c>
      <c r="F20" s="370" t="s">
        <v>584</v>
      </c>
      <c r="G20" s="370"/>
      <c r="H20" s="370"/>
      <c r="I20" s="370"/>
      <c r="J20" s="370"/>
      <c r="K20" s="234"/>
    </row>
    <row r="21" spans="2:11" ht="15" customHeight="1" x14ac:dyDescent="0.2">
      <c r="B21" s="237"/>
      <c r="C21" s="238"/>
      <c r="D21" s="238"/>
      <c r="E21" s="240" t="s">
        <v>585</v>
      </c>
      <c r="F21" s="370" t="s">
        <v>586</v>
      </c>
      <c r="G21" s="370"/>
      <c r="H21" s="370"/>
      <c r="I21" s="370"/>
      <c r="J21" s="370"/>
      <c r="K21" s="234"/>
    </row>
    <row r="22" spans="2:11" ht="15" customHeight="1" x14ac:dyDescent="0.2">
      <c r="B22" s="237"/>
      <c r="C22" s="238"/>
      <c r="D22" s="238"/>
      <c r="E22" s="240" t="s">
        <v>184</v>
      </c>
      <c r="F22" s="370" t="s">
        <v>185</v>
      </c>
      <c r="G22" s="370"/>
      <c r="H22" s="370"/>
      <c r="I22" s="370"/>
      <c r="J22" s="370"/>
      <c r="K22" s="234"/>
    </row>
    <row r="23" spans="2:11" ht="15" customHeight="1" x14ac:dyDescent="0.2">
      <c r="B23" s="237"/>
      <c r="C23" s="238"/>
      <c r="D23" s="238"/>
      <c r="E23" s="240" t="s">
        <v>89</v>
      </c>
      <c r="F23" s="370" t="s">
        <v>587</v>
      </c>
      <c r="G23" s="370"/>
      <c r="H23" s="370"/>
      <c r="I23" s="370"/>
      <c r="J23" s="370"/>
      <c r="K23" s="234"/>
    </row>
    <row r="24" spans="2:11" ht="12.75" customHeight="1" x14ac:dyDescent="0.2">
      <c r="B24" s="237"/>
      <c r="C24" s="238"/>
      <c r="D24" s="238"/>
      <c r="E24" s="238"/>
      <c r="F24" s="238"/>
      <c r="G24" s="238"/>
      <c r="H24" s="238"/>
      <c r="I24" s="238"/>
      <c r="J24" s="238"/>
      <c r="K24" s="234"/>
    </row>
    <row r="25" spans="2:11" ht="15" customHeight="1" x14ac:dyDescent="0.2">
      <c r="B25" s="237"/>
      <c r="C25" s="370" t="s">
        <v>588</v>
      </c>
      <c r="D25" s="370"/>
      <c r="E25" s="370"/>
      <c r="F25" s="370"/>
      <c r="G25" s="370"/>
      <c r="H25" s="370"/>
      <c r="I25" s="370"/>
      <c r="J25" s="370"/>
      <c r="K25" s="234"/>
    </row>
    <row r="26" spans="2:11" ht="15" customHeight="1" x14ac:dyDescent="0.2">
      <c r="B26" s="237"/>
      <c r="C26" s="370" t="s">
        <v>589</v>
      </c>
      <c r="D26" s="370"/>
      <c r="E26" s="370"/>
      <c r="F26" s="370"/>
      <c r="G26" s="370"/>
      <c r="H26" s="370"/>
      <c r="I26" s="370"/>
      <c r="J26" s="370"/>
      <c r="K26" s="234"/>
    </row>
    <row r="27" spans="2:11" ht="15" customHeight="1" x14ac:dyDescent="0.2">
      <c r="B27" s="237"/>
      <c r="C27" s="236"/>
      <c r="D27" s="370" t="s">
        <v>590</v>
      </c>
      <c r="E27" s="370"/>
      <c r="F27" s="370"/>
      <c r="G27" s="370"/>
      <c r="H27" s="370"/>
      <c r="I27" s="370"/>
      <c r="J27" s="370"/>
      <c r="K27" s="234"/>
    </row>
    <row r="28" spans="2:11" ht="15" customHeight="1" x14ac:dyDescent="0.2">
      <c r="B28" s="237"/>
      <c r="C28" s="238"/>
      <c r="D28" s="370" t="s">
        <v>591</v>
      </c>
      <c r="E28" s="370"/>
      <c r="F28" s="370"/>
      <c r="G28" s="370"/>
      <c r="H28" s="370"/>
      <c r="I28" s="370"/>
      <c r="J28" s="370"/>
      <c r="K28" s="234"/>
    </row>
    <row r="29" spans="2:11" ht="12.75" customHeight="1" x14ac:dyDescent="0.2">
      <c r="B29" s="237"/>
      <c r="C29" s="238"/>
      <c r="D29" s="238"/>
      <c r="E29" s="238"/>
      <c r="F29" s="238"/>
      <c r="G29" s="238"/>
      <c r="H29" s="238"/>
      <c r="I29" s="238"/>
      <c r="J29" s="238"/>
      <c r="K29" s="234"/>
    </row>
    <row r="30" spans="2:11" ht="15" customHeight="1" x14ac:dyDescent="0.2">
      <c r="B30" s="237"/>
      <c r="C30" s="238"/>
      <c r="D30" s="370" t="s">
        <v>592</v>
      </c>
      <c r="E30" s="370"/>
      <c r="F30" s="370"/>
      <c r="G30" s="370"/>
      <c r="H30" s="370"/>
      <c r="I30" s="370"/>
      <c r="J30" s="370"/>
      <c r="K30" s="234"/>
    </row>
    <row r="31" spans="2:11" ht="15" customHeight="1" x14ac:dyDescent="0.2">
      <c r="B31" s="237"/>
      <c r="C31" s="238"/>
      <c r="D31" s="370" t="s">
        <v>593</v>
      </c>
      <c r="E31" s="370"/>
      <c r="F31" s="370"/>
      <c r="G31" s="370"/>
      <c r="H31" s="370"/>
      <c r="I31" s="370"/>
      <c r="J31" s="370"/>
      <c r="K31" s="234"/>
    </row>
    <row r="32" spans="2:11" ht="12.75" customHeight="1" x14ac:dyDescent="0.2">
      <c r="B32" s="237"/>
      <c r="C32" s="238"/>
      <c r="D32" s="238"/>
      <c r="E32" s="238"/>
      <c r="F32" s="238"/>
      <c r="G32" s="238"/>
      <c r="H32" s="238"/>
      <c r="I32" s="238"/>
      <c r="J32" s="238"/>
      <c r="K32" s="234"/>
    </row>
    <row r="33" spans="2:11" ht="15" customHeight="1" x14ac:dyDescent="0.2">
      <c r="B33" s="237"/>
      <c r="C33" s="238"/>
      <c r="D33" s="370" t="s">
        <v>594</v>
      </c>
      <c r="E33" s="370"/>
      <c r="F33" s="370"/>
      <c r="G33" s="370"/>
      <c r="H33" s="370"/>
      <c r="I33" s="370"/>
      <c r="J33" s="370"/>
      <c r="K33" s="234"/>
    </row>
    <row r="34" spans="2:11" ht="15" customHeight="1" x14ac:dyDescent="0.2">
      <c r="B34" s="237"/>
      <c r="C34" s="238"/>
      <c r="D34" s="370" t="s">
        <v>595</v>
      </c>
      <c r="E34" s="370"/>
      <c r="F34" s="370"/>
      <c r="G34" s="370"/>
      <c r="H34" s="370"/>
      <c r="I34" s="370"/>
      <c r="J34" s="370"/>
      <c r="K34" s="234"/>
    </row>
    <row r="35" spans="2:11" ht="15" customHeight="1" x14ac:dyDescent="0.2">
      <c r="B35" s="237"/>
      <c r="C35" s="238"/>
      <c r="D35" s="370" t="s">
        <v>596</v>
      </c>
      <c r="E35" s="370"/>
      <c r="F35" s="370"/>
      <c r="G35" s="370"/>
      <c r="H35" s="370"/>
      <c r="I35" s="370"/>
      <c r="J35" s="370"/>
      <c r="K35" s="234"/>
    </row>
    <row r="36" spans="2:11" ht="15" customHeight="1" x14ac:dyDescent="0.2">
      <c r="B36" s="237"/>
      <c r="C36" s="238"/>
      <c r="D36" s="236"/>
      <c r="E36" s="239" t="s">
        <v>127</v>
      </c>
      <c r="F36" s="236"/>
      <c r="G36" s="370" t="s">
        <v>597</v>
      </c>
      <c r="H36" s="370"/>
      <c r="I36" s="370"/>
      <c r="J36" s="370"/>
      <c r="K36" s="234"/>
    </row>
    <row r="37" spans="2:11" ht="30.75" customHeight="1" x14ac:dyDescent="0.2">
      <c r="B37" s="237"/>
      <c r="C37" s="238"/>
      <c r="D37" s="236"/>
      <c r="E37" s="239" t="s">
        <v>598</v>
      </c>
      <c r="F37" s="236"/>
      <c r="G37" s="370" t="s">
        <v>599</v>
      </c>
      <c r="H37" s="370"/>
      <c r="I37" s="370"/>
      <c r="J37" s="370"/>
      <c r="K37" s="234"/>
    </row>
    <row r="38" spans="2:11" ht="15" customHeight="1" x14ac:dyDescent="0.2">
      <c r="B38" s="237"/>
      <c r="C38" s="238"/>
      <c r="D38" s="236"/>
      <c r="E38" s="239" t="s">
        <v>57</v>
      </c>
      <c r="F38" s="236"/>
      <c r="G38" s="370" t="s">
        <v>600</v>
      </c>
      <c r="H38" s="370"/>
      <c r="I38" s="370"/>
      <c r="J38" s="370"/>
      <c r="K38" s="234"/>
    </row>
    <row r="39" spans="2:11" ht="15" customHeight="1" x14ac:dyDescent="0.2">
      <c r="B39" s="237"/>
      <c r="C39" s="238"/>
      <c r="D39" s="236"/>
      <c r="E39" s="239" t="s">
        <v>58</v>
      </c>
      <c r="F39" s="236"/>
      <c r="G39" s="370" t="s">
        <v>601</v>
      </c>
      <c r="H39" s="370"/>
      <c r="I39" s="370"/>
      <c r="J39" s="370"/>
      <c r="K39" s="234"/>
    </row>
    <row r="40" spans="2:11" ht="15" customHeight="1" x14ac:dyDescent="0.2">
      <c r="B40" s="237"/>
      <c r="C40" s="238"/>
      <c r="D40" s="236"/>
      <c r="E40" s="239" t="s">
        <v>128</v>
      </c>
      <c r="F40" s="236"/>
      <c r="G40" s="370" t="s">
        <v>602</v>
      </c>
      <c r="H40" s="370"/>
      <c r="I40" s="370"/>
      <c r="J40" s="370"/>
      <c r="K40" s="234"/>
    </row>
    <row r="41" spans="2:11" ht="15" customHeight="1" x14ac:dyDescent="0.2">
      <c r="B41" s="237"/>
      <c r="C41" s="238"/>
      <c r="D41" s="236"/>
      <c r="E41" s="239" t="s">
        <v>129</v>
      </c>
      <c r="F41" s="236"/>
      <c r="G41" s="370" t="s">
        <v>603</v>
      </c>
      <c r="H41" s="370"/>
      <c r="I41" s="370"/>
      <c r="J41" s="370"/>
      <c r="K41" s="234"/>
    </row>
    <row r="42" spans="2:11" ht="15" customHeight="1" x14ac:dyDescent="0.2">
      <c r="B42" s="237"/>
      <c r="C42" s="238"/>
      <c r="D42" s="236"/>
      <c r="E42" s="239" t="s">
        <v>604</v>
      </c>
      <c r="F42" s="236"/>
      <c r="G42" s="370" t="s">
        <v>605</v>
      </c>
      <c r="H42" s="370"/>
      <c r="I42" s="370"/>
      <c r="J42" s="370"/>
      <c r="K42" s="234"/>
    </row>
    <row r="43" spans="2:11" ht="15" customHeight="1" x14ac:dyDescent="0.2">
      <c r="B43" s="237"/>
      <c r="C43" s="238"/>
      <c r="D43" s="236"/>
      <c r="E43" s="239"/>
      <c r="F43" s="236"/>
      <c r="G43" s="370" t="s">
        <v>606</v>
      </c>
      <c r="H43" s="370"/>
      <c r="I43" s="370"/>
      <c r="J43" s="370"/>
      <c r="K43" s="234"/>
    </row>
    <row r="44" spans="2:11" ht="15" customHeight="1" x14ac:dyDescent="0.2">
      <c r="B44" s="237"/>
      <c r="C44" s="238"/>
      <c r="D44" s="236"/>
      <c r="E44" s="239" t="s">
        <v>607</v>
      </c>
      <c r="F44" s="236"/>
      <c r="G44" s="370" t="s">
        <v>608</v>
      </c>
      <c r="H44" s="370"/>
      <c r="I44" s="370"/>
      <c r="J44" s="370"/>
      <c r="K44" s="234"/>
    </row>
    <row r="45" spans="2:11" ht="15" customHeight="1" x14ac:dyDescent="0.2">
      <c r="B45" s="237"/>
      <c r="C45" s="238"/>
      <c r="D45" s="236"/>
      <c r="E45" s="239" t="s">
        <v>131</v>
      </c>
      <c r="F45" s="236"/>
      <c r="G45" s="370" t="s">
        <v>609</v>
      </c>
      <c r="H45" s="370"/>
      <c r="I45" s="370"/>
      <c r="J45" s="370"/>
      <c r="K45" s="234"/>
    </row>
    <row r="46" spans="2:11" ht="12.75" customHeight="1" x14ac:dyDescent="0.2">
      <c r="B46" s="237"/>
      <c r="C46" s="238"/>
      <c r="D46" s="236"/>
      <c r="E46" s="236"/>
      <c r="F46" s="236"/>
      <c r="G46" s="236"/>
      <c r="H46" s="236"/>
      <c r="I46" s="236"/>
      <c r="J46" s="236"/>
      <c r="K46" s="234"/>
    </row>
    <row r="47" spans="2:11" ht="15" customHeight="1" x14ac:dyDescent="0.2">
      <c r="B47" s="237"/>
      <c r="C47" s="238"/>
      <c r="D47" s="370" t="s">
        <v>610</v>
      </c>
      <c r="E47" s="370"/>
      <c r="F47" s="370"/>
      <c r="G47" s="370"/>
      <c r="H47" s="370"/>
      <c r="I47" s="370"/>
      <c r="J47" s="370"/>
      <c r="K47" s="234"/>
    </row>
    <row r="48" spans="2:11" ht="15" customHeight="1" x14ac:dyDescent="0.2">
      <c r="B48" s="237"/>
      <c r="C48" s="238"/>
      <c r="D48" s="238"/>
      <c r="E48" s="370" t="s">
        <v>611</v>
      </c>
      <c r="F48" s="370"/>
      <c r="G48" s="370"/>
      <c r="H48" s="370"/>
      <c r="I48" s="370"/>
      <c r="J48" s="370"/>
      <c r="K48" s="234"/>
    </row>
    <row r="49" spans="2:11" ht="15" customHeight="1" x14ac:dyDescent="0.2">
      <c r="B49" s="237"/>
      <c r="C49" s="238"/>
      <c r="D49" s="238"/>
      <c r="E49" s="370" t="s">
        <v>612</v>
      </c>
      <c r="F49" s="370"/>
      <c r="G49" s="370"/>
      <c r="H49" s="370"/>
      <c r="I49" s="370"/>
      <c r="J49" s="370"/>
      <c r="K49" s="234"/>
    </row>
    <row r="50" spans="2:11" ht="15" customHeight="1" x14ac:dyDescent="0.2">
      <c r="B50" s="237"/>
      <c r="C50" s="238"/>
      <c r="D50" s="238"/>
      <c r="E50" s="370" t="s">
        <v>613</v>
      </c>
      <c r="F50" s="370"/>
      <c r="G50" s="370"/>
      <c r="H50" s="370"/>
      <c r="I50" s="370"/>
      <c r="J50" s="370"/>
      <c r="K50" s="234"/>
    </row>
    <row r="51" spans="2:11" ht="15" customHeight="1" x14ac:dyDescent="0.2">
      <c r="B51" s="237"/>
      <c r="C51" s="238"/>
      <c r="D51" s="370" t="s">
        <v>614</v>
      </c>
      <c r="E51" s="370"/>
      <c r="F51" s="370"/>
      <c r="G51" s="370"/>
      <c r="H51" s="370"/>
      <c r="I51" s="370"/>
      <c r="J51" s="370"/>
      <c r="K51" s="234"/>
    </row>
    <row r="52" spans="2:11" ht="25.5" customHeight="1" x14ac:dyDescent="0.3">
      <c r="B52" s="233"/>
      <c r="C52" s="372" t="s">
        <v>615</v>
      </c>
      <c r="D52" s="372"/>
      <c r="E52" s="372"/>
      <c r="F52" s="372"/>
      <c r="G52" s="372"/>
      <c r="H52" s="372"/>
      <c r="I52" s="372"/>
      <c r="J52" s="372"/>
      <c r="K52" s="234"/>
    </row>
    <row r="53" spans="2:11" ht="5.25" customHeight="1" x14ac:dyDescent="0.2">
      <c r="B53" s="233"/>
      <c r="C53" s="235"/>
      <c r="D53" s="235"/>
      <c r="E53" s="235"/>
      <c r="F53" s="235"/>
      <c r="G53" s="235"/>
      <c r="H53" s="235"/>
      <c r="I53" s="235"/>
      <c r="J53" s="235"/>
      <c r="K53" s="234"/>
    </row>
    <row r="54" spans="2:11" ht="15" customHeight="1" x14ac:dyDescent="0.2">
      <c r="B54" s="233"/>
      <c r="C54" s="370" t="s">
        <v>616</v>
      </c>
      <c r="D54" s="370"/>
      <c r="E54" s="370"/>
      <c r="F54" s="370"/>
      <c r="G54" s="370"/>
      <c r="H54" s="370"/>
      <c r="I54" s="370"/>
      <c r="J54" s="370"/>
      <c r="K54" s="234"/>
    </row>
    <row r="55" spans="2:11" ht="15" customHeight="1" x14ac:dyDescent="0.2">
      <c r="B55" s="233"/>
      <c r="C55" s="370" t="s">
        <v>617</v>
      </c>
      <c r="D55" s="370"/>
      <c r="E55" s="370"/>
      <c r="F55" s="370"/>
      <c r="G55" s="370"/>
      <c r="H55" s="370"/>
      <c r="I55" s="370"/>
      <c r="J55" s="370"/>
      <c r="K55" s="234"/>
    </row>
    <row r="56" spans="2:11" ht="12.75" customHeight="1" x14ac:dyDescent="0.2">
      <c r="B56" s="233"/>
      <c r="C56" s="236"/>
      <c r="D56" s="236"/>
      <c r="E56" s="236"/>
      <c r="F56" s="236"/>
      <c r="G56" s="236"/>
      <c r="H56" s="236"/>
      <c r="I56" s="236"/>
      <c r="J56" s="236"/>
      <c r="K56" s="234"/>
    </row>
    <row r="57" spans="2:11" ht="15" customHeight="1" x14ac:dyDescent="0.2">
      <c r="B57" s="233"/>
      <c r="C57" s="370" t="s">
        <v>618</v>
      </c>
      <c r="D57" s="370"/>
      <c r="E57" s="370"/>
      <c r="F57" s="370"/>
      <c r="G57" s="370"/>
      <c r="H57" s="370"/>
      <c r="I57" s="370"/>
      <c r="J57" s="370"/>
      <c r="K57" s="234"/>
    </row>
    <row r="58" spans="2:11" ht="15" customHeight="1" x14ac:dyDescent="0.2">
      <c r="B58" s="233"/>
      <c r="C58" s="238"/>
      <c r="D58" s="370" t="s">
        <v>619</v>
      </c>
      <c r="E58" s="370"/>
      <c r="F58" s="370"/>
      <c r="G58" s="370"/>
      <c r="H58" s="370"/>
      <c r="I58" s="370"/>
      <c r="J58" s="370"/>
      <c r="K58" s="234"/>
    </row>
    <row r="59" spans="2:11" ht="15" customHeight="1" x14ac:dyDescent="0.2">
      <c r="B59" s="233"/>
      <c r="C59" s="238"/>
      <c r="D59" s="370" t="s">
        <v>620</v>
      </c>
      <c r="E59" s="370"/>
      <c r="F59" s="370"/>
      <c r="G59" s="370"/>
      <c r="H59" s="370"/>
      <c r="I59" s="370"/>
      <c r="J59" s="370"/>
      <c r="K59" s="234"/>
    </row>
    <row r="60" spans="2:11" ht="15" customHeight="1" x14ac:dyDescent="0.2">
      <c r="B60" s="233"/>
      <c r="C60" s="238"/>
      <c r="D60" s="370" t="s">
        <v>621</v>
      </c>
      <c r="E60" s="370"/>
      <c r="F60" s="370"/>
      <c r="G60" s="370"/>
      <c r="H60" s="370"/>
      <c r="I60" s="370"/>
      <c r="J60" s="370"/>
      <c r="K60" s="234"/>
    </row>
    <row r="61" spans="2:11" ht="15" customHeight="1" x14ac:dyDescent="0.2">
      <c r="B61" s="233"/>
      <c r="C61" s="238"/>
      <c r="D61" s="370" t="s">
        <v>622</v>
      </c>
      <c r="E61" s="370"/>
      <c r="F61" s="370"/>
      <c r="G61" s="370"/>
      <c r="H61" s="370"/>
      <c r="I61" s="370"/>
      <c r="J61" s="370"/>
      <c r="K61" s="234"/>
    </row>
    <row r="62" spans="2:11" ht="15" customHeight="1" x14ac:dyDescent="0.2">
      <c r="B62" s="233"/>
      <c r="C62" s="238"/>
      <c r="D62" s="373" t="s">
        <v>623</v>
      </c>
      <c r="E62" s="373"/>
      <c r="F62" s="373"/>
      <c r="G62" s="373"/>
      <c r="H62" s="373"/>
      <c r="I62" s="373"/>
      <c r="J62" s="373"/>
      <c r="K62" s="234"/>
    </row>
    <row r="63" spans="2:11" ht="15" customHeight="1" x14ac:dyDescent="0.2">
      <c r="B63" s="233"/>
      <c r="C63" s="238"/>
      <c r="D63" s="370" t="s">
        <v>624</v>
      </c>
      <c r="E63" s="370"/>
      <c r="F63" s="370"/>
      <c r="G63" s="370"/>
      <c r="H63" s="370"/>
      <c r="I63" s="370"/>
      <c r="J63" s="370"/>
      <c r="K63" s="234"/>
    </row>
    <row r="64" spans="2:11" ht="12.75" customHeight="1" x14ac:dyDescent="0.2">
      <c r="B64" s="233"/>
      <c r="C64" s="238"/>
      <c r="D64" s="238"/>
      <c r="E64" s="241"/>
      <c r="F64" s="238"/>
      <c r="G64" s="238"/>
      <c r="H64" s="238"/>
      <c r="I64" s="238"/>
      <c r="J64" s="238"/>
      <c r="K64" s="234"/>
    </row>
    <row r="65" spans="2:11" ht="15" customHeight="1" x14ac:dyDescent="0.2">
      <c r="B65" s="233"/>
      <c r="C65" s="238"/>
      <c r="D65" s="370" t="s">
        <v>625</v>
      </c>
      <c r="E65" s="370"/>
      <c r="F65" s="370"/>
      <c r="G65" s="370"/>
      <c r="H65" s="370"/>
      <c r="I65" s="370"/>
      <c r="J65" s="370"/>
      <c r="K65" s="234"/>
    </row>
    <row r="66" spans="2:11" ht="15" customHeight="1" x14ac:dyDescent="0.2">
      <c r="B66" s="233"/>
      <c r="C66" s="238"/>
      <c r="D66" s="373" t="s">
        <v>626</v>
      </c>
      <c r="E66" s="373"/>
      <c r="F66" s="373"/>
      <c r="G66" s="373"/>
      <c r="H66" s="373"/>
      <c r="I66" s="373"/>
      <c r="J66" s="373"/>
      <c r="K66" s="234"/>
    </row>
    <row r="67" spans="2:11" ht="15" customHeight="1" x14ac:dyDescent="0.2">
      <c r="B67" s="233"/>
      <c r="C67" s="238"/>
      <c r="D67" s="370" t="s">
        <v>627</v>
      </c>
      <c r="E67" s="370"/>
      <c r="F67" s="370"/>
      <c r="G67" s="370"/>
      <c r="H67" s="370"/>
      <c r="I67" s="370"/>
      <c r="J67" s="370"/>
      <c r="K67" s="234"/>
    </row>
    <row r="68" spans="2:11" ht="15" customHeight="1" x14ac:dyDescent="0.2">
      <c r="B68" s="233"/>
      <c r="C68" s="238"/>
      <c r="D68" s="370" t="s">
        <v>628</v>
      </c>
      <c r="E68" s="370"/>
      <c r="F68" s="370"/>
      <c r="G68" s="370"/>
      <c r="H68" s="370"/>
      <c r="I68" s="370"/>
      <c r="J68" s="370"/>
      <c r="K68" s="234"/>
    </row>
    <row r="69" spans="2:11" ht="15" customHeight="1" x14ac:dyDescent="0.2">
      <c r="B69" s="233"/>
      <c r="C69" s="238"/>
      <c r="D69" s="370" t="s">
        <v>629</v>
      </c>
      <c r="E69" s="370"/>
      <c r="F69" s="370"/>
      <c r="G69" s="370"/>
      <c r="H69" s="370"/>
      <c r="I69" s="370"/>
      <c r="J69" s="370"/>
      <c r="K69" s="234"/>
    </row>
    <row r="70" spans="2:11" ht="15" customHeight="1" x14ac:dyDescent="0.2">
      <c r="B70" s="233"/>
      <c r="C70" s="238"/>
      <c r="D70" s="370" t="s">
        <v>630</v>
      </c>
      <c r="E70" s="370"/>
      <c r="F70" s="370"/>
      <c r="G70" s="370"/>
      <c r="H70" s="370"/>
      <c r="I70" s="370"/>
      <c r="J70" s="370"/>
      <c r="K70" s="234"/>
    </row>
    <row r="71" spans="2:11" ht="12.75" customHeight="1" x14ac:dyDescent="0.2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spans="2:11" ht="18.75" customHeight="1" x14ac:dyDescent="0.2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18.75" customHeight="1" x14ac:dyDescent="0.2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spans="2:11" ht="7.5" customHeight="1" x14ac:dyDescent="0.2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spans="2:11" ht="45" customHeight="1" x14ac:dyDescent="0.2">
      <c r="B75" s="250"/>
      <c r="C75" s="371" t="s">
        <v>631</v>
      </c>
      <c r="D75" s="371"/>
      <c r="E75" s="371"/>
      <c r="F75" s="371"/>
      <c r="G75" s="371"/>
      <c r="H75" s="371"/>
      <c r="I75" s="371"/>
      <c r="J75" s="371"/>
      <c r="K75" s="251"/>
    </row>
    <row r="76" spans="2:11" ht="17.25" customHeight="1" x14ac:dyDescent="0.2">
      <c r="B76" s="250"/>
      <c r="C76" s="252" t="s">
        <v>632</v>
      </c>
      <c r="D76" s="252"/>
      <c r="E76" s="252"/>
      <c r="F76" s="252" t="s">
        <v>633</v>
      </c>
      <c r="G76" s="253"/>
      <c r="H76" s="252" t="s">
        <v>58</v>
      </c>
      <c r="I76" s="252" t="s">
        <v>61</v>
      </c>
      <c r="J76" s="252" t="s">
        <v>634</v>
      </c>
      <c r="K76" s="251"/>
    </row>
    <row r="77" spans="2:11" ht="17.25" customHeight="1" x14ac:dyDescent="0.2">
      <c r="B77" s="250"/>
      <c r="C77" s="254" t="s">
        <v>635</v>
      </c>
      <c r="D77" s="254"/>
      <c r="E77" s="254"/>
      <c r="F77" s="255" t="s">
        <v>636</v>
      </c>
      <c r="G77" s="256"/>
      <c r="H77" s="254"/>
      <c r="I77" s="254"/>
      <c r="J77" s="254" t="s">
        <v>637</v>
      </c>
      <c r="K77" s="251"/>
    </row>
    <row r="78" spans="2:11" ht="5.25" customHeight="1" x14ac:dyDescent="0.2">
      <c r="B78" s="250"/>
      <c r="C78" s="257"/>
      <c r="D78" s="257"/>
      <c r="E78" s="257"/>
      <c r="F78" s="257"/>
      <c r="G78" s="258"/>
      <c r="H78" s="257"/>
      <c r="I78" s="257"/>
      <c r="J78" s="257"/>
      <c r="K78" s="251"/>
    </row>
    <row r="79" spans="2:11" ht="15" customHeight="1" x14ac:dyDescent="0.2">
      <c r="B79" s="250"/>
      <c r="C79" s="239" t="s">
        <v>57</v>
      </c>
      <c r="D79" s="257"/>
      <c r="E79" s="257"/>
      <c r="F79" s="259" t="s">
        <v>638</v>
      </c>
      <c r="G79" s="258"/>
      <c r="H79" s="239" t="s">
        <v>639</v>
      </c>
      <c r="I79" s="239" t="s">
        <v>640</v>
      </c>
      <c r="J79" s="239">
        <v>20</v>
      </c>
      <c r="K79" s="251"/>
    </row>
    <row r="80" spans="2:11" ht="15" customHeight="1" x14ac:dyDescent="0.2">
      <c r="B80" s="250"/>
      <c r="C80" s="239" t="s">
        <v>641</v>
      </c>
      <c r="D80" s="239"/>
      <c r="E80" s="239"/>
      <c r="F80" s="259" t="s">
        <v>638</v>
      </c>
      <c r="G80" s="258"/>
      <c r="H80" s="239" t="s">
        <v>642</v>
      </c>
      <c r="I80" s="239" t="s">
        <v>640</v>
      </c>
      <c r="J80" s="239">
        <v>120</v>
      </c>
      <c r="K80" s="251"/>
    </row>
    <row r="81" spans="2:11" ht="15" customHeight="1" x14ac:dyDescent="0.2">
      <c r="B81" s="260"/>
      <c r="C81" s="239" t="s">
        <v>643</v>
      </c>
      <c r="D81" s="239"/>
      <c r="E81" s="239"/>
      <c r="F81" s="259" t="s">
        <v>644</v>
      </c>
      <c r="G81" s="258"/>
      <c r="H81" s="239" t="s">
        <v>645</v>
      </c>
      <c r="I81" s="239" t="s">
        <v>640</v>
      </c>
      <c r="J81" s="239">
        <v>50</v>
      </c>
      <c r="K81" s="251"/>
    </row>
    <row r="82" spans="2:11" ht="15" customHeight="1" x14ac:dyDescent="0.2">
      <c r="B82" s="260"/>
      <c r="C82" s="239" t="s">
        <v>646</v>
      </c>
      <c r="D82" s="239"/>
      <c r="E82" s="239"/>
      <c r="F82" s="259" t="s">
        <v>638</v>
      </c>
      <c r="G82" s="258"/>
      <c r="H82" s="239" t="s">
        <v>647</v>
      </c>
      <c r="I82" s="239" t="s">
        <v>648</v>
      </c>
      <c r="J82" s="239"/>
      <c r="K82" s="251"/>
    </row>
    <row r="83" spans="2:11" ht="15" customHeight="1" x14ac:dyDescent="0.2">
      <c r="B83" s="260"/>
      <c r="C83" s="261" t="s">
        <v>649</v>
      </c>
      <c r="D83" s="261"/>
      <c r="E83" s="261"/>
      <c r="F83" s="262" t="s">
        <v>644</v>
      </c>
      <c r="G83" s="261"/>
      <c r="H83" s="261" t="s">
        <v>650</v>
      </c>
      <c r="I83" s="261" t="s">
        <v>640</v>
      </c>
      <c r="J83" s="261">
        <v>15</v>
      </c>
      <c r="K83" s="251"/>
    </row>
    <row r="84" spans="2:11" ht="15" customHeight="1" x14ac:dyDescent="0.2">
      <c r="B84" s="260"/>
      <c r="C84" s="261" t="s">
        <v>651</v>
      </c>
      <c r="D84" s="261"/>
      <c r="E84" s="261"/>
      <c r="F84" s="262" t="s">
        <v>644</v>
      </c>
      <c r="G84" s="261"/>
      <c r="H84" s="261" t="s">
        <v>652</v>
      </c>
      <c r="I84" s="261" t="s">
        <v>640</v>
      </c>
      <c r="J84" s="261">
        <v>15</v>
      </c>
      <c r="K84" s="251"/>
    </row>
    <row r="85" spans="2:11" ht="15" customHeight="1" x14ac:dyDescent="0.2">
      <c r="B85" s="260"/>
      <c r="C85" s="261" t="s">
        <v>653</v>
      </c>
      <c r="D85" s="261"/>
      <c r="E85" s="261"/>
      <c r="F85" s="262" t="s">
        <v>644</v>
      </c>
      <c r="G85" s="261"/>
      <c r="H85" s="261" t="s">
        <v>654</v>
      </c>
      <c r="I85" s="261" t="s">
        <v>640</v>
      </c>
      <c r="J85" s="261">
        <v>20</v>
      </c>
      <c r="K85" s="251"/>
    </row>
    <row r="86" spans="2:11" ht="15" customHeight="1" x14ac:dyDescent="0.2">
      <c r="B86" s="260"/>
      <c r="C86" s="261" t="s">
        <v>655</v>
      </c>
      <c r="D86" s="261"/>
      <c r="E86" s="261"/>
      <c r="F86" s="262" t="s">
        <v>644</v>
      </c>
      <c r="G86" s="261"/>
      <c r="H86" s="261" t="s">
        <v>656</v>
      </c>
      <c r="I86" s="261" t="s">
        <v>640</v>
      </c>
      <c r="J86" s="261">
        <v>20</v>
      </c>
      <c r="K86" s="251"/>
    </row>
    <row r="87" spans="2:11" ht="15" customHeight="1" x14ac:dyDescent="0.2">
      <c r="B87" s="260"/>
      <c r="C87" s="239" t="s">
        <v>657</v>
      </c>
      <c r="D87" s="239"/>
      <c r="E87" s="239"/>
      <c r="F87" s="259" t="s">
        <v>644</v>
      </c>
      <c r="G87" s="258"/>
      <c r="H87" s="239" t="s">
        <v>658</v>
      </c>
      <c r="I87" s="239" t="s">
        <v>640</v>
      </c>
      <c r="J87" s="239">
        <v>50</v>
      </c>
      <c r="K87" s="251"/>
    </row>
    <row r="88" spans="2:11" ht="15" customHeight="1" x14ac:dyDescent="0.2">
      <c r="B88" s="260"/>
      <c r="C88" s="239" t="s">
        <v>659</v>
      </c>
      <c r="D88" s="239"/>
      <c r="E88" s="239"/>
      <c r="F88" s="259" t="s">
        <v>644</v>
      </c>
      <c r="G88" s="258"/>
      <c r="H88" s="239" t="s">
        <v>660</v>
      </c>
      <c r="I88" s="239" t="s">
        <v>640</v>
      </c>
      <c r="J88" s="239">
        <v>20</v>
      </c>
      <c r="K88" s="251"/>
    </row>
    <row r="89" spans="2:11" ht="15" customHeight="1" x14ac:dyDescent="0.2">
      <c r="B89" s="260"/>
      <c r="C89" s="239" t="s">
        <v>661</v>
      </c>
      <c r="D89" s="239"/>
      <c r="E89" s="239"/>
      <c r="F89" s="259" t="s">
        <v>644</v>
      </c>
      <c r="G89" s="258"/>
      <c r="H89" s="239" t="s">
        <v>662</v>
      </c>
      <c r="I89" s="239" t="s">
        <v>640</v>
      </c>
      <c r="J89" s="239">
        <v>20</v>
      </c>
      <c r="K89" s="251"/>
    </row>
    <row r="90" spans="2:11" ht="15" customHeight="1" x14ac:dyDescent="0.2">
      <c r="B90" s="260"/>
      <c r="C90" s="239" t="s">
        <v>663</v>
      </c>
      <c r="D90" s="239"/>
      <c r="E90" s="239"/>
      <c r="F90" s="259" t="s">
        <v>644</v>
      </c>
      <c r="G90" s="258"/>
      <c r="H90" s="239" t="s">
        <v>664</v>
      </c>
      <c r="I90" s="239" t="s">
        <v>640</v>
      </c>
      <c r="J90" s="239">
        <v>50</v>
      </c>
      <c r="K90" s="251"/>
    </row>
    <row r="91" spans="2:11" ht="15" customHeight="1" x14ac:dyDescent="0.2">
      <c r="B91" s="260"/>
      <c r="C91" s="239" t="s">
        <v>665</v>
      </c>
      <c r="D91" s="239"/>
      <c r="E91" s="239"/>
      <c r="F91" s="259" t="s">
        <v>644</v>
      </c>
      <c r="G91" s="258"/>
      <c r="H91" s="239" t="s">
        <v>665</v>
      </c>
      <c r="I91" s="239" t="s">
        <v>640</v>
      </c>
      <c r="J91" s="239">
        <v>50</v>
      </c>
      <c r="K91" s="251"/>
    </row>
    <row r="92" spans="2:11" ht="15" customHeight="1" x14ac:dyDescent="0.2">
      <c r="B92" s="260"/>
      <c r="C92" s="239" t="s">
        <v>666</v>
      </c>
      <c r="D92" s="239"/>
      <c r="E92" s="239"/>
      <c r="F92" s="259" t="s">
        <v>644</v>
      </c>
      <c r="G92" s="258"/>
      <c r="H92" s="239" t="s">
        <v>667</v>
      </c>
      <c r="I92" s="239" t="s">
        <v>640</v>
      </c>
      <c r="J92" s="239">
        <v>255</v>
      </c>
      <c r="K92" s="251"/>
    </row>
    <row r="93" spans="2:11" ht="15" customHeight="1" x14ac:dyDescent="0.2">
      <c r="B93" s="260"/>
      <c r="C93" s="239" t="s">
        <v>668</v>
      </c>
      <c r="D93" s="239"/>
      <c r="E93" s="239"/>
      <c r="F93" s="259" t="s">
        <v>638</v>
      </c>
      <c r="G93" s="258"/>
      <c r="H93" s="239" t="s">
        <v>669</v>
      </c>
      <c r="I93" s="239" t="s">
        <v>670</v>
      </c>
      <c r="J93" s="239"/>
      <c r="K93" s="251"/>
    </row>
    <row r="94" spans="2:11" ht="15" customHeight="1" x14ac:dyDescent="0.2">
      <c r="B94" s="260"/>
      <c r="C94" s="239" t="s">
        <v>671</v>
      </c>
      <c r="D94" s="239"/>
      <c r="E94" s="239"/>
      <c r="F94" s="259" t="s">
        <v>638</v>
      </c>
      <c r="G94" s="258"/>
      <c r="H94" s="239" t="s">
        <v>672</v>
      </c>
      <c r="I94" s="239" t="s">
        <v>673</v>
      </c>
      <c r="J94" s="239"/>
      <c r="K94" s="251"/>
    </row>
    <row r="95" spans="2:11" ht="15" customHeight="1" x14ac:dyDescent="0.2">
      <c r="B95" s="260"/>
      <c r="C95" s="239" t="s">
        <v>674</v>
      </c>
      <c r="D95" s="239"/>
      <c r="E95" s="239"/>
      <c r="F95" s="259" t="s">
        <v>638</v>
      </c>
      <c r="G95" s="258"/>
      <c r="H95" s="239" t="s">
        <v>674</v>
      </c>
      <c r="I95" s="239" t="s">
        <v>673</v>
      </c>
      <c r="J95" s="239"/>
      <c r="K95" s="251"/>
    </row>
    <row r="96" spans="2:11" ht="15" customHeight="1" x14ac:dyDescent="0.2">
      <c r="B96" s="260"/>
      <c r="C96" s="239" t="s">
        <v>42</v>
      </c>
      <c r="D96" s="239"/>
      <c r="E96" s="239"/>
      <c r="F96" s="259" t="s">
        <v>638</v>
      </c>
      <c r="G96" s="258"/>
      <c r="H96" s="239" t="s">
        <v>675</v>
      </c>
      <c r="I96" s="239" t="s">
        <v>673</v>
      </c>
      <c r="J96" s="239"/>
      <c r="K96" s="251"/>
    </row>
    <row r="97" spans="2:11" ht="15" customHeight="1" x14ac:dyDescent="0.2">
      <c r="B97" s="260"/>
      <c r="C97" s="239" t="s">
        <v>52</v>
      </c>
      <c r="D97" s="239"/>
      <c r="E97" s="239"/>
      <c r="F97" s="259" t="s">
        <v>638</v>
      </c>
      <c r="G97" s="258"/>
      <c r="H97" s="239" t="s">
        <v>676</v>
      </c>
      <c r="I97" s="239" t="s">
        <v>673</v>
      </c>
      <c r="J97" s="239"/>
      <c r="K97" s="251"/>
    </row>
    <row r="98" spans="2:11" ht="15" customHeight="1" x14ac:dyDescent="0.2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pans="2:11" ht="18.75" customHeight="1" x14ac:dyDescent="0.2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pans="2:11" ht="18.75" customHeight="1" x14ac:dyDescent="0.2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spans="2:11" ht="7.5" customHeight="1" x14ac:dyDescent="0.2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spans="2:11" ht="45" customHeight="1" x14ac:dyDescent="0.2">
      <c r="B102" s="250"/>
      <c r="C102" s="371" t="s">
        <v>677</v>
      </c>
      <c r="D102" s="371"/>
      <c r="E102" s="371"/>
      <c r="F102" s="371"/>
      <c r="G102" s="371"/>
      <c r="H102" s="371"/>
      <c r="I102" s="371"/>
      <c r="J102" s="371"/>
      <c r="K102" s="251"/>
    </row>
    <row r="103" spans="2:11" ht="17.25" customHeight="1" x14ac:dyDescent="0.2">
      <c r="B103" s="250"/>
      <c r="C103" s="252" t="s">
        <v>632</v>
      </c>
      <c r="D103" s="252"/>
      <c r="E103" s="252"/>
      <c r="F103" s="252" t="s">
        <v>633</v>
      </c>
      <c r="G103" s="253"/>
      <c r="H103" s="252" t="s">
        <v>58</v>
      </c>
      <c r="I103" s="252" t="s">
        <v>61</v>
      </c>
      <c r="J103" s="252" t="s">
        <v>634</v>
      </c>
      <c r="K103" s="251"/>
    </row>
    <row r="104" spans="2:11" ht="17.25" customHeight="1" x14ac:dyDescent="0.2">
      <c r="B104" s="250"/>
      <c r="C104" s="254" t="s">
        <v>635</v>
      </c>
      <c r="D104" s="254"/>
      <c r="E104" s="254"/>
      <c r="F104" s="255" t="s">
        <v>636</v>
      </c>
      <c r="G104" s="256"/>
      <c r="H104" s="254"/>
      <c r="I104" s="254"/>
      <c r="J104" s="254" t="s">
        <v>637</v>
      </c>
      <c r="K104" s="251"/>
    </row>
    <row r="105" spans="2:11" ht="5.25" customHeight="1" x14ac:dyDescent="0.2">
      <c r="B105" s="250"/>
      <c r="C105" s="252"/>
      <c r="D105" s="252"/>
      <c r="E105" s="252"/>
      <c r="F105" s="252"/>
      <c r="G105" s="268"/>
      <c r="H105" s="252"/>
      <c r="I105" s="252"/>
      <c r="J105" s="252"/>
      <c r="K105" s="251"/>
    </row>
    <row r="106" spans="2:11" ht="15" customHeight="1" x14ac:dyDescent="0.2">
      <c r="B106" s="250"/>
      <c r="C106" s="239" t="s">
        <v>57</v>
      </c>
      <c r="D106" s="257"/>
      <c r="E106" s="257"/>
      <c r="F106" s="259" t="s">
        <v>638</v>
      </c>
      <c r="G106" s="268"/>
      <c r="H106" s="239" t="s">
        <v>678</v>
      </c>
      <c r="I106" s="239" t="s">
        <v>640</v>
      </c>
      <c r="J106" s="239">
        <v>20</v>
      </c>
      <c r="K106" s="251"/>
    </row>
    <row r="107" spans="2:11" ht="15" customHeight="1" x14ac:dyDescent="0.2">
      <c r="B107" s="250"/>
      <c r="C107" s="239" t="s">
        <v>641</v>
      </c>
      <c r="D107" s="239"/>
      <c r="E107" s="239"/>
      <c r="F107" s="259" t="s">
        <v>638</v>
      </c>
      <c r="G107" s="239"/>
      <c r="H107" s="239" t="s">
        <v>678</v>
      </c>
      <c r="I107" s="239" t="s">
        <v>640</v>
      </c>
      <c r="J107" s="239">
        <v>120</v>
      </c>
      <c r="K107" s="251"/>
    </row>
    <row r="108" spans="2:11" ht="15" customHeight="1" x14ac:dyDescent="0.2">
      <c r="B108" s="260"/>
      <c r="C108" s="239" t="s">
        <v>643</v>
      </c>
      <c r="D108" s="239"/>
      <c r="E108" s="239"/>
      <c r="F108" s="259" t="s">
        <v>644</v>
      </c>
      <c r="G108" s="239"/>
      <c r="H108" s="239" t="s">
        <v>678</v>
      </c>
      <c r="I108" s="239" t="s">
        <v>640</v>
      </c>
      <c r="J108" s="239">
        <v>50</v>
      </c>
      <c r="K108" s="251"/>
    </row>
    <row r="109" spans="2:11" ht="15" customHeight="1" x14ac:dyDescent="0.2">
      <c r="B109" s="260"/>
      <c r="C109" s="239" t="s">
        <v>646</v>
      </c>
      <c r="D109" s="239"/>
      <c r="E109" s="239"/>
      <c r="F109" s="259" t="s">
        <v>638</v>
      </c>
      <c r="G109" s="239"/>
      <c r="H109" s="239" t="s">
        <v>678</v>
      </c>
      <c r="I109" s="239" t="s">
        <v>648</v>
      </c>
      <c r="J109" s="239"/>
      <c r="K109" s="251"/>
    </row>
    <row r="110" spans="2:11" ht="15" customHeight="1" x14ac:dyDescent="0.2">
      <c r="B110" s="260"/>
      <c r="C110" s="239" t="s">
        <v>657</v>
      </c>
      <c r="D110" s="239"/>
      <c r="E110" s="239"/>
      <c r="F110" s="259" t="s">
        <v>644</v>
      </c>
      <c r="G110" s="239"/>
      <c r="H110" s="239" t="s">
        <v>678</v>
      </c>
      <c r="I110" s="239" t="s">
        <v>640</v>
      </c>
      <c r="J110" s="239">
        <v>50</v>
      </c>
      <c r="K110" s="251"/>
    </row>
    <row r="111" spans="2:11" ht="15" customHeight="1" x14ac:dyDescent="0.2">
      <c r="B111" s="260"/>
      <c r="C111" s="239" t="s">
        <v>665</v>
      </c>
      <c r="D111" s="239"/>
      <c r="E111" s="239"/>
      <c r="F111" s="259" t="s">
        <v>644</v>
      </c>
      <c r="G111" s="239"/>
      <c r="H111" s="239" t="s">
        <v>678</v>
      </c>
      <c r="I111" s="239" t="s">
        <v>640</v>
      </c>
      <c r="J111" s="239">
        <v>50</v>
      </c>
      <c r="K111" s="251"/>
    </row>
    <row r="112" spans="2:11" ht="15" customHeight="1" x14ac:dyDescent="0.2">
      <c r="B112" s="260"/>
      <c r="C112" s="239" t="s">
        <v>663</v>
      </c>
      <c r="D112" s="239"/>
      <c r="E112" s="239"/>
      <c r="F112" s="259" t="s">
        <v>644</v>
      </c>
      <c r="G112" s="239"/>
      <c r="H112" s="239" t="s">
        <v>678</v>
      </c>
      <c r="I112" s="239" t="s">
        <v>640</v>
      </c>
      <c r="J112" s="239">
        <v>50</v>
      </c>
      <c r="K112" s="251"/>
    </row>
    <row r="113" spans="2:11" ht="15" customHeight="1" x14ac:dyDescent="0.2">
      <c r="B113" s="260"/>
      <c r="C113" s="239" t="s">
        <v>57</v>
      </c>
      <c r="D113" s="239"/>
      <c r="E113" s="239"/>
      <c r="F113" s="259" t="s">
        <v>638</v>
      </c>
      <c r="G113" s="239"/>
      <c r="H113" s="239" t="s">
        <v>679</v>
      </c>
      <c r="I113" s="239" t="s">
        <v>640</v>
      </c>
      <c r="J113" s="239">
        <v>20</v>
      </c>
      <c r="K113" s="251"/>
    </row>
    <row r="114" spans="2:11" ht="15" customHeight="1" x14ac:dyDescent="0.2">
      <c r="B114" s="260"/>
      <c r="C114" s="239" t="s">
        <v>680</v>
      </c>
      <c r="D114" s="239"/>
      <c r="E114" s="239"/>
      <c r="F114" s="259" t="s">
        <v>638</v>
      </c>
      <c r="G114" s="239"/>
      <c r="H114" s="239" t="s">
        <v>681</v>
      </c>
      <c r="I114" s="239" t="s">
        <v>640</v>
      </c>
      <c r="J114" s="239">
        <v>120</v>
      </c>
      <c r="K114" s="251"/>
    </row>
    <row r="115" spans="2:11" ht="15" customHeight="1" x14ac:dyDescent="0.2">
      <c r="B115" s="260"/>
      <c r="C115" s="239" t="s">
        <v>42</v>
      </c>
      <c r="D115" s="239"/>
      <c r="E115" s="239"/>
      <c r="F115" s="259" t="s">
        <v>638</v>
      </c>
      <c r="G115" s="239"/>
      <c r="H115" s="239" t="s">
        <v>682</v>
      </c>
      <c r="I115" s="239" t="s">
        <v>673</v>
      </c>
      <c r="J115" s="239"/>
      <c r="K115" s="251"/>
    </row>
    <row r="116" spans="2:11" ht="15" customHeight="1" x14ac:dyDescent="0.2">
      <c r="B116" s="260"/>
      <c r="C116" s="239" t="s">
        <v>52</v>
      </c>
      <c r="D116" s="239"/>
      <c r="E116" s="239"/>
      <c r="F116" s="259" t="s">
        <v>638</v>
      </c>
      <c r="G116" s="239"/>
      <c r="H116" s="239" t="s">
        <v>683</v>
      </c>
      <c r="I116" s="239" t="s">
        <v>673</v>
      </c>
      <c r="J116" s="239"/>
      <c r="K116" s="251"/>
    </row>
    <row r="117" spans="2:11" ht="15" customHeight="1" x14ac:dyDescent="0.2">
      <c r="B117" s="260"/>
      <c r="C117" s="239" t="s">
        <v>61</v>
      </c>
      <c r="D117" s="239"/>
      <c r="E117" s="239"/>
      <c r="F117" s="259" t="s">
        <v>638</v>
      </c>
      <c r="G117" s="239"/>
      <c r="H117" s="239" t="s">
        <v>684</v>
      </c>
      <c r="I117" s="239" t="s">
        <v>685</v>
      </c>
      <c r="J117" s="239"/>
      <c r="K117" s="251"/>
    </row>
    <row r="118" spans="2:11" ht="15" customHeight="1" x14ac:dyDescent="0.2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pans="2:11" ht="18.75" customHeight="1" x14ac:dyDescent="0.2">
      <c r="B119" s="270"/>
      <c r="C119" s="236"/>
      <c r="D119" s="236"/>
      <c r="E119" s="236"/>
      <c r="F119" s="271"/>
      <c r="G119" s="236"/>
      <c r="H119" s="236"/>
      <c r="I119" s="236"/>
      <c r="J119" s="236"/>
      <c r="K119" s="270"/>
    </row>
    <row r="120" spans="2:11" ht="18.75" customHeight="1" x14ac:dyDescent="0.2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spans="2:11" ht="7.5" customHeight="1" x14ac:dyDescent="0.2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ht="45" customHeight="1" x14ac:dyDescent="0.2">
      <c r="B122" s="275"/>
      <c r="C122" s="369" t="s">
        <v>686</v>
      </c>
      <c r="D122" s="369"/>
      <c r="E122" s="369"/>
      <c r="F122" s="369"/>
      <c r="G122" s="369"/>
      <c r="H122" s="369"/>
      <c r="I122" s="369"/>
      <c r="J122" s="369"/>
      <c r="K122" s="276"/>
    </row>
    <row r="123" spans="2:11" ht="17.25" customHeight="1" x14ac:dyDescent="0.2">
      <c r="B123" s="277"/>
      <c r="C123" s="252" t="s">
        <v>632</v>
      </c>
      <c r="D123" s="252"/>
      <c r="E123" s="252"/>
      <c r="F123" s="252" t="s">
        <v>633</v>
      </c>
      <c r="G123" s="253"/>
      <c r="H123" s="252" t="s">
        <v>58</v>
      </c>
      <c r="I123" s="252" t="s">
        <v>61</v>
      </c>
      <c r="J123" s="252" t="s">
        <v>634</v>
      </c>
      <c r="K123" s="278"/>
    </row>
    <row r="124" spans="2:11" ht="17.25" customHeight="1" x14ac:dyDescent="0.2">
      <c r="B124" s="277"/>
      <c r="C124" s="254" t="s">
        <v>635</v>
      </c>
      <c r="D124" s="254"/>
      <c r="E124" s="254"/>
      <c r="F124" s="255" t="s">
        <v>636</v>
      </c>
      <c r="G124" s="256"/>
      <c r="H124" s="254"/>
      <c r="I124" s="254"/>
      <c r="J124" s="254" t="s">
        <v>637</v>
      </c>
      <c r="K124" s="278"/>
    </row>
    <row r="125" spans="2:11" ht="5.25" customHeight="1" x14ac:dyDescent="0.2">
      <c r="B125" s="279"/>
      <c r="C125" s="257"/>
      <c r="D125" s="257"/>
      <c r="E125" s="257"/>
      <c r="F125" s="257"/>
      <c r="G125" s="239"/>
      <c r="H125" s="257"/>
      <c r="I125" s="257"/>
      <c r="J125" s="257"/>
      <c r="K125" s="280"/>
    </row>
    <row r="126" spans="2:11" ht="15" customHeight="1" x14ac:dyDescent="0.2">
      <c r="B126" s="279"/>
      <c r="C126" s="239" t="s">
        <v>641</v>
      </c>
      <c r="D126" s="257"/>
      <c r="E126" s="257"/>
      <c r="F126" s="259" t="s">
        <v>638</v>
      </c>
      <c r="G126" s="239"/>
      <c r="H126" s="239" t="s">
        <v>678</v>
      </c>
      <c r="I126" s="239" t="s">
        <v>640</v>
      </c>
      <c r="J126" s="239">
        <v>120</v>
      </c>
      <c r="K126" s="281"/>
    </row>
    <row r="127" spans="2:11" ht="15" customHeight="1" x14ac:dyDescent="0.2">
      <c r="B127" s="279"/>
      <c r="C127" s="239" t="s">
        <v>687</v>
      </c>
      <c r="D127" s="239"/>
      <c r="E127" s="239"/>
      <c r="F127" s="259" t="s">
        <v>638</v>
      </c>
      <c r="G127" s="239"/>
      <c r="H127" s="239" t="s">
        <v>688</v>
      </c>
      <c r="I127" s="239" t="s">
        <v>640</v>
      </c>
      <c r="J127" s="239" t="s">
        <v>689</v>
      </c>
      <c r="K127" s="281"/>
    </row>
    <row r="128" spans="2:11" ht="15" customHeight="1" x14ac:dyDescent="0.2">
      <c r="B128" s="279"/>
      <c r="C128" s="239" t="s">
        <v>89</v>
      </c>
      <c r="D128" s="239"/>
      <c r="E128" s="239"/>
      <c r="F128" s="259" t="s">
        <v>638</v>
      </c>
      <c r="G128" s="239"/>
      <c r="H128" s="239" t="s">
        <v>690</v>
      </c>
      <c r="I128" s="239" t="s">
        <v>640</v>
      </c>
      <c r="J128" s="239" t="s">
        <v>689</v>
      </c>
      <c r="K128" s="281"/>
    </row>
    <row r="129" spans="2:11" ht="15" customHeight="1" x14ac:dyDescent="0.2">
      <c r="B129" s="279"/>
      <c r="C129" s="239" t="s">
        <v>649</v>
      </c>
      <c r="D129" s="239"/>
      <c r="E129" s="239"/>
      <c r="F129" s="259" t="s">
        <v>644</v>
      </c>
      <c r="G129" s="239"/>
      <c r="H129" s="239" t="s">
        <v>650</v>
      </c>
      <c r="I129" s="239" t="s">
        <v>640</v>
      </c>
      <c r="J129" s="239">
        <v>15</v>
      </c>
      <c r="K129" s="281"/>
    </row>
    <row r="130" spans="2:11" ht="15" customHeight="1" x14ac:dyDescent="0.2">
      <c r="B130" s="279"/>
      <c r="C130" s="261" t="s">
        <v>651</v>
      </c>
      <c r="D130" s="261"/>
      <c r="E130" s="261"/>
      <c r="F130" s="262" t="s">
        <v>644</v>
      </c>
      <c r="G130" s="261"/>
      <c r="H130" s="261" t="s">
        <v>652</v>
      </c>
      <c r="I130" s="261" t="s">
        <v>640</v>
      </c>
      <c r="J130" s="261">
        <v>15</v>
      </c>
      <c r="K130" s="281"/>
    </row>
    <row r="131" spans="2:11" ht="15" customHeight="1" x14ac:dyDescent="0.2">
      <c r="B131" s="279"/>
      <c r="C131" s="261" t="s">
        <v>653</v>
      </c>
      <c r="D131" s="261"/>
      <c r="E131" s="261"/>
      <c r="F131" s="262" t="s">
        <v>644</v>
      </c>
      <c r="G131" s="261"/>
      <c r="H131" s="261" t="s">
        <v>654</v>
      </c>
      <c r="I131" s="261" t="s">
        <v>640</v>
      </c>
      <c r="J131" s="261">
        <v>20</v>
      </c>
      <c r="K131" s="281"/>
    </row>
    <row r="132" spans="2:11" ht="15" customHeight="1" x14ac:dyDescent="0.2">
      <c r="B132" s="279"/>
      <c r="C132" s="261" t="s">
        <v>655</v>
      </c>
      <c r="D132" s="261"/>
      <c r="E132" s="261"/>
      <c r="F132" s="262" t="s">
        <v>644</v>
      </c>
      <c r="G132" s="261"/>
      <c r="H132" s="261" t="s">
        <v>656</v>
      </c>
      <c r="I132" s="261" t="s">
        <v>640</v>
      </c>
      <c r="J132" s="261">
        <v>20</v>
      </c>
      <c r="K132" s="281"/>
    </row>
    <row r="133" spans="2:11" ht="15" customHeight="1" x14ac:dyDescent="0.2">
      <c r="B133" s="279"/>
      <c r="C133" s="239" t="s">
        <v>643</v>
      </c>
      <c r="D133" s="239"/>
      <c r="E133" s="239"/>
      <c r="F133" s="259" t="s">
        <v>644</v>
      </c>
      <c r="G133" s="239"/>
      <c r="H133" s="239" t="s">
        <v>678</v>
      </c>
      <c r="I133" s="239" t="s">
        <v>640</v>
      </c>
      <c r="J133" s="239">
        <v>50</v>
      </c>
      <c r="K133" s="281"/>
    </row>
    <row r="134" spans="2:11" ht="15" customHeight="1" x14ac:dyDescent="0.2">
      <c r="B134" s="279"/>
      <c r="C134" s="239" t="s">
        <v>657</v>
      </c>
      <c r="D134" s="239"/>
      <c r="E134" s="239"/>
      <c r="F134" s="259" t="s">
        <v>644</v>
      </c>
      <c r="G134" s="239"/>
      <c r="H134" s="239" t="s">
        <v>678</v>
      </c>
      <c r="I134" s="239" t="s">
        <v>640</v>
      </c>
      <c r="J134" s="239">
        <v>50</v>
      </c>
      <c r="K134" s="281"/>
    </row>
    <row r="135" spans="2:11" ht="15" customHeight="1" x14ac:dyDescent="0.2">
      <c r="B135" s="279"/>
      <c r="C135" s="239" t="s">
        <v>663</v>
      </c>
      <c r="D135" s="239"/>
      <c r="E135" s="239"/>
      <c r="F135" s="259" t="s">
        <v>644</v>
      </c>
      <c r="G135" s="239"/>
      <c r="H135" s="239" t="s">
        <v>678</v>
      </c>
      <c r="I135" s="239" t="s">
        <v>640</v>
      </c>
      <c r="J135" s="239">
        <v>50</v>
      </c>
      <c r="K135" s="281"/>
    </row>
    <row r="136" spans="2:11" ht="15" customHeight="1" x14ac:dyDescent="0.2">
      <c r="B136" s="279"/>
      <c r="C136" s="239" t="s">
        <v>665</v>
      </c>
      <c r="D136" s="239"/>
      <c r="E136" s="239"/>
      <c r="F136" s="259" t="s">
        <v>644</v>
      </c>
      <c r="G136" s="239"/>
      <c r="H136" s="239" t="s">
        <v>678</v>
      </c>
      <c r="I136" s="239" t="s">
        <v>640</v>
      </c>
      <c r="J136" s="239">
        <v>50</v>
      </c>
      <c r="K136" s="281"/>
    </row>
    <row r="137" spans="2:11" ht="15" customHeight="1" x14ac:dyDescent="0.2">
      <c r="B137" s="279"/>
      <c r="C137" s="239" t="s">
        <v>666</v>
      </c>
      <c r="D137" s="239"/>
      <c r="E137" s="239"/>
      <c r="F137" s="259" t="s">
        <v>644</v>
      </c>
      <c r="G137" s="239"/>
      <c r="H137" s="239" t="s">
        <v>691</v>
      </c>
      <c r="I137" s="239" t="s">
        <v>640</v>
      </c>
      <c r="J137" s="239">
        <v>255</v>
      </c>
      <c r="K137" s="281"/>
    </row>
    <row r="138" spans="2:11" ht="15" customHeight="1" x14ac:dyDescent="0.2">
      <c r="B138" s="279"/>
      <c r="C138" s="239" t="s">
        <v>668</v>
      </c>
      <c r="D138" s="239"/>
      <c r="E138" s="239"/>
      <c r="F138" s="259" t="s">
        <v>638</v>
      </c>
      <c r="G138" s="239"/>
      <c r="H138" s="239" t="s">
        <v>692</v>
      </c>
      <c r="I138" s="239" t="s">
        <v>670</v>
      </c>
      <c r="J138" s="239"/>
      <c r="K138" s="281"/>
    </row>
    <row r="139" spans="2:11" ht="15" customHeight="1" x14ac:dyDescent="0.2">
      <c r="B139" s="279"/>
      <c r="C139" s="239" t="s">
        <v>671</v>
      </c>
      <c r="D139" s="239"/>
      <c r="E139" s="239"/>
      <c r="F139" s="259" t="s">
        <v>638</v>
      </c>
      <c r="G139" s="239"/>
      <c r="H139" s="239" t="s">
        <v>693</v>
      </c>
      <c r="I139" s="239" t="s">
        <v>673</v>
      </c>
      <c r="J139" s="239"/>
      <c r="K139" s="281"/>
    </row>
    <row r="140" spans="2:11" ht="15" customHeight="1" x14ac:dyDescent="0.2">
      <c r="B140" s="279"/>
      <c r="C140" s="239" t="s">
        <v>674</v>
      </c>
      <c r="D140" s="239"/>
      <c r="E140" s="239"/>
      <c r="F140" s="259" t="s">
        <v>638</v>
      </c>
      <c r="G140" s="239"/>
      <c r="H140" s="239" t="s">
        <v>674</v>
      </c>
      <c r="I140" s="239" t="s">
        <v>673</v>
      </c>
      <c r="J140" s="239"/>
      <c r="K140" s="281"/>
    </row>
    <row r="141" spans="2:11" ht="15" customHeight="1" x14ac:dyDescent="0.2">
      <c r="B141" s="279"/>
      <c r="C141" s="239" t="s">
        <v>42</v>
      </c>
      <c r="D141" s="239"/>
      <c r="E141" s="239"/>
      <c r="F141" s="259" t="s">
        <v>638</v>
      </c>
      <c r="G141" s="239"/>
      <c r="H141" s="239" t="s">
        <v>694</v>
      </c>
      <c r="I141" s="239" t="s">
        <v>673</v>
      </c>
      <c r="J141" s="239"/>
      <c r="K141" s="281"/>
    </row>
    <row r="142" spans="2:11" ht="15" customHeight="1" x14ac:dyDescent="0.2">
      <c r="B142" s="279"/>
      <c r="C142" s="239" t="s">
        <v>695</v>
      </c>
      <c r="D142" s="239"/>
      <c r="E142" s="239"/>
      <c r="F142" s="259" t="s">
        <v>638</v>
      </c>
      <c r="G142" s="239"/>
      <c r="H142" s="239" t="s">
        <v>696</v>
      </c>
      <c r="I142" s="239" t="s">
        <v>673</v>
      </c>
      <c r="J142" s="239"/>
      <c r="K142" s="281"/>
    </row>
    <row r="143" spans="2:11" ht="15" customHeight="1" x14ac:dyDescent="0.2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ht="18.75" customHeight="1" x14ac:dyDescent="0.2">
      <c r="B144" s="236"/>
      <c r="C144" s="236"/>
      <c r="D144" s="236"/>
      <c r="E144" s="236"/>
      <c r="F144" s="271"/>
      <c r="G144" s="236"/>
      <c r="H144" s="236"/>
      <c r="I144" s="236"/>
      <c r="J144" s="236"/>
      <c r="K144" s="236"/>
    </row>
    <row r="145" spans="2:11" ht="18.75" customHeight="1" x14ac:dyDescent="0.2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pans="2:11" ht="7.5" customHeight="1" x14ac:dyDescent="0.2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spans="2:11" ht="45" customHeight="1" x14ac:dyDescent="0.2">
      <c r="B147" s="250"/>
      <c r="C147" s="371" t="s">
        <v>697</v>
      </c>
      <c r="D147" s="371"/>
      <c r="E147" s="371"/>
      <c r="F147" s="371"/>
      <c r="G147" s="371"/>
      <c r="H147" s="371"/>
      <c r="I147" s="371"/>
      <c r="J147" s="371"/>
      <c r="K147" s="251"/>
    </row>
    <row r="148" spans="2:11" ht="17.25" customHeight="1" x14ac:dyDescent="0.2">
      <c r="B148" s="250"/>
      <c r="C148" s="252" t="s">
        <v>632</v>
      </c>
      <c r="D148" s="252"/>
      <c r="E148" s="252"/>
      <c r="F148" s="252" t="s">
        <v>633</v>
      </c>
      <c r="G148" s="253"/>
      <c r="H148" s="252" t="s">
        <v>58</v>
      </c>
      <c r="I148" s="252" t="s">
        <v>61</v>
      </c>
      <c r="J148" s="252" t="s">
        <v>634</v>
      </c>
      <c r="K148" s="251"/>
    </row>
    <row r="149" spans="2:11" ht="17.25" customHeight="1" x14ac:dyDescent="0.2">
      <c r="B149" s="250"/>
      <c r="C149" s="254" t="s">
        <v>635</v>
      </c>
      <c r="D149" s="254"/>
      <c r="E149" s="254"/>
      <c r="F149" s="255" t="s">
        <v>636</v>
      </c>
      <c r="G149" s="256"/>
      <c r="H149" s="254"/>
      <c r="I149" s="254"/>
      <c r="J149" s="254" t="s">
        <v>637</v>
      </c>
      <c r="K149" s="251"/>
    </row>
    <row r="150" spans="2:11" ht="5.25" customHeight="1" x14ac:dyDescent="0.2">
      <c r="B150" s="260"/>
      <c r="C150" s="257"/>
      <c r="D150" s="257"/>
      <c r="E150" s="257"/>
      <c r="F150" s="257"/>
      <c r="G150" s="258"/>
      <c r="H150" s="257"/>
      <c r="I150" s="257"/>
      <c r="J150" s="257"/>
      <c r="K150" s="281"/>
    </row>
    <row r="151" spans="2:11" ht="15" customHeight="1" x14ac:dyDescent="0.2">
      <c r="B151" s="260"/>
      <c r="C151" s="285" t="s">
        <v>641</v>
      </c>
      <c r="D151" s="239"/>
      <c r="E151" s="239"/>
      <c r="F151" s="286" t="s">
        <v>638</v>
      </c>
      <c r="G151" s="239"/>
      <c r="H151" s="285" t="s">
        <v>678</v>
      </c>
      <c r="I151" s="285" t="s">
        <v>640</v>
      </c>
      <c r="J151" s="285">
        <v>120</v>
      </c>
      <c r="K151" s="281"/>
    </row>
    <row r="152" spans="2:11" ht="15" customHeight="1" x14ac:dyDescent="0.2">
      <c r="B152" s="260"/>
      <c r="C152" s="285" t="s">
        <v>687</v>
      </c>
      <c r="D152" s="239"/>
      <c r="E152" s="239"/>
      <c r="F152" s="286" t="s">
        <v>638</v>
      </c>
      <c r="G152" s="239"/>
      <c r="H152" s="285" t="s">
        <v>698</v>
      </c>
      <c r="I152" s="285" t="s">
        <v>640</v>
      </c>
      <c r="J152" s="285" t="s">
        <v>689</v>
      </c>
      <c r="K152" s="281"/>
    </row>
    <row r="153" spans="2:11" ht="15" customHeight="1" x14ac:dyDescent="0.2">
      <c r="B153" s="260"/>
      <c r="C153" s="285" t="s">
        <v>89</v>
      </c>
      <c r="D153" s="239"/>
      <c r="E153" s="239"/>
      <c r="F153" s="286" t="s">
        <v>638</v>
      </c>
      <c r="G153" s="239"/>
      <c r="H153" s="285" t="s">
        <v>699</v>
      </c>
      <c r="I153" s="285" t="s">
        <v>640</v>
      </c>
      <c r="J153" s="285" t="s">
        <v>689</v>
      </c>
      <c r="K153" s="281"/>
    </row>
    <row r="154" spans="2:11" ht="15" customHeight="1" x14ac:dyDescent="0.2">
      <c r="B154" s="260"/>
      <c r="C154" s="285" t="s">
        <v>643</v>
      </c>
      <c r="D154" s="239"/>
      <c r="E154" s="239"/>
      <c r="F154" s="286" t="s">
        <v>644</v>
      </c>
      <c r="G154" s="239"/>
      <c r="H154" s="285" t="s">
        <v>678</v>
      </c>
      <c r="I154" s="285" t="s">
        <v>640</v>
      </c>
      <c r="J154" s="285">
        <v>50</v>
      </c>
      <c r="K154" s="281"/>
    </row>
    <row r="155" spans="2:11" ht="15" customHeight="1" x14ac:dyDescent="0.2">
      <c r="B155" s="260"/>
      <c r="C155" s="285" t="s">
        <v>646</v>
      </c>
      <c r="D155" s="239"/>
      <c r="E155" s="239"/>
      <c r="F155" s="286" t="s">
        <v>638</v>
      </c>
      <c r="G155" s="239"/>
      <c r="H155" s="285" t="s">
        <v>678</v>
      </c>
      <c r="I155" s="285" t="s">
        <v>648</v>
      </c>
      <c r="J155" s="285"/>
      <c r="K155" s="281"/>
    </row>
    <row r="156" spans="2:11" ht="15" customHeight="1" x14ac:dyDescent="0.2">
      <c r="B156" s="260"/>
      <c r="C156" s="285" t="s">
        <v>657</v>
      </c>
      <c r="D156" s="239"/>
      <c r="E156" s="239"/>
      <c r="F156" s="286" t="s">
        <v>644</v>
      </c>
      <c r="G156" s="239"/>
      <c r="H156" s="285" t="s">
        <v>678</v>
      </c>
      <c r="I156" s="285" t="s">
        <v>640</v>
      </c>
      <c r="J156" s="285">
        <v>50</v>
      </c>
      <c r="K156" s="281"/>
    </row>
    <row r="157" spans="2:11" ht="15" customHeight="1" x14ac:dyDescent="0.2">
      <c r="B157" s="260"/>
      <c r="C157" s="285" t="s">
        <v>665</v>
      </c>
      <c r="D157" s="239"/>
      <c r="E157" s="239"/>
      <c r="F157" s="286" t="s">
        <v>644</v>
      </c>
      <c r="G157" s="239"/>
      <c r="H157" s="285" t="s">
        <v>678</v>
      </c>
      <c r="I157" s="285" t="s">
        <v>640</v>
      </c>
      <c r="J157" s="285">
        <v>50</v>
      </c>
      <c r="K157" s="281"/>
    </row>
    <row r="158" spans="2:11" ht="15" customHeight="1" x14ac:dyDescent="0.2">
      <c r="B158" s="260"/>
      <c r="C158" s="285" t="s">
        <v>663</v>
      </c>
      <c r="D158" s="239"/>
      <c r="E158" s="239"/>
      <c r="F158" s="286" t="s">
        <v>644</v>
      </c>
      <c r="G158" s="239"/>
      <c r="H158" s="285" t="s">
        <v>678</v>
      </c>
      <c r="I158" s="285" t="s">
        <v>640</v>
      </c>
      <c r="J158" s="285">
        <v>50</v>
      </c>
      <c r="K158" s="281"/>
    </row>
    <row r="159" spans="2:11" ht="15" customHeight="1" x14ac:dyDescent="0.2">
      <c r="B159" s="260"/>
      <c r="C159" s="285" t="s">
        <v>120</v>
      </c>
      <c r="D159" s="239"/>
      <c r="E159" s="239"/>
      <c r="F159" s="286" t="s">
        <v>638</v>
      </c>
      <c r="G159" s="239"/>
      <c r="H159" s="285" t="s">
        <v>700</v>
      </c>
      <c r="I159" s="285" t="s">
        <v>640</v>
      </c>
      <c r="J159" s="285" t="s">
        <v>701</v>
      </c>
      <c r="K159" s="281"/>
    </row>
    <row r="160" spans="2:11" ht="15" customHeight="1" x14ac:dyDescent="0.2">
      <c r="B160" s="260"/>
      <c r="C160" s="285" t="s">
        <v>702</v>
      </c>
      <c r="D160" s="239"/>
      <c r="E160" s="239"/>
      <c r="F160" s="286" t="s">
        <v>638</v>
      </c>
      <c r="G160" s="239"/>
      <c r="H160" s="285" t="s">
        <v>703</v>
      </c>
      <c r="I160" s="285" t="s">
        <v>673</v>
      </c>
      <c r="J160" s="285"/>
      <c r="K160" s="281"/>
    </row>
    <row r="161" spans="2:11" ht="15" customHeight="1" x14ac:dyDescent="0.2">
      <c r="B161" s="287"/>
      <c r="C161" s="269"/>
      <c r="D161" s="269"/>
      <c r="E161" s="269"/>
      <c r="F161" s="269"/>
      <c r="G161" s="269"/>
      <c r="H161" s="269"/>
      <c r="I161" s="269"/>
      <c r="J161" s="269"/>
      <c r="K161" s="288"/>
    </row>
    <row r="162" spans="2:11" ht="18.75" customHeight="1" x14ac:dyDescent="0.2">
      <c r="B162" s="236"/>
      <c r="C162" s="239"/>
      <c r="D162" s="239"/>
      <c r="E162" s="239"/>
      <c r="F162" s="259"/>
      <c r="G162" s="239"/>
      <c r="H162" s="239"/>
      <c r="I162" s="239"/>
      <c r="J162" s="239"/>
      <c r="K162" s="236"/>
    </row>
    <row r="163" spans="2:11" ht="18.75" customHeight="1" x14ac:dyDescent="0.2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spans="2:11" ht="7.5" customHeight="1" x14ac:dyDescent="0.2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pans="2:11" ht="45" customHeight="1" x14ac:dyDescent="0.2">
      <c r="B165" s="231"/>
      <c r="C165" s="369" t="s">
        <v>704</v>
      </c>
      <c r="D165" s="369"/>
      <c r="E165" s="369"/>
      <c r="F165" s="369"/>
      <c r="G165" s="369"/>
      <c r="H165" s="369"/>
      <c r="I165" s="369"/>
      <c r="J165" s="369"/>
      <c r="K165" s="232"/>
    </row>
    <row r="166" spans="2:11" ht="17.25" customHeight="1" x14ac:dyDescent="0.2">
      <c r="B166" s="231"/>
      <c r="C166" s="252" t="s">
        <v>632</v>
      </c>
      <c r="D166" s="252"/>
      <c r="E166" s="252"/>
      <c r="F166" s="252" t="s">
        <v>633</v>
      </c>
      <c r="G166" s="289"/>
      <c r="H166" s="290" t="s">
        <v>58</v>
      </c>
      <c r="I166" s="290" t="s">
        <v>61</v>
      </c>
      <c r="J166" s="252" t="s">
        <v>634</v>
      </c>
      <c r="K166" s="232"/>
    </row>
    <row r="167" spans="2:11" ht="17.25" customHeight="1" x14ac:dyDescent="0.2">
      <c r="B167" s="233"/>
      <c r="C167" s="254" t="s">
        <v>635</v>
      </c>
      <c r="D167" s="254"/>
      <c r="E167" s="254"/>
      <c r="F167" s="255" t="s">
        <v>636</v>
      </c>
      <c r="G167" s="291"/>
      <c r="H167" s="292"/>
      <c r="I167" s="292"/>
      <c r="J167" s="254" t="s">
        <v>637</v>
      </c>
      <c r="K167" s="234"/>
    </row>
    <row r="168" spans="2:11" ht="5.25" customHeight="1" x14ac:dyDescent="0.2">
      <c r="B168" s="260"/>
      <c r="C168" s="257"/>
      <c r="D168" s="257"/>
      <c r="E168" s="257"/>
      <c r="F168" s="257"/>
      <c r="G168" s="258"/>
      <c r="H168" s="257"/>
      <c r="I168" s="257"/>
      <c r="J168" s="257"/>
      <c r="K168" s="281"/>
    </row>
    <row r="169" spans="2:11" ht="15" customHeight="1" x14ac:dyDescent="0.2">
      <c r="B169" s="260"/>
      <c r="C169" s="239" t="s">
        <v>641</v>
      </c>
      <c r="D169" s="239"/>
      <c r="E169" s="239"/>
      <c r="F169" s="259" t="s">
        <v>638</v>
      </c>
      <c r="G169" s="239"/>
      <c r="H169" s="239" t="s">
        <v>678</v>
      </c>
      <c r="I169" s="239" t="s">
        <v>640</v>
      </c>
      <c r="J169" s="239">
        <v>120</v>
      </c>
      <c r="K169" s="281"/>
    </row>
    <row r="170" spans="2:11" ht="15" customHeight="1" x14ac:dyDescent="0.2">
      <c r="B170" s="260"/>
      <c r="C170" s="239" t="s">
        <v>687</v>
      </c>
      <c r="D170" s="239"/>
      <c r="E170" s="239"/>
      <c r="F170" s="259" t="s">
        <v>638</v>
      </c>
      <c r="G170" s="239"/>
      <c r="H170" s="239" t="s">
        <v>688</v>
      </c>
      <c r="I170" s="239" t="s">
        <v>640</v>
      </c>
      <c r="J170" s="239" t="s">
        <v>689</v>
      </c>
      <c r="K170" s="281"/>
    </row>
    <row r="171" spans="2:11" ht="15" customHeight="1" x14ac:dyDescent="0.2">
      <c r="B171" s="260"/>
      <c r="C171" s="239" t="s">
        <v>89</v>
      </c>
      <c r="D171" s="239"/>
      <c r="E171" s="239"/>
      <c r="F171" s="259" t="s">
        <v>638</v>
      </c>
      <c r="G171" s="239"/>
      <c r="H171" s="239" t="s">
        <v>705</v>
      </c>
      <c r="I171" s="239" t="s">
        <v>640</v>
      </c>
      <c r="J171" s="239" t="s">
        <v>689</v>
      </c>
      <c r="K171" s="281"/>
    </row>
    <row r="172" spans="2:11" ht="15" customHeight="1" x14ac:dyDescent="0.2">
      <c r="B172" s="260"/>
      <c r="C172" s="239" t="s">
        <v>643</v>
      </c>
      <c r="D172" s="239"/>
      <c r="E172" s="239"/>
      <c r="F172" s="259" t="s">
        <v>644</v>
      </c>
      <c r="G172" s="239"/>
      <c r="H172" s="239" t="s">
        <v>705</v>
      </c>
      <c r="I172" s="239" t="s">
        <v>640</v>
      </c>
      <c r="J172" s="239">
        <v>50</v>
      </c>
      <c r="K172" s="281"/>
    </row>
    <row r="173" spans="2:11" ht="15" customHeight="1" x14ac:dyDescent="0.2">
      <c r="B173" s="260"/>
      <c r="C173" s="239" t="s">
        <v>646</v>
      </c>
      <c r="D173" s="239"/>
      <c r="E173" s="239"/>
      <c r="F173" s="259" t="s">
        <v>638</v>
      </c>
      <c r="G173" s="239"/>
      <c r="H173" s="239" t="s">
        <v>705</v>
      </c>
      <c r="I173" s="239" t="s">
        <v>648</v>
      </c>
      <c r="J173" s="239"/>
      <c r="K173" s="281"/>
    </row>
    <row r="174" spans="2:11" ht="15" customHeight="1" x14ac:dyDescent="0.2">
      <c r="B174" s="260"/>
      <c r="C174" s="239" t="s">
        <v>657</v>
      </c>
      <c r="D174" s="239"/>
      <c r="E174" s="239"/>
      <c r="F174" s="259" t="s">
        <v>644</v>
      </c>
      <c r="G174" s="239"/>
      <c r="H174" s="239" t="s">
        <v>705</v>
      </c>
      <c r="I174" s="239" t="s">
        <v>640</v>
      </c>
      <c r="J174" s="239">
        <v>50</v>
      </c>
      <c r="K174" s="281"/>
    </row>
    <row r="175" spans="2:11" ht="15" customHeight="1" x14ac:dyDescent="0.2">
      <c r="B175" s="260"/>
      <c r="C175" s="239" t="s">
        <v>665</v>
      </c>
      <c r="D175" s="239"/>
      <c r="E175" s="239"/>
      <c r="F175" s="259" t="s">
        <v>644</v>
      </c>
      <c r="G175" s="239"/>
      <c r="H175" s="239" t="s">
        <v>705</v>
      </c>
      <c r="I175" s="239" t="s">
        <v>640</v>
      </c>
      <c r="J175" s="239">
        <v>50</v>
      </c>
      <c r="K175" s="281"/>
    </row>
    <row r="176" spans="2:11" ht="15" customHeight="1" x14ac:dyDescent="0.2">
      <c r="B176" s="260"/>
      <c r="C176" s="239" t="s">
        <v>663</v>
      </c>
      <c r="D176" s="239"/>
      <c r="E176" s="239"/>
      <c r="F176" s="259" t="s">
        <v>644</v>
      </c>
      <c r="G176" s="239"/>
      <c r="H176" s="239" t="s">
        <v>705</v>
      </c>
      <c r="I176" s="239" t="s">
        <v>640</v>
      </c>
      <c r="J176" s="239">
        <v>50</v>
      </c>
      <c r="K176" s="281"/>
    </row>
    <row r="177" spans="2:11" ht="15" customHeight="1" x14ac:dyDescent="0.2">
      <c r="B177" s="260"/>
      <c r="C177" s="239" t="s">
        <v>127</v>
      </c>
      <c r="D177" s="239"/>
      <c r="E177" s="239"/>
      <c r="F177" s="259" t="s">
        <v>638</v>
      </c>
      <c r="G177" s="239"/>
      <c r="H177" s="239" t="s">
        <v>706</v>
      </c>
      <c r="I177" s="239" t="s">
        <v>707</v>
      </c>
      <c r="J177" s="239"/>
      <c r="K177" s="281"/>
    </row>
    <row r="178" spans="2:11" ht="15" customHeight="1" x14ac:dyDescent="0.2">
      <c r="B178" s="260"/>
      <c r="C178" s="239" t="s">
        <v>61</v>
      </c>
      <c r="D178" s="239"/>
      <c r="E178" s="239"/>
      <c r="F178" s="259" t="s">
        <v>638</v>
      </c>
      <c r="G178" s="239"/>
      <c r="H178" s="239" t="s">
        <v>708</v>
      </c>
      <c r="I178" s="239" t="s">
        <v>709</v>
      </c>
      <c r="J178" s="239">
        <v>1</v>
      </c>
      <c r="K178" s="281"/>
    </row>
    <row r="179" spans="2:11" ht="15" customHeight="1" x14ac:dyDescent="0.2">
      <c r="B179" s="260"/>
      <c r="C179" s="239" t="s">
        <v>57</v>
      </c>
      <c r="D179" s="239"/>
      <c r="E179" s="239"/>
      <c r="F179" s="259" t="s">
        <v>638</v>
      </c>
      <c r="G179" s="239"/>
      <c r="H179" s="239" t="s">
        <v>710</v>
      </c>
      <c r="I179" s="239" t="s">
        <v>640</v>
      </c>
      <c r="J179" s="239">
        <v>20</v>
      </c>
      <c r="K179" s="281"/>
    </row>
    <row r="180" spans="2:11" ht="15" customHeight="1" x14ac:dyDescent="0.2">
      <c r="B180" s="260"/>
      <c r="C180" s="239" t="s">
        <v>58</v>
      </c>
      <c r="D180" s="239"/>
      <c r="E180" s="239"/>
      <c r="F180" s="259" t="s">
        <v>638</v>
      </c>
      <c r="G180" s="239"/>
      <c r="H180" s="239" t="s">
        <v>711</v>
      </c>
      <c r="I180" s="239" t="s">
        <v>640</v>
      </c>
      <c r="J180" s="239">
        <v>255</v>
      </c>
      <c r="K180" s="281"/>
    </row>
    <row r="181" spans="2:11" ht="15" customHeight="1" x14ac:dyDescent="0.2">
      <c r="B181" s="260"/>
      <c r="C181" s="239" t="s">
        <v>128</v>
      </c>
      <c r="D181" s="239"/>
      <c r="E181" s="239"/>
      <c r="F181" s="259" t="s">
        <v>638</v>
      </c>
      <c r="G181" s="239"/>
      <c r="H181" s="239" t="s">
        <v>602</v>
      </c>
      <c r="I181" s="239" t="s">
        <v>640</v>
      </c>
      <c r="J181" s="239">
        <v>10</v>
      </c>
      <c r="K181" s="281"/>
    </row>
    <row r="182" spans="2:11" ht="15" customHeight="1" x14ac:dyDescent="0.2">
      <c r="B182" s="260"/>
      <c r="C182" s="239" t="s">
        <v>129</v>
      </c>
      <c r="D182" s="239"/>
      <c r="E182" s="239"/>
      <c r="F182" s="259" t="s">
        <v>638</v>
      </c>
      <c r="G182" s="239"/>
      <c r="H182" s="239" t="s">
        <v>712</v>
      </c>
      <c r="I182" s="239" t="s">
        <v>673</v>
      </c>
      <c r="J182" s="239"/>
      <c r="K182" s="281"/>
    </row>
    <row r="183" spans="2:11" ht="15" customHeight="1" x14ac:dyDescent="0.2">
      <c r="B183" s="260"/>
      <c r="C183" s="239" t="s">
        <v>713</v>
      </c>
      <c r="D183" s="239"/>
      <c r="E183" s="239"/>
      <c r="F183" s="259" t="s">
        <v>638</v>
      </c>
      <c r="G183" s="239"/>
      <c r="H183" s="239" t="s">
        <v>714</v>
      </c>
      <c r="I183" s="239" t="s">
        <v>673</v>
      </c>
      <c r="J183" s="239"/>
      <c r="K183" s="281"/>
    </row>
    <row r="184" spans="2:11" ht="15" customHeight="1" x14ac:dyDescent="0.2">
      <c r="B184" s="260"/>
      <c r="C184" s="239" t="s">
        <v>702</v>
      </c>
      <c r="D184" s="239"/>
      <c r="E184" s="239"/>
      <c r="F184" s="259" t="s">
        <v>638</v>
      </c>
      <c r="G184" s="239"/>
      <c r="H184" s="239" t="s">
        <v>715</v>
      </c>
      <c r="I184" s="239" t="s">
        <v>673</v>
      </c>
      <c r="J184" s="239"/>
      <c r="K184" s="281"/>
    </row>
    <row r="185" spans="2:11" ht="15" customHeight="1" x14ac:dyDescent="0.2">
      <c r="B185" s="260"/>
      <c r="C185" s="239" t="s">
        <v>131</v>
      </c>
      <c r="D185" s="239"/>
      <c r="E185" s="239"/>
      <c r="F185" s="259" t="s">
        <v>644</v>
      </c>
      <c r="G185" s="239"/>
      <c r="H185" s="239" t="s">
        <v>716</v>
      </c>
      <c r="I185" s="239" t="s">
        <v>640</v>
      </c>
      <c r="J185" s="239">
        <v>50</v>
      </c>
      <c r="K185" s="281"/>
    </row>
    <row r="186" spans="2:11" ht="15" customHeight="1" x14ac:dyDescent="0.2">
      <c r="B186" s="260"/>
      <c r="C186" s="239" t="s">
        <v>717</v>
      </c>
      <c r="D186" s="239"/>
      <c r="E186" s="239"/>
      <c r="F186" s="259" t="s">
        <v>644</v>
      </c>
      <c r="G186" s="239"/>
      <c r="H186" s="239" t="s">
        <v>718</v>
      </c>
      <c r="I186" s="239" t="s">
        <v>719</v>
      </c>
      <c r="J186" s="239"/>
      <c r="K186" s="281"/>
    </row>
    <row r="187" spans="2:11" ht="15" customHeight="1" x14ac:dyDescent="0.2">
      <c r="B187" s="260"/>
      <c r="C187" s="239" t="s">
        <v>720</v>
      </c>
      <c r="D187" s="239"/>
      <c r="E187" s="239"/>
      <c r="F187" s="259" t="s">
        <v>644</v>
      </c>
      <c r="G187" s="239"/>
      <c r="H187" s="239" t="s">
        <v>721</v>
      </c>
      <c r="I187" s="239" t="s">
        <v>719</v>
      </c>
      <c r="J187" s="239"/>
      <c r="K187" s="281"/>
    </row>
    <row r="188" spans="2:11" ht="15" customHeight="1" x14ac:dyDescent="0.2">
      <c r="B188" s="260"/>
      <c r="C188" s="239" t="s">
        <v>722</v>
      </c>
      <c r="D188" s="239"/>
      <c r="E188" s="239"/>
      <c r="F188" s="259" t="s">
        <v>644</v>
      </c>
      <c r="G188" s="239"/>
      <c r="H188" s="239" t="s">
        <v>723</v>
      </c>
      <c r="I188" s="239" t="s">
        <v>719</v>
      </c>
      <c r="J188" s="239"/>
      <c r="K188" s="281"/>
    </row>
    <row r="189" spans="2:11" ht="15" customHeight="1" x14ac:dyDescent="0.2">
      <c r="B189" s="260"/>
      <c r="C189" s="293" t="s">
        <v>724</v>
      </c>
      <c r="D189" s="239"/>
      <c r="E189" s="239"/>
      <c r="F189" s="259" t="s">
        <v>644</v>
      </c>
      <c r="G189" s="239"/>
      <c r="H189" s="239" t="s">
        <v>725</v>
      </c>
      <c r="I189" s="239" t="s">
        <v>726</v>
      </c>
      <c r="J189" s="294" t="s">
        <v>727</v>
      </c>
      <c r="K189" s="281"/>
    </row>
    <row r="190" spans="2:11" ht="15" customHeight="1" x14ac:dyDescent="0.2">
      <c r="B190" s="260"/>
      <c r="C190" s="245" t="s">
        <v>46</v>
      </c>
      <c r="D190" s="239"/>
      <c r="E190" s="239"/>
      <c r="F190" s="259" t="s">
        <v>638</v>
      </c>
      <c r="G190" s="239"/>
      <c r="H190" s="236" t="s">
        <v>728</v>
      </c>
      <c r="I190" s="239" t="s">
        <v>729</v>
      </c>
      <c r="J190" s="239"/>
      <c r="K190" s="281"/>
    </row>
    <row r="191" spans="2:11" ht="15" customHeight="1" x14ac:dyDescent="0.2">
      <c r="B191" s="260"/>
      <c r="C191" s="245" t="s">
        <v>730</v>
      </c>
      <c r="D191" s="239"/>
      <c r="E191" s="239"/>
      <c r="F191" s="259" t="s">
        <v>638</v>
      </c>
      <c r="G191" s="239"/>
      <c r="H191" s="239" t="s">
        <v>731</v>
      </c>
      <c r="I191" s="239" t="s">
        <v>673</v>
      </c>
      <c r="J191" s="239"/>
      <c r="K191" s="281"/>
    </row>
    <row r="192" spans="2:11" ht="15" customHeight="1" x14ac:dyDescent="0.2">
      <c r="B192" s="260"/>
      <c r="C192" s="245" t="s">
        <v>732</v>
      </c>
      <c r="D192" s="239"/>
      <c r="E192" s="239"/>
      <c r="F192" s="259" t="s">
        <v>638</v>
      </c>
      <c r="G192" s="239"/>
      <c r="H192" s="239" t="s">
        <v>733</v>
      </c>
      <c r="I192" s="239" t="s">
        <v>673</v>
      </c>
      <c r="J192" s="239"/>
      <c r="K192" s="281"/>
    </row>
    <row r="193" spans="2:11" ht="15" customHeight="1" x14ac:dyDescent="0.2">
      <c r="B193" s="260"/>
      <c r="C193" s="245" t="s">
        <v>734</v>
      </c>
      <c r="D193" s="239"/>
      <c r="E193" s="239"/>
      <c r="F193" s="259" t="s">
        <v>644</v>
      </c>
      <c r="G193" s="239"/>
      <c r="H193" s="239" t="s">
        <v>735</v>
      </c>
      <c r="I193" s="239" t="s">
        <v>673</v>
      </c>
      <c r="J193" s="239"/>
      <c r="K193" s="281"/>
    </row>
    <row r="194" spans="2:11" ht="15" customHeight="1" x14ac:dyDescent="0.2">
      <c r="B194" s="287"/>
      <c r="C194" s="295"/>
      <c r="D194" s="269"/>
      <c r="E194" s="269"/>
      <c r="F194" s="269"/>
      <c r="G194" s="269"/>
      <c r="H194" s="269"/>
      <c r="I194" s="269"/>
      <c r="J194" s="269"/>
      <c r="K194" s="288"/>
    </row>
    <row r="195" spans="2:11" ht="18.75" customHeight="1" x14ac:dyDescent="0.2">
      <c r="B195" s="236"/>
      <c r="C195" s="239"/>
      <c r="D195" s="239"/>
      <c r="E195" s="239"/>
      <c r="F195" s="259"/>
      <c r="G195" s="239"/>
      <c r="H195" s="239"/>
      <c r="I195" s="239"/>
      <c r="J195" s="239"/>
      <c r="K195" s="236"/>
    </row>
    <row r="196" spans="2:11" ht="18.75" customHeight="1" x14ac:dyDescent="0.2">
      <c r="B196" s="236"/>
      <c r="C196" s="239"/>
      <c r="D196" s="239"/>
      <c r="E196" s="239"/>
      <c r="F196" s="259"/>
      <c r="G196" s="239"/>
      <c r="H196" s="239"/>
      <c r="I196" s="239"/>
      <c r="J196" s="239"/>
      <c r="K196" s="236"/>
    </row>
    <row r="197" spans="2:11" ht="18.75" customHeight="1" x14ac:dyDescent="0.2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spans="2:11" ht="13.5" x14ac:dyDescent="0.2">
      <c r="B198" s="228"/>
      <c r="C198" s="229"/>
      <c r="D198" s="229"/>
      <c r="E198" s="229"/>
      <c r="F198" s="229"/>
      <c r="G198" s="229"/>
      <c r="H198" s="229"/>
      <c r="I198" s="229"/>
      <c r="J198" s="229"/>
      <c r="K198" s="230"/>
    </row>
    <row r="199" spans="2:11" ht="21" x14ac:dyDescent="0.2">
      <c r="B199" s="231"/>
      <c r="C199" s="369" t="s">
        <v>736</v>
      </c>
      <c r="D199" s="369"/>
      <c r="E199" s="369"/>
      <c r="F199" s="369"/>
      <c r="G199" s="369"/>
      <c r="H199" s="369"/>
      <c r="I199" s="369"/>
      <c r="J199" s="369"/>
      <c r="K199" s="232"/>
    </row>
    <row r="200" spans="2:11" ht="25.5" customHeight="1" x14ac:dyDescent="0.3">
      <c r="B200" s="231"/>
      <c r="C200" s="296" t="s">
        <v>737</v>
      </c>
      <c r="D200" s="296"/>
      <c r="E200" s="296"/>
      <c r="F200" s="296" t="s">
        <v>738</v>
      </c>
      <c r="G200" s="297"/>
      <c r="H200" s="368" t="s">
        <v>739</v>
      </c>
      <c r="I200" s="368"/>
      <c r="J200" s="368"/>
      <c r="K200" s="232"/>
    </row>
    <row r="201" spans="2:11" ht="5.25" customHeight="1" x14ac:dyDescent="0.2">
      <c r="B201" s="260"/>
      <c r="C201" s="257"/>
      <c r="D201" s="257"/>
      <c r="E201" s="257"/>
      <c r="F201" s="257"/>
      <c r="G201" s="239"/>
      <c r="H201" s="257"/>
      <c r="I201" s="257"/>
      <c r="J201" s="257"/>
      <c r="K201" s="281"/>
    </row>
    <row r="202" spans="2:11" ht="15" customHeight="1" x14ac:dyDescent="0.2">
      <c r="B202" s="260"/>
      <c r="C202" s="239" t="s">
        <v>729</v>
      </c>
      <c r="D202" s="239"/>
      <c r="E202" s="239"/>
      <c r="F202" s="259" t="s">
        <v>47</v>
      </c>
      <c r="G202" s="239"/>
      <c r="H202" s="367" t="s">
        <v>740</v>
      </c>
      <c r="I202" s="367"/>
      <c r="J202" s="367"/>
      <c r="K202" s="281"/>
    </row>
    <row r="203" spans="2:11" ht="15" customHeight="1" x14ac:dyDescent="0.2">
      <c r="B203" s="260"/>
      <c r="C203" s="266"/>
      <c r="D203" s="239"/>
      <c r="E203" s="239"/>
      <c r="F203" s="259" t="s">
        <v>48</v>
      </c>
      <c r="G203" s="239"/>
      <c r="H203" s="367" t="s">
        <v>741</v>
      </c>
      <c r="I203" s="367"/>
      <c r="J203" s="367"/>
      <c r="K203" s="281"/>
    </row>
    <row r="204" spans="2:11" ht="15" customHeight="1" x14ac:dyDescent="0.2">
      <c r="B204" s="260"/>
      <c r="C204" s="266"/>
      <c r="D204" s="239"/>
      <c r="E204" s="239"/>
      <c r="F204" s="259" t="s">
        <v>51</v>
      </c>
      <c r="G204" s="239"/>
      <c r="H204" s="367" t="s">
        <v>742</v>
      </c>
      <c r="I204" s="367"/>
      <c r="J204" s="367"/>
      <c r="K204" s="281"/>
    </row>
    <row r="205" spans="2:11" ht="15" customHeight="1" x14ac:dyDescent="0.2">
      <c r="B205" s="260"/>
      <c r="C205" s="239"/>
      <c r="D205" s="239"/>
      <c r="E205" s="239"/>
      <c r="F205" s="259" t="s">
        <v>49</v>
      </c>
      <c r="G205" s="239"/>
      <c r="H205" s="367" t="s">
        <v>743</v>
      </c>
      <c r="I205" s="367"/>
      <c r="J205" s="367"/>
      <c r="K205" s="281"/>
    </row>
    <row r="206" spans="2:11" ht="15" customHeight="1" x14ac:dyDescent="0.2">
      <c r="B206" s="260"/>
      <c r="C206" s="239"/>
      <c r="D206" s="239"/>
      <c r="E206" s="239"/>
      <c r="F206" s="259" t="s">
        <v>50</v>
      </c>
      <c r="G206" s="239"/>
      <c r="H206" s="367" t="s">
        <v>744</v>
      </c>
      <c r="I206" s="367"/>
      <c r="J206" s="367"/>
      <c r="K206" s="281"/>
    </row>
    <row r="207" spans="2:11" ht="15" customHeight="1" x14ac:dyDescent="0.2">
      <c r="B207" s="260"/>
      <c r="C207" s="239"/>
      <c r="D207" s="239"/>
      <c r="E207" s="239"/>
      <c r="F207" s="259"/>
      <c r="G207" s="239"/>
      <c r="H207" s="239"/>
      <c r="I207" s="239"/>
      <c r="J207" s="239"/>
      <c r="K207" s="281"/>
    </row>
    <row r="208" spans="2:11" ht="15" customHeight="1" x14ac:dyDescent="0.2">
      <c r="B208" s="260"/>
      <c r="C208" s="239" t="s">
        <v>685</v>
      </c>
      <c r="D208" s="239"/>
      <c r="E208" s="239"/>
      <c r="F208" s="259" t="s">
        <v>82</v>
      </c>
      <c r="G208" s="239"/>
      <c r="H208" s="367" t="s">
        <v>745</v>
      </c>
      <c r="I208" s="367"/>
      <c r="J208" s="367"/>
      <c r="K208" s="281"/>
    </row>
    <row r="209" spans="2:11" ht="15" customHeight="1" x14ac:dyDescent="0.2">
      <c r="B209" s="260"/>
      <c r="C209" s="266"/>
      <c r="D209" s="239"/>
      <c r="E209" s="239"/>
      <c r="F209" s="259" t="s">
        <v>583</v>
      </c>
      <c r="G209" s="239"/>
      <c r="H209" s="367" t="s">
        <v>584</v>
      </c>
      <c r="I209" s="367"/>
      <c r="J209" s="367"/>
      <c r="K209" s="281"/>
    </row>
    <row r="210" spans="2:11" ht="15" customHeight="1" x14ac:dyDescent="0.2">
      <c r="B210" s="260"/>
      <c r="C210" s="239"/>
      <c r="D210" s="239"/>
      <c r="E210" s="239"/>
      <c r="F210" s="259" t="s">
        <v>581</v>
      </c>
      <c r="G210" s="239"/>
      <c r="H210" s="367" t="s">
        <v>746</v>
      </c>
      <c r="I210" s="367"/>
      <c r="J210" s="367"/>
      <c r="K210" s="281"/>
    </row>
    <row r="211" spans="2:11" ht="15" customHeight="1" x14ac:dyDescent="0.2">
      <c r="B211" s="298"/>
      <c r="C211" s="266"/>
      <c r="D211" s="266"/>
      <c r="E211" s="266"/>
      <c r="F211" s="259" t="s">
        <v>585</v>
      </c>
      <c r="G211" s="245"/>
      <c r="H211" s="366" t="s">
        <v>586</v>
      </c>
      <c r="I211" s="366"/>
      <c r="J211" s="366"/>
      <c r="K211" s="299"/>
    </row>
    <row r="212" spans="2:11" ht="15" customHeight="1" x14ac:dyDescent="0.2">
      <c r="B212" s="298"/>
      <c r="C212" s="266"/>
      <c r="D212" s="266"/>
      <c r="E212" s="266"/>
      <c r="F212" s="259" t="s">
        <v>184</v>
      </c>
      <c r="G212" s="245"/>
      <c r="H212" s="366" t="s">
        <v>747</v>
      </c>
      <c r="I212" s="366"/>
      <c r="J212" s="366"/>
      <c r="K212" s="299"/>
    </row>
    <row r="213" spans="2:11" ht="15" customHeight="1" x14ac:dyDescent="0.2">
      <c r="B213" s="298"/>
      <c r="C213" s="266"/>
      <c r="D213" s="266"/>
      <c r="E213" s="266"/>
      <c r="F213" s="300"/>
      <c r="G213" s="245"/>
      <c r="H213" s="301"/>
      <c r="I213" s="301"/>
      <c r="J213" s="301"/>
      <c r="K213" s="299"/>
    </row>
    <row r="214" spans="2:11" ht="15" customHeight="1" x14ac:dyDescent="0.2">
      <c r="B214" s="298"/>
      <c r="C214" s="239" t="s">
        <v>709</v>
      </c>
      <c r="D214" s="266"/>
      <c r="E214" s="266"/>
      <c r="F214" s="259">
        <v>1</v>
      </c>
      <c r="G214" s="245"/>
      <c r="H214" s="366" t="s">
        <v>748</v>
      </c>
      <c r="I214" s="366"/>
      <c r="J214" s="366"/>
      <c r="K214" s="299"/>
    </row>
    <row r="215" spans="2:11" ht="15" customHeight="1" x14ac:dyDescent="0.2">
      <c r="B215" s="298"/>
      <c r="C215" s="266"/>
      <c r="D215" s="266"/>
      <c r="E215" s="266"/>
      <c r="F215" s="259">
        <v>2</v>
      </c>
      <c r="G215" s="245"/>
      <c r="H215" s="366" t="s">
        <v>749</v>
      </c>
      <c r="I215" s="366"/>
      <c r="J215" s="366"/>
      <c r="K215" s="299"/>
    </row>
    <row r="216" spans="2:11" ht="15" customHeight="1" x14ac:dyDescent="0.2">
      <c r="B216" s="298"/>
      <c r="C216" s="266"/>
      <c r="D216" s="266"/>
      <c r="E216" s="266"/>
      <c r="F216" s="259">
        <v>3</v>
      </c>
      <c r="G216" s="245"/>
      <c r="H216" s="366" t="s">
        <v>750</v>
      </c>
      <c r="I216" s="366"/>
      <c r="J216" s="366"/>
      <c r="K216" s="299"/>
    </row>
    <row r="217" spans="2:11" ht="15" customHeight="1" x14ac:dyDescent="0.2">
      <c r="B217" s="298"/>
      <c r="C217" s="266"/>
      <c r="D217" s="266"/>
      <c r="E217" s="266"/>
      <c r="F217" s="259">
        <v>4</v>
      </c>
      <c r="G217" s="245"/>
      <c r="H217" s="366" t="s">
        <v>751</v>
      </c>
      <c r="I217" s="366"/>
      <c r="J217" s="366"/>
      <c r="K217" s="299"/>
    </row>
    <row r="218" spans="2:11" ht="12.75" customHeight="1" x14ac:dyDescent="0.2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C3:J3"/>
    <mergeCell ref="C9:J9"/>
    <mergeCell ref="D10:J10"/>
    <mergeCell ref="D15:J15"/>
    <mergeCell ref="C4:J4"/>
    <mergeCell ref="C6:J6"/>
    <mergeCell ref="C7:J7"/>
    <mergeCell ref="D11:J11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2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90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ht="12" customHeight="1" x14ac:dyDescent="0.2">
      <c r="B8" s="18"/>
      <c r="D8" s="109" t="s">
        <v>115</v>
      </c>
      <c r="L8" s="18"/>
    </row>
    <row r="9" spans="2:46" s="1" customFormat="1" ht="16.5" customHeight="1" x14ac:dyDescent="0.2">
      <c r="B9" s="36"/>
      <c r="E9" s="359" t="s">
        <v>116</v>
      </c>
      <c r="F9" s="361"/>
      <c r="G9" s="361"/>
      <c r="H9" s="361"/>
      <c r="I9" s="110"/>
      <c r="L9" s="36"/>
    </row>
    <row r="10" spans="2:46" s="1" customFormat="1" ht="12" customHeight="1" x14ac:dyDescent="0.2">
      <c r="B10" s="36"/>
      <c r="D10" s="109" t="s">
        <v>117</v>
      </c>
      <c r="I10" s="110"/>
      <c r="L10" s="36"/>
    </row>
    <row r="11" spans="2:46" s="1" customFormat="1" ht="36.950000000000003" customHeight="1" x14ac:dyDescent="0.2">
      <c r="B11" s="36"/>
      <c r="E11" s="362" t="s">
        <v>118</v>
      </c>
      <c r="F11" s="361"/>
      <c r="G11" s="361"/>
      <c r="H11" s="361"/>
      <c r="I11" s="110"/>
      <c r="L11" s="36"/>
    </row>
    <row r="12" spans="2:46" s="1" customFormat="1" x14ac:dyDescent="0.2">
      <c r="B12" s="36"/>
      <c r="I12" s="110"/>
      <c r="L12" s="36"/>
    </row>
    <row r="13" spans="2:46" s="1" customFormat="1" ht="12" customHeight="1" x14ac:dyDescent="0.2">
      <c r="B13" s="36"/>
      <c r="D13" s="109" t="s">
        <v>18</v>
      </c>
      <c r="F13" s="15" t="s">
        <v>19</v>
      </c>
      <c r="I13" s="111" t="s">
        <v>20</v>
      </c>
      <c r="J13" s="15" t="s">
        <v>21</v>
      </c>
      <c r="L13" s="36"/>
    </row>
    <row r="14" spans="2:46" s="1" customFormat="1" ht="12" customHeight="1" x14ac:dyDescent="0.2">
      <c r="B14" s="36"/>
      <c r="D14" s="109" t="s">
        <v>22</v>
      </c>
      <c r="F14" s="15" t="s">
        <v>23</v>
      </c>
      <c r="I14" s="111" t="s">
        <v>24</v>
      </c>
      <c r="J14" s="112" t="str">
        <f>'Rekapitulace stavby'!AN8</f>
        <v>3. 4. 2019</v>
      </c>
      <c r="L14" s="36"/>
    </row>
    <row r="15" spans="2:46" s="1" customFormat="1" ht="10.9" customHeight="1" x14ac:dyDescent="0.2">
      <c r="B15" s="36"/>
      <c r="I15" s="110"/>
      <c r="L15" s="36"/>
    </row>
    <row r="16" spans="2:46" s="1" customFormat="1" ht="12" customHeight="1" x14ac:dyDescent="0.2">
      <c r="B16" s="36"/>
      <c r="D16" s="109" t="s">
        <v>26</v>
      </c>
      <c r="I16" s="111" t="s">
        <v>27</v>
      </c>
      <c r="J16" s="15" t="s">
        <v>28</v>
      </c>
      <c r="L16" s="36"/>
    </row>
    <row r="17" spans="2:12" s="1" customFormat="1" ht="18" customHeight="1" x14ac:dyDescent="0.2">
      <c r="B17" s="36"/>
      <c r="E17" s="15" t="s">
        <v>29</v>
      </c>
      <c r="I17" s="111" t="s">
        <v>30</v>
      </c>
      <c r="J17" s="15" t="s">
        <v>31</v>
      </c>
      <c r="L17" s="36"/>
    </row>
    <row r="18" spans="2:12" s="1" customFormat="1" ht="6.95" customHeight="1" x14ac:dyDescent="0.2">
      <c r="B18" s="36"/>
      <c r="I18" s="110"/>
      <c r="L18" s="36"/>
    </row>
    <row r="19" spans="2:12" s="1" customFormat="1" ht="12" customHeight="1" x14ac:dyDescent="0.2">
      <c r="B19" s="36"/>
      <c r="D19" s="109" t="s">
        <v>32</v>
      </c>
      <c r="I19" s="111" t="s">
        <v>27</v>
      </c>
      <c r="J19" s="28" t="str">
        <f>'Rekapitulace stavby'!AN13</f>
        <v>Vyplň údaj</v>
      </c>
      <c r="L19" s="36"/>
    </row>
    <row r="20" spans="2:12" s="1" customFormat="1" ht="18" customHeight="1" x14ac:dyDescent="0.2">
      <c r="B20" s="36"/>
      <c r="E20" s="363" t="str">
        <f>'Rekapitulace stavby'!E14</f>
        <v>Vyplň údaj</v>
      </c>
      <c r="F20" s="364"/>
      <c r="G20" s="364"/>
      <c r="H20" s="364"/>
      <c r="I20" s="111" t="s">
        <v>30</v>
      </c>
      <c r="J20" s="28" t="str">
        <f>'Rekapitulace stavby'!AN14</f>
        <v>Vyplň údaj</v>
      </c>
      <c r="L20" s="36"/>
    </row>
    <row r="21" spans="2:12" s="1" customFormat="1" ht="6.95" customHeight="1" x14ac:dyDescent="0.2">
      <c r="B21" s="36"/>
      <c r="I21" s="110"/>
      <c r="L21" s="36"/>
    </row>
    <row r="22" spans="2:12" s="1" customFormat="1" ht="12" customHeight="1" x14ac:dyDescent="0.2">
      <c r="B22" s="36"/>
      <c r="D22" s="109" t="s">
        <v>34</v>
      </c>
      <c r="I22" s="111" t="s">
        <v>27</v>
      </c>
      <c r="J22" s="15" t="str">
        <f>IF('Rekapitulace stavby'!AN16="","",'Rekapitulace stavby'!AN16)</f>
        <v/>
      </c>
      <c r="L22" s="36"/>
    </row>
    <row r="23" spans="2:12" s="1" customFormat="1" ht="18" customHeight="1" x14ac:dyDescent="0.2">
      <c r="B23" s="36"/>
      <c r="E23" s="15" t="str">
        <f>IF('Rekapitulace stavby'!E17="","",'Rekapitulace stavby'!E17)</f>
        <v xml:space="preserve"> </v>
      </c>
      <c r="I23" s="111" t="s">
        <v>30</v>
      </c>
      <c r="J23" s="15" t="str">
        <f>IF('Rekapitulace stavby'!AN17="","",'Rekapitulace stavby'!AN17)</f>
        <v/>
      </c>
      <c r="L23" s="36"/>
    </row>
    <row r="24" spans="2:12" s="1" customFormat="1" ht="6.95" customHeight="1" x14ac:dyDescent="0.2">
      <c r="B24" s="36"/>
      <c r="I24" s="110"/>
      <c r="L24" s="36"/>
    </row>
    <row r="25" spans="2:12" s="1" customFormat="1" ht="12" customHeight="1" x14ac:dyDescent="0.2">
      <c r="B25" s="36"/>
      <c r="D25" s="109" t="s">
        <v>38</v>
      </c>
      <c r="I25" s="111" t="s">
        <v>27</v>
      </c>
      <c r="J25" s="15" t="s">
        <v>35</v>
      </c>
      <c r="L25" s="36"/>
    </row>
    <row r="26" spans="2:12" s="1" customFormat="1" ht="18" customHeight="1" x14ac:dyDescent="0.2">
      <c r="B26" s="36"/>
      <c r="E26" s="15" t="s">
        <v>39</v>
      </c>
      <c r="I26" s="111" t="s">
        <v>30</v>
      </c>
      <c r="J26" s="15" t="s">
        <v>35</v>
      </c>
      <c r="L26" s="36"/>
    </row>
    <row r="27" spans="2:12" s="1" customFormat="1" ht="6.95" customHeight="1" x14ac:dyDescent="0.2">
      <c r="B27" s="36"/>
      <c r="I27" s="110"/>
      <c r="L27" s="36"/>
    </row>
    <row r="28" spans="2:12" s="1" customFormat="1" ht="12" customHeight="1" x14ac:dyDescent="0.2">
      <c r="B28" s="36"/>
      <c r="D28" s="109" t="s">
        <v>40</v>
      </c>
      <c r="I28" s="110"/>
      <c r="L28" s="36"/>
    </row>
    <row r="29" spans="2:12" s="7" customFormat="1" ht="16.5" customHeight="1" x14ac:dyDescent="0.2">
      <c r="B29" s="113"/>
      <c r="E29" s="365" t="s">
        <v>35</v>
      </c>
      <c r="F29" s="365"/>
      <c r="G29" s="365"/>
      <c r="H29" s="365"/>
      <c r="I29" s="114"/>
      <c r="L29" s="113"/>
    </row>
    <row r="30" spans="2:12" s="1" customFormat="1" ht="6.95" customHeight="1" x14ac:dyDescent="0.2">
      <c r="B30" s="36"/>
      <c r="I30" s="110"/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25.35" customHeight="1" x14ac:dyDescent="0.2">
      <c r="B32" s="36"/>
      <c r="D32" s="116" t="s">
        <v>42</v>
      </c>
      <c r="I32" s="110"/>
      <c r="J32" s="117">
        <f>ROUND(J88, 2)</f>
        <v>0</v>
      </c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14.45" customHeight="1" x14ac:dyDescent="0.2">
      <c r="B34" s="36"/>
      <c r="F34" s="118" t="s">
        <v>44</v>
      </c>
      <c r="I34" s="119" t="s">
        <v>43</v>
      </c>
      <c r="J34" s="118" t="s">
        <v>45</v>
      </c>
      <c r="L34" s="36"/>
    </row>
    <row r="35" spans="2:12" s="1" customFormat="1" ht="14.45" customHeight="1" x14ac:dyDescent="0.2">
      <c r="B35" s="36"/>
      <c r="D35" s="109" t="s">
        <v>46</v>
      </c>
      <c r="E35" s="109" t="s">
        <v>47</v>
      </c>
      <c r="F35" s="120">
        <f>ROUND((SUM(BE88:BE131)),  2)</f>
        <v>0</v>
      </c>
      <c r="I35" s="121">
        <v>0.21</v>
      </c>
      <c r="J35" s="120">
        <f>ROUND(((SUM(BE88:BE131))*I35),  2)</f>
        <v>0</v>
      </c>
      <c r="L35" s="36"/>
    </row>
    <row r="36" spans="2:12" s="1" customFormat="1" ht="14.45" customHeight="1" x14ac:dyDescent="0.2">
      <c r="B36" s="36"/>
      <c r="E36" s="109" t="s">
        <v>48</v>
      </c>
      <c r="F36" s="120">
        <f>ROUND((SUM(BF88:BF131)),  2)</f>
        <v>0</v>
      </c>
      <c r="I36" s="121">
        <v>0.15</v>
      </c>
      <c r="J36" s="120">
        <f>ROUND(((SUM(BF88:BF131))*I36),  2)</f>
        <v>0</v>
      </c>
      <c r="L36" s="36"/>
    </row>
    <row r="37" spans="2:12" s="1" customFormat="1" ht="14.45" hidden="1" customHeight="1" x14ac:dyDescent="0.2">
      <c r="B37" s="36"/>
      <c r="E37" s="109" t="s">
        <v>49</v>
      </c>
      <c r="F37" s="120">
        <f>ROUND((SUM(BG88:BG131)),  2)</f>
        <v>0</v>
      </c>
      <c r="I37" s="121">
        <v>0.21</v>
      </c>
      <c r="J37" s="120">
        <f>0</f>
        <v>0</v>
      </c>
      <c r="L37" s="36"/>
    </row>
    <row r="38" spans="2:12" s="1" customFormat="1" ht="14.45" hidden="1" customHeight="1" x14ac:dyDescent="0.2">
      <c r="B38" s="36"/>
      <c r="E38" s="109" t="s">
        <v>50</v>
      </c>
      <c r="F38" s="120">
        <f>ROUND((SUM(BH88:BH131)),  2)</f>
        <v>0</v>
      </c>
      <c r="I38" s="121">
        <v>0.15</v>
      </c>
      <c r="J38" s="120">
        <f>0</f>
        <v>0</v>
      </c>
      <c r="L38" s="36"/>
    </row>
    <row r="39" spans="2:12" s="1" customFormat="1" ht="14.45" hidden="1" customHeight="1" x14ac:dyDescent="0.2">
      <c r="B39" s="36"/>
      <c r="E39" s="109" t="s">
        <v>51</v>
      </c>
      <c r="F39" s="120">
        <f>ROUND((SUM(BI88:BI131)),  2)</f>
        <v>0</v>
      </c>
      <c r="I39" s="121">
        <v>0</v>
      </c>
      <c r="J39" s="120">
        <f>0</f>
        <v>0</v>
      </c>
      <c r="L39" s="36"/>
    </row>
    <row r="40" spans="2:12" s="1" customFormat="1" ht="6.95" customHeight="1" x14ac:dyDescent="0.2">
      <c r="B40" s="36"/>
      <c r="I40" s="110"/>
      <c r="L40" s="36"/>
    </row>
    <row r="41" spans="2:12" s="1" customFormat="1" ht="25.35" customHeight="1" x14ac:dyDescent="0.2">
      <c r="B41" s="36"/>
      <c r="C41" s="122"/>
      <c r="D41" s="123" t="s">
        <v>52</v>
      </c>
      <c r="E41" s="124"/>
      <c r="F41" s="124"/>
      <c r="G41" s="125" t="s">
        <v>53</v>
      </c>
      <c r="H41" s="126" t="s">
        <v>54</v>
      </c>
      <c r="I41" s="127"/>
      <c r="J41" s="128">
        <f>SUM(J32:J39)</f>
        <v>0</v>
      </c>
      <c r="K41" s="129"/>
      <c r="L41" s="36"/>
    </row>
    <row r="42" spans="2:12" s="1" customFormat="1" ht="14.45" customHeight="1" x14ac:dyDescent="0.2"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36"/>
    </row>
    <row r="46" spans="2:12" s="1" customFormat="1" ht="6.95" customHeight="1" x14ac:dyDescent="0.2">
      <c r="B46" s="133"/>
      <c r="C46" s="134"/>
      <c r="D46" s="134"/>
      <c r="E46" s="134"/>
      <c r="F46" s="134"/>
      <c r="G46" s="134"/>
      <c r="H46" s="134"/>
      <c r="I46" s="135"/>
      <c r="J46" s="134"/>
      <c r="K46" s="134"/>
      <c r="L46" s="36"/>
    </row>
    <row r="47" spans="2:12" s="1" customFormat="1" ht="24.95" customHeight="1" x14ac:dyDescent="0.2">
      <c r="B47" s="32"/>
      <c r="C47" s="21" t="s">
        <v>119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6.95" customHeight="1" x14ac:dyDescent="0.2">
      <c r="B48" s="32"/>
      <c r="C48" s="33"/>
      <c r="D48" s="33"/>
      <c r="E48" s="33"/>
      <c r="F48" s="33"/>
      <c r="G48" s="33"/>
      <c r="H48" s="33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16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57" t="str">
        <f>E7</f>
        <v>Oprava traťového úseku K.Huť-Lenora</v>
      </c>
      <c r="F50" s="358"/>
      <c r="G50" s="358"/>
      <c r="H50" s="358"/>
      <c r="I50" s="110"/>
      <c r="J50" s="33"/>
      <c r="K50" s="33"/>
      <c r="L50" s="36"/>
    </row>
    <row r="51" spans="2:47" ht="12" customHeight="1" x14ac:dyDescent="0.2">
      <c r="B51" s="19"/>
      <c r="C51" s="27" t="s">
        <v>115</v>
      </c>
      <c r="D51" s="20"/>
      <c r="E51" s="20"/>
      <c r="F51" s="20"/>
      <c r="G51" s="20"/>
      <c r="H51" s="20"/>
      <c r="J51" s="20"/>
      <c r="K51" s="20"/>
      <c r="L51" s="18"/>
    </row>
    <row r="52" spans="2:47" s="1" customFormat="1" ht="16.5" customHeight="1" x14ac:dyDescent="0.2">
      <c r="B52" s="32"/>
      <c r="C52" s="33"/>
      <c r="D52" s="33"/>
      <c r="E52" s="357" t="s">
        <v>116</v>
      </c>
      <c r="F52" s="335"/>
      <c r="G52" s="335"/>
      <c r="H52" s="335"/>
      <c r="I52" s="110"/>
      <c r="J52" s="33"/>
      <c r="K52" s="33"/>
      <c r="L52" s="36"/>
    </row>
    <row r="53" spans="2:47" s="1" customFormat="1" ht="12" customHeight="1" x14ac:dyDescent="0.2">
      <c r="B53" s="32"/>
      <c r="C53" s="27" t="s">
        <v>117</v>
      </c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6.5" customHeight="1" x14ac:dyDescent="0.2">
      <c r="B54" s="32"/>
      <c r="C54" s="33"/>
      <c r="D54" s="33"/>
      <c r="E54" s="336" t="str">
        <f>E11</f>
        <v>SO 1.1 - Demontáž kolejového roštu</v>
      </c>
      <c r="F54" s="335"/>
      <c r="G54" s="335"/>
      <c r="H54" s="335"/>
      <c r="I54" s="110"/>
      <c r="J54" s="33"/>
      <c r="K54" s="33"/>
      <c r="L54" s="36"/>
    </row>
    <row r="55" spans="2:47" s="1" customFormat="1" ht="6.95" customHeight="1" x14ac:dyDescent="0.2">
      <c r="B55" s="32"/>
      <c r="C55" s="33"/>
      <c r="D55" s="33"/>
      <c r="E55" s="33"/>
      <c r="F55" s="33"/>
      <c r="G55" s="33"/>
      <c r="H55" s="33"/>
      <c r="I55" s="110"/>
      <c r="J55" s="33"/>
      <c r="K55" s="33"/>
      <c r="L55" s="36"/>
    </row>
    <row r="56" spans="2:47" s="1" customFormat="1" ht="12" customHeight="1" x14ac:dyDescent="0.2">
      <c r="B56" s="32"/>
      <c r="C56" s="27" t="s">
        <v>22</v>
      </c>
      <c r="D56" s="33"/>
      <c r="E56" s="33"/>
      <c r="F56" s="25" t="str">
        <f>F14</f>
        <v>Zátoň - lenora</v>
      </c>
      <c r="G56" s="33"/>
      <c r="H56" s="33"/>
      <c r="I56" s="111" t="s">
        <v>24</v>
      </c>
      <c r="J56" s="53" t="str">
        <f>IF(J14="","",J14)</f>
        <v>3. 4. 2019</v>
      </c>
      <c r="K56" s="33"/>
      <c r="L56" s="36"/>
    </row>
    <row r="57" spans="2:47" s="1" customFormat="1" ht="6.95" customHeight="1" x14ac:dyDescent="0.2">
      <c r="B57" s="32"/>
      <c r="C57" s="33"/>
      <c r="D57" s="33"/>
      <c r="E57" s="33"/>
      <c r="F57" s="33"/>
      <c r="G57" s="33"/>
      <c r="H57" s="33"/>
      <c r="I57" s="110"/>
      <c r="J57" s="33"/>
      <c r="K57" s="33"/>
      <c r="L57" s="36"/>
    </row>
    <row r="58" spans="2:47" s="1" customFormat="1" ht="13.7" customHeight="1" x14ac:dyDescent="0.2">
      <c r="B58" s="32"/>
      <c r="C58" s="27" t="s">
        <v>26</v>
      </c>
      <c r="D58" s="33"/>
      <c r="E58" s="33"/>
      <c r="F58" s="25" t="str">
        <f>E17</f>
        <v xml:space="preserve">Správa železniční dopravní cesty, s. o., OŘ Plzeň </v>
      </c>
      <c r="G58" s="33"/>
      <c r="H58" s="33"/>
      <c r="I58" s="111" t="s">
        <v>34</v>
      </c>
      <c r="J58" s="30" t="str">
        <f>E23</f>
        <v xml:space="preserve"> </v>
      </c>
      <c r="K58" s="33"/>
      <c r="L58" s="36"/>
    </row>
    <row r="59" spans="2:47" s="1" customFormat="1" ht="13.7" customHeight="1" x14ac:dyDescent="0.2">
      <c r="B59" s="32"/>
      <c r="C59" s="27" t="s">
        <v>32</v>
      </c>
      <c r="D59" s="33"/>
      <c r="E59" s="33"/>
      <c r="F59" s="25" t="str">
        <f>IF(E20="","",E20)</f>
        <v>Vyplň údaj</v>
      </c>
      <c r="G59" s="33"/>
      <c r="H59" s="33"/>
      <c r="I59" s="111" t="s">
        <v>38</v>
      </c>
      <c r="J59" s="30" t="str">
        <f>E26</f>
        <v>Libor Brabenec</v>
      </c>
      <c r="K59" s="33"/>
      <c r="L59" s="36"/>
    </row>
    <row r="60" spans="2:47" s="1" customFormat="1" ht="10.35" customHeight="1" x14ac:dyDescent="0.2">
      <c r="B60" s="32"/>
      <c r="C60" s="33"/>
      <c r="D60" s="33"/>
      <c r="E60" s="33"/>
      <c r="F60" s="33"/>
      <c r="G60" s="33"/>
      <c r="H60" s="33"/>
      <c r="I60" s="110"/>
      <c r="J60" s="33"/>
      <c r="K60" s="33"/>
      <c r="L60" s="36"/>
    </row>
    <row r="61" spans="2:47" s="1" customFormat="1" ht="29.25" customHeight="1" x14ac:dyDescent="0.2">
      <c r="B61" s="32"/>
      <c r="C61" s="136" t="s">
        <v>120</v>
      </c>
      <c r="D61" s="137"/>
      <c r="E61" s="137"/>
      <c r="F61" s="137"/>
      <c r="G61" s="137"/>
      <c r="H61" s="137"/>
      <c r="I61" s="138"/>
      <c r="J61" s="139" t="s">
        <v>121</v>
      </c>
      <c r="K61" s="137"/>
      <c r="L61" s="36"/>
    </row>
    <row r="62" spans="2:47" s="1" customFormat="1" ht="10.35" customHeight="1" x14ac:dyDescent="0.2">
      <c r="B62" s="32"/>
      <c r="C62" s="33"/>
      <c r="D62" s="33"/>
      <c r="E62" s="33"/>
      <c r="F62" s="33"/>
      <c r="G62" s="33"/>
      <c r="H62" s="33"/>
      <c r="I62" s="110"/>
      <c r="J62" s="33"/>
      <c r="K62" s="33"/>
      <c r="L62" s="36"/>
    </row>
    <row r="63" spans="2:47" s="1" customFormat="1" ht="22.9" customHeight="1" x14ac:dyDescent="0.2">
      <c r="B63" s="32"/>
      <c r="C63" s="140" t="s">
        <v>74</v>
      </c>
      <c r="D63" s="33"/>
      <c r="E63" s="33"/>
      <c r="F63" s="33"/>
      <c r="G63" s="33"/>
      <c r="H63" s="33"/>
      <c r="I63" s="110"/>
      <c r="J63" s="71">
        <f>J88</f>
        <v>0</v>
      </c>
      <c r="K63" s="33"/>
      <c r="L63" s="36"/>
      <c r="AU63" s="15" t="s">
        <v>122</v>
      </c>
    </row>
    <row r="64" spans="2:47" s="8" customFormat="1" ht="24.95" customHeight="1" x14ac:dyDescent="0.2">
      <c r="B64" s="141"/>
      <c r="C64" s="142"/>
      <c r="D64" s="143" t="s">
        <v>123</v>
      </c>
      <c r="E64" s="144"/>
      <c r="F64" s="144"/>
      <c r="G64" s="144"/>
      <c r="H64" s="144"/>
      <c r="I64" s="145"/>
      <c r="J64" s="146">
        <f>J89</f>
        <v>0</v>
      </c>
      <c r="K64" s="142"/>
      <c r="L64" s="147"/>
    </row>
    <row r="65" spans="2:12" s="9" customFormat="1" ht="19.899999999999999" customHeight="1" x14ac:dyDescent="0.2">
      <c r="B65" s="148"/>
      <c r="C65" s="92"/>
      <c r="D65" s="149" t="s">
        <v>124</v>
      </c>
      <c r="E65" s="150"/>
      <c r="F65" s="150"/>
      <c r="G65" s="150"/>
      <c r="H65" s="150"/>
      <c r="I65" s="151"/>
      <c r="J65" s="152">
        <f>J90</f>
        <v>0</v>
      </c>
      <c r="K65" s="92"/>
      <c r="L65" s="153"/>
    </row>
    <row r="66" spans="2:12" s="8" customFormat="1" ht="24.95" customHeight="1" x14ac:dyDescent="0.2">
      <c r="B66" s="141"/>
      <c r="C66" s="142"/>
      <c r="D66" s="143" t="s">
        <v>125</v>
      </c>
      <c r="E66" s="144"/>
      <c r="F66" s="144"/>
      <c r="G66" s="144"/>
      <c r="H66" s="144"/>
      <c r="I66" s="145"/>
      <c r="J66" s="146">
        <f>J107</f>
        <v>0</v>
      </c>
      <c r="K66" s="142"/>
      <c r="L66" s="147"/>
    </row>
    <row r="67" spans="2:12" s="1" customFormat="1" ht="21.75" customHeight="1" x14ac:dyDescent="0.2">
      <c r="B67" s="32"/>
      <c r="C67" s="33"/>
      <c r="D67" s="33"/>
      <c r="E67" s="33"/>
      <c r="F67" s="33"/>
      <c r="G67" s="33"/>
      <c r="H67" s="33"/>
      <c r="I67" s="110"/>
      <c r="J67" s="33"/>
      <c r="K67" s="33"/>
      <c r="L67" s="36"/>
    </row>
    <row r="68" spans="2:12" s="1" customFormat="1" ht="6.95" customHeight="1" x14ac:dyDescent="0.2">
      <c r="B68" s="44"/>
      <c r="C68" s="45"/>
      <c r="D68" s="45"/>
      <c r="E68" s="45"/>
      <c r="F68" s="45"/>
      <c r="G68" s="45"/>
      <c r="H68" s="45"/>
      <c r="I68" s="132"/>
      <c r="J68" s="45"/>
      <c r="K68" s="45"/>
      <c r="L68" s="36"/>
    </row>
    <row r="72" spans="2:12" s="1" customFormat="1" ht="6.95" customHeight="1" x14ac:dyDescent="0.2">
      <c r="B72" s="46"/>
      <c r="C72" s="47"/>
      <c r="D72" s="47"/>
      <c r="E72" s="47"/>
      <c r="F72" s="47"/>
      <c r="G72" s="47"/>
      <c r="H72" s="47"/>
      <c r="I72" s="135"/>
      <c r="J72" s="47"/>
      <c r="K72" s="47"/>
      <c r="L72" s="36"/>
    </row>
    <row r="73" spans="2:12" s="1" customFormat="1" ht="24.95" customHeight="1" x14ac:dyDescent="0.2">
      <c r="B73" s="32"/>
      <c r="C73" s="21" t="s">
        <v>126</v>
      </c>
      <c r="D73" s="33"/>
      <c r="E73" s="33"/>
      <c r="F73" s="33"/>
      <c r="G73" s="33"/>
      <c r="H73" s="33"/>
      <c r="I73" s="110"/>
      <c r="J73" s="33"/>
      <c r="K73" s="33"/>
      <c r="L73" s="36"/>
    </row>
    <row r="74" spans="2:12" s="1" customFormat="1" ht="6.95" customHeight="1" x14ac:dyDescent="0.2">
      <c r="B74" s="32"/>
      <c r="C74" s="33"/>
      <c r="D74" s="33"/>
      <c r="E74" s="33"/>
      <c r="F74" s="33"/>
      <c r="G74" s="33"/>
      <c r="H74" s="33"/>
      <c r="I74" s="110"/>
      <c r="J74" s="33"/>
      <c r="K74" s="33"/>
      <c r="L74" s="36"/>
    </row>
    <row r="75" spans="2:12" s="1" customFormat="1" ht="12" customHeight="1" x14ac:dyDescent="0.2">
      <c r="B75" s="32"/>
      <c r="C75" s="27" t="s">
        <v>16</v>
      </c>
      <c r="D75" s="33"/>
      <c r="E75" s="33"/>
      <c r="F75" s="33"/>
      <c r="G75" s="33"/>
      <c r="H75" s="33"/>
      <c r="I75" s="110"/>
      <c r="J75" s="33"/>
      <c r="K75" s="33"/>
      <c r="L75" s="36"/>
    </row>
    <row r="76" spans="2:12" s="1" customFormat="1" ht="16.5" customHeight="1" x14ac:dyDescent="0.2">
      <c r="B76" s="32"/>
      <c r="C76" s="33"/>
      <c r="D76" s="33"/>
      <c r="E76" s="357" t="str">
        <f>E7</f>
        <v>Oprava traťového úseku K.Huť-Lenora</v>
      </c>
      <c r="F76" s="358"/>
      <c r="G76" s="358"/>
      <c r="H76" s="358"/>
      <c r="I76" s="110"/>
      <c r="J76" s="33"/>
      <c r="K76" s="33"/>
      <c r="L76" s="36"/>
    </row>
    <row r="77" spans="2:12" ht="12" customHeight="1" x14ac:dyDescent="0.2">
      <c r="B77" s="19"/>
      <c r="C77" s="27" t="s">
        <v>115</v>
      </c>
      <c r="D77" s="20"/>
      <c r="E77" s="20"/>
      <c r="F77" s="20"/>
      <c r="G77" s="20"/>
      <c r="H77" s="20"/>
      <c r="J77" s="20"/>
      <c r="K77" s="20"/>
      <c r="L77" s="18"/>
    </row>
    <row r="78" spans="2:12" s="1" customFormat="1" ht="16.5" customHeight="1" x14ac:dyDescent="0.2">
      <c r="B78" s="32"/>
      <c r="C78" s="33"/>
      <c r="D78" s="33"/>
      <c r="E78" s="357" t="s">
        <v>116</v>
      </c>
      <c r="F78" s="335"/>
      <c r="G78" s="335"/>
      <c r="H78" s="335"/>
      <c r="I78" s="110"/>
      <c r="J78" s="33"/>
      <c r="K78" s="33"/>
      <c r="L78" s="36"/>
    </row>
    <row r="79" spans="2:12" s="1" customFormat="1" ht="12" customHeight="1" x14ac:dyDescent="0.2">
      <c r="B79" s="32"/>
      <c r="C79" s="27" t="s">
        <v>117</v>
      </c>
      <c r="D79" s="33"/>
      <c r="E79" s="33"/>
      <c r="F79" s="33"/>
      <c r="G79" s="33"/>
      <c r="H79" s="33"/>
      <c r="I79" s="110"/>
      <c r="J79" s="33"/>
      <c r="K79" s="33"/>
      <c r="L79" s="36"/>
    </row>
    <row r="80" spans="2:12" s="1" customFormat="1" ht="16.5" customHeight="1" x14ac:dyDescent="0.2">
      <c r="B80" s="32"/>
      <c r="C80" s="33"/>
      <c r="D80" s="33"/>
      <c r="E80" s="336" t="str">
        <f>E11</f>
        <v>SO 1.1 - Demontáž kolejového roštu</v>
      </c>
      <c r="F80" s="335"/>
      <c r="G80" s="335"/>
      <c r="H80" s="335"/>
      <c r="I80" s="110"/>
      <c r="J80" s="33"/>
      <c r="K80" s="33"/>
      <c r="L80" s="36"/>
    </row>
    <row r="81" spans="2:65" s="1" customFormat="1" ht="6.95" customHeight="1" x14ac:dyDescent="0.2">
      <c r="B81" s="32"/>
      <c r="C81" s="33"/>
      <c r="D81" s="33"/>
      <c r="E81" s="33"/>
      <c r="F81" s="33"/>
      <c r="G81" s="33"/>
      <c r="H81" s="33"/>
      <c r="I81" s="110"/>
      <c r="J81" s="33"/>
      <c r="K81" s="33"/>
      <c r="L81" s="36"/>
    </row>
    <row r="82" spans="2:65" s="1" customFormat="1" ht="12" customHeight="1" x14ac:dyDescent="0.2">
      <c r="B82" s="32"/>
      <c r="C82" s="27" t="s">
        <v>22</v>
      </c>
      <c r="D82" s="33"/>
      <c r="E82" s="33"/>
      <c r="F82" s="25" t="str">
        <f>F14</f>
        <v>Zátoň - lenora</v>
      </c>
      <c r="G82" s="33"/>
      <c r="H82" s="33"/>
      <c r="I82" s="111" t="s">
        <v>24</v>
      </c>
      <c r="J82" s="53" t="str">
        <f>IF(J14="","",J14)</f>
        <v>3. 4. 2019</v>
      </c>
      <c r="K82" s="33"/>
      <c r="L82" s="36"/>
    </row>
    <row r="83" spans="2:65" s="1" customFormat="1" ht="6.95" customHeight="1" x14ac:dyDescent="0.2">
      <c r="B83" s="32"/>
      <c r="C83" s="33"/>
      <c r="D83" s="33"/>
      <c r="E83" s="33"/>
      <c r="F83" s="33"/>
      <c r="G83" s="33"/>
      <c r="H83" s="33"/>
      <c r="I83" s="110"/>
      <c r="J83" s="33"/>
      <c r="K83" s="33"/>
      <c r="L83" s="36"/>
    </row>
    <row r="84" spans="2:65" s="1" customFormat="1" ht="13.7" customHeight="1" x14ac:dyDescent="0.2">
      <c r="B84" s="32"/>
      <c r="C84" s="27" t="s">
        <v>26</v>
      </c>
      <c r="D84" s="33"/>
      <c r="E84" s="33"/>
      <c r="F84" s="25" t="str">
        <f>E17</f>
        <v xml:space="preserve">Správa železniční dopravní cesty, s. o., OŘ Plzeň </v>
      </c>
      <c r="G84" s="33"/>
      <c r="H84" s="33"/>
      <c r="I84" s="111" t="s">
        <v>34</v>
      </c>
      <c r="J84" s="30" t="str">
        <f>E23</f>
        <v xml:space="preserve"> </v>
      </c>
      <c r="K84" s="33"/>
      <c r="L84" s="36"/>
    </row>
    <row r="85" spans="2:65" s="1" customFormat="1" ht="13.7" customHeight="1" x14ac:dyDescent="0.2">
      <c r="B85" s="32"/>
      <c r="C85" s="27" t="s">
        <v>32</v>
      </c>
      <c r="D85" s="33"/>
      <c r="E85" s="33"/>
      <c r="F85" s="25" t="str">
        <f>IF(E20="","",E20)</f>
        <v>Vyplň údaj</v>
      </c>
      <c r="G85" s="33"/>
      <c r="H85" s="33"/>
      <c r="I85" s="111" t="s">
        <v>38</v>
      </c>
      <c r="J85" s="30" t="str">
        <f>E26</f>
        <v>Libor Brabenec</v>
      </c>
      <c r="K85" s="33"/>
      <c r="L85" s="36"/>
    </row>
    <row r="86" spans="2:65" s="1" customFormat="1" ht="10.35" customHeight="1" x14ac:dyDescent="0.2">
      <c r="B86" s="32"/>
      <c r="C86" s="33"/>
      <c r="D86" s="33"/>
      <c r="E86" s="33"/>
      <c r="F86" s="33"/>
      <c r="G86" s="33"/>
      <c r="H86" s="33"/>
      <c r="I86" s="110"/>
      <c r="J86" s="33"/>
      <c r="K86" s="33"/>
      <c r="L86" s="36"/>
    </row>
    <row r="87" spans="2:65" s="10" customFormat="1" ht="29.25" customHeight="1" x14ac:dyDescent="0.2">
      <c r="B87" s="154"/>
      <c r="C87" s="155" t="s">
        <v>127</v>
      </c>
      <c r="D87" s="156" t="s">
        <v>61</v>
      </c>
      <c r="E87" s="156" t="s">
        <v>57</v>
      </c>
      <c r="F87" s="156" t="s">
        <v>58</v>
      </c>
      <c r="G87" s="156" t="s">
        <v>128</v>
      </c>
      <c r="H87" s="156" t="s">
        <v>129</v>
      </c>
      <c r="I87" s="157" t="s">
        <v>130</v>
      </c>
      <c r="J87" s="156" t="s">
        <v>121</v>
      </c>
      <c r="K87" s="158" t="s">
        <v>131</v>
      </c>
      <c r="L87" s="159"/>
      <c r="M87" s="62" t="s">
        <v>35</v>
      </c>
      <c r="N87" s="63" t="s">
        <v>46</v>
      </c>
      <c r="O87" s="63" t="s">
        <v>132</v>
      </c>
      <c r="P87" s="63" t="s">
        <v>133</v>
      </c>
      <c r="Q87" s="63" t="s">
        <v>134</v>
      </c>
      <c r="R87" s="63" t="s">
        <v>135</v>
      </c>
      <c r="S87" s="63" t="s">
        <v>136</v>
      </c>
      <c r="T87" s="64" t="s">
        <v>137</v>
      </c>
    </row>
    <row r="88" spans="2:65" s="1" customFormat="1" ht="22.9" customHeight="1" x14ac:dyDescent="0.25">
      <c r="B88" s="32"/>
      <c r="C88" s="69" t="s">
        <v>138</v>
      </c>
      <c r="D88" s="33"/>
      <c r="E88" s="33"/>
      <c r="F88" s="33"/>
      <c r="G88" s="33"/>
      <c r="H88" s="33"/>
      <c r="I88" s="110"/>
      <c r="J88" s="160">
        <f>BK88</f>
        <v>0</v>
      </c>
      <c r="K88" s="33"/>
      <c r="L88" s="36"/>
      <c r="M88" s="65"/>
      <c r="N88" s="66"/>
      <c r="O88" s="66"/>
      <c r="P88" s="161">
        <f>P89+P107</f>
        <v>0</v>
      </c>
      <c r="Q88" s="66"/>
      <c r="R88" s="161">
        <f>R89+R107</f>
        <v>0</v>
      </c>
      <c r="S88" s="66"/>
      <c r="T88" s="162">
        <f>T89+T107</f>
        <v>0</v>
      </c>
      <c r="AT88" s="15" t="s">
        <v>75</v>
      </c>
      <c r="AU88" s="15" t="s">
        <v>122</v>
      </c>
      <c r="BK88" s="163">
        <f>BK89+BK107</f>
        <v>0</v>
      </c>
    </row>
    <row r="89" spans="2:65" s="11" customFormat="1" ht="25.9" customHeight="1" x14ac:dyDescent="0.2">
      <c r="B89" s="164"/>
      <c r="C89" s="165"/>
      <c r="D89" s="166" t="s">
        <v>75</v>
      </c>
      <c r="E89" s="167" t="s">
        <v>139</v>
      </c>
      <c r="F89" s="167" t="s">
        <v>140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0</v>
      </c>
      <c r="S89" s="172"/>
      <c r="T89" s="174">
        <f>T90</f>
        <v>0</v>
      </c>
      <c r="AR89" s="175" t="s">
        <v>83</v>
      </c>
      <c r="AT89" s="176" t="s">
        <v>75</v>
      </c>
      <c r="AU89" s="176" t="s">
        <v>76</v>
      </c>
      <c r="AY89" s="175" t="s">
        <v>141</v>
      </c>
      <c r="BK89" s="177">
        <f>BK90</f>
        <v>0</v>
      </c>
    </row>
    <row r="90" spans="2:65" s="11" customFormat="1" ht="22.9" customHeight="1" x14ac:dyDescent="0.2">
      <c r="B90" s="164"/>
      <c r="C90" s="165"/>
      <c r="D90" s="166" t="s">
        <v>75</v>
      </c>
      <c r="E90" s="178" t="s">
        <v>142</v>
      </c>
      <c r="F90" s="178" t="s">
        <v>143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SUM(P91:P106)</f>
        <v>0</v>
      </c>
      <c r="Q90" s="172"/>
      <c r="R90" s="173">
        <f>SUM(R91:R106)</f>
        <v>0</v>
      </c>
      <c r="S90" s="172"/>
      <c r="T90" s="174">
        <f>SUM(T91:T106)</f>
        <v>0</v>
      </c>
      <c r="AR90" s="175" t="s">
        <v>83</v>
      </c>
      <c r="AT90" s="176" t="s">
        <v>75</v>
      </c>
      <c r="AU90" s="176" t="s">
        <v>83</v>
      </c>
      <c r="AY90" s="175" t="s">
        <v>141</v>
      </c>
      <c r="BK90" s="177">
        <f>SUM(BK91:BK106)</f>
        <v>0</v>
      </c>
    </row>
    <row r="91" spans="2:65" s="1" customFormat="1" ht="33.75" customHeight="1" x14ac:dyDescent="0.2">
      <c r="B91" s="32"/>
      <c r="C91" s="180" t="s">
        <v>83</v>
      </c>
      <c r="D91" s="180" t="s">
        <v>144</v>
      </c>
      <c r="E91" s="181" t="s">
        <v>145</v>
      </c>
      <c r="F91" s="182" t="s">
        <v>146</v>
      </c>
      <c r="G91" s="183" t="s">
        <v>147</v>
      </c>
      <c r="H91" s="184">
        <v>0.02</v>
      </c>
      <c r="I91" s="185"/>
      <c r="J91" s="186">
        <f>ROUND(I91*H91,2)</f>
        <v>0</v>
      </c>
      <c r="K91" s="182" t="s">
        <v>148</v>
      </c>
      <c r="L91" s="36"/>
      <c r="M91" s="187" t="s">
        <v>35</v>
      </c>
      <c r="N91" s="188" t="s">
        <v>47</v>
      </c>
      <c r="O91" s="58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5" t="s">
        <v>149</v>
      </c>
      <c r="AT91" s="15" t="s">
        <v>144</v>
      </c>
      <c r="AU91" s="15" t="s">
        <v>85</v>
      </c>
      <c r="AY91" s="15" t="s">
        <v>141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5" t="s">
        <v>83</v>
      </c>
      <c r="BK91" s="191">
        <f>ROUND(I91*H91,2)</f>
        <v>0</v>
      </c>
      <c r="BL91" s="15" t="s">
        <v>149</v>
      </c>
      <c r="BM91" s="15" t="s">
        <v>150</v>
      </c>
    </row>
    <row r="92" spans="2:65" s="1" customFormat="1" ht="39" x14ac:dyDescent="0.2">
      <c r="B92" s="32"/>
      <c r="C92" s="33"/>
      <c r="D92" s="192" t="s">
        <v>151</v>
      </c>
      <c r="E92" s="33"/>
      <c r="F92" s="193" t="s">
        <v>152</v>
      </c>
      <c r="G92" s="33"/>
      <c r="H92" s="33"/>
      <c r="I92" s="110"/>
      <c r="J92" s="33"/>
      <c r="K92" s="33"/>
      <c r="L92" s="36"/>
      <c r="M92" s="194"/>
      <c r="N92" s="58"/>
      <c r="O92" s="58"/>
      <c r="P92" s="58"/>
      <c r="Q92" s="58"/>
      <c r="R92" s="58"/>
      <c r="S92" s="58"/>
      <c r="T92" s="59"/>
      <c r="AT92" s="15" t="s">
        <v>151</v>
      </c>
      <c r="AU92" s="15" t="s">
        <v>85</v>
      </c>
    </row>
    <row r="93" spans="2:65" s="1" customFormat="1" ht="33.75" customHeight="1" x14ac:dyDescent="0.2">
      <c r="B93" s="32"/>
      <c r="C93" s="180" t="s">
        <v>85</v>
      </c>
      <c r="D93" s="180" t="s">
        <v>144</v>
      </c>
      <c r="E93" s="181" t="s">
        <v>153</v>
      </c>
      <c r="F93" s="182" t="s">
        <v>154</v>
      </c>
      <c r="G93" s="183" t="s">
        <v>147</v>
      </c>
      <c r="H93" s="184">
        <v>1.0860000000000001</v>
      </c>
      <c r="I93" s="185"/>
      <c r="J93" s="186">
        <f>ROUND(I93*H93,2)</f>
        <v>0</v>
      </c>
      <c r="K93" s="182" t="s">
        <v>148</v>
      </c>
      <c r="L93" s="36"/>
      <c r="M93" s="187" t="s">
        <v>35</v>
      </c>
      <c r="N93" s="188" t="s">
        <v>47</v>
      </c>
      <c r="O93" s="58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15" t="s">
        <v>149</v>
      </c>
      <c r="AT93" s="15" t="s">
        <v>144</v>
      </c>
      <c r="AU93" s="15" t="s">
        <v>85</v>
      </c>
      <c r="AY93" s="15" t="s">
        <v>141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5" t="s">
        <v>83</v>
      </c>
      <c r="BK93" s="191">
        <f>ROUND(I93*H93,2)</f>
        <v>0</v>
      </c>
      <c r="BL93" s="15" t="s">
        <v>149</v>
      </c>
      <c r="BM93" s="15" t="s">
        <v>155</v>
      </c>
    </row>
    <row r="94" spans="2:65" s="1" customFormat="1" ht="48.75" x14ac:dyDescent="0.2">
      <c r="B94" s="32"/>
      <c r="C94" s="33"/>
      <c r="D94" s="192" t="s">
        <v>151</v>
      </c>
      <c r="E94" s="33"/>
      <c r="F94" s="193" t="s">
        <v>156</v>
      </c>
      <c r="G94" s="33"/>
      <c r="H94" s="33"/>
      <c r="I94" s="110"/>
      <c r="J94" s="33"/>
      <c r="K94" s="33"/>
      <c r="L94" s="36"/>
      <c r="M94" s="194"/>
      <c r="N94" s="58"/>
      <c r="O94" s="58"/>
      <c r="P94" s="58"/>
      <c r="Q94" s="58"/>
      <c r="R94" s="58"/>
      <c r="S94" s="58"/>
      <c r="T94" s="59"/>
      <c r="AT94" s="15" t="s">
        <v>151</v>
      </c>
      <c r="AU94" s="15" t="s">
        <v>85</v>
      </c>
    </row>
    <row r="95" spans="2:65" s="12" customFormat="1" x14ac:dyDescent="0.2">
      <c r="B95" s="195"/>
      <c r="C95" s="196"/>
      <c r="D95" s="192" t="s">
        <v>157</v>
      </c>
      <c r="E95" s="197" t="s">
        <v>35</v>
      </c>
      <c r="F95" s="198" t="s">
        <v>158</v>
      </c>
      <c r="G95" s="196"/>
      <c r="H95" s="199">
        <v>1.0860000000000001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157</v>
      </c>
      <c r="AU95" s="205" t="s">
        <v>85</v>
      </c>
      <c r="AV95" s="12" t="s">
        <v>85</v>
      </c>
      <c r="AW95" s="12" t="s">
        <v>37</v>
      </c>
      <c r="AX95" s="12" t="s">
        <v>83</v>
      </c>
      <c r="AY95" s="205" t="s">
        <v>141</v>
      </c>
    </row>
    <row r="96" spans="2:65" s="1" customFormat="1" ht="22.5" customHeight="1" x14ac:dyDescent="0.2">
      <c r="B96" s="32"/>
      <c r="C96" s="180" t="s">
        <v>159</v>
      </c>
      <c r="D96" s="180" t="s">
        <v>144</v>
      </c>
      <c r="E96" s="181" t="s">
        <v>160</v>
      </c>
      <c r="F96" s="182" t="s">
        <v>161</v>
      </c>
      <c r="G96" s="183" t="s">
        <v>162</v>
      </c>
      <c r="H96" s="184">
        <v>160</v>
      </c>
      <c r="I96" s="185"/>
      <c r="J96" s="186">
        <f>ROUND(I96*H96,2)</f>
        <v>0</v>
      </c>
      <c r="K96" s="182" t="s">
        <v>148</v>
      </c>
      <c r="L96" s="36"/>
      <c r="M96" s="187" t="s">
        <v>35</v>
      </c>
      <c r="N96" s="188" t="s">
        <v>47</v>
      </c>
      <c r="O96" s="58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AR96" s="15" t="s">
        <v>149</v>
      </c>
      <c r="AT96" s="15" t="s">
        <v>144</v>
      </c>
      <c r="AU96" s="15" t="s">
        <v>85</v>
      </c>
      <c r="AY96" s="15" t="s">
        <v>141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5" t="s">
        <v>83</v>
      </c>
      <c r="BK96" s="191">
        <f>ROUND(I96*H96,2)</f>
        <v>0</v>
      </c>
      <c r="BL96" s="15" t="s">
        <v>149</v>
      </c>
      <c r="BM96" s="15" t="s">
        <v>163</v>
      </c>
    </row>
    <row r="97" spans="2:65" s="1" customFormat="1" ht="19.5" x14ac:dyDescent="0.2">
      <c r="B97" s="32"/>
      <c r="C97" s="33"/>
      <c r="D97" s="192" t="s">
        <v>164</v>
      </c>
      <c r="E97" s="33"/>
      <c r="F97" s="193" t="s">
        <v>165</v>
      </c>
      <c r="G97" s="33"/>
      <c r="H97" s="33"/>
      <c r="I97" s="110"/>
      <c r="J97" s="33"/>
      <c r="K97" s="33"/>
      <c r="L97" s="36"/>
      <c r="M97" s="194"/>
      <c r="N97" s="58"/>
      <c r="O97" s="58"/>
      <c r="P97" s="58"/>
      <c r="Q97" s="58"/>
      <c r="R97" s="58"/>
      <c r="S97" s="58"/>
      <c r="T97" s="59"/>
      <c r="AT97" s="15" t="s">
        <v>164</v>
      </c>
      <c r="AU97" s="15" t="s">
        <v>85</v>
      </c>
    </row>
    <row r="98" spans="2:65" s="1" customFormat="1" ht="19.5" x14ac:dyDescent="0.2">
      <c r="B98" s="32"/>
      <c r="C98" s="33"/>
      <c r="D98" s="192" t="s">
        <v>151</v>
      </c>
      <c r="E98" s="33"/>
      <c r="F98" s="193" t="s">
        <v>166</v>
      </c>
      <c r="G98" s="33"/>
      <c r="H98" s="33"/>
      <c r="I98" s="110"/>
      <c r="J98" s="33"/>
      <c r="K98" s="33"/>
      <c r="L98" s="36"/>
      <c r="M98" s="194"/>
      <c r="N98" s="58"/>
      <c r="O98" s="58"/>
      <c r="P98" s="58"/>
      <c r="Q98" s="58"/>
      <c r="R98" s="58"/>
      <c r="S98" s="58"/>
      <c r="T98" s="59"/>
      <c r="AT98" s="15" t="s">
        <v>151</v>
      </c>
      <c r="AU98" s="15" t="s">
        <v>85</v>
      </c>
    </row>
    <row r="99" spans="2:65" s="1" customFormat="1" ht="33.75" customHeight="1" x14ac:dyDescent="0.2">
      <c r="B99" s="32"/>
      <c r="C99" s="180" t="s">
        <v>94</v>
      </c>
      <c r="D99" s="180" t="s">
        <v>144</v>
      </c>
      <c r="E99" s="181" t="s">
        <v>167</v>
      </c>
      <c r="F99" s="182" t="s">
        <v>168</v>
      </c>
      <c r="G99" s="183" t="s">
        <v>169</v>
      </c>
      <c r="H99" s="184">
        <v>10</v>
      </c>
      <c r="I99" s="185"/>
      <c r="J99" s="186">
        <f>ROUND(I99*H99,2)</f>
        <v>0</v>
      </c>
      <c r="K99" s="182" t="s">
        <v>148</v>
      </c>
      <c r="L99" s="36"/>
      <c r="M99" s="187" t="s">
        <v>35</v>
      </c>
      <c r="N99" s="188" t="s">
        <v>47</v>
      </c>
      <c r="O99" s="58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5" t="s">
        <v>149</v>
      </c>
      <c r="AT99" s="15" t="s">
        <v>144</v>
      </c>
      <c r="AU99" s="15" t="s">
        <v>85</v>
      </c>
      <c r="AY99" s="15" t="s">
        <v>141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5" t="s">
        <v>83</v>
      </c>
      <c r="BK99" s="191">
        <f>ROUND(I99*H99,2)</f>
        <v>0</v>
      </c>
      <c r="BL99" s="15" t="s">
        <v>149</v>
      </c>
      <c r="BM99" s="15" t="s">
        <v>170</v>
      </c>
    </row>
    <row r="100" spans="2:65" s="1" customFormat="1" ht="29.25" x14ac:dyDescent="0.2">
      <c r="B100" s="32"/>
      <c r="C100" s="33"/>
      <c r="D100" s="192" t="s">
        <v>151</v>
      </c>
      <c r="E100" s="33"/>
      <c r="F100" s="193" t="s">
        <v>171</v>
      </c>
      <c r="G100" s="33"/>
      <c r="H100" s="33"/>
      <c r="I100" s="110"/>
      <c r="J100" s="33"/>
      <c r="K100" s="33"/>
      <c r="L100" s="36"/>
      <c r="M100" s="194"/>
      <c r="N100" s="58"/>
      <c r="O100" s="58"/>
      <c r="P100" s="58"/>
      <c r="Q100" s="58"/>
      <c r="R100" s="58"/>
      <c r="S100" s="58"/>
      <c r="T100" s="59"/>
      <c r="AT100" s="15" t="s">
        <v>151</v>
      </c>
      <c r="AU100" s="15" t="s">
        <v>85</v>
      </c>
    </row>
    <row r="101" spans="2:65" s="1" customFormat="1" ht="22.5" customHeight="1" x14ac:dyDescent="0.2">
      <c r="B101" s="32"/>
      <c r="C101" s="180" t="s">
        <v>149</v>
      </c>
      <c r="D101" s="180" t="s">
        <v>144</v>
      </c>
      <c r="E101" s="181" t="s">
        <v>172</v>
      </c>
      <c r="F101" s="182" t="s">
        <v>173</v>
      </c>
      <c r="G101" s="183" t="s">
        <v>174</v>
      </c>
      <c r="H101" s="184">
        <v>8.6010000000000009</v>
      </c>
      <c r="I101" s="185"/>
      <c r="J101" s="186">
        <f>ROUND(I101*H101,2)</f>
        <v>0</v>
      </c>
      <c r="K101" s="182" t="s">
        <v>148</v>
      </c>
      <c r="L101" s="36"/>
      <c r="M101" s="187" t="s">
        <v>35</v>
      </c>
      <c r="N101" s="188" t="s">
        <v>47</v>
      </c>
      <c r="O101" s="58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15" t="s">
        <v>149</v>
      </c>
      <c r="AT101" s="15" t="s">
        <v>144</v>
      </c>
      <c r="AU101" s="15" t="s">
        <v>85</v>
      </c>
      <c r="AY101" s="15" t="s">
        <v>141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5" t="s">
        <v>83</v>
      </c>
      <c r="BK101" s="191">
        <f>ROUND(I101*H101,2)</f>
        <v>0</v>
      </c>
      <c r="BL101" s="15" t="s">
        <v>149</v>
      </c>
      <c r="BM101" s="15" t="s">
        <v>175</v>
      </c>
    </row>
    <row r="102" spans="2:65" s="1" customFormat="1" ht="29.25" x14ac:dyDescent="0.2">
      <c r="B102" s="32"/>
      <c r="C102" s="33"/>
      <c r="D102" s="192" t="s">
        <v>151</v>
      </c>
      <c r="E102" s="33"/>
      <c r="F102" s="193" t="s">
        <v>176</v>
      </c>
      <c r="G102" s="33"/>
      <c r="H102" s="33"/>
      <c r="I102" s="110"/>
      <c r="J102" s="33"/>
      <c r="K102" s="33"/>
      <c r="L102" s="36"/>
      <c r="M102" s="194"/>
      <c r="N102" s="58"/>
      <c r="O102" s="58"/>
      <c r="P102" s="58"/>
      <c r="Q102" s="58"/>
      <c r="R102" s="58"/>
      <c r="S102" s="58"/>
      <c r="T102" s="59"/>
      <c r="AT102" s="15" t="s">
        <v>151</v>
      </c>
      <c r="AU102" s="15" t="s">
        <v>85</v>
      </c>
    </row>
    <row r="103" spans="2:65" s="12" customFormat="1" x14ac:dyDescent="0.2">
      <c r="B103" s="195"/>
      <c r="C103" s="196"/>
      <c r="D103" s="192" t="s">
        <v>157</v>
      </c>
      <c r="E103" s="197" t="s">
        <v>35</v>
      </c>
      <c r="F103" s="198" t="s">
        <v>177</v>
      </c>
      <c r="G103" s="196"/>
      <c r="H103" s="199">
        <v>8.6010000000000009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157</v>
      </c>
      <c r="AU103" s="205" t="s">
        <v>85</v>
      </c>
      <c r="AV103" s="12" t="s">
        <v>85</v>
      </c>
      <c r="AW103" s="12" t="s">
        <v>37</v>
      </c>
      <c r="AX103" s="12" t="s">
        <v>83</v>
      </c>
      <c r="AY103" s="205" t="s">
        <v>141</v>
      </c>
    </row>
    <row r="104" spans="2:65" s="1" customFormat="1" ht="33.75" customHeight="1" x14ac:dyDescent="0.2">
      <c r="B104" s="32"/>
      <c r="C104" s="180" t="s">
        <v>178</v>
      </c>
      <c r="D104" s="180" t="s">
        <v>144</v>
      </c>
      <c r="E104" s="181" t="s">
        <v>179</v>
      </c>
      <c r="F104" s="182" t="s">
        <v>180</v>
      </c>
      <c r="G104" s="183" t="s">
        <v>174</v>
      </c>
      <c r="H104" s="184">
        <v>256.02300000000002</v>
      </c>
      <c r="I104" s="185"/>
      <c r="J104" s="186">
        <f>ROUND(I104*H104,2)</f>
        <v>0</v>
      </c>
      <c r="K104" s="182" t="s">
        <v>148</v>
      </c>
      <c r="L104" s="36"/>
      <c r="M104" s="187" t="s">
        <v>35</v>
      </c>
      <c r="N104" s="188" t="s">
        <v>47</v>
      </c>
      <c r="O104" s="58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15" t="s">
        <v>149</v>
      </c>
      <c r="AT104" s="15" t="s">
        <v>144</v>
      </c>
      <c r="AU104" s="15" t="s">
        <v>85</v>
      </c>
      <c r="AY104" s="15" t="s">
        <v>141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5" t="s">
        <v>83</v>
      </c>
      <c r="BK104" s="191">
        <f>ROUND(I104*H104,2)</f>
        <v>0</v>
      </c>
      <c r="BL104" s="15" t="s">
        <v>149</v>
      </c>
      <c r="BM104" s="15" t="s">
        <v>181</v>
      </c>
    </row>
    <row r="105" spans="2:65" s="1" customFormat="1" ht="48.75" x14ac:dyDescent="0.2">
      <c r="B105" s="32"/>
      <c r="C105" s="33"/>
      <c r="D105" s="192" t="s">
        <v>151</v>
      </c>
      <c r="E105" s="33"/>
      <c r="F105" s="193" t="s">
        <v>182</v>
      </c>
      <c r="G105" s="33"/>
      <c r="H105" s="33"/>
      <c r="I105" s="110"/>
      <c r="J105" s="33"/>
      <c r="K105" s="33"/>
      <c r="L105" s="36"/>
      <c r="M105" s="194"/>
      <c r="N105" s="58"/>
      <c r="O105" s="58"/>
      <c r="P105" s="58"/>
      <c r="Q105" s="58"/>
      <c r="R105" s="58"/>
      <c r="S105" s="58"/>
      <c r="T105" s="59"/>
      <c r="AT105" s="15" t="s">
        <v>151</v>
      </c>
      <c r="AU105" s="15" t="s">
        <v>85</v>
      </c>
    </row>
    <row r="106" spans="2:65" s="12" customFormat="1" x14ac:dyDescent="0.2">
      <c r="B106" s="195"/>
      <c r="C106" s="196"/>
      <c r="D106" s="192" t="s">
        <v>157</v>
      </c>
      <c r="E106" s="197" t="s">
        <v>35</v>
      </c>
      <c r="F106" s="198" t="s">
        <v>183</v>
      </c>
      <c r="G106" s="196"/>
      <c r="H106" s="199">
        <v>256.02300000000002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157</v>
      </c>
      <c r="AU106" s="205" t="s">
        <v>85</v>
      </c>
      <c r="AV106" s="12" t="s">
        <v>85</v>
      </c>
      <c r="AW106" s="12" t="s">
        <v>37</v>
      </c>
      <c r="AX106" s="12" t="s">
        <v>83</v>
      </c>
      <c r="AY106" s="205" t="s">
        <v>141</v>
      </c>
    </row>
    <row r="107" spans="2:65" s="11" customFormat="1" ht="25.9" customHeight="1" x14ac:dyDescent="0.2">
      <c r="B107" s="164"/>
      <c r="C107" s="165"/>
      <c r="D107" s="166" t="s">
        <v>75</v>
      </c>
      <c r="E107" s="167" t="s">
        <v>184</v>
      </c>
      <c r="F107" s="167" t="s">
        <v>185</v>
      </c>
      <c r="G107" s="165"/>
      <c r="H107" s="165"/>
      <c r="I107" s="168"/>
      <c r="J107" s="169">
        <f>BK107</f>
        <v>0</v>
      </c>
      <c r="K107" s="165"/>
      <c r="L107" s="170"/>
      <c r="M107" s="171"/>
      <c r="N107" s="172"/>
      <c r="O107" s="172"/>
      <c r="P107" s="173">
        <f>SUM(P108:P131)</f>
        <v>0</v>
      </c>
      <c r="Q107" s="172"/>
      <c r="R107" s="173">
        <f>SUM(R108:R131)</f>
        <v>0</v>
      </c>
      <c r="S107" s="172"/>
      <c r="T107" s="174">
        <f>SUM(T108:T131)</f>
        <v>0</v>
      </c>
      <c r="AR107" s="175" t="s">
        <v>149</v>
      </c>
      <c r="AT107" s="176" t="s">
        <v>75</v>
      </c>
      <c r="AU107" s="176" t="s">
        <v>76</v>
      </c>
      <c r="AY107" s="175" t="s">
        <v>141</v>
      </c>
      <c r="BK107" s="177">
        <f>SUM(BK108:BK131)</f>
        <v>0</v>
      </c>
    </row>
    <row r="108" spans="2:65" s="1" customFormat="1" ht="56.25" customHeight="1" x14ac:dyDescent="0.2">
      <c r="B108" s="32"/>
      <c r="C108" s="180" t="s">
        <v>186</v>
      </c>
      <c r="D108" s="180" t="s">
        <v>144</v>
      </c>
      <c r="E108" s="181" t="s">
        <v>187</v>
      </c>
      <c r="F108" s="182" t="s">
        <v>188</v>
      </c>
      <c r="G108" s="183" t="s">
        <v>162</v>
      </c>
      <c r="H108" s="184">
        <v>4</v>
      </c>
      <c r="I108" s="185"/>
      <c r="J108" s="186">
        <f>ROUND(I108*H108,2)</f>
        <v>0</v>
      </c>
      <c r="K108" s="182" t="s">
        <v>148</v>
      </c>
      <c r="L108" s="36"/>
      <c r="M108" s="187" t="s">
        <v>35</v>
      </c>
      <c r="N108" s="188" t="s">
        <v>47</v>
      </c>
      <c r="O108" s="58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15" t="s">
        <v>189</v>
      </c>
      <c r="AT108" s="15" t="s">
        <v>144</v>
      </c>
      <c r="AU108" s="15" t="s">
        <v>83</v>
      </c>
      <c r="AY108" s="15" t="s">
        <v>141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5" t="s">
        <v>83</v>
      </c>
      <c r="BK108" s="191">
        <f>ROUND(I108*H108,2)</f>
        <v>0</v>
      </c>
      <c r="BL108" s="15" t="s">
        <v>189</v>
      </c>
      <c r="BM108" s="15" t="s">
        <v>190</v>
      </c>
    </row>
    <row r="109" spans="2:65" s="1" customFormat="1" ht="29.25" x14ac:dyDescent="0.2">
      <c r="B109" s="32"/>
      <c r="C109" s="33"/>
      <c r="D109" s="192" t="s">
        <v>151</v>
      </c>
      <c r="E109" s="33"/>
      <c r="F109" s="193" t="s">
        <v>191</v>
      </c>
      <c r="G109" s="33"/>
      <c r="H109" s="33"/>
      <c r="I109" s="110"/>
      <c r="J109" s="33"/>
      <c r="K109" s="33"/>
      <c r="L109" s="36"/>
      <c r="M109" s="194"/>
      <c r="N109" s="58"/>
      <c r="O109" s="58"/>
      <c r="P109" s="58"/>
      <c r="Q109" s="58"/>
      <c r="R109" s="58"/>
      <c r="S109" s="58"/>
      <c r="T109" s="59"/>
      <c r="AT109" s="15" t="s">
        <v>151</v>
      </c>
      <c r="AU109" s="15" t="s">
        <v>83</v>
      </c>
    </row>
    <row r="110" spans="2:65" s="1" customFormat="1" ht="33.75" customHeight="1" x14ac:dyDescent="0.2">
      <c r="B110" s="32"/>
      <c r="C110" s="180" t="s">
        <v>192</v>
      </c>
      <c r="D110" s="180" t="s">
        <v>144</v>
      </c>
      <c r="E110" s="181" t="s">
        <v>193</v>
      </c>
      <c r="F110" s="182" t="s">
        <v>194</v>
      </c>
      <c r="G110" s="183" t="s">
        <v>174</v>
      </c>
      <c r="H110" s="184">
        <v>142.19</v>
      </c>
      <c r="I110" s="185"/>
      <c r="J110" s="186">
        <f>ROUND(I110*H110,2)</f>
        <v>0</v>
      </c>
      <c r="K110" s="182" t="s">
        <v>148</v>
      </c>
      <c r="L110" s="36"/>
      <c r="M110" s="187" t="s">
        <v>35</v>
      </c>
      <c r="N110" s="188" t="s">
        <v>47</v>
      </c>
      <c r="O110" s="58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AR110" s="15" t="s">
        <v>189</v>
      </c>
      <c r="AT110" s="15" t="s">
        <v>144</v>
      </c>
      <c r="AU110" s="15" t="s">
        <v>83</v>
      </c>
      <c r="AY110" s="15" t="s">
        <v>141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5" t="s">
        <v>83</v>
      </c>
      <c r="BK110" s="191">
        <f>ROUND(I110*H110,2)</f>
        <v>0</v>
      </c>
      <c r="BL110" s="15" t="s">
        <v>189</v>
      </c>
      <c r="BM110" s="15" t="s">
        <v>195</v>
      </c>
    </row>
    <row r="111" spans="2:65" s="1" customFormat="1" ht="29.25" x14ac:dyDescent="0.2">
      <c r="B111" s="32"/>
      <c r="C111" s="33"/>
      <c r="D111" s="192" t="s">
        <v>151</v>
      </c>
      <c r="E111" s="33"/>
      <c r="F111" s="193" t="s">
        <v>196</v>
      </c>
      <c r="G111" s="33"/>
      <c r="H111" s="33"/>
      <c r="I111" s="110"/>
      <c r="J111" s="33"/>
      <c r="K111" s="33"/>
      <c r="L111" s="36"/>
      <c r="M111" s="194"/>
      <c r="N111" s="58"/>
      <c r="O111" s="58"/>
      <c r="P111" s="58"/>
      <c r="Q111" s="58"/>
      <c r="R111" s="58"/>
      <c r="S111" s="58"/>
      <c r="T111" s="59"/>
      <c r="AT111" s="15" t="s">
        <v>151</v>
      </c>
      <c r="AU111" s="15" t="s">
        <v>83</v>
      </c>
    </row>
    <row r="112" spans="2:65" s="12" customFormat="1" x14ac:dyDescent="0.2">
      <c r="B112" s="195"/>
      <c r="C112" s="196"/>
      <c r="D112" s="192" t="s">
        <v>157</v>
      </c>
      <c r="E112" s="197" t="s">
        <v>35</v>
      </c>
      <c r="F112" s="198" t="s">
        <v>197</v>
      </c>
      <c r="G112" s="196"/>
      <c r="H112" s="199">
        <v>142.19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157</v>
      </c>
      <c r="AU112" s="205" t="s">
        <v>83</v>
      </c>
      <c r="AV112" s="12" t="s">
        <v>85</v>
      </c>
      <c r="AW112" s="12" t="s">
        <v>37</v>
      </c>
      <c r="AX112" s="12" t="s">
        <v>83</v>
      </c>
      <c r="AY112" s="205" t="s">
        <v>141</v>
      </c>
    </row>
    <row r="113" spans="2:65" s="1" customFormat="1" ht="78.75" customHeight="1" x14ac:dyDescent="0.2">
      <c r="B113" s="32"/>
      <c r="C113" s="180" t="s">
        <v>198</v>
      </c>
      <c r="D113" s="180" t="s">
        <v>144</v>
      </c>
      <c r="E113" s="181" t="s">
        <v>199</v>
      </c>
      <c r="F113" s="182" t="s">
        <v>200</v>
      </c>
      <c r="G113" s="183" t="s">
        <v>174</v>
      </c>
      <c r="H113" s="184">
        <v>142.19</v>
      </c>
      <c r="I113" s="185"/>
      <c r="J113" s="186">
        <f>ROUND(I113*H113,2)</f>
        <v>0</v>
      </c>
      <c r="K113" s="182" t="s">
        <v>148</v>
      </c>
      <c r="L113" s="36"/>
      <c r="M113" s="187" t="s">
        <v>35</v>
      </c>
      <c r="N113" s="188" t="s">
        <v>47</v>
      </c>
      <c r="O113" s="58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5" t="s">
        <v>189</v>
      </c>
      <c r="AT113" s="15" t="s">
        <v>144</v>
      </c>
      <c r="AU113" s="15" t="s">
        <v>83</v>
      </c>
      <c r="AY113" s="15" t="s">
        <v>141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5" t="s">
        <v>83</v>
      </c>
      <c r="BK113" s="191">
        <f>ROUND(I113*H113,2)</f>
        <v>0</v>
      </c>
      <c r="BL113" s="15" t="s">
        <v>189</v>
      </c>
      <c r="BM113" s="15" t="s">
        <v>201</v>
      </c>
    </row>
    <row r="114" spans="2:65" s="1" customFormat="1" ht="58.5" x14ac:dyDescent="0.2">
      <c r="B114" s="32"/>
      <c r="C114" s="33"/>
      <c r="D114" s="192" t="s">
        <v>164</v>
      </c>
      <c r="E114" s="33"/>
      <c r="F114" s="193" t="s">
        <v>202</v>
      </c>
      <c r="G114" s="33"/>
      <c r="H114" s="33"/>
      <c r="I114" s="110"/>
      <c r="J114" s="33"/>
      <c r="K114" s="33"/>
      <c r="L114" s="36"/>
      <c r="M114" s="194"/>
      <c r="N114" s="58"/>
      <c r="O114" s="58"/>
      <c r="P114" s="58"/>
      <c r="Q114" s="58"/>
      <c r="R114" s="58"/>
      <c r="S114" s="58"/>
      <c r="T114" s="59"/>
      <c r="AT114" s="15" t="s">
        <v>164</v>
      </c>
      <c r="AU114" s="15" t="s">
        <v>83</v>
      </c>
    </row>
    <row r="115" spans="2:65" s="1" customFormat="1" ht="19.5" x14ac:dyDescent="0.2">
      <c r="B115" s="32"/>
      <c r="C115" s="33"/>
      <c r="D115" s="192" t="s">
        <v>151</v>
      </c>
      <c r="E115" s="33"/>
      <c r="F115" s="193" t="s">
        <v>203</v>
      </c>
      <c r="G115" s="33"/>
      <c r="H115" s="33"/>
      <c r="I115" s="110"/>
      <c r="J115" s="33"/>
      <c r="K115" s="33"/>
      <c r="L115" s="36"/>
      <c r="M115" s="194"/>
      <c r="N115" s="58"/>
      <c r="O115" s="58"/>
      <c r="P115" s="58"/>
      <c r="Q115" s="58"/>
      <c r="R115" s="58"/>
      <c r="S115" s="58"/>
      <c r="T115" s="59"/>
      <c r="AT115" s="15" t="s">
        <v>151</v>
      </c>
      <c r="AU115" s="15" t="s">
        <v>83</v>
      </c>
    </row>
    <row r="116" spans="2:65" s="1" customFormat="1" ht="33.75" customHeight="1" x14ac:dyDescent="0.2">
      <c r="B116" s="32"/>
      <c r="C116" s="180" t="s">
        <v>204</v>
      </c>
      <c r="D116" s="180" t="s">
        <v>144</v>
      </c>
      <c r="E116" s="181" t="s">
        <v>205</v>
      </c>
      <c r="F116" s="182" t="s">
        <v>206</v>
      </c>
      <c r="G116" s="183" t="s">
        <v>174</v>
      </c>
      <c r="H116" s="184">
        <v>110.578</v>
      </c>
      <c r="I116" s="185"/>
      <c r="J116" s="186">
        <f>ROUND(I116*H116,2)</f>
        <v>0</v>
      </c>
      <c r="K116" s="182" t="s">
        <v>148</v>
      </c>
      <c r="L116" s="36"/>
      <c r="M116" s="187" t="s">
        <v>35</v>
      </c>
      <c r="N116" s="188" t="s">
        <v>47</v>
      </c>
      <c r="O116" s="58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15" t="s">
        <v>189</v>
      </c>
      <c r="AT116" s="15" t="s">
        <v>144</v>
      </c>
      <c r="AU116" s="15" t="s">
        <v>83</v>
      </c>
      <c r="AY116" s="15" t="s">
        <v>141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5" t="s">
        <v>83</v>
      </c>
      <c r="BK116" s="191">
        <f>ROUND(I116*H116,2)</f>
        <v>0</v>
      </c>
      <c r="BL116" s="15" t="s">
        <v>189</v>
      </c>
      <c r="BM116" s="15" t="s">
        <v>207</v>
      </c>
    </row>
    <row r="117" spans="2:65" s="1" customFormat="1" ht="29.25" x14ac:dyDescent="0.2">
      <c r="B117" s="32"/>
      <c r="C117" s="33"/>
      <c r="D117" s="192" t="s">
        <v>151</v>
      </c>
      <c r="E117" s="33"/>
      <c r="F117" s="193" t="s">
        <v>208</v>
      </c>
      <c r="G117" s="33"/>
      <c r="H117" s="33"/>
      <c r="I117" s="110"/>
      <c r="J117" s="33"/>
      <c r="K117" s="33"/>
      <c r="L117" s="36"/>
      <c r="M117" s="194"/>
      <c r="N117" s="58"/>
      <c r="O117" s="58"/>
      <c r="P117" s="58"/>
      <c r="Q117" s="58"/>
      <c r="R117" s="58"/>
      <c r="S117" s="58"/>
      <c r="T117" s="59"/>
      <c r="AT117" s="15" t="s">
        <v>151</v>
      </c>
      <c r="AU117" s="15" t="s">
        <v>83</v>
      </c>
    </row>
    <row r="118" spans="2:65" s="12" customFormat="1" x14ac:dyDescent="0.2">
      <c r="B118" s="195"/>
      <c r="C118" s="196"/>
      <c r="D118" s="192" t="s">
        <v>157</v>
      </c>
      <c r="E118" s="197" t="s">
        <v>35</v>
      </c>
      <c r="F118" s="198" t="s">
        <v>209</v>
      </c>
      <c r="G118" s="196"/>
      <c r="H118" s="199">
        <v>110.578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157</v>
      </c>
      <c r="AU118" s="205" t="s">
        <v>83</v>
      </c>
      <c r="AV118" s="12" t="s">
        <v>85</v>
      </c>
      <c r="AW118" s="12" t="s">
        <v>37</v>
      </c>
      <c r="AX118" s="12" t="s">
        <v>83</v>
      </c>
      <c r="AY118" s="205" t="s">
        <v>141</v>
      </c>
    </row>
    <row r="119" spans="2:65" s="1" customFormat="1" ht="78.75" customHeight="1" x14ac:dyDescent="0.2">
      <c r="B119" s="32"/>
      <c r="C119" s="180" t="s">
        <v>210</v>
      </c>
      <c r="D119" s="180" t="s">
        <v>144</v>
      </c>
      <c r="E119" s="181" t="s">
        <v>211</v>
      </c>
      <c r="F119" s="182" t="s">
        <v>212</v>
      </c>
      <c r="G119" s="183" t="s">
        <v>174</v>
      </c>
      <c r="H119" s="184">
        <v>110.578</v>
      </c>
      <c r="I119" s="185"/>
      <c r="J119" s="186">
        <f>ROUND(I119*H119,2)</f>
        <v>0</v>
      </c>
      <c r="K119" s="182" t="s">
        <v>148</v>
      </c>
      <c r="L119" s="36"/>
      <c r="M119" s="187" t="s">
        <v>35</v>
      </c>
      <c r="N119" s="188" t="s">
        <v>47</v>
      </c>
      <c r="O119" s="58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15" t="s">
        <v>189</v>
      </c>
      <c r="AT119" s="15" t="s">
        <v>144</v>
      </c>
      <c r="AU119" s="15" t="s">
        <v>83</v>
      </c>
      <c r="AY119" s="15" t="s">
        <v>141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5" t="s">
        <v>83</v>
      </c>
      <c r="BK119" s="191">
        <f>ROUND(I119*H119,2)</f>
        <v>0</v>
      </c>
      <c r="BL119" s="15" t="s">
        <v>189</v>
      </c>
      <c r="BM119" s="15" t="s">
        <v>213</v>
      </c>
    </row>
    <row r="120" spans="2:65" s="1" customFormat="1" ht="58.5" x14ac:dyDescent="0.2">
      <c r="B120" s="32"/>
      <c r="C120" s="33"/>
      <c r="D120" s="192" t="s">
        <v>164</v>
      </c>
      <c r="E120" s="33"/>
      <c r="F120" s="193" t="s">
        <v>202</v>
      </c>
      <c r="G120" s="33"/>
      <c r="H120" s="33"/>
      <c r="I120" s="110"/>
      <c r="J120" s="33"/>
      <c r="K120" s="33"/>
      <c r="L120" s="36"/>
      <c r="M120" s="194"/>
      <c r="N120" s="58"/>
      <c r="O120" s="58"/>
      <c r="P120" s="58"/>
      <c r="Q120" s="58"/>
      <c r="R120" s="58"/>
      <c r="S120" s="58"/>
      <c r="T120" s="59"/>
      <c r="AT120" s="15" t="s">
        <v>164</v>
      </c>
      <c r="AU120" s="15" t="s">
        <v>83</v>
      </c>
    </row>
    <row r="121" spans="2:65" s="1" customFormat="1" ht="19.5" x14ac:dyDescent="0.2">
      <c r="B121" s="32"/>
      <c r="C121" s="33"/>
      <c r="D121" s="192" t="s">
        <v>151</v>
      </c>
      <c r="E121" s="33"/>
      <c r="F121" s="193" t="s">
        <v>214</v>
      </c>
      <c r="G121" s="33"/>
      <c r="H121" s="33"/>
      <c r="I121" s="110"/>
      <c r="J121" s="33"/>
      <c r="K121" s="33"/>
      <c r="L121" s="36"/>
      <c r="M121" s="194"/>
      <c r="N121" s="58"/>
      <c r="O121" s="58"/>
      <c r="P121" s="58"/>
      <c r="Q121" s="58"/>
      <c r="R121" s="58"/>
      <c r="S121" s="58"/>
      <c r="T121" s="59"/>
      <c r="AT121" s="15" t="s">
        <v>151</v>
      </c>
      <c r="AU121" s="15" t="s">
        <v>83</v>
      </c>
    </row>
    <row r="122" spans="2:65" s="1" customFormat="1" ht="33.75" customHeight="1" x14ac:dyDescent="0.2">
      <c r="B122" s="32"/>
      <c r="C122" s="180" t="s">
        <v>215</v>
      </c>
      <c r="D122" s="180" t="s">
        <v>144</v>
      </c>
      <c r="E122" s="181" t="s">
        <v>193</v>
      </c>
      <c r="F122" s="182" t="s">
        <v>194</v>
      </c>
      <c r="G122" s="183" t="s">
        <v>174</v>
      </c>
      <c r="H122" s="184">
        <v>3.2549999999999999</v>
      </c>
      <c r="I122" s="185"/>
      <c r="J122" s="186">
        <f>ROUND(I122*H122,2)</f>
        <v>0</v>
      </c>
      <c r="K122" s="182" t="s">
        <v>148</v>
      </c>
      <c r="L122" s="36"/>
      <c r="M122" s="187" t="s">
        <v>35</v>
      </c>
      <c r="N122" s="188" t="s">
        <v>47</v>
      </c>
      <c r="O122" s="58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15" t="s">
        <v>189</v>
      </c>
      <c r="AT122" s="15" t="s">
        <v>144</v>
      </c>
      <c r="AU122" s="15" t="s">
        <v>83</v>
      </c>
      <c r="AY122" s="15" t="s">
        <v>141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5" t="s">
        <v>83</v>
      </c>
      <c r="BK122" s="191">
        <f>ROUND(I122*H122,2)</f>
        <v>0</v>
      </c>
      <c r="BL122" s="15" t="s">
        <v>189</v>
      </c>
      <c r="BM122" s="15" t="s">
        <v>216</v>
      </c>
    </row>
    <row r="123" spans="2:65" s="1" customFormat="1" ht="29.25" x14ac:dyDescent="0.2">
      <c r="B123" s="32"/>
      <c r="C123" s="33"/>
      <c r="D123" s="192" t="s">
        <v>151</v>
      </c>
      <c r="E123" s="33"/>
      <c r="F123" s="193" t="s">
        <v>217</v>
      </c>
      <c r="G123" s="33"/>
      <c r="H123" s="33"/>
      <c r="I123" s="110"/>
      <c r="J123" s="33"/>
      <c r="K123" s="33"/>
      <c r="L123" s="36"/>
      <c r="M123" s="194"/>
      <c r="N123" s="58"/>
      <c r="O123" s="58"/>
      <c r="P123" s="58"/>
      <c r="Q123" s="58"/>
      <c r="R123" s="58"/>
      <c r="S123" s="58"/>
      <c r="T123" s="59"/>
      <c r="AT123" s="15" t="s">
        <v>151</v>
      </c>
      <c r="AU123" s="15" t="s">
        <v>83</v>
      </c>
    </row>
    <row r="124" spans="2:65" s="12" customFormat="1" x14ac:dyDescent="0.2">
      <c r="B124" s="195"/>
      <c r="C124" s="196"/>
      <c r="D124" s="192" t="s">
        <v>157</v>
      </c>
      <c r="E124" s="197" t="s">
        <v>35</v>
      </c>
      <c r="F124" s="198" t="s">
        <v>218</v>
      </c>
      <c r="G124" s="196"/>
      <c r="H124" s="199">
        <v>3.2549999999999999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157</v>
      </c>
      <c r="AU124" s="205" t="s">
        <v>83</v>
      </c>
      <c r="AV124" s="12" t="s">
        <v>85</v>
      </c>
      <c r="AW124" s="12" t="s">
        <v>37</v>
      </c>
      <c r="AX124" s="12" t="s">
        <v>83</v>
      </c>
      <c r="AY124" s="205" t="s">
        <v>141</v>
      </c>
    </row>
    <row r="125" spans="2:65" s="1" customFormat="1" ht="78.75" customHeight="1" x14ac:dyDescent="0.2">
      <c r="B125" s="32"/>
      <c r="C125" s="180" t="s">
        <v>219</v>
      </c>
      <c r="D125" s="180" t="s">
        <v>144</v>
      </c>
      <c r="E125" s="181" t="s">
        <v>220</v>
      </c>
      <c r="F125" s="182" t="s">
        <v>221</v>
      </c>
      <c r="G125" s="183" t="s">
        <v>174</v>
      </c>
      <c r="H125" s="184">
        <v>3.2549999999999999</v>
      </c>
      <c r="I125" s="185"/>
      <c r="J125" s="186">
        <f>ROUND(I125*H125,2)</f>
        <v>0</v>
      </c>
      <c r="K125" s="182" t="s">
        <v>148</v>
      </c>
      <c r="L125" s="36"/>
      <c r="M125" s="187" t="s">
        <v>35</v>
      </c>
      <c r="N125" s="188" t="s">
        <v>47</v>
      </c>
      <c r="O125" s="58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5" t="s">
        <v>189</v>
      </c>
      <c r="AT125" s="15" t="s">
        <v>144</v>
      </c>
      <c r="AU125" s="15" t="s">
        <v>83</v>
      </c>
      <c r="AY125" s="15" t="s">
        <v>141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5" t="s">
        <v>83</v>
      </c>
      <c r="BK125" s="191">
        <f>ROUND(I125*H125,2)</f>
        <v>0</v>
      </c>
      <c r="BL125" s="15" t="s">
        <v>189</v>
      </c>
      <c r="BM125" s="15" t="s">
        <v>222</v>
      </c>
    </row>
    <row r="126" spans="2:65" s="1" customFormat="1" ht="58.5" x14ac:dyDescent="0.2">
      <c r="B126" s="32"/>
      <c r="C126" s="33"/>
      <c r="D126" s="192" t="s">
        <v>164</v>
      </c>
      <c r="E126" s="33"/>
      <c r="F126" s="193" t="s">
        <v>202</v>
      </c>
      <c r="G126" s="33"/>
      <c r="H126" s="33"/>
      <c r="I126" s="110"/>
      <c r="J126" s="33"/>
      <c r="K126" s="33"/>
      <c r="L126" s="36"/>
      <c r="M126" s="194"/>
      <c r="N126" s="58"/>
      <c r="O126" s="58"/>
      <c r="P126" s="58"/>
      <c r="Q126" s="58"/>
      <c r="R126" s="58"/>
      <c r="S126" s="58"/>
      <c r="T126" s="59"/>
      <c r="AT126" s="15" t="s">
        <v>164</v>
      </c>
      <c r="AU126" s="15" t="s">
        <v>83</v>
      </c>
    </row>
    <row r="127" spans="2:65" s="1" customFormat="1" ht="19.5" x14ac:dyDescent="0.2">
      <c r="B127" s="32"/>
      <c r="C127" s="33"/>
      <c r="D127" s="192" t="s">
        <v>151</v>
      </c>
      <c r="E127" s="33"/>
      <c r="F127" s="193" t="s">
        <v>223</v>
      </c>
      <c r="G127" s="33"/>
      <c r="H127" s="33"/>
      <c r="I127" s="110"/>
      <c r="J127" s="33"/>
      <c r="K127" s="33"/>
      <c r="L127" s="36"/>
      <c r="M127" s="194"/>
      <c r="N127" s="58"/>
      <c r="O127" s="58"/>
      <c r="P127" s="58"/>
      <c r="Q127" s="58"/>
      <c r="R127" s="58"/>
      <c r="S127" s="58"/>
      <c r="T127" s="59"/>
      <c r="AT127" s="15" t="s">
        <v>151</v>
      </c>
      <c r="AU127" s="15" t="s">
        <v>83</v>
      </c>
    </row>
    <row r="128" spans="2:65" s="1" customFormat="1" ht="22.5" customHeight="1" x14ac:dyDescent="0.2">
      <c r="B128" s="32"/>
      <c r="C128" s="180" t="s">
        <v>224</v>
      </c>
      <c r="D128" s="180" t="s">
        <v>144</v>
      </c>
      <c r="E128" s="181" t="s">
        <v>225</v>
      </c>
      <c r="F128" s="182" t="s">
        <v>226</v>
      </c>
      <c r="G128" s="183" t="s">
        <v>174</v>
      </c>
      <c r="H128" s="184">
        <v>2.6349999999999998</v>
      </c>
      <c r="I128" s="185"/>
      <c r="J128" s="186">
        <f>ROUND(I128*H128,2)</f>
        <v>0</v>
      </c>
      <c r="K128" s="182" t="s">
        <v>148</v>
      </c>
      <c r="L128" s="36"/>
      <c r="M128" s="187" t="s">
        <v>35</v>
      </c>
      <c r="N128" s="188" t="s">
        <v>47</v>
      </c>
      <c r="O128" s="58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5" t="s">
        <v>189</v>
      </c>
      <c r="AT128" s="15" t="s">
        <v>144</v>
      </c>
      <c r="AU128" s="15" t="s">
        <v>83</v>
      </c>
      <c r="AY128" s="15" t="s">
        <v>141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5" t="s">
        <v>83</v>
      </c>
      <c r="BK128" s="191">
        <f>ROUND(I128*H128,2)</f>
        <v>0</v>
      </c>
      <c r="BL128" s="15" t="s">
        <v>189</v>
      </c>
      <c r="BM128" s="15" t="s">
        <v>227</v>
      </c>
    </row>
    <row r="129" spans="2:65" s="1" customFormat="1" ht="29.25" x14ac:dyDescent="0.2">
      <c r="B129" s="32"/>
      <c r="C129" s="33"/>
      <c r="D129" s="192" t="s">
        <v>151</v>
      </c>
      <c r="E129" s="33"/>
      <c r="F129" s="193" t="s">
        <v>228</v>
      </c>
      <c r="G129" s="33"/>
      <c r="H129" s="33"/>
      <c r="I129" s="110"/>
      <c r="J129" s="33"/>
      <c r="K129" s="33"/>
      <c r="L129" s="36"/>
      <c r="M129" s="194"/>
      <c r="N129" s="58"/>
      <c r="O129" s="58"/>
      <c r="P129" s="58"/>
      <c r="Q129" s="58"/>
      <c r="R129" s="58"/>
      <c r="S129" s="58"/>
      <c r="T129" s="59"/>
      <c r="AT129" s="15" t="s">
        <v>151</v>
      </c>
      <c r="AU129" s="15" t="s">
        <v>83</v>
      </c>
    </row>
    <row r="130" spans="2:65" s="12" customFormat="1" x14ac:dyDescent="0.2">
      <c r="B130" s="195"/>
      <c r="C130" s="196"/>
      <c r="D130" s="192" t="s">
        <v>157</v>
      </c>
      <c r="E130" s="197" t="s">
        <v>35</v>
      </c>
      <c r="F130" s="198" t="s">
        <v>229</v>
      </c>
      <c r="G130" s="196"/>
      <c r="H130" s="199">
        <v>2.6349999999999998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157</v>
      </c>
      <c r="AU130" s="205" t="s">
        <v>83</v>
      </c>
      <c r="AV130" s="12" t="s">
        <v>85</v>
      </c>
      <c r="AW130" s="12" t="s">
        <v>37</v>
      </c>
      <c r="AX130" s="12" t="s">
        <v>83</v>
      </c>
      <c r="AY130" s="205" t="s">
        <v>141</v>
      </c>
    </row>
    <row r="131" spans="2:65" s="1" customFormat="1" ht="22.5" customHeight="1" x14ac:dyDescent="0.2">
      <c r="B131" s="32"/>
      <c r="C131" s="180" t="s">
        <v>8</v>
      </c>
      <c r="D131" s="180" t="s">
        <v>144</v>
      </c>
      <c r="E131" s="181" t="s">
        <v>230</v>
      </c>
      <c r="F131" s="182" t="s">
        <v>231</v>
      </c>
      <c r="G131" s="183" t="s">
        <v>174</v>
      </c>
      <c r="H131" s="184">
        <v>0.62</v>
      </c>
      <c r="I131" s="185"/>
      <c r="J131" s="186">
        <f>ROUND(I131*H131,2)</f>
        <v>0</v>
      </c>
      <c r="K131" s="182" t="s">
        <v>148</v>
      </c>
      <c r="L131" s="36"/>
      <c r="M131" s="206" t="s">
        <v>35</v>
      </c>
      <c r="N131" s="207" t="s">
        <v>47</v>
      </c>
      <c r="O131" s="208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AR131" s="15" t="s">
        <v>189</v>
      </c>
      <c r="AT131" s="15" t="s">
        <v>144</v>
      </c>
      <c r="AU131" s="15" t="s">
        <v>83</v>
      </c>
      <c r="AY131" s="15" t="s">
        <v>141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5" t="s">
        <v>83</v>
      </c>
      <c r="BK131" s="191">
        <f>ROUND(I131*H131,2)</f>
        <v>0</v>
      </c>
      <c r="BL131" s="15" t="s">
        <v>189</v>
      </c>
      <c r="BM131" s="15" t="s">
        <v>232</v>
      </c>
    </row>
    <row r="132" spans="2:65" s="1" customFormat="1" ht="6.95" customHeight="1" x14ac:dyDescent="0.2">
      <c r="B132" s="44"/>
      <c r="C132" s="45"/>
      <c r="D132" s="45"/>
      <c r="E132" s="45"/>
      <c r="F132" s="45"/>
      <c r="G132" s="45"/>
      <c r="H132" s="45"/>
      <c r="I132" s="132"/>
      <c r="J132" s="45"/>
      <c r="K132" s="45"/>
      <c r="L132" s="36"/>
    </row>
  </sheetData>
  <sheetProtection algorithmName="SHA-512" hashValue="2hl1gmOauLTSzgf/KtLGOLGu0ZvtnaBwSyFzChnLZ8RqgrvSXSE75kO2KQOANUbNZFQti45taZn47l3FpcTbkw==" saltValue="EbG3o3zKjzxWIdpWy10/uj8E+hGhrLCath0lDrvqQ/efTvFhOl73WhLpBniTN5rZP1FAowdeud2Vo9g9TYnxWg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1"/>
  <sheetViews>
    <sheetView showGridLines="0" topLeftCell="A1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93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ht="12" customHeight="1" x14ac:dyDescent="0.2">
      <c r="B8" s="18"/>
      <c r="D8" s="109" t="s">
        <v>115</v>
      </c>
      <c r="L8" s="18"/>
    </row>
    <row r="9" spans="2:46" s="1" customFormat="1" ht="16.5" customHeight="1" x14ac:dyDescent="0.2">
      <c r="B9" s="36"/>
      <c r="E9" s="359" t="s">
        <v>116</v>
      </c>
      <c r="F9" s="361"/>
      <c r="G9" s="361"/>
      <c r="H9" s="361"/>
      <c r="I9" s="110"/>
      <c r="L9" s="36"/>
    </row>
    <row r="10" spans="2:46" s="1" customFormat="1" ht="12" customHeight="1" x14ac:dyDescent="0.2">
      <c r="B10" s="36"/>
      <c r="D10" s="109" t="s">
        <v>117</v>
      </c>
      <c r="I10" s="110"/>
      <c r="L10" s="36"/>
    </row>
    <row r="11" spans="2:46" s="1" customFormat="1" ht="36.950000000000003" customHeight="1" x14ac:dyDescent="0.2">
      <c r="B11" s="36"/>
      <c r="E11" s="362" t="s">
        <v>233</v>
      </c>
      <c r="F11" s="361"/>
      <c r="G11" s="361"/>
      <c r="H11" s="361"/>
      <c r="I11" s="110"/>
      <c r="L11" s="36"/>
    </row>
    <row r="12" spans="2:46" s="1" customFormat="1" x14ac:dyDescent="0.2">
      <c r="B12" s="36"/>
      <c r="I12" s="110"/>
      <c r="L12" s="36"/>
    </row>
    <row r="13" spans="2:46" s="1" customFormat="1" ht="12" customHeight="1" x14ac:dyDescent="0.2">
      <c r="B13" s="36"/>
      <c r="D13" s="109" t="s">
        <v>18</v>
      </c>
      <c r="F13" s="15" t="s">
        <v>19</v>
      </c>
      <c r="I13" s="111" t="s">
        <v>20</v>
      </c>
      <c r="J13" s="15" t="s">
        <v>21</v>
      </c>
      <c r="L13" s="36"/>
    </row>
    <row r="14" spans="2:46" s="1" customFormat="1" ht="12" customHeight="1" x14ac:dyDescent="0.2">
      <c r="B14" s="36"/>
      <c r="D14" s="109" t="s">
        <v>22</v>
      </c>
      <c r="F14" s="15" t="s">
        <v>23</v>
      </c>
      <c r="I14" s="111" t="s">
        <v>24</v>
      </c>
      <c r="J14" s="112" t="str">
        <f>'Rekapitulace stavby'!AN8</f>
        <v>3. 4. 2019</v>
      </c>
      <c r="L14" s="36"/>
    </row>
    <row r="15" spans="2:46" s="1" customFormat="1" ht="10.9" customHeight="1" x14ac:dyDescent="0.2">
      <c r="B15" s="36"/>
      <c r="I15" s="110"/>
      <c r="L15" s="36"/>
    </row>
    <row r="16" spans="2:46" s="1" customFormat="1" ht="12" customHeight="1" x14ac:dyDescent="0.2">
      <c r="B16" s="36"/>
      <c r="D16" s="109" t="s">
        <v>26</v>
      </c>
      <c r="I16" s="111" t="s">
        <v>27</v>
      </c>
      <c r="J16" s="15" t="s">
        <v>28</v>
      </c>
      <c r="L16" s="36"/>
    </row>
    <row r="17" spans="2:12" s="1" customFormat="1" ht="18" customHeight="1" x14ac:dyDescent="0.2">
      <c r="B17" s="36"/>
      <c r="E17" s="15" t="s">
        <v>29</v>
      </c>
      <c r="I17" s="111" t="s">
        <v>30</v>
      </c>
      <c r="J17" s="15" t="s">
        <v>31</v>
      </c>
      <c r="L17" s="36"/>
    </row>
    <row r="18" spans="2:12" s="1" customFormat="1" ht="6.95" customHeight="1" x14ac:dyDescent="0.2">
      <c r="B18" s="36"/>
      <c r="I18" s="110"/>
      <c r="L18" s="36"/>
    </row>
    <row r="19" spans="2:12" s="1" customFormat="1" ht="12" customHeight="1" x14ac:dyDescent="0.2">
      <c r="B19" s="36"/>
      <c r="D19" s="109" t="s">
        <v>32</v>
      </c>
      <c r="I19" s="111" t="s">
        <v>27</v>
      </c>
      <c r="J19" s="28" t="str">
        <f>'Rekapitulace stavby'!AN13</f>
        <v>Vyplň údaj</v>
      </c>
      <c r="L19" s="36"/>
    </row>
    <row r="20" spans="2:12" s="1" customFormat="1" ht="18" customHeight="1" x14ac:dyDescent="0.2">
      <c r="B20" s="36"/>
      <c r="E20" s="363" t="str">
        <f>'Rekapitulace stavby'!E14</f>
        <v>Vyplň údaj</v>
      </c>
      <c r="F20" s="364"/>
      <c r="G20" s="364"/>
      <c r="H20" s="364"/>
      <c r="I20" s="111" t="s">
        <v>30</v>
      </c>
      <c r="J20" s="28" t="str">
        <f>'Rekapitulace stavby'!AN14</f>
        <v>Vyplň údaj</v>
      </c>
      <c r="L20" s="36"/>
    </row>
    <row r="21" spans="2:12" s="1" customFormat="1" ht="6.95" customHeight="1" x14ac:dyDescent="0.2">
      <c r="B21" s="36"/>
      <c r="I21" s="110"/>
      <c r="L21" s="36"/>
    </row>
    <row r="22" spans="2:12" s="1" customFormat="1" ht="12" customHeight="1" x14ac:dyDescent="0.2">
      <c r="B22" s="36"/>
      <c r="D22" s="109" t="s">
        <v>34</v>
      </c>
      <c r="I22" s="111" t="s">
        <v>27</v>
      </c>
      <c r="J22" s="15" t="str">
        <f>IF('Rekapitulace stavby'!AN16="","",'Rekapitulace stavby'!AN16)</f>
        <v/>
      </c>
      <c r="L22" s="36"/>
    </row>
    <row r="23" spans="2:12" s="1" customFormat="1" ht="18" customHeight="1" x14ac:dyDescent="0.2">
      <c r="B23" s="36"/>
      <c r="E23" s="15" t="str">
        <f>IF('Rekapitulace stavby'!E17="","",'Rekapitulace stavby'!E17)</f>
        <v xml:space="preserve"> </v>
      </c>
      <c r="I23" s="111" t="s">
        <v>30</v>
      </c>
      <c r="J23" s="15" t="str">
        <f>IF('Rekapitulace stavby'!AN17="","",'Rekapitulace stavby'!AN17)</f>
        <v/>
      </c>
      <c r="L23" s="36"/>
    </row>
    <row r="24" spans="2:12" s="1" customFormat="1" ht="6.95" customHeight="1" x14ac:dyDescent="0.2">
      <c r="B24" s="36"/>
      <c r="I24" s="110"/>
      <c r="L24" s="36"/>
    </row>
    <row r="25" spans="2:12" s="1" customFormat="1" ht="12" customHeight="1" x14ac:dyDescent="0.2">
      <c r="B25" s="36"/>
      <c r="D25" s="109" t="s">
        <v>38</v>
      </c>
      <c r="I25" s="111" t="s">
        <v>27</v>
      </c>
      <c r="J25" s="15" t="s">
        <v>35</v>
      </c>
      <c r="L25" s="36"/>
    </row>
    <row r="26" spans="2:12" s="1" customFormat="1" ht="18" customHeight="1" x14ac:dyDescent="0.2">
      <c r="B26" s="36"/>
      <c r="E26" s="15" t="s">
        <v>39</v>
      </c>
      <c r="I26" s="111" t="s">
        <v>30</v>
      </c>
      <c r="J26" s="15" t="s">
        <v>35</v>
      </c>
      <c r="L26" s="36"/>
    </row>
    <row r="27" spans="2:12" s="1" customFormat="1" ht="6.95" customHeight="1" x14ac:dyDescent="0.2">
      <c r="B27" s="36"/>
      <c r="I27" s="110"/>
      <c r="L27" s="36"/>
    </row>
    <row r="28" spans="2:12" s="1" customFormat="1" ht="12" customHeight="1" x14ac:dyDescent="0.2">
      <c r="B28" s="36"/>
      <c r="D28" s="109" t="s">
        <v>40</v>
      </c>
      <c r="I28" s="110"/>
      <c r="L28" s="36"/>
    </row>
    <row r="29" spans="2:12" s="7" customFormat="1" ht="16.5" customHeight="1" x14ac:dyDescent="0.2">
      <c r="B29" s="113"/>
      <c r="E29" s="365" t="s">
        <v>35</v>
      </c>
      <c r="F29" s="365"/>
      <c r="G29" s="365"/>
      <c r="H29" s="365"/>
      <c r="I29" s="114"/>
      <c r="L29" s="113"/>
    </row>
    <row r="30" spans="2:12" s="1" customFormat="1" ht="6.95" customHeight="1" x14ac:dyDescent="0.2">
      <c r="B30" s="36"/>
      <c r="I30" s="110"/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25.35" customHeight="1" x14ac:dyDescent="0.2">
      <c r="B32" s="36"/>
      <c r="D32" s="116" t="s">
        <v>42</v>
      </c>
      <c r="I32" s="110"/>
      <c r="J32" s="117">
        <f>ROUND(J88, 2)</f>
        <v>0</v>
      </c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14.45" customHeight="1" x14ac:dyDescent="0.2">
      <c r="B34" s="36"/>
      <c r="F34" s="118" t="s">
        <v>44</v>
      </c>
      <c r="I34" s="119" t="s">
        <v>43</v>
      </c>
      <c r="J34" s="118" t="s">
        <v>45</v>
      </c>
      <c r="L34" s="36"/>
    </row>
    <row r="35" spans="2:12" s="1" customFormat="1" ht="14.45" customHeight="1" x14ac:dyDescent="0.2">
      <c r="B35" s="36"/>
      <c r="D35" s="109" t="s">
        <v>46</v>
      </c>
      <c r="E35" s="109" t="s">
        <v>47</v>
      </c>
      <c r="F35" s="120">
        <f>ROUND((SUM(BE88:BE110)),  2)</f>
        <v>0</v>
      </c>
      <c r="I35" s="121">
        <v>0.21</v>
      </c>
      <c r="J35" s="120">
        <f>ROUND(((SUM(BE88:BE110))*I35),  2)</f>
        <v>0</v>
      </c>
      <c r="L35" s="36"/>
    </row>
    <row r="36" spans="2:12" s="1" customFormat="1" ht="14.45" customHeight="1" x14ac:dyDescent="0.2">
      <c r="B36" s="36"/>
      <c r="E36" s="109" t="s">
        <v>48</v>
      </c>
      <c r="F36" s="120">
        <f>ROUND((SUM(BF88:BF110)),  2)</f>
        <v>0</v>
      </c>
      <c r="I36" s="121">
        <v>0.15</v>
      </c>
      <c r="J36" s="120">
        <f>ROUND(((SUM(BF88:BF110))*I36),  2)</f>
        <v>0</v>
      </c>
      <c r="L36" s="36"/>
    </row>
    <row r="37" spans="2:12" s="1" customFormat="1" ht="14.45" hidden="1" customHeight="1" x14ac:dyDescent="0.2">
      <c r="B37" s="36"/>
      <c r="E37" s="109" t="s">
        <v>49</v>
      </c>
      <c r="F37" s="120">
        <f>ROUND((SUM(BG88:BG110)),  2)</f>
        <v>0</v>
      </c>
      <c r="I37" s="121">
        <v>0.21</v>
      </c>
      <c r="J37" s="120">
        <f>0</f>
        <v>0</v>
      </c>
      <c r="L37" s="36"/>
    </row>
    <row r="38" spans="2:12" s="1" customFormat="1" ht="14.45" hidden="1" customHeight="1" x14ac:dyDescent="0.2">
      <c r="B38" s="36"/>
      <c r="E38" s="109" t="s">
        <v>50</v>
      </c>
      <c r="F38" s="120">
        <f>ROUND((SUM(BH88:BH110)),  2)</f>
        <v>0</v>
      </c>
      <c r="I38" s="121">
        <v>0.15</v>
      </c>
      <c r="J38" s="120">
        <f>0</f>
        <v>0</v>
      </c>
      <c r="L38" s="36"/>
    </row>
    <row r="39" spans="2:12" s="1" customFormat="1" ht="14.45" hidden="1" customHeight="1" x14ac:dyDescent="0.2">
      <c r="B39" s="36"/>
      <c r="E39" s="109" t="s">
        <v>51</v>
      </c>
      <c r="F39" s="120">
        <f>ROUND((SUM(BI88:BI110)),  2)</f>
        <v>0</v>
      </c>
      <c r="I39" s="121">
        <v>0</v>
      </c>
      <c r="J39" s="120">
        <f>0</f>
        <v>0</v>
      </c>
      <c r="L39" s="36"/>
    </row>
    <row r="40" spans="2:12" s="1" customFormat="1" ht="6.95" customHeight="1" x14ac:dyDescent="0.2">
      <c r="B40" s="36"/>
      <c r="I40" s="110"/>
      <c r="L40" s="36"/>
    </row>
    <row r="41" spans="2:12" s="1" customFormat="1" ht="25.35" customHeight="1" x14ac:dyDescent="0.2">
      <c r="B41" s="36"/>
      <c r="C41" s="122"/>
      <c r="D41" s="123" t="s">
        <v>52</v>
      </c>
      <c r="E41" s="124"/>
      <c r="F41" s="124"/>
      <c r="G41" s="125" t="s">
        <v>53</v>
      </c>
      <c r="H41" s="126" t="s">
        <v>54</v>
      </c>
      <c r="I41" s="127"/>
      <c r="J41" s="128">
        <f>SUM(J32:J39)</f>
        <v>0</v>
      </c>
      <c r="K41" s="129"/>
      <c r="L41" s="36"/>
    </row>
    <row r="42" spans="2:12" s="1" customFormat="1" ht="14.45" customHeight="1" x14ac:dyDescent="0.2"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36"/>
    </row>
    <row r="46" spans="2:12" s="1" customFormat="1" ht="6.95" customHeight="1" x14ac:dyDescent="0.2">
      <c r="B46" s="133"/>
      <c r="C46" s="134"/>
      <c r="D46" s="134"/>
      <c r="E46" s="134"/>
      <c r="F46" s="134"/>
      <c r="G46" s="134"/>
      <c r="H46" s="134"/>
      <c r="I46" s="135"/>
      <c r="J46" s="134"/>
      <c r="K46" s="134"/>
      <c r="L46" s="36"/>
    </row>
    <row r="47" spans="2:12" s="1" customFormat="1" ht="24.95" customHeight="1" x14ac:dyDescent="0.2">
      <c r="B47" s="32"/>
      <c r="C47" s="21" t="s">
        <v>119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6.95" customHeight="1" x14ac:dyDescent="0.2">
      <c r="B48" s="32"/>
      <c r="C48" s="33"/>
      <c r="D48" s="33"/>
      <c r="E48" s="33"/>
      <c r="F48" s="33"/>
      <c r="G48" s="33"/>
      <c r="H48" s="33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16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57" t="str">
        <f>E7</f>
        <v>Oprava traťového úseku K.Huť-Lenora</v>
      </c>
      <c r="F50" s="358"/>
      <c r="G50" s="358"/>
      <c r="H50" s="358"/>
      <c r="I50" s="110"/>
      <c r="J50" s="33"/>
      <c r="K50" s="33"/>
      <c r="L50" s="36"/>
    </row>
    <row r="51" spans="2:47" ht="12" customHeight="1" x14ac:dyDescent="0.2">
      <c r="B51" s="19"/>
      <c r="C51" s="27" t="s">
        <v>115</v>
      </c>
      <c r="D51" s="20"/>
      <c r="E51" s="20"/>
      <c r="F51" s="20"/>
      <c r="G51" s="20"/>
      <c r="H51" s="20"/>
      <c r="J51" s="20"/>
      <c r="K51" s="20"/>
      <c r="L51" s="18"/>
    </row>
    <row r="52" spans="2:47" s="1" customFormat="1" ht="16.5" customHeight="1" x14ac:dyDescent="0.2">
      <c r="B52" s="32"/>
      <c r="C52" s="33"/>
      <c r="D52" s="33"/>
      <c r="E52" s="357" t="s">
        <v>116</v>
      </c>
      <c r="F52" s="335"/>
      <c r="G52" s="335"/>
      <c r="H52" s="335"/>
      <c r="I52" s="110"/>
      <c r="J52" s="33"/>
      <c r="K52" s="33"/>
      <c r="L52" s="36"/>
    </row>
    <row r="53" spans="2:47" s="1" customFormat="1" ht="12" customHeight="1" x14ac:dyDescent="0.2">
      <c r="B53" s="32"/>
      <c r="C53" s="27" t="s">
        <v>117</v>
      </c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6.5" customHeight="1" x14ac:dyDescent="0.2">
      <c r="B54" s="32"/>
      <c r="C54" s="33"/>
      <c r="D54" s="33"/>
      <c r="E54" s="336" t="str">
        <f>E11</f>
        <v>SO 1.2 - Montáž nového kolejového roštu</v>
      </c>
      <c r="F54" s="335"/>
      <c r="G54" s="335"/>
      <c r="H54" s="335"/>
      <c r="I54" s="110"/>
      <c r="J54" s="33"/>
      <c r="K54" s="33"/>
      <c r="L54" s="36"/>
    </row>
    <row r="55" spans="2:47" s="1" customFormat="1" ht="6.95" customHeight="1" x14ac:dyDescent="0.2">
      <c r="B55" s="32"/>
      <c r="C55" s="33"/>
      <c r="D55" s="33"/>
      <c r="E55" s="33"/>
      <c r="F55" s="33"/>
      <c r="G55" s="33"/>
      <c r="H55" s="33"/>
      <c r="I55" s="110"/>
      <c r="J55" s="33"/>
      <c r="K55" s="33"/>
      <c r="L55" s="36"/>
    </row>
    <row r="56" spans="2:47" s="1" customFormat="1" ht="12" customHeight="1" x14ac:dyDescent="0.2">
      <c r="B56" s="32"/>
      <c r="C56" s="27" t="s">
        <v>22</v>
      </c>
      <c r="D56" s="33"/>
      <c r="E56" s="33"/>
      <c r="F56" s="25" t="str">
        <f>F14</f>
        <v>Zátoň - lenora</v>
      </c>
      <c r="G56" s="33"/>
      <c r="H56" s="33"/>
      <c r="I56" s="111" t="s">
        <v>24</v>
      </c>
      <c r="J56" s="53" t="str">
        <f>IF(J14="","",J14)</f>
        <v>3. 4. 2019</v>
      </c>
      <c r="K56" s="33"/>
      <c r="L56" s="36"/>
    </row>
    <row r="57" spans="2:47" s="1" customFormat="1" ht="6.95" customHeight="1" x14ac:dyDescent="0.2">
      <c r="B57" s="32"/>
      <c r="C57" s="33"/>
      <c r="D57" s="33"/>
      <c r="E57" s="33"/>
      <c r="F57" s="33"/>
      <c r="G57" s="33"/>
      <c r="H57" s="33"/>
      <c r="I57" s="110"/>
      <c r="J57" s="33"/>
      <c r="K57" s="33"/>
      <c r="L57" s="36"/>
    </row>
    <row r="58" spans="2:47" s="1" customFormat="1" ht="13.7" customHeight="1" x14ac:dyDescent="0.2">
      <c r="B58" s="32"/>
      <c r="C58" s="27" t="s">
        <v>26</v>
      </c>
      <c r="D58" s="33"/>
      <c r="E58" s="33"/>
      <c r="F58" s="25" t="str">
        <f>E17</f>
        <v xml:space="preserve">Správa železniční dopravní cesty, s. o., OŘ Plzeň </v>
      </c>
      <c r="G58" s="33"/>
      <c r="H58" s="33"/>
      <c r="I58" s="111" t="s">
        <v>34</v>
      </c>
      <c r="J58" s="30" t="str">
        <f>E23</f>
        <v xml:space="preserve"> </v>
      </c>
      <c r="K58" s="33"/>
      <c r="L58" s="36"/>
    </row>
    <row r="59" spans="2:47" s="1" customFormat="1" ht="13.7" customHeight="1" x14ac:dyDescent="0.2">
      <c r="B59" s="32"/>
      <c r="C59" s="27" t="s">
        <v>32</v>
      </c>
      <c r="D59" s="33"/>
      <c r="E59" s="33"/>
      <c r="F59" s="25" t="str">
        <f>IF(E20="","",E20)</f>
        <v>Vyplň údaj</v>
      </c>
      <c r="G59" s="33"/>
      <c r="H59" s="33"/>
      <c r="I59" s="111" t="s">
        <v>38</v>
      </c>
      <c r="J59" s="30" t="str">
        <f>E26</f>
        <v>Libor Brabenec</v>
      </c>
      <c r="K59" s="33"/>
      <c r="L59" s="36"/>
    </row>
    <row r="60" spans="2:47" s="1" customFormat="1" ht="10.35" customHeight="1" x14ac:dyDescent="0.2">
      <c r="B60" s="32"/>
      <c r="C60" s="33"/>
      <c r="D60" s="33"/>
      <c r="E60" s="33"/>
      <c r="F60" s="33"/>
      <c r="G60" s="33"/>
      <c r="H60" s="33"/>
      <c r="I60" s="110"/>
      <c r="J60" s="33"/>
      <c r="K60" s="33"/>
      <c r="L60" s="36"/>
    </row>
    <row r="61" spans="2:47" s="1" customFormat="1" ht="29.25" customHeight="1" x14ac:dyDescent="0.2">
      <c r="B61" s="32"/>
      <c r="C61" s="136" t="s">
        <v>120</v>
      </c>
      <c r="D61" s="137"/>
      <c r="E61" s="137"/>
      <c r="F61" s="137"/>
      <c r="G61" s="137"/>
      <c r="H61" s="137"/>
      <c r="I61" s="138"/>
      <c r="J61" s="139" t="s">
        <v>121</v>
      </c>
      <c r="K61" s="137"/>
      <c r="L61" s="36"/>
    </row>
    <row r="62" spans="2:47" s="1" customFormat="1" ht="10.35" customHeight="1" x14ac:dyDescent="0.2">
      <c r="B62" s="32"/>
      <c r="C62" s="33"/>
      <c r="D62" s="33"/>
      <c r="E62" s="33"/>
      <c r="F62" s="33"/>
      <c r="G62" s="33"/>
      <c r="H62" s="33"/>
      <c r="I62" s="110"/>
      <c r="J62" s="33"/>
      <c r="K62" s="33"/>
      <c r="L62" s="36"/>
    </row>
    <row r="63" spans="2:47" s="1" customFormat="1" ht="22.9" customHeight="1" x14ac:dyDescent="0.2">
      <c r="B63" s="32"/>
      <c r="C63" s="140" t="s">
        <v>74</v>
      </c>
      <c r="D63" s="33"/>
      <c r="E63" s="33"/>
      <c r="F63" s="33"/>
      <c r="G63" s="33"/>
      <c r="H63" s="33"/>
      <c r="I63" s="110"/>
      <c r="J63" s="71">
        <f>J88</f>
        <v>0</v>
      </c>
      <c r="K63" s="33"/>
      <c r="L63" s="36"/>
      <c r="AU63" s="15" t="s">
        <v>122</v>
      </c>
    </row>
    <row r="64" spans="2:47" s="8" customFormat="1" ht="24.95" customHeight="1" x14ac:dyDescent="0.2">
      <c r="B64" s="141"/>
      <c r="C64" s="142"/>
      <c r="D64" s="143" t="s">
        <v>123</v>
      </c>
      <c r="E64" s="144"/>
      <c r="F64" s="144"/>
      <c r="G64" s="144"/>
      <c r="H64" s="144"/>
      <c r="I64" s="145"/>
      <c r="J64" s="146">
        <f>J91</f>
        <v>0</v>
      </c>
      <c r="K64" s="142"/>
      <c r="L64" s="147"/>
    </row>
    <row r="65" spans="2:12" s="9" customFormat="1" ht="19.899999999999999" customHeight="1" x14ac:dyDescent="0.2">
      <c r="B65" s="148"/>
      <c r="C65" s="92"/>
      <c r="D65" s="149" t="s">
        <v>124</v>
      </c>
      <c r="E65" s="150"/>
      <c r="F65" s="150"/>
      <c r="G65" s="150"/>
      <c r="H65" s="150"/>
      <c r="I65" s="151"/>
      <c r="J65" s="152">
        <f>J92</f>
        <v>0</v>
      </c>
      <c r="K65" s="92"/>
      <c r="L65" s="153"/>
    </row>
    <row r="66" spans="2:12" s="8" customFormat="1" ht="24.95" customHeight="1" x14ac:dyDescent="0.2">
      <c r="B66" s="141"/>
      <c r="C66" s="142"/>
      <c r="D66" s="143" t="s">
        <v>125</v>
      </c>
      <c r="E66" s="144"/>
      <c r="F66" s="144"/>
      <c r="G66" s="144"/>
      <c r="H66" s="144"/>
      <c r="I66" s="145"/>
      <c r="J66" s="146">
        <f>J101</f>
        <v>0</v>
      </c>
      <c r="K66" s="142"/>
      <c r="L66" s="147"/>
    </row>
    <row r="67" spans="2:12" s="1" customFormat="1" ht="21.75" customHeight="1" x14ac:dyDescent="0.2">
      <c r="B67" s="32"/>
      <c r="C67" s="33"/>
      <c r="D67" s="33"/>
      <c r="E67" s="33"/>
      <c r="F67" s="33"/>
      <c r="G67" s="33"/>
      <c r="H67" s="33"/>
      <c r="I67" s="110"/>
      <c r="J67" s="33"/>
      <c r="K67" s="33"/>
      <c r="L67" s="36"/>
    </row>
    <row r="68" spans="2:12" s="1" customFormat="1" ht="6.95" customHeight="1" x14ac:dyDescent="0.2">
      <c r="B68" s="44"/>
      <c r="C68" s="45"/>
      <c r="D68" s="45"/>
      <c r="E68" s="45"/>
      <c r="F68" s="45"/>
      <c r="G68" s="45"/>
      <c r="H68" s="45"/>
      <c r="I68" s="132"/>
      <c r="J68" s="45"/>
      <c r="K68" s="45"/>
      <c r="L68" s="36"/>
    </row>
    <row r="72" spans="2:12" s="1" customFormat="1" ht="6.95" customHeight="1" x14ac:dyDescent="0.2">
      <c r="B72" s="46"/>
      <c r="C72" s="47"/>
      <c r="D72" s="47"/>
      <c r="E72" s="47"/>
      <c r="F72" s="47"/>
      <c r="G72" s="47"/>
      <c r="H72" s="47"/>
      <c r="I72" s="135"/>
      <c r="J72" s="47"/>
      <c r="K72" s="47"/>
      <c r="L72" s="36"/>
    </row>
    <row r="73" spans="2:12" s="1" customFormat="1" ht="24.95" customHeight="1" x14ac:dyDescent="0.2">
      <c r="B73" s="32"/>
      <c r="C73" s="21" t="s">
        <v>126</v>
      </c>
      <c r="D73" s="33"/>
      <c r="E73" s="33"/>
      <c r="F73" s="33"/>
      <c r="G73" s="33"/>
      <c r="H73" s="33"/>
      <c r="I73" s="110"/>
      <c r="J73" s="33"/>
      <c r="K73" s="33"/>
      <c r="L73" s="36"/>
    </row>
    <row r="74" spans="2:12" s="1" customFormat="1" ht="6.95" customHeight="1" x14ac:dyDescent="0.2">
      <c r="B74" s="32"/>
      <c r="C74" s="33"/>
      <c r="D74" s="33"/>
      <c r="E74" s="33"/>
      <c r="F74" s="33"/>
      <c r="G74" s="33"/>
      <c r="H74" s="33"/>
      <c r="I74" s="110"/>
      <c r="J74" s="33"/>
      <c r="K74" s="33"/>
      <c r="L74" s="36"/>
    </row>
    <row r="75" spans="2:12" s="1" customFormat="1" ht="12" customHeight="1" x14ac:dyDescent="0.2">
      <c r="B75" s="32"/>
      <c r="C75" s="27" t="s">
        <v>16</v>
      </c>
      <c r="D75" s="33"/>
      <c r="E75" s="33"/>
      <c r="F75" s="33"/>
      <c r="G75" s="33"/>
      <c r="H75" s="33"/>
      <c r="I75" s="110"/>
      <c r="J75" s="33"/>
      <c r="K75" s="33"/>
      <c r="L75" s="36"/>
    </row>
    <row r="76" spans="2:12" s="1" customFormat="1" ht="16.5" customHeight="1" x14ac:dyDescent="0.2">
      <c r="B76" s="32"/>
      <c r="C76" s="33"/>
      <c r="D76" s="33"/>
      <c r="E76" s="357" t="str">
        <f>E7</f>
        <v>Oprava traťového úseku K.Huť-Lenora</v>
      </c>
      <c r="F76" s="358"/>
      <c r="G76" s="358"/>
      <c r="H76" s="358"/>
      <c r="I76" s="110"/>
      <c r="J76" s="33"/>
      <c r="K76" s="33"/>
      <c r="L76" s="36"/>
    </row>
    <row r="77" spans="2:12" ht="12" customHeight="1" x14ac:dyDescent="0.2">
      <c r="B77" s="19"/>
      <c r="C77" s="27" t="s">
        <v>115</v>
      </c>
      <c r="D77" s="20"/>
      <c r="E77" s="20"/>
      <c r="F77" s="20"/>
      <c r="G77" s="20"/>
      <c r="H77" s="20"/>
      <c r="J77" s="20"/>
      <c r="K77" s="20"/>
      <c r="L77" s="18"/>
    </row>
    <row r="78" spans="2:12" s="1" customFormat="1" ht="16.5" customHeight="1" x14ac:dyDescent="0.2">
      <c r="B78" s="32"/>
      <c r="C78" s="33"/>
      <c r="D78" s="33"/>
      <c r="E78" s="357" t="s">
        <v>116</v>
      </c>
      <c r="F78" s="335"/>
      <c r="G78" s="335"/>
      <c r="H78" s="335"/>
      <c r="I78" s="110"/>
      <c r="J78" s="33"/>
      <c r="K78" s="33"/>
      <c r="L78" s="36"/>
    </row>
    <row r="79" spans="2:12" s="1" customFormat="1" ht="12" customHeight="1" x14ac:dyDescent="0.2">
      <c r="B79" s="32"/>
      <c r="C79" s="27" t="s">
        <v>117</v>
      </c>
      <c r="D79" s="33"/>
      <c r="E79" s="33"/>
      <c r="F79" s="33"/>
      <c r="G79" s="33"/>
      <c r="H79" s="33"/>
      <c r="I79" s="110"/>
      <c r="J79" s="33"/>
      <c r="K79" s="33"/>
      <c r="L79" s="36"/>
    </row>
    <row r="80" spans="2:12" s="1" customFormat="1" ht="16.5" customHeight="1" x14ac:dyDescent="0.2">
      <c r="B80" s="32"/>
      <c r="C80" s="33"/>
      <c r="D80" s="33"/>
      <c r="E80" s="336" t="str">
        <f>E11</f>
        <v>SO 1.2 - Montáž nového kolejového roštu</v>
      </c>
      <c r="F80" s="335"/>
      <c r="G80" s="335"/>
      <c r="H80" s="335"/>
      <c r="I80" s="110"/>
      <c r="J80" s="33"/>
      <c r="K80" s="33"/>
      <c r="L80" s="36"/>
    </row>
    <row r="81" spans="2:65" s="1" customFormat="1" ht="6.95" customHeight="1" x14ac:dyDescent="0.2">
      <c r="B81" s="32"/>
      <c r="C81" s="33"/>
      <c r="D81" s="33"/>
      <c r="E81" s="33"/>
      <c r="F81" s="33"/>
      <c r="G81" s="33"/>
      <c r="H81" s="33"/>
      <c r="I81" s="110"/>
      <c r="J81" s="33"/>
      <c r="K81" s="33"/>
      <c r="L81" s="36"/>
    </row>
    <row r="82" spans="2:65" s="1" customFormat="1" ht="12" customHeight="1" x14ac:dyDescent="0.2">
      <c r="B82" s="32"/>
      <c r="C82" s="27" t="s">
        <v>22</v>
      </c>
      <c r="D82" s="33"/>
      <c r="E82" s="33"/>
      <c r="F82" s="25" t="str">
        <f>F14</f>
        <v>Zátoň - lenora</v>
      </c>
      <c r="G82" s="33"/>
      <c r="H82" s="33"/>
      <c r="I82" s="111" t="s">
        <v>24</v>
      </c>
      <c r="J82" s="53" t="str">
        <f>IF(J14="","",J14)</f>
        <v>3. 4. 2019</v>
      </c>
      <c r="K82" s="33"/>
      <c r="L82" s="36"/>
    </row>
    <row r="83" spans="2:65" s="1" customFormat="1" ht="6.95" customHeight="1" x14ac:dyDescent="0.2">
      <c r="B83" s="32"/>
      <c r="C83" s="33"/>
      <c r="D83" s="33"/>
      <c r="E83" s="33"/>
      <c r="F83" s="33"/>
      <c r="G83" s="33"/>
      <c r="H83" s="33"/>
      <c r="I83" s="110"/>
      <c r="J83" s="33"/>
      <c r="K83" s="33"/>
      <c r="L83" s="36"/>
    </row>
    <row r="84" spans="2:65" s="1" customFormat="1" ht="13.7" customHeight="1" x14ac:dyDescent="0.2">
      <c r="B84" s="32"/>
      <c r="C84" s="27" t="s">
        <v>26</v>
      </c>
      <c r="D84" s="33"/>
      <c r="E84" s="33"/>
      <c r="F84" s="25" t="str">
        <f>E17</f>
        <v xml:space="preserve">Správa železniční dopravní cesty, s. o., OŘ Plzeň </v>
      </c>
      <c r="G84" s="33"/>
      <c r="H84" s="33"/>
      <c r="I84" s="111" t="s">
        <v>34</v>
      </c>
      <c r="J84" s="30" t="str">
        <f>E23</f>
        <v xml:space="preserve"> </v>
      </c>
      <c r="K84" s="33"/>
      <c r="L84" s="36"/>
    </row>
    <row r="85" spans="2:65" s="1" customFormat="1" ht="13.7" customHeight="1" x14ac:dyDescent="0.2">
      <c r="B85" s="32"/>
      <c r="C85" s="27" t="s">
        <v>32</v>
      </c>
      <c r="D85" s="33"/>
      <c r="E85" s="33"/>
      <c r="F85" s="25" t="str">
        <f>IF(E20="","",E20)</f>
        <v>Vyplň údaj</v>
      </c>
      <c r="G85" s="33"/>
      <c r="H85" s="33"/>
      <c r="I85" s="111" t="s">
        <v>38</v>
      </c>
      <c r="J85" s="30" t="str">
        <f>E26</f>
        <v>Libor Brabenec</v>
      </c>
      <c r="K85" s="33"/>
      <c r="L85" s="36"/>
    </row>
    <row r="86" spans="2:65" s="1" customFormat="1" ht="10.35" customHeight="1" x14ac:dyDescent="0.2">
      <c r="B86" s="32"/>
      <c r="C86" s="33"/>
      <c r="D86" s="33"/>
      <c r="E86" s="33"/>
      <c r="F86" s="33"/>
      <c r="G86" s="33"/>
      <c r="H86" s="33"/>
      <c r="I86" s="110"/>
      <c r="J86" s="33"/>
      <c r="K86" s="33"/>
      <c r="L86" s="36"/>
    </row>
    <row r="87" spans="2:65" s="10" customFormat="1" ht="29.25" customHeight="1" x14ac:dyDescent="0.2">
      <c r="B87" s="154"/>
      <c r="C87" s="155" t="s">
        <v>127</v>
      </c>
      <c r="D87" s="156" t="s">
        <v>61</v>
      </c>
      <c r="E87" s="156" t="s">
        <v>57</v>
      </c>
      <c r="F87" s="156" t="s">
        <v>58</v>
      </c>
      <c r="G87" s="156" t="s">
        <v>128</v>
      </c>
      <c r="H87" s="156" t="s">
        <v>129</v>
      </c>
      <c r="I87" s="157" t="s">
        <v>130</v>
      </c>
      <c r="J87" s="156" t="s">
        <v>121</v>
      </c>
      <c r="K87" s="158" t="s">
        <v>131</v>
      </c>
      <c r="L87" s="159"/>
      <c r="M87" s="62" t="s">
        <v>35</v>
      </c>
      <c r="N87" s="63" t="s">
        <v>46</v>
      </c>
      <c r="O87" s="63" t="s">
        <v>132</v>
      </c>
      <c r="P87" s="63" t="s">
        <v>133</v>
      </c>
      <c r="Q87" s="63" t="s">
        <v>134</v>
      </c>
      <c r="R87" s="63" t="s">
        <v>135</v>
      </c>
      <c r="S87" s="63" t="s">
        <v>136</v>
      </c>
      <c r="T87" s="64" t="s">
        <v>137</v>
      </c>
    </row>
    <row r="88" spans="2:65" s="1" customFormat="1" ht="22.9" customHeight="1" x14ac:dyDescent="0.25">
      <c r="B88" s="32"/>
      <c r="C88" s="69" t="s">
        <v>138</v>
      </c>
      <c r="D88" s="33"/>
      <c r="E88" s="33"/>
      <c r="F88" s="33"/>
      <c r="G88" s="33"/>
      <c r="H88" s="33"/>
      <c r="I88" s="110"/>
      <c r="J88" s="160">
        <f>BK88</f>
        <v>0</v>
      </c>
      <c r="K88" s="33"/>
      <c r="L88" s="36"/>
      <c r="M88" s="65"/>
      <c r="N88" s="66"/>
      <c r="O88" s="66"/>
      <c r="P88" s="161">
        <f>P89+P90+P91+P101</f>
        <v>0</v>
      </c>
      <c r="Q88" s="66"/>
      <c r="R88" s="161">
        <f>R89+R90+R91+R101</f>
        <v>111.1275</v>
      </c>
      <c r="S88" s="66"/>
      <c r="T88" s="162">
        <f>T89+T90+T91+T101</f>
        <v>0</v>
      </c>
      <c r="AT88" s="15" t="s">
        <v>75</v>
      </c>
      <c r="AU88" s="15" t="s">
        <v>122</v>
      </c>
      <c r="BK88" s="163">
        <f>BK89+BK90+BK91+BK101</f>
        <v>0</v>
      </c>
    </row>
    <row r="89" spans="2:65" s="1" customFormat="1" ht="22.5" customHeight="1" x14ac:dyDescent="0.2">
      <c r="B89" s="32"/>
      <c r="C89" s="211" t="s">
        <v>210</v>
      </c>
      <c r="D89" s="211" t="s">
        <v>234</v>
      </c>
      <c r="E89" s="212" t="s">
        <v>235</v>
      </c>
      <c r="F89" s="213" t="s">
        <v>236</v>
      </c>
      <c r="G89" s="214" t="s">
        <v>162</v>
      </c>
      <c r="H89" s="215">
        <v>30</v>
      </c>
      <c r="I89" s="216"/>
      <c r="J89" s="217">
        <f>ROUND(I89*H89,2)</f>
        <v>0</v>
      </c>
      <c r="K89" s="213" t="s">
        <v>148</v>
      </c>
      <c r="L89" s="218"/>
      <c r="M89" s="219" t="s">
        <v>35</v>
      </c>
      <c r="N89" s="220" t="s">
        <v>47</v>
      </c>
      <c r="O89" s="58"/>
      <c r="P89" s="189">
        <f>O89*H89</f>
        <v>0</v>
      </c>
      <c r="Q89" s="189">
        <v>3.70425</v>
      </c>
      <c r="R89" s="189">
        <f>Q89*H89</f>
        <v>111.1275</v>
      </c>
      <c r="S89" s="189">
        <v>0</v>
      </c>
      <c r="T89" s="190">
        <f>S89*H89</f>
        <v>0</v>
      </c>
      <c r="AR89" s="15" t="s">
        <v>237</v>
      </c>
      <c r="AT89" s="15" t="s">
        <v>234</v>
      </c>
      <c r="AU89" s="15" t="s">
        <v>76</v>
      </c>
      <c r="AY89" s="15" t="s">
        <v>141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5" t="s">
        <v>83</v>
      </c>
      <c r="BK89" s="191">
        <f>ROUND(I89*H89,2)</f>
        <v>0</v>
      </c>
      <c r="BL89" s="15" t="s">
        <v>149</v>
      </c>
      <c r="BM89" s="15" t="s">
        <v>238</v>
      </c>
    </row>
    <row r="90" spans="2:65" s="1" customFormat="1" ht="19.5" x14ac:dyDescent="0.2">
      <c r="B90" s="32"/>
      <c r="C90" s="33"/>
      <c r="D90" s="192" t="s">
        <v>151</v>
      </c>
      <c r="E90" s="33"/>
      <c r="F90" s="193" t="s">
        <v>239</v>
      </c>
      <c r="G90" s="33"/>
      <c r="H90" s="33"/>
      <c r="I90" s="110"/>
      <c r="J90" s="33"/>
      <c r="K90" s="33"/>
      <c r="L90" s="36"/>
      <c r="M90" s="194"/>
      <c r="N90" s="58"/>
      <c r="O90" s="58"/>
      <c r="P90" s="58"/>
      <c r="Q90" s="58"/>
      <c r="R90" s="58"/>
      <c r="S90" s="58"/>
      <c r="T90" s="59"/>
      <c r="AT90" s="15" t="s">
        <v>151</v>
      </c>
      <c r="AU90" s="15" t="s">
        <v>76</v>
      </c>
    </row>
    <row r="91" spans="2:65" s="11" customFormat="1" ht="25.9" customHeight="1" x14ac:dyDescent="0.2">
      <c r="B91" s="164"/>
      <c r="C91" s="165"/>
      <c r="D91" s="166" t="s">
        <v>75</v>
      </c>
      <c r="E91" s="167" t="s">
        <v>139</v>
      </c>
      <c r="F91" s="167" t="s">
        <v>140</v>
      </c>
      <c r="G91" s="165"/>
      <c r="H91" s="165"/>
      <c r="I91" s="168"/>
      <c r="J91" s="169">
        <f>BK91</f>
        <v>0</v>
      </c>
      <c r="K91" s="165"/>
      <c r="L91" s="170"/>
      <c r="M91" s="171"/>
      <c r="N91" s="172"/>
      <c r="O91" s="172"/>
      <c r="P91" s="173">
        <f>P92</f>
        <v>0</v>
      </c>
      <c r="Q91" s="172"/>
      <c r="R91" s="173">
        <f>R92</f>
        <v>0</v>
      </c>
      <c r="S91" s="172"/>
      <c r="T91" s="174">
        <f>T92</f>
        <v>0</v>
      </c>
      <c r="AR91" s="175" t="s">
        <v>83</v>
      </c>
      <c r="AT91" s="176" t="s">
        <v>75</v>
      </c>
      <c r="AU91" s="176" t="s">
        <v>76</v>
      </c>
      <c r="AY91" s="175" t="s">
        <v>141</v>
      </c>
      <c r="BK91" s="177">
        <f>BK92</f>
        <v>0</v>
      </c>
    </row>
    <row r="92" spans="2:65" s="11" customFormat="1" ht="22.9" customHeight="1" x14ac:dyDescent="0.2">
      <c r="B92" s="164"/>
      <c r="C92" s="165"/>
      <c r="D92" s="166" t="s">
        <v>75</v>
      </c>
      <c r="E92" s="178" t="s">
        <v>142</v>
      </c>
      <c r="F92" s="178" t="s">
        <v>143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SUM(P93:P100)</f>
        <v>0</v>
      </c>
      <c r="Q92" s="172"/>
      <c r="R92" s="173">
        <f>SUM(R93:R100)</f>
        <v>0</v>
      </c>
      <c r="S92" s="172"/>
      <c r="T92" s="174">
        <f>SUM(T93:T100)</f>
        <v>0</v>
      </c>
      <c r="AR92" s="175" t="s">
        <v>83</v>
      </c>
      <c r="AT92" s="176" t="s">
        <v>75</v>
      </c>
      <c r="AU92" s="176" t="s">
        <v>83</v>
      </c>
      <c r="AY92" s="175" t="s">
        <v>141</v>
      </c>
      <c r="BK92" s="177">
        <f>SUM(BK93:BK100)</f>
        <v>0</v>
      </c>
    </row>
    <row r="93" spans="2:65" s="1" customFormat="1" ht="33.75" customHeight="1" x14ac:dyDescent="0.2">
      <c r="B93" s="32"/>
      <c r="C93" s="180" t="s">
        <v>94</v>
      </c>
      <c r="D93" s="180" t="s">
        <v>144</v>
      </c>
      <c r="E93" s="181" t="s">
        <v>240</v>
      </c>
      <c r="F93" s="182" t="s">
        <v>241</v>
      </c>
      <c r="G93" s="183" t="s">
        <v>242</v>
      </c>
      <c r="H93" s="184">
        <v>3750.2</v>
      </c>
      <c r="I93" s="185"/>
      <c r="J93" s="186">
        <f>ROUND(I93*H93,2)</f>
        <v>0</v>
      </c>
      <c r="K93" s="182" t="s">
        <v>148</v>
      </c>
      <c r="L93" s="36"/>
      <c r="M93" s="187" t="s">
        <v>35</v>
      </c>
      <c r="N93" s="188" t="s">
        <v>47</v>
      </c>
      <c r="O93" s="58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15" t="s">
        <v>149</v>
      </c>
      <c r="AT93" s="15" t="s">
        <v>144</v>
      </c>
      <c r="AU93" s="15" t="s">
        <v>85</v>
      </c>
      <c r="AY93" s="15" t="s">
        <v>141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5" t="s">
        <v>83</v>
      </c>
      <c r="BK93" s="191">
        <f>ROUND(I93*H93,2)</f>
        <v>0</v>
      </c>
      <c r="BL93" s="15" t="s">
        <v>149</v>
      </c>
      <c r="BM93" s="15" t="s">
        <v>243</v>
      </c>
    </row>
    <row r="94" spans="2:65" s="12" customFormat="1" x14ac:dyDescent="0.2">
      <c r="B94" s="195"/>
      <c r="C94" s="196"/>
      <c r="D94" s="192" t="s">
        <v>157</v>
      </c>
      <c r="E94" s="197" t="s">
        <v>35</v>
      </c>
      <c r="F94" s="198" t="s">
        <v>244</v>
      </c>
      <c r="G94" s="196"/>
      <c r="H94" s="199">
        <v>3750.2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157</v>
      </c>
      <c r="AU94" s="205" t="s">
        <v>85</v>
      </c>
      <c r="AV94" s="12" t="s">
        <v>85</v>
      </c>
      <c r="AW94" s="12" t="s">
        <v>37</v>
      </c>
      <c r="AX94" s="12" t="s">
        <v>83</v>
      </c>
      <c r="AY94" s="205" t="s">
        <v>141</v>
      </c>
    </row>
    <row r="95" spans="2:65" s="1" customFormat="1" ht="33.75" customHeight="1" x14ac:dyDescent="0.2">
      <c r="B95" s="32"/>
      <c r="C95" s="180" t="s">
        <v>7</v>
      </c>
      <c r="D95" s="180" t="s">
        <v>144</v>
      </c>
      <c r="E95" s="181" t="s">
        <v>245</v>
      </c>
      <c r="F95" s="182" t="s">
        <v>246</v>
      </c>
      <c r="G95" s="183" t="s">
        <v>147</v>
      </c>
      <c r="H95" s="184">
        <v>1.1060000000000001</v>
      </c>
      <c r="I95" s="185"/>
      <c r="J95" s="186">
        <f>ROUND(I95*H95,2)</f>
        <v>0</v>
      </c>
      <c r="K95" s="182" t="s">
        <v>148</v>
      </c>
      <c r="L95" s="36"/>
      <c r="M95" s="187" t="s">
        <v>35</v>
      </c>
      <c r="N95" s="188" t="s">
        <v>47</v>
      </c>
      <c r="O95" s="58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15" t="s">
        <v>149</v>
      </c>
      <c r="AT95" s="15" t="s">
        <v>144</v>
      </c>
      <c r="AU95" s="15" t="s">
        <v>85</v>
      </c>
      <c r="AY95" s="15" t="s">
        <v>141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5" t="s">
        <v>83</v>
      </c>
      <c r="BK95" s="191">
        <f>ROUND(I95*H95,2)</f>
        <v>0</v>
      </c>
      <c r="BL95" s="15" t="s">
        <v>149</v>
      </c>
      <c r="BM95" s="15" t="s">
        <v>247</v>
      </c>
    </row>
    <row r="96" spans="2:65" s="1" customFormat="1" ht="29.25" x14ac:dyDescent="0.2">
      <c r="B96" s="32"/>
      <c r="C96" s="33"/>
      <c r="D96" s="192" t="s">
        <v>164</v>
      </c>
      <c r="E96" s="33"/>
      <c r="F96" s="193" t="s">
        <v>248</v>
      </c>
      <c r="G96" s="33"/>
      <c r="H96" s="33"/>
      <c r="I96" s="110"/>
      <c r="J96" s="33"/>
      <c r="K96" s="33"/>
      <c r="L96" s="36"/>
      <c r="M96" s="194"/>
      <c r="N96" s="58"/>
      <c r="O96" s="58"/>
      <c r="P96" s="58"/>
      <c r="Q96" s="58"/>
      <c r="R96" s="58"/>
      <c r="S96" s="58"/>
      <c r="T96" s="59"/>
      <c r="AT96" s="15" t="s">
        <v>164</v>
      </c>
      <c r="AU96" s="15" t="s">
        <v>85</v>
      </c>
    </row>
    <row r="97" spans="2:65" s="1" customFormat="1" ht="22.5" customHeight="1" x14ac:dyDescent="0.2">
      <c r="B97" s="32"/>
      <c r="C97" s="180" t="s">
        <v>249</v>
      </c>
      <c r="D97" s="180" t="s">
        <v>144</v>
      </c>
      <c r="E97" s="181" t="s">
        <v>250</v>
      </c>
      <c r="F97" s="182" t="s">
        <v>251</v>
      </c>
      <c r="G97" s="183" t="s">
        <v>252</v>
      </c>
      <c r="H97" s="184">
        <v>200</v>
      </c>
      <c r="I97" s="185"/>
      <c r="J97" s="186">
        <f>ROUND(I97*H97,2)</f>
        <v>0</v>
      </c>
      <c r="K97" s="182" t="s">
        <v>148</v>
      </c>
      <c r="L97" s="36"/>
      <c r="M97" s="187" t="s">
        <v>35</v>
      </c>
      <c r="N97" s="188" t="s">
        <v>47</v>
      </c>
      <c r="O97" s="58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5" t="s">
        <v>149</v>
      </c>
      <c r="AT97" s="15" t="s">
        <v>144</v>
      </c>
      <c r="AU97" s="15" t="s">
        <v>85</v>
      </c>
      <c r="AY97" s="15" t="s">
        <v>141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5" t="s">
        <v>83</v>
      </c>
      <c r="BK97" s="191">
        <f>ROUND(I97*H97,2)</f>
        <v>0</v>
      </c>
      <c r="BL97" s="15" t="s">
        <v>149</v>
      </c>
      <c r="BM97" s="15" t="s">
        <v>253</v>
      </c>
    </row>
    <row r="98" spans="2:65" s="1" customFormat="1" ht="19.5" x14ac:dyDescent="0.2">
      <c r="B98" s="32"/>
      <c r="C98" s="33"/>
      <c r="D98" s="192" t="s">
        <v>164</v>
      </c>
      <c r="E98" s="33"/>
      <c r="F98" s="193" t="s">
        <v>254</v>
      </c>
      <c r="G98" s="33"/>
      <c r="H98" s="33"/>
      <c r="I98" s="110"/>
      <c r="J98" s="33"/>
      <c r="K98" s="33"/>
      <c r="L98" s="36"/>
      <c r="M98" s="194"/>
      <c r="N98" s="58"/>
      <c r="O98" s="58"/>
      <c r="P98" s="58"/>
      <c r="Q98" s="58"/>
      <c r="R98" s="58"/>
      <c r="S98" s="58"/>
      <c r="T98" s="59"/>
      <c r="AT98" s="15" t="s">
        <v>164</v>
      </c>
      <c r="AU98" s="15" t="s">
        <v>85</v>
      </c>
    </row>
    <row r="99" spans="2:65" s="1" customFormat="1" ht="33.75" customHeight="1" x14ac:dyDescent="0.2">
      <c r="B99" s="32"/>
      <c r="C99" s="180" t="s">
        <v>255</v>
      </c>
      <c r="D99" s="180" t="s">
        <v>144</v>
      </c>
      <c r="E99" s="181" t="s">
        <v>256</v>
      </c>
      <c r="F99" s="182" t="s">
        <v>257</v>
      </c>
      <c r="G99" s="183" t="s">
        <v>174</v>
      </c>
      <c r="H99" s="184">
        <v>621.25300000000004</v>
      </c>
      <c r="I99" s="185"/>
      <c r="J99" s="186">
        <f>ROUND(I99*H99,2)</f>
        <v>0</v>
      </c>
      <c r="K99" s="182" t="s">
        <v>148</v>
      </c>
      <c r="L99" s="36"/>
      <c r="M99" s="187" t="s">
        <v>35</v>
      </c>
      <c r="N99" s="188" t="s">
        <v>47</v>
      </c>
      <c r="O99" s="58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5" t="s">
        <v>149</v>
      </c>
      <c r="AT99" s="15" t="s">
        <v>144</v>
      </c>
      <c r="AU99" s="15" t="s">
        <v>85</v>
      </c>
      <c r="AY99" s="15" t="s">
        <v>141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5" t="s">
        <v>83</v>
      </c>
      <c r="BK99" s="191">
        <f>ROUND(I99*H99,2)</f>
        <v>0</v>
      </c>
      <c r="BL99" s="15" t="s">
        <v>149</v>
      </c>
      <c r="BM99" s="15" t="s">
        <v>258</v>
      </c>
    </row>
    <row r="100" spans="2:65" s="12" customFormat="1" x14ac:dyDescent="0.2">
      <c r="B100" s="195"/>
      <c r="C100" s="196"/>
      <c r="D100" s="192" t="s">
        <v>157</v>
      </c>
      <c r="E100" s="197" t="s">
        <v>35</v>
      </c>
      <c r="F100" s="198" t="s">
        <v>259</v>
      </c>
      <c r="G100" s="196"/>
      <c r="H100" s="199">
        <v>621.25300000000004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157</v>
      </c>
      <c r="AU100" s="205" t="s">
        <v>85</v>
      </c>
      <c r="AV100" s="12" t="s">
        <v>85</v>
      </c>
      <c r="AW100" s="12" t="s">
        <v>37</v>
      </c>
      <c r="AX100" s="12" t="s">
        <v>83</v>
      </c>
      <c r="AY100" s="205" t="s">
        <v>141</v>
      </c>
    </row>
    <row r="101" spans="2:65" s="11" customFormat="1" ht="25.9" customHeight="1" x14ac:dyDescent="0.2">
      <c r="B101" s="164"/>
      <c r="C101" s="165"/>
      <c r="D101" s="166" t="s">
        <v>75</v>
      </c>
      <c r="E101" s="167" t="s">
        <v>184</v>
      </c>
      <c r="F101" s="167" t="s">
        <v>185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SUM(P102:P110)</f>
        <v>0</v>
      </c>
      <c r="Q101" s="172"/>
      <c r="R101" s="173">
        <f>SUM(R102:R110)</f>
        <v>0</v>
      </c>
      <c r="S101" s="172"/>
      <c r="T101" s="174">
        <f>SUM(T102:T110)</f>
        <v>0</v>
      </c>
      <c r="AR101" s="175" t="s">
        <v>149</v>
      </c>
      <c r="AT101" s="176" t="s">
        <v>75</v>
      </c>
      <c r="AU101" s="176" t="s">
        <v>76</v>
      </c>
      <c r="AY101" s="175" t="s">
        <v>141</v>
      </c>
      <c r="BK101" s="177">
        <f>SUM(BK102:BK110)</f>
        <v>0</v>
      </c>
    </row>
    <row r="102" spans="2:65" s="1" customFormat="1" ht="101.25" customHeight="1" x14ac:dyDescent="0.2">
      <c r="B102" s="32"/>
      <c r="C102" s="180" t="s">
        <v>260</v>
      </c>
      <c r="D102" s="180" t="s">
        <v>144</v>
      </c>
      <c r="E102" s="181" t="s">
        <v>261</v>
      </c>
      <c r="F102" s="182" t="s">
        <v>262</v>
      </c>
      <c r="G102" s="183" t="s">
        <v>174</v>
      </c>
      <c r="H102" s="184">
        <v>111.128</v>
      </c>
      <c r="I102" s="185"/>
      <c r="J102" s="186">
        <f>ROUND(I102*H102,2)</f>
        <v>0</v>
      </c>
      <c r="K102" s="182" t="s">
        <v>148</v>
      </c>
      <c r="L102" s="36"/>
      <c r="M102" s="187" t="s">
        <v>35</v>
      </c>
      <c r="N102" s="188" t="s">
        <v>47</v>
      </c>
      <c r="O102" s="58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15" t="s">
        <v>189</v>
      </c>
      <c r="AT102" s="15" t="s">
        <v>144</v>
      </c>
      <c r="AU102" s="15" t="s">
        <v>83</v>
      </c>
      <c r="AY102" s="15" t="s">
        <v>141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5" t="s">
        <v>83</v>
      </c>
      <c r="BK102" s="191">
        <f>ROUND(I102*H102,2)</f>
        <v>0</v>
      </c>
      <c r="BL102" s="15" t="s">
        <v>189</v>
      </c>
      <c r="BM102" s="15" t="s">
        <v>263</v>
      </c>
    </row>
    <row r="103" spans="2:65" s="1" customFormat="1" ht="29.25" x14ac:dyDescent="0.2">
      <c r="B103" s="32"/>
      <c r="C103" s="33"/>
      <c r="D103" s="192" t="s">
        <v>151</v>
      </c>
      <c r="E103" s="33"/>
      <c r="F103" s="193" t="s">
        <v>264</v>
      </c>
      <c r="G103" s="33"/>
      <c r="H103" s="33"/>
      <c r="I103" s="110"/>
      <c r="J103" s="33"/>
      <c r="K103" s="33"/>
      <c r="L103" s="36"/>
      <c r="M103" s="194"/>
      <c r="N103" s="58"/>
      <c r="O103" s="58"/>
      <c r="P103" s="58"/>
      <c r="Q103" s="58"/>
      <c r="R103" s="58"/>
      <c r="S103" s="58"/>
      <c r="T103" s="59"/>
      <c r="AT103" s="15" t="s">
        <v>151</v>
      </c>
      <c r="AU103" s="15" t="s">
        <v>83</v>
      </c>
    </row>
    <row r="104" spans="2:65" s="1" customFormat="1" ht="78.75" customHeight="1" x14ac:dyDescent="0.2">
      <c r="B104" s="32"/>
      <c r="C104" s="180" t="s">
        <v>265</v>
      </c>
      <c r="D104" s="180" t="s">
        <v>144</v>
      </c>
      <c r="E104" s="181" t="s">
        <v>266</v>
      </c>
      <c r="F104" s="182" t="s">
        <v>267</v>
      </c>
      <c r="G104" s="183" t="s">
        <v>174</v>
      </c>
      <c r="H104" s="184">
        <v>510.125</v>
      </c>
      <c r="I104" s="185"/>
      <c r="J104" s="186">
        <f>ROUND(I104*H104,2)</f>
        <v>0</v>
      </c>
      <c r="K104" s="182" t="s">
        <v>148</v>
      </c>
      <c r="L104" s="36"/>
      <c r="M104" s="187" t="s">
        <v>35</v>
      </c>
      <c r="N104" s="188" t="s">
        <v>47</v>
      </c>
      <c r="O104" s="58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15" t="s">
        <v>189</v>
      </c>
      <c r="AT104" s="15" t="s">
        <v>144</v>
      </c>
      <c r="AU104" s="15" t="s">
        <v>83</v>
      </c>
      <c r="AY104" s="15" t="s">
        <v>141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5" t="s">
        <v>83</v>
      </c>
      <c r="BK104" s="191">
        <f>ROUND(I104*H104,2)</f>
        <v>0</v>
      </c>
      <c r="BL104" s="15" t="s">
        <v>189</v>
      </c>
      <c r="BM104" s="15" t="s">
        <v>268</v>
      </c>
    </row>
    <row r="105" spans="2:65" s="1" customFormat="1" ht="58.5" x14ac:dyDescent="0.2">
      <c r="B105" s="32"/>
      <c r="C105" s="33"/>
      <c r="D105" s="192" t="s">
        <v>164</v>
      </c>
      <c r="E105" s="33"/>
      <c r="F105" s="193" t="s">
        <v>202</v>
      </c>
      <c r="G105" s="33"/>
      <c r="H105" s="33"/>
      <c r="I105" s="110"/>
      <c r="J105" s="33"/>
      <c r="K105" s="33"/>
      <c r="L105" s="36"/>
      <c r="M105" s="194"/>
      <c r="N105" s="58"/>
      <c r="O105" s="58"/>
      <c r="P105" s="58"/>
      <c r="Q105" s="58"/>
      <c r="R105" s="58"/>
      <c r="S105" s="58"/>
      <c r="T105" s="59"/>
      <c r="AT105" s="15" t="s">
        <v>164</v>
      </c>
      <c r="AU105" s="15" t="s">
        <v>83</v>
      </c>
    </row>
    <row r="106" spans="2:65" s="1" customFormat="1" ht="19.5" x14ac:dyDescent="0.2">
      <c r="B106" s="32"/>
      <c r="C106" s="33"/>
      <c r="D106" s="192" t="s">
        <v>151</v>
      </c>
      <c r="E106" s="33"/>
      <c r="F106" s="193" t="s">
        <v>269</v>
      </c>
      <c r="G106" s="33"/>
      <c r="H106" s="33"/>
      <c r="I106" s="110"/>
      <c r="J106" s="33"/>
      <c r="K106" s="33"/>
      <c r="L106" s="36"/>
      <c r="M106" s="194"/>
      <c r="N106" s="58"/>
      <c r="O106" s="58"/>
      <c r="P106" s="58"/>
      <c r="Q106" s="58"/>
      <c r="R106" s="58"/>
      <c r="S106" s="58"/>
      <c r="T106" s="59"/>
      <c r="AT106" s="15" t="s">
        <v>151</v>
      </c>
      <c r="AU106" s="15" t="s">
        <v>83</v>
      </c>
    </row>
    <row r="107" spans="2:65" s="1" customFormat="1" ht="33.75" customHeight="1" x14ac:dyDescent="0.2">
      <c r="B107" s="32"/>
      <c r="C107" s="180" t="s">
        <v>8</v>
      </c>
      <c r="D107" s="180" t="s">
        <v>144</v>
      </c>
      <c r="E107" s="181" t="s">
        <v>205</v>
      </c>
      <c r="F107" s="182" t="s">
        <v>206</v>
      </c>
      <c r="G107" s="183" t="s">
        <v>174</v>
      </c>
      <c r="H107" s="184">
        <v>510.125</v>
      </c>
      <c r="I107" s="185"/>
      <c r="J107" s="186">
        <f>ROUND(I107*H107,2)</f>
        <v>0</v>
      </c>
      <c r="K107" s="182" t="s">
        <v>148</v>
      </c>
      <c r="L107" s="36"/>
      <c r="M107" s="187" t="s">
        <v>35</v>
      </c>
      <c r="N107" s="188" t="s">
        <v>47</v>
      </c>
      <c r="O107" s="58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15" t="s">
        <v>189</v>
      </c>
      <c r="AT107" s="15" t="s">
        <v>144</v>
      </c>
      <c r="AU107" s="15" t="s">
        <v>83</v>
      </c>
      <c r="AY107" s="15" t="s">
        <v>141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5" t="s">
        <v>83</v>
      </c>
      <c r="BK107" s="191">
        <f>ROUND(I107*H107,2)</f>
        <v>0</v>
      </c>
      <c r="BL107" s="15" t="s">
        <v>189</v>
      </c>
      <c r="BM107" s="15" t="s">
        <v>270</v>
      </c>
    </row>
    <row r="108" spans="2:65" s="1" customFormat="1" ht="19.5" x14ac:dyDescent="0.2">
      <c r="B108" s="32"/>
      <c r="C108" s="33"/>
      <c r="D108" s="192" t="s">
        <v>151</v>
      </c>
      <c r="E108" s="33"/>
      <c r="F108" s="193" t="s">
        <v>271</v>
      </c>
      <c r="G108" s="33"/>
      <c r="H108" s="33"/>
      <c r="I108" s="110"/>
      <c r="J108" s="33"/>
      <c r="K108" s="33"/>
      <c r="L108" s="36"/>
      <c r="M108" s="194"/>
      <c r="N108" s="58"/>
      <c r="O108" s="58"/>
      <c r="P108" s="58"/>
      <c r="Q108" s="58"/>
      <c r="R108" s="58"/>
      <c r="S108" s="58"/>
      <c r="T108" s="59"/>
      <c r="AT108" s="15" t="s">
        <v>151</v>
      </c>
      <c r="AU108" s="15" t="s">
        <v>83</v>
      </c>
    </row>
    <row r="109" spans="2:65" s="1" customFormat="1" ht="33.75" customHeight="1" x14ac:dyDescent="0.2">
      <c r="B109" s="32"/>
      <c r="C109" s="180" t="s">
        <v>224</v>
      </c>
      <c r="D109" s="180" t="s">
        <v>144</v>
      </c>
      <c r="E109" s="181" t="s">
        <v>205</v>
      </c>
      <c r="F109" s="182" t="s">
        <v>206</v>
      </c>
      <c r="G109" s="183" t="s">
        <v>174</v>
      </c>
      <c r="H109" s="184">
        <v>111.128</v>
      </c>
      <c r="I109" s="185"/>
      <c r="J109" s="186">
        <f>ROUND(I109*H109,2)</f>
        <v>0</v>
      </c>
      <c r="K109" s="182" t="s">
        <v>148</v>
      </c>
      <c r="L109" s="36"/>
      <c r="M109" s="187" t="s">
        <v>35</v>
      </c>
      <c r="N109" s="188" t="s">
        <v>47</v>
      </c>
      <c r="O109" s="58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5" t="s">
        <v>189</v>
      </c>
      <c r="AT109" s="15" t="s">
        <v>144</v>
      </c>
      <c r="AU109" s="15" t="s">
        <v>83</v>
      </c>
      <c r="AY109" s="15" t="s">
        <v>141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5" t="s">
        <v>83</v>
      </c>
      <c r="BK109" s="191">
        <f>ROUND(I109*H109,2)</f>
        <v>0</v>
      </c>
      <c r="BL109" s="15" t="s">
        <v>189</v>
      </c>
      <c r="BM109" s="15" t="s">
        <v>272</v>
      </c>
    </row>
    <row r="110" spans="2:65" s="1" customFormat="1" ht="29.25" x14ac:dyDescent="0.2">
      <c r="B110" s="32"/>
      <c r="C110" s="33"/>
      <c r="D110" s="192" t="s">
        <v>151</v>
      </c>
      <c r="E110" s="33"/>
      <c r="F110" s="193" t="s">
        <v>273</v>
      </c>
      <c r="G110" s="33"/>
      <c r="H110" s="33"/>
      <c r="I110" s="110"/>
      <c r="J110" s="33"/>
      <c r="K110" s="33"/>
      <c r="L110" s="36"/>
      <c r="M110" s="221"/>
      <c r="N110" s="208"/>
      <c r="O110" s="208"/>
      <c r="P110" s="208"/>
      <c r="Q110" s="208"/>
      <c r="R110" s="208"/>
      <c r="S110" s="208"/>
      <c r="T110" s="222"/>
      <c r="AT110" s="15" t="s">
        <v>151</v>
      </c>
      <c r="AU110" s="15" t="s">
        <v>83</v>
      </c>
    </row>
    <row r="111" spans="2:65" s="1" customFormat="1" ht="6.95" customHeight="1" x14ac:dyDescent="0.2">
      <c r="B111" s="44"/>
      <c r="C111" s="45"/>
      <c r="D111" s="45"/>
      <c r="E111" s="45"/>
      <c r="F111" s="45"/>
      <c r="G111" s="45"/>
      <c r="H111" s="45"/>
      <c r="I111" s="132"/>
      <c r="J111" s="45"/>
      <c r="K111" s="45"/>
      <c r="L111" s="36"/>
    </row>
  </sheetData>
  <sheetProtection algorithmName="SHA-512" hashValue="OiypJ0j/+XcszT7JDO3+oqguN4GVfZngOak+5r/Ymru7MS8pHRYyQHwSkwkoTnWJjlSVT6VFSTb4UmOfVJIhMg==" saltValue="r8cMjZf7rBz3mCMc+NCPyvXY7B8TgrQkWBqOWiRDtndyrUGWsn2QfXPwgE+3tnf10GajwHszlKT6WK9NGcgjdg==" spinCount="100000" sheet="1" objects="1" scenarios="1" formatColumns="0" formatRows="0" autoFilter="0"/>
  <autoFilter ref="C87:K11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M94"/>
  <sheetViews>
    <sheetView showGridLines="0" topLeftCell="A66" workbookViewId="0">
      <selection activeCell="J100" sqref="J10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98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x14ac:dyDescent="0.2">
      <c r="B8" s="18"/>
      <c r="D8" s="109" t="s">
        <v>115</v>
      </c>
      <c r="L8" s="18"/>
    </row>
    <row r="9" spans="2:46" ht="16.5" customHeight="1" x14ac:dyDescent="0.2">
      <c r="B9" s="18"/>
      <c r="E9" s="359" t="s">
        <v>116</v>
      </c>
      <c r="F9" s="321"/>
      <c r="G9" s="321"/>
      <c r="H9" s="321"/>
      <c r="L9" s="18"/>
    </row>
    <row r="10" spans="2:46" ht="12" customHeight="1" x14ac:dyDescent="0.2">
      <c r="B10" s="18"/>
      <c r="D10" s="109" t="s">
        <v>117</v>
      </c>
      <c r="L10" s="18"/>
    </row>
    <row r="11" spans="2:46" s="1" customFormat="1" ht="16.5" customHeight="1" x14ac:dyDescent="0.2">
      <c r="B11" s="36"/>
      <c r="E11" s="360" t="s">
        <v>233</v>
      </c>
      <c r="F11" s="361"/>
      <c r="G11" s="361"/>
      <c r="H11" s="361"/>
      <c r="I11" s="110"/>
      <c r="L11" s="36"/>
    </row>
    <row r="12" spans="2:46" s="1" customFormat="1" ht="12" customHeight="1" x14ac:dyDescent="0.2">
      <c r="B12" s="36"/>
      <c r="D12" s="109" t="s">
        <v>274</v>
      </c>
      <c r="I12" s="110"/>
      <c r="L12" s="36"/>
    </row>
    <row r="13" spans="2:46" s="1" customFormat="1" ht="36.950000000000003" customHeight="1" x14ac:dyDescent="0.2">
      <c r="B13" s="36"/>
      <c r="E13" s="362" t="s">
        <v>275</v>
      </c>
      <c r="F13" s="361"/>
      <c r="G13" s="361"/>
      <c r="H13" s="361"/>
      <c r="I13" s="110"/>
      <c r="L13" s="36"/>
    </row>
    <row r="14" spans="2:46" s="1" customFormat="1" x14ac:dyDescent="0.2">
      <c r="B14" s="36"/>
      <c r="I14" s="110"/>
      <c r="L14" s="36"/>
    </row>
    <row r="15" spans="2:46" s="1" customFormat="1" ht="12" customHeight="1" x14ac:dyDescent="0.2">
      <c r="B15" s="36"/>
      <c r="D15" s="109" t="s">
        <v>18</v>
      </c>
      <c r="F15" s="15" t="s">
        <v>19</v>
      </c>
      <c r="I15" s="111" t="s">
        <v>20</v>
      </c>
      <c r="J15" s="15" t="s">
        <v>21</v>
      </c>
      <c r="L15" s="36"/>
    </row>
    <row r="16" spans="2:46" s="1" customFormat="1" ht="12" customHeight="1" x14ac:dyDescent="0.2">
      <c r="B16" s="36"/>
      <c r="D16" s="109" t="s">
        <v>22</v>
      </c>
      <c r="F16" s="15" t="s">
        <v>23</v>
      </c>
      <c r="I16" s="111" t="s">
        <v>24</v>
      </c>
      <c r="J16" s="112" t="str">
        <f>'Rekapitulace stavby'!AN8</f>
        <v>3. 4. 2019</v>
      </c>
      <c r="L16" s="36"/>
    </row>
    <row r="17" spans="2:12" s="1" customFormat="1" ht="10.9" customHeight="1" x14ac:dyDescent="0.2">
      <c r="B17" s="36"/>
      <c r="I17" s="110"/>
      <c r="L17" s="36"/>
    </row>
    <row r="18" spans="2:12" s="1" customFormat="1" ht="12" customHeight="1" x14ac:dyDescent="0.2">
      <c r="B18" s="36"/>
      <c r="D18" s="109" t="s">
        <v>26</v>
      </c>
      <c r="I18" s="111" t="s">
        <v>27</v>
      </c>
      <c r="J18" s="15" t="s">
        <v>28</v>
      </c>
      <c r="L18" s="36"/>
    </row>
    <row r="19" spans="2:12" s="1" customFormat="1" ht="18" customHeight="1" x14ac:dyDescent="0.2">
      <c r="B19" s="36"/>
      <c r="E19" s="15" t="s">
        <v>29</v>
      </c>
      <c r="I19" s="111" t="s">
        <v>30</v>
      </c>
      <c r="J19" s="15" t="s">
        <v>31</v>
      </c>
      <c r="L19" s="36"/>
    </row>
    <row r="20" spans="2:12" s="1" customFormat="1" ht="6.95" customHeight="1" x14ac:dyDescent="0.2">
      <c r="B20" s="36"/>
      <c r="I20" s="110"/>
      <c r="L20" s="36"/>
    </row>
    <row r="21" spans="2:12" s="1" customFormat="1" ht="12" customHeight="1" x14ac:dyDescent="0.2">
      <c r="B21" s="36"/>
      <c r="D21" s="109" t="s">
        <v>32</v>
      </c>
      <c r="I21" s="111" t="s">
        <v>27</v>
      </c>
      <c r="J21" s="28" t="str">
        <f>'Rekapitulace stavby'!AN13</f>
        <v>Vyplň údaj</v>
      </c>
      <c r="L21" s="36"/>
    </row>
    <row r="22" spans="2:12" s="1" customFormat="1" ht="18" customHeight="1" x14ac:dyDescent="0.2">
      <c r="B22" s="36"/>
      <c r="E22" s="363" t="str">
        <f>'Rekapitulace stavby'!E14</f>
        <v>Vyplň údaj</v>
      </c>
      <c r="F22" s="364"/>
      <c r="G22" s="364"/>
      <c r="H22" s="364"/>
      <c r="I22" s="111" t="s">
        <v>30</v>
      </c>
      <c r="J22" s="28" t="str">
        <f>'Rekapitulace stavby'!AN14</f>
        <v>Vyplň údaj</v>
      </c>
      <c r="L22" s="36"/>
    </row>
    <row r="23" spans="2:12" s="1" customFormat="1" ht="6.95" customHeight="1" x14ac:dyDescent="0.2">
      <c r="B23" s="36"/>
      <c r="I23" s="110"/>
      <c r="L23" s="36"/>
    </row>
    <row r="24" spans="2:12" s="1" customFormat="1" ht="12" customHeight="1" x14ac:dyDescent="0.2">
      <c r="B24" s="36"/>
      <c r="D24" s="109" t="s">
        <v>34</v>
      </c>
      <c r="I24" s="111" t="s">
        <v>27</v>
      </c>
      <c r="J24" s="15" t="str">
        <f>IF('Rekapitulace stavby'!AN16="","",'Rekapitulace stavby'!AN16)</f>
        <v/>
      </c>
      <c r="L24" s="36"/>
    </row>
    <row r="25" spans="2:12" s="1" customFormat="1" ht="18" customHeight="1" x14ac:dyDescent="0.2">
      <c r="B25" s="36"/>
      <c r="E25" s="15" t="str">
        <f>IF('Rekapitulace stavby'!E17="","",'Rekapitulace stavby'!E17)</f>
        <v xml:space="preserve"> </v>
      </c>
      <c r="I25" s="111" t="s">
        <v>30</v>
      </c>
      <c r="J25" s="15" t="str">
        <f>IF('Rekapitulace stavby'!AN17="","",'Rekapitulace stavby'!AN17)</f>
        <v/>
      </c>
      <c r="L25" s="36"/>
    </row>
    <row r="26" spans="2:12" s="1" customFormat="1" ht="6.95" customHeight="1" x14ac:dyDescent="0.2">
      <c r="B26" s="36"/>
      <c r="I26" s="110"/>
      <c r="L26" s="36"/>
    </row>
    <row r="27" spans="2:12" s="1" customFormat="1" ht="12" customHeight="1" x14ac:dyDescent="0.2">
      <c r="B27" s="36"/>
      <c r="D27" s="109" t="s">
        <v>38</v>
      </c>
      <c r="I27" s="111" t="s">
        <v>27</v>
      </c>
      <c r="J27" s="15" t="s">
        <v>35</v>
      </c>
      <c r="L27" s="36"/>
    </row>
    <row r="28" spans="2:12" s="1" customFormat="1" ht="18" customHeight="1" x14ac:dyDescent="0.2">
      <c r="B28" s="36"/>
      <c r="E28" s="15" t="s">
        <v>39</v>
      </c>
      <c r="I28" s="111" t="s">
        <v>30</v>
      </c>
      <c r="J28" s="15" t="s">
        <v>35</v>
      </c>
      <c r="L28" s="36"/>
    </row>
    <row r="29" spans="2:12" s="1" customFormat="1" ht="6.95" customHeight="1" x14ac:dyDescent="0.2">
      <c r="B29" s="36"/>
      <c r="I29" s="110"/>
      <c r="L29" s="36"/>
    </row>
    <row r="30" spans="2:12" s="1" customFormat="1" ht="12" customHeight="1" x14ac:dyDescent="0.2">
      <c r="B30" s="36"/>
      <c r="D30" s="109" t="s">
        <v>40</v>
      </c>
      <c r="I30" s="110"/>
      <c r="L30" s="36"/>
    </row>
    <row r="31" spans="2:12" s="7" customFormat="1" ht="16.5" customHeight="1" x14ac:dyDescent="0.2">
      <c r="B31" s="113"/>
      <c r="E31" s="365" t="s">
        <v>35</v>
      </c>
      <c r="F31" s="365"/>
      <c r="G31" s="365"/>
      <c r="H31" s="365"/>
      <c r="I31" s="114"/>
      <c r="L31" s="113"/>
    </row>
    <row r="32" spans="2:12" s="1" customFormat="1" ht="6.95" customHeight="1" x14ac:dyDescent="0.2">
      <c r="B32" s="36"/>
      <c r="I32" s="110"/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25.35" customHeight="1" x14ac:dyDescent="0.2">
      <c r="B34" s="36"/>
      <c r="D34" s="116" t="s">
        <v>42</v>
      </c>
      <c r="I34" s="110"/>
      <c r="J34" s="117">
        <f>ROUND(J91, 2)</f>
        <v>0</v>
      </c>
      <c r="L34" s="36"/>
    </row>
    <row r="35" spans="2:12" s="1" customFormat="1" ht="6.95" customHeight="1" x14ac:dyDescent="0.2">
      <c r="B35" s="36"/>
      <c r="D35" s="54"/>
      <c r="E35" s="54"/>
      <c r="F35" s="54"/>
      <c r="G35" s="54"/>
      <c r="H35" s="54"/>
      <c r="I35" s="115"/>
      <c r="J35" s="54"/>
      <c r="K35" s="54"/>
      <c r="L35" s="36"/>
    </row>
    <row r="36" spans="2:12" s="1" customFormat="1" ht="14.45" customHeight="1" x14ac:dyDescent="0.2">
      <c r="B36" s="36"/>
      <c r="F36" s="118" t="s">
        <v>44</v>
      </c>
      <c r="I36" s="119" t="s">
        <v>43</v>
      </c>
      <c r="J36" s="118" t="s">
        <v>45</v>
      </c>
      <c r="L36" s="36"/>
    </row>
    <row r="37" spans="2:12" s="1" customFormat="1" ht="14.45" customHeight="1" x14ac:dyDescent="0.2">
      <c r="B37" s="36"/>
      <c r="D37" s="109" t="s">
        <v>46</v>
      </c>
      <c r="E37" s="109" t="s">
        <v>47</v>
      </c>
      <c r="F37" s="120">
        <f>ROUND((SUM(BE91:BE93)),  2)</f>
        <v>0</v>
      </c>
      <c r="I37" s="121">
        <v>0.21</v>
      </c>
      <c r="J37" s="120">
        <f>ROUND(((SUM(BE91:BE93))*I37),  2)</f>
        <v>0</v>
      </c>
      <c r="L37" s="36"/>
    </row>
    <row r="38" spans="2:12" s="1" customFormat="1" ht="14.45" customHeight="1" x14ac:dyDescent="0.2">
      <c r="B38" s="36"/>
      <c r="E38" s="109" t="s">
        <v>48</v>
      </c>
      <c r="F38" s="120">
        <f>ROUND((SUM(BF91:BF93)),  2)</f>
        <v>0</v>
      </c>
      <c r="I38" s="121">
        <v>0.15</v>
      </c>
      <c r="J38" s="120">
        <f>ROUND(((SUM(BF91:BF93))*I38),  2)</f>
        <v>0</v>
      </c>
      <c r="L38" s="36"/>
    </row>
    <row r="39" spans="2:12" s="1" customFormat="1" ht="14.45" hidden="1" customHeight="1" x14ac:dyDescent="0.2">
      <c r="B39" s="36"/>
      <c r="E39" s="109" t="s">
        <v>49</v>
      </c>
      <c r="F39" s="120">
        <f>ROUND((SUM(BG91:BG93)),  2)</f>
        <v>0</v>
      </c>
      <c r="I39" s="121">
        <v>0.21</v>
      </c>
      <c r="J39" s="120">
        <f>0</f>
        <v>0</v>
      </c>
      <c r="L39" s="36"/>
    </row>
    <row r="40" spans="2:12" s="1" customFormat="1" ht="14.45" hidden="1" customHeight="1" x14ac:dyDescent="0.2">
      <c r="B40" s="36"/>
      <c r="E40" s="109" t="s">
        <v>50</v>
      </c>
      <c r="F40" s="120">
        <f>ROUND((SUM(BH91:BH93)),  2)</f>
        <v>0</v>
      </c>
      <c r="I40" s="121">
        <v>0.15</v>
      </c>
      <c r="J40" s="120">
        <f>0</f>
        <v>0</v>
      </c>
      <c r="L40" s="36"/>
    </row>
    <row r="41" spans="2:12" s="1" customFormat="1" ht="14.45" hidden="1" customHeight="1" x14ac:dyDescent="0.2">
      <c r="B41" s="36"/>
      <c r="E41" s="109" t="s">
        <v>51</v>
      </c>
      <c r="F41" s="120">
        <f>ROUND((SUM(BI91:BI93)),  2)</f>
        <v>0</v>
      </c>
      <c r="I41" s="121">
        <v>0</v>
      </c>
      <c r="J41" s="120">
        <f>0</f>
        <v>0</v>
      </c>
      <c r="L41" s="36"/>
    </row>
    <row r="42" spans="2:12" s="1" customFormat="1" ht="6.95" customHeight="1" x14ac:dyDescent="0.2">
      <c r="B42" s="36"/>
      <c r="I42" s="110"/>
      <c r="L42" s="36"/>
    </row>
    <row r="43" spans="2:12" s="1" customFormat="1" ht="25.35" customHeight="1" x14ac:dyDescent="0.2">
      <c r="B43" s="36"/>
      <c r="C43" s="122"/>
      <c r="D43" s="123" t="s">
        <v>52</v>
      </c>
      <c r="E43" s="124"/>
      <c r="F43" s="124"/>
      <c r="G43" s="125" t="s">
        <v>53</v>
      </c>
      <c r="H43" s="126" t="s">
        <v>54</v>
      </c>
      <c r="I43" s="127"/>
      <c r="J43" s="128">
        <f>SUM(J34:J41)</f>
        <v>0</v>
      </c>
      <c r="K43" s="129"/>
      <c r="L43" s="36"/>
    </row>
    <row r="44" spans="2:12" s="1" customFormat="1" ht="14.45" customHeight="1" x14ac:dyDescent="0.2">
      <c r="B44" s="130"/>
      <c r="C44" s="131"/>
      <c r="D44" s="131"/>
      <c r="E44" s="131"/>
      <c r="F44" s="131"/>
      <c r="G44" s="131"/>
      <c r="H44" s="131"/>
      <c r="I44" s="132"/>
      <c r="J44" s="131"/>
      <c r="K44" s="131"/>
      <c r="L44" s="36"/>
    </row>
    <row r="48" spans="2:12" s="1" customFormat="1" ht="6.95" customHeight="1" x14ac:dyDescent="0.2">
      <c r="B48" s="133"/>
      <c r="C48" s="134"/>
      <c r="D48" s="134"/>
      <c r="E48" s="134"/>
      <c r="F48" s="134"/>
      <c r="G48" s="134"/>
      <c r="H48" s="134"/>
      <c r="I48" s="135"/>
      <c r="J48" s="134"/>
      <c r="K48" s="134"/>
      <c r="L48" s="36"/>
    </row>
    <row r="49" spans="2:12" s="1" customFormat="1" ht="24.95" customHeight="1" x14ac:dyDescent="0.2">
      <c r="B49" s="32"/>
      <c r="C49" s="21" t="s">
        <v>119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12" s="1" customFormat="1" ht="6.95" customHeight="1" x14ac:dyDescent="0.2">
      <c r="B50" s="32"/>
      <c r="C50" s="33"/>
      <c r="D50" s="33"/>
      <c r="E50" s="33"/>
      <c r="F50" s="33"/>
      <c r="G50" s="33"/>
      <c r="H50" s="33"/>
      <c r="I50" s="110"/>
      <c r="J50" s="33"/>
      <c r="K50" s="33"/>
      <c r="L50" s="36"/>
    </row>
    <row r="51" spans="2:12" s="1" customFormat="1" ht="12" customHeight="1" x14ac:dyDescent="0.2">
      <c r="B51" s="32"/>
      <c r="C51" s="27" t="s">
        <v>16</v>
      </c>
      <c r="D51" s="33"/>
      <c r="E51" s="33"/>
      <c r="F51" s="33"/>
      <c r="G51" s="33"/>
      <c r="H51" s="33"/>
      <c r="I51" s="110"/>
      <c r="J51" s="33"/>
      <c r="K51" s="33"/>
      <c r="L51" s="36"/>
    </row>
    <row r="52" spans="2:12" s="1" customFormat="1" ht="16.5" customHeight="1" x14ac:dyDescent="0.2">
      <c r="B52" s="32"/>
      <c r="C52" s="33"/>
      <c r="D52" s="33"/>
      <c r="E52" s="357" t="str">
        <f>E7</f>
        <v>Oprava traťového úseku K.Huť-Lenora</v>
      </c>
      <c r="F52" s="358"/>
      <c r="G52" s="358"/>
      <c r="H52" s="358"/>
      <c r="I52" s="110"/>
      <c r="J52" s="33"/>
      <c r="K52" s="33"/>
      <c r="L52" s="36"/>
    </row>
    <row r="53" spans="2:12" ht="12" customHeight="1" x14ac:dyDescent="0.2">
      <c r="B53" s="19"/>
      <c r="C53" s="27" t="s">
        <v>115</v>
      </c>
      <c r="D53" s="20"/>
      <c r="E53" s="20"/>
      <c r="F53" s="20"/>
      <c r="G53" s="20"/>
      <c r="H53" s="20"/>
      <c r="J53" s="20"/>
      <c r="K53" s="20"/>
      <c r="L53" s="18"/>
    </row>
    <row r="54" spans="2:12" ht="16.5" customHeight="1" x14ac:dyDescent="0.2">
      <c r="B54" s="19"/>
      <c r="C54" s="20"/>
      <c r="D54" s="20"/>
      <c r="E54" s="357" t="s">
        <v>116</v>
      </c>
      <c r="F54" s="323"/>
      <c r="G54" s="323"/>
      <c r="H54" s="323"/>
      <c r="J54" s="20"/>
      <c r="K54" s="20"/>
      <c r="L54" s="18"/>
    </row>
    <row r="55" spans="2:12" ht="12" customHeight="1" x14ac:dyDescent="0.2">
      <c r="B55" s="19"/>
      <c r="C55" s="27" t="s">
        <v>117</v>
      </c>
      <c r="D55" s="20"/>
      <c r="E55" s="20"/>
      <c r="F55" s="20"/>
      <c r="G55" s="20"/>
      <c r="H55" s="20"/>
      <c r="J55" s="20"/>
      <c r="K55" s="20"/>
      <c r="L55" s="18"/>
    </row>
    <row r="56" spans="2:12" s="1" customFormat="1" ht="16.5" customHeight="1" x14ac:dyDescent="0.2">
      <c r="B56" s="32"/>
      <c r="C56" s="33"/>
      <c r="D56" s="33"/>
      <c r="E56" s="358" t="s">
        <v>233</v>
      </c>
      <c r="F56" s="335"/>
      <c r="G56" s="335"/>
      <c r="H56" s="335"/>
      <c r="I56" s="110"/>
      <c r="J56" s="33"/>
      <c r="K56" s="33"/>
      <c r="L56" s="36"/>
    </row>
    <row r="57" spans="2:12" s="1" customFormat="1" ht="12" customHeight="1" x14ac:dyDescent="0.2">
      <c r="B57" s="32"/>
      <c r="C57" s="27" t="s">
        <v>274</v>
      </c>
      <c r="D57" s="33"/>
      <c r="E57" s="33"/>
      <c r="F57" s="33"/>
      <c r="G57" s="33"/>
      <c r="H57" s="33"/>
      <c r="I57" s="110"/>
      <c r="J57" s="33"/>
      <c r="K57" s="33"/>
      <c r="L57" s="36"/>
    </row>
    <row r="58" spans="2:12" s="1" customFormat="1" ht="16.5" customHeight="1" x14ac:dyDescent="0.2">
      <c r="B58" s="32"/>
      <c r="C58" s="33"/>
      <c r="D58" s="33"/>
      <c r="E58" s="336" t="str">
        <f>E13</f>
        <v>SO 1.2.1 - Materíál dodávaný zadavatelem - NEOCEŇOVAT!</v>
      </c>
      <c r="F58" s="335"/>
      <c r="G58" s="335"/>
      <c r="H58" s="335"/>
      <c r="I58" s="110"/>
      <c r="J58" s="33"/>
      <c r="K58" s="33"/>
      <c r="L58" s="36"/>
    </row>
    <row r="59" spans="2:12" s="1" customFormat="1" ht="6.95" customHeight="1" x14ac:dyDescent="0.2">
      <c r="B59" s="32"/>
      <c r="C59" s="33"/>
      <c r="D59" s="33"/>
      <c r="E59" s="33"/>
      <c r="F59" s="33"/>
      <c r="G59" s="33"/>
      <c r="H59" s="33"/>
      <c r="I59" s="110"/>
      <c r="J59" s="33"/>
      <c r="K59" s="33"/>
      <c r="L59" s="36"/>
    </row>
    <row r="60" spans="2:12" s="1" customFormat="1" ht="12" customHeight="1" x14ac:dyDescent="0.2">
      <c r="B60" s="32"/>
      <c r="C60" s="27" t="s">
        <v>22</v>
      </c>
      <c r="D60" s="33"/>
      <c r="E60" s="33"/>
      <c r="F60" s="25" t="str">
        <f>F16</f>
        <v>Zátoň - lenora</v>
      </c>
      <c r="G60" s="33"/>
      <c r="H60" s="33"/>
      <c r="I60" s="111" t="s">
        <v>24</v>
      </c>
      <c r="J60" s="53" t="str">
        <f>IF(J16="","",J16)</f>
        <v>3. 4. 2019</v>
      </c>
      <c r="K60" s="33"/>
      <c r="L60" s="36"/>
    </row>
    <row r="61" spans="2:12" s="1" customFormat="1" ht="6.95" customHeight="1" x14ac:dyDescent="0.2">
      <c r="B61" s="32"/>
      <c r="C61" s="33"/>
      <c r="D61" s="33"/>
      <c r="E61" s="33"/>
      <c r="F61" s="33"/>
      <c r="G61" s="33"/>
      <c r="H61" s="33"/>
      <c r="I61" s="110"/>
      <c r="J61" s="33"/>
      <c r="K61" s="33"/>
      <c r="L61" s="36"/>
    </row>
    <row r="62" spans="2:12" s="1" customFormat="1" ht="13.7" customHeight="1" x14ac:dyDescent="0.2">
      <c r="B62" s="32"/>
      <c r="C62" s="27" t="s">
        <v>26</v>
      </c>
      <c r="D62" s="33"/>
      <c r="E62" s="33"/>
      <c r="F62" s="25" t="str">
        <f>E19</f>
        <v xml:space="preserve">Správa železniční dopravní cesty, s. o., OŘ Plzeň </v>
      </c>
      <c r="G62" s="33"/>
      <c r="H62" s="33"/>
      <c r="I62" s="111" t="s">
        <v>34</v>
      </c>
      <c r="J62" s="30" t="str">
        <f>E25</f>
        <v xml:space="preserve"> </v>
      </c>
      <c r="K62" s="33"/>
      <c r="L62" s="36"/>
    </row>
    <row r="63" spans="2:12" s="1" customFormat="1" ht="13.7" customHeight="1" x14ac:dyDescent="0.2">
      <c r="B63" s="32"/>
      <c r="C63" s="27" t="s">
        <v>32</v>
      </c>
      <c r="D63" s="33"/>
      <c r="E63" s="33"/>
      <c r="F63" s="25" t="str">
        <f>IF(E22="","",E22)</f>
        <v>Vyplň údaj</v>
      </c>
      <c r="G63" s="33"/>
      <c r="H63" s="33"/>
      <c r="I63" s="111" t="s">
        <v>38</v>
      </c>
      <c r="J63" s="30" t="str">
        <f>E28</f>
        <v>Libor Brabenec</v>
      </c>
      <c r="K63" s="33"/>
      <c r="L63" s="36"/>
    </row>
    <row r="64" spans="2:12" s="1" customFormat="1" ht="10.35" customHeight="1" x14ac:dyDescent="0.2">
      <c r="B64" s="32"/>
      <c r="C64" s="33"/>
      <c r="D64" s="33"/>
      <c r="E64" s="33"/>
      <c r="F64" s="33"/>
      <c r="G64" s="33"/>
      <c r="H64" s="33"/>
      <c r="I64" s="110"/>
      <c r="J64" s="33"/>
      <c r="K64" s="33"/>
      <c r="L64" s="36"/>
    </row>
    <row r="65" spans="2:47" s="1" customFormat="1" ht="29.25" customHeight="1" x14ac:dyDescent="0.2">
      <c r="B65" s="32"/>
      <c r="C65" s="136" t="s">
        <v>120</v>
      </c>
      <c r="D65" s="137"/>
      <c r="E65" s="137"/>
      <c r="F65" s="137"/>
      <c r="G65" s="137"/>
      <c r="H65" s="137"/>
      <c r="I65" s="138"/>
      <c r="J65" s="139" t="s">
        <v>121</v>
      </c>
      <c r="K65" s="137"/>
      <c r="L65" s="36"/>
    </row>
    <row r="66" spans="2:47" s="1" customFormat="1" ht="10.35" customHeight="1" x14ac:dyDescent="0.2">
      <c r="B66" s="32"/>
      <c r="C66" s="33"/>
      <c r="D66" s="33"/>
      <c r="E66" s="33"/>
      <c r="F66" s="33"/>
      <c r="G66" s="33"/>
      <c r="H66" s="33"/>
      <c r="I66" s="110"/>
      <c r="J66" s="33"/>
      <c r="K66" s="33"/>
      <c r="L66" s="36"/>
    </row>
    <row r="67" spans="2:47" s="1" customFormat="1" ht="22.9" customHeight="1" x14ac:dyDescent="0.2">
      <c r="B67" s="32"/>
      <c r="C67" s="140" t="s">
        <v>74</v>
      </c>
      <c r="D67" s="33"/>
      <c r="E67" s="33"/>
      <c r="F67" s="33"/>
      <c r="G67" s="33"/>
      <c r="H67" s="33"/>
      <c r="I67" s="110"/>
      <c r="J67" s="71">
        <f>J91</f>
        <v>0</v>
      </c>
      <c r="K67" s="33"/>
      <c r="L67" s="36"/>
      <c r="AU67" s="15" t="s">
        <v>122</v>
      </c>
    </row>
    <row r="68" spans="2:47" s="1" customFormat="1" ht="21.75" customHeight="1" x14ac:dyDescent="0.2">
      <c r="B68" s="32"/>
      <c r="C68" s="33"/>
      <c r="D68" s="33"/>
      <c r="E68" s="33"/>
      <c r="F68" s="33"/>
      <c r="G68" s="33"/>
      <c r="H68" s="33"/>
      <c r="I68" s="110"/>
      <c r="J68" s="33"/>
      <c r="K68" s="33"/>
      <c r="L68" s="36"/>
    </row>
    <row r="69" spans="2:47" s="1" customFormat="1" ht="6.95" customHeight="1" x14ac:dyDescent="0.2">
      <c r="B69" s="44"/>
      <c r="C69" s="45"/>
      <c r="D69" s="45"/>
      <c r="E69" s="45"/>
      <c r="F69" s="45"/>
      <c r="G69" s="45"/>
      <c r="H69" s="45"/>
      <c r="I69" s="132"/>
      <c r="J69" s="45"/>
      <c r="K69" s="45"/>
      <c r="L69" s="36"/>
    </row>
    <row r="73" spans="2:47" s="1" customFormat="1" ht="6.95" customHeight="1" x14ac:dyDescent="0.2">
      <c r="B73" s="46"/>
      <c r="C73" s="47"/>
      <c r="D73" s="47"/>
      <c r="E73" s="47"/>
      <c r="F73" s="47"/>
      <c r="G73" s="47"/>
      <c r="H73" s="47"/>
      <c r="I73" s="135"/>
      <c r="J73" s="47"/>
      <c r="K73" s="47"/>
      <c r="L73" s="36"/>
    </row>
    <row r="74" spans="2:47" s="1" customFormat="1" ht="24.95" customHeight="1" x14ac:dyDescent="0.2">
      <c r="B74" s="32"/>
      <c r="C74" s="21" t="s">
        <v>126</v>
      </c>
      <c r="D74" s="33"/>
      <c r="E74" s="33"/>
      <c r="F74" s="33"/>
      <c r="G74" s="33"/>
      <c r="H74" s="33"/>
      <c r="I74" s="110"/>
      <c r="J74" s="33"/>
      <c r="K74" s="33"/>
      <c r="L74" s="36"/>
    </row>
    <row r="75" spans="2:47" s="1" customFormat="1" ht="6.95" customHeight="1" x14ac:dyDescent="0.2">
      <c r="B75" s="32"/>
      <c r="C75" s="33"/>
      <c r="D75" s="33"/>
      <c r="E75" s="33"/>
      <c r="F75" s="33"/>
      <c r="G75" s="33"/>
      <c r="H75" s="33"/>
      <c r="I75" s="110"/>
      <c r="J75" s="33"/>
      <c r="K75" s="33"/>
      <c r="L75" s="36"/>
    </row>
    <row r="76" spans="2:47" s="1" customFormat="1" ht="12" customHeight="1" x14ac:dyDescent="0.2">
      <c r="B76" s="32"/>
      <c r="C76" s="27" t="s">
        <v>16</v>
      </c>
      <c r="D76" s="33"/>
      <c r="E76" s="33"/>
      <c r="F76" s="33"/>
      <c r="G76" s="33"/>
      <c r="H76" s="33"/>
      <c r="I76" s="110"/>
      <c r="J76" s="33"/>
      <c r="K76" s="33"/>
      <c r="L76" s="36"/>
    </row>
    <row r="77" spans="2:47" s="1" customFormat="1" ht="16.5" customHeight="1" x14ac:dyDescent="0.2">
      <c r="B77" s="32"/>
      <c r="C77" s="33"/>
      <c r="D77" s="33"/>
      <c r="E77" s="357" t="str">
        <f>E7</f>
        <v>Oprava traťového úseku K.Huť-Lenora</v>
      </c>
      <c r="F77" s="358"/>
      <c r="G77" s="358"/>
      <c r="H77" s="358"/>
      <c r="I77" s="110"/>
      <c r="J77" s="33"/>
      <c r="K77" s="33"/>
      <c r="L77" s="36"/>
    </row>
    <row r="78" spans="2:47" ht="12" customHeight="1" x14ac:dyDescent="0.2">
      <c r="B78" s="19"/>
      <c r="C78" s="27" t="s">
        <v>115</v>
      </c>
      <c r="D78" s="20"/>
      <c r="E78" s="20"/>
      <c r="F78" s="20"/>
      <c r="G78" s="20"/>
      <c r="H78" s="20"/>
      <c r="J78" s="20"/>
      <c r="K78" s="20"/>
      <c r="L78" s="18"/>
    </row>
    <row r="79" spans="2:47" ht="16.5" customHeight="1" x14ac:dyDescent="0.2">
      <c r="B79" s="19"/>
      <c r="C79" s="20"/>
      <c r="D79" s="20"/>
      <c r="E79" s="357" t="s">
        <v>116</v>
      </c>
      <c r="F79" s="323"/>
      <c r="G79" s="323"/>
      <c r="H79" s="323"/>
      <c r="J79" s="20"/>
      <c r="K79" s="20"/>
      <c r="L79" s="18"/>
    </row>
    <row r="80" spans="2:47" ht="12" customHeight="1" x14ac:dyDescent="0.2">
      <c r="B80" s="19"/>
      <c r="C80" s="27" t="s">
        <v>117</v>
      </c>
      <c r="D80" s="20"/>
      <c r="E80" s="20"/>
      <c r="F80" s="20"/>
      <c r="G80" s="20"/>
      <c r="H80" s="20"/>
      <c r="J80" s="20"/>
      <c r="K80" s="20"/>
      <c r="L80" s="18"/>
    </row>
    <row r="81" spans="2:65" s="1" customFormat="1" ht="16.5" customHeight="1" x14ac:dyDescent="0.2">
      <c r="B81" s="32"/>
      <c r="C81" s="33"/>
      <c r="D81" s="33"/>
      <c r="E81" s="358" t="s">
        <v>233</v>
      </c>
      <c r="F81" s="335"/>
      <c r="G81" s="335"/>
      <c r="H81" s="335"/>
      <c r="I81" s="110"/>
      <c r="J81" s="33"/>
      <c r="K81" s="33"/>
      <c r="L81" s="36"/>
    </row>
    <row r="82" spans="2:65" s="1" customFormat="1" ht="12" customHeight="1" x14ac:dyDescent="0.2">
      <c r="B82" s="32"/>
      <c r="C82" s="27" t="s">
        <v>274</v>
      </c>
      <c r="D82" s="33"/>
      <c r="E82" s="33"/>
      <c r="F82" s="33"/>
      <c r="G82" s="33"/>
      <c r="H82" s="33"/>
      <c r="I82" s="110"/>
      <c r="J82" s="33"/>
      <c r="K82" s="33"/>
      <c r="L82" s="36"/>
    </row>
    <row r="83" spans="2:65" s="1" customFormat="1" ht="16.5" customHeight="1" x14ac:dyDescent="0.2">
      <c r="B83" s="32"/>
      <c r="C83" s="33"/>
      <c r="D83" s="33"/>
      <c r="E83" s="336" t="str">
        <f>E13</f>
        <v>SO 1.2.1 - Materíál dodávaný zadavatelem - NEOCEŇOVAT!</v>
      </c>
      <c r="F83" s="335"/>
      <c r="G83" s="335"/>
      <c r="H83" s="335"/>
      <c r="I83" s="110"/>
      <c r="J83" s="33"/>
      <c r="K83" s="33"/>
      <c r="L83" s="36"/>
    </row>
    <row r="84" spans="2:65" s="1" customFormat="1" ht="6.95" customHeight="1" x14ac:dyDescent="0.2">
      <c r="B84" s="32"/>
      <c r="C84" s="33"/>
      <c r="D84" s="33"/>
      <c r="E84" s="33"/>
      <c r="F84" s="33"/>
      <c r="G84" s="33"/>
      <c r="H84" s="33"/>
      <c r="I84" s="110"/>
      <c r="J84" s="33"/>
      <c r="K84" s="33"/>
      <c r="L84" s="36"/>
    </row>
    <row r="85" spans="2:65" s="1" customFormat="1" ht="12" customHeight="1" x14ac:dyDescent="0.2">
      <c r="B85" s="32"/>
      <c r="C85" s="27" t="s">
        <v>22</v>
      </c>
      <c r="D85" s="33"/>
      <c r="E85" s="33"/>
      <c r="F85" s="25" t="str">
        <f>F16</f>
        <v>Zátoň - lenora</v>
      </c>
      <c r="G85" s="33"/>
      <c r="H85" s="33"/>
      <c r="I85" s="111" t="s">
        <v>24</v>
      </c>
      <c r="J85" s="53" t="str">
        <f>IF(J16="","",J16)</f>
        <v>3. 4. 2019</v>
      </c>
      <c r="K85" s="33"/>
      <c r="L85" s="36"/>
    </row>
    <row r="86" spans="2:65" s="1" customFormat="1" ht="6.95" customHeight="1" x14ac:dyDescent="0.2">
      <c r="B86" s="32"/>
      <c r="C86" s="33"/>
      <c r="D86" s="33"/>
      <c r="E86" s="33"/>
      <c r="F86" s="33"/>
      <c r="G86" s="33"/>
      <c r="H86" s="33"/>
      <c r="I86" s="110"/>
      <c r="J86" s="33"/>
      <c r="K86" s="33"/>
      <c r="L86" s="36"/>
    </row>
    <row r="87" spans="2:65" s="1" customFormat="1" ht="13.7" customHeight="1" x14ac:dyDescent="0.2">
      <c r="B87" s="32"/>
      <c r="C87" s="27" t="s">
        <v>26</v>
      </c>
      <c r="D87" s="33"/>
      <c r="E87" s="33"/>
      <c r="F87" s="25" t="str">
        <f>E19</f>
        <v xml:space="preserve">Správa železniční dopravní cesty, s. o., OŘ Plzeň </v>
      </c>
      <c r="G87" s="33"/>
      <c r="H87" s="33"/>
      <c r="I87" s="111" t="s">
        <v>34</v>
      </c>
      <c r="J87" s="30" t="str">
        <f>E25</f>
        <v xml:space="preserve"> </v>
      </c>
      <c r="K87" s="33"/>
      <c r="L87" s="36"/>
    </row>
    <row r="88" spans="2:65" s="1" customFormat="1" ht="13.7" customHeight="1" x14ac:dyDescent="0.2">
      <c r="B88" s="32"/>
      <c r="C88" s="27" t="s">
        <v>32</v>
      </c>
      <c r="D88" s="33"/>
      <c r="E88" s="33"/>
      <c r="F88" s="25" t="str">
        <f>IF(E22="","",E22)</f>
        <v>Vyplň údaj</v>
      </c>
      <c r="G88" s="33"/>
      <c r="H88" s="33"/>
      <c r="I88" s="111" t="s">
        <v>38</v>
      </c>
      <c r="J88" s="30" t="str">
        <f>E28</f>
        <v>Libor Brabenec</v>
      </c>
      <c r="K88" s="33"/>
      <c r="L88" s="36"/>
    </row>
    <row r="89" spans="2:65" s="1" customFormat="1" ht="10.35" customHeight="1" x14ac:dyDescent="0.2">
      <c r="B89" s="32"/>
      <c r="C89" s="33"/>
      <c r="D89" s="33"/>
      <c r="E89" s="33"/>
      <c r="F89" s="33"/>
      <c r="G89" s="33"/>
      <c r="H89" s="33"/>
      <c r="I89" s="110"/>
      <c r="J89" s="33"/>
      <c r="K89" s="33"/>
      <c r="L89" s="36"/>
    </row>
    <row r="90" spans="2:65" s="10" customFormat="1" ht="29.25" customHeight="1" x14ac:dyDescent="0.2">
      <c r="B90" s="154"/>
      <c r="C90" s="155" t="s">
        <v>127</v>
      </c>
      <c r="D90" s="156" t="s">
        <v>61</v>
      </c>
      <c r="E90" s="156" t="s">
        <v>57</v>
      </c>
      <c r="F90" s="156" t="s">
        <v>58</v>
      </c>
      <c r="G90" s="156" t="s">
        <v>128</v>
      </c>
      <c r="H90" s="156" t="s">
        <v>129</v>
      </c>
      <c r="I90" s="157" t="s">
        <v>130</v>
      </c>
      <c r="J90" s="156" t="s">
        <v>121</v>
      </c>
      <c r="K90" s="158" t="s">
        <v>131</v>
      </c>
      <c r="L90" s="159"/>
      <c r="M90" s="62" t="s">
        <v>35</v>
      </c>
      <c r="N90" s="63" t="s">
        <v>46</v>
      </c>
      <c r="O90" s="63" t="s">
        <v>132</v>
      </c>
      <c r="P90" s="63" t="s">
        <v>133</v>
      </c>
      <c r="Q90" s="63" t="s">
        <v>134</v>
      </c>
      <c r="R90" s="63" t="s">
        <v>135</v>
      </c>
      <c r="S90" s="63" t="s">
        <v>136</v>
      </c>
      <c r="T90" s="64" t="s">
        <v>137</v>
      </c>
    </row>
    <row r="91" spans="2:65" s="1" customFormat="1" ht="22.9" customHeight="1" x14ac:dyDescent="0.25">
      <c r="B91" s="32"/>
      <c r="C91" s="69" t="s">
        <v>138</v>
      </c>
      <c r="D91" s="33"/>
      <c r="E91" s="33"/>
      <c r="F91" s="33"/>
      <c r="G91" s="33"/>
      <c r="H91" s="33"/>
      <c r="I91" s="110"/>
      <c r="J91" s="160">
        <f>BK91</f>
        <v>0</v>
      </c>
      <c r="K91" s="33"/>
      <c r="L91" s="36"/>
      <c r="M91" s="65"/>
      <c r="N91" s="66"/>
      <c r="O91" s="66"/>
      <c r="P91" s="161">
        <f>SUM(P92:P93)</f>
        <v>0</v>
      </c>
      <c r="Q91" s="66"/>
      <c r="R91" s="161">
        <f>SUM(R92:R93)</f>
        <v>510.12500000000006</v>
      </c>
      <c r="S91" s="66"/>
      <c r="T91" s="162">
        <f>SUM(T92:T93)</f>
        <v>0</v>
      </c>
      <c r="AT91" s="15" t="s">
        <v>75</v>
      </c>
      <c r="AU91" s="15" t="s">
        <v>122</v>
      </c>
      <c r="BK91" s="163">
        <f>SUM(BK92:BK93)</f>
        <v>0</v>
      </c>
    </row>
    <row r="92" spans="2:65" s="1" customFormat="1" ht="22.5" customHeight="1" x14ac:dyDescent="0.2">
      <c r="B92" s="32"/>
      <c r="C92" s="307" t="s">
        <v>83</v>
      </c>
      <c r="D92" s="307" t="s">
        <v>234</v>
      </c>
      <c r="E92" s="308" t="s">
        <v>276</v>
      </c>
      <c r="F92" s="309" t="s">
        <v>277</v>
      </c>
      <c r="G92" s="310" t="s">
        <v>162</v>
      </c>
      <c r="H92" s="311">
        <v>1855</v>
      </c>
      <c r="I92" s="305">
        <v>0</v>
      </c>
      <c r="J92" s="312">
        <f>ROUND(I92*H92,2)</f>
        <v>0</v>
      </c>
      <c r="K92" s="213" t="s">
        <v>148</v>
      </c>
      <c r="L92" s="218"/>
      <c r="M92" s="219" t="s">
        <v>35</v>
      </c>
      <c r="N92" s="220" t="s">
        <v>47</v>
      </c>
      <c r="O92" s="58"/>
      <c r="P92" s="189">
        <f>O92*H92</f>
        <v>0</v>
      </c>
      <c r="Q92" s="189">
        <v>0.27500000000000002</v>
      </c>
      <c r="R92" s="189">
        <f>Q92*H92</f>
        <v>510.12500000000006</v>
      </c>
      <c r="S92" s="189">
        <v>0</v>
      </c>
      <c r="T92" s="190">
        <f>S92*H92</f>
        <v>0</v>
      </c>
      <c r="AR92" s="15" t="s">
        <v>237</v>
      </c>
      <c r="AT92" s="15" t="s">
        <v>234</v>
      </c>
      <c r="AU92" s="15" t="s">
        <v>76</v>
      </c>
      <c r="AY92" s="15" t="s">
        <v>141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5" t="s">
        <v>83</v>
      </c>
      <c r="BK92" s="191">
        <f>ROUND(I92*H92,2)</f>
        <v>0</v>
      </c>
      <c r="BL92" s="15" t="s">
        <v>149</v>
      </c>
      <c r="BM92" s="15" t="s">
        <v>278</v>
      </c>
    </row>
    <row r="93" spans="2:65" s="1" customFormat="1" ht="38.25" x14ac:dyDescent="0.2">
      <c r="B93" s="32"/>
      <c r="C93" s="33"/>
      <c r="D93" s="192" t="s">
        <v>151</v>
      </c>
      <c r="E93" s="33"/>
      <c r="F93" s="306" t="s">
        <v>752</v>
      </c>
      <c r="G93" s="33"/>
      <c r="H93" s="33"/>
      <c r="I93" s="110"/>
      <c r="J93" s="33"/>
      <c r="K93" s="33"/>
      <c r="L93" s="36"/>
      <c r="M93" s="221"/>
      <c r="N93" s="208"/>
      <c r="O93" s="208"/>
      <c r="P93" s="208"/>
      <c r="Q93" s="208"/>
      <c r="R93" s="208"/>
      <c r="S93" s="208"/>
      <c r="T93" s="222"/>
      <c r="AT93" s="15" t="s">
        <v>151</v>
      </c>
      <c r="AU93" s="15" t="s">
        <v>76</v>
      </c>
    </row>
    <row r="94" spans="2:65" s="1" customFormat="1" ht="6.95" customHeight="1" x14ac:dyDescent="0.2">
      <c r="B94" s="44"/>
      <c r="C94" s="45"/>
      <c r="D94" s="45"/>
      <c r="E94" s="45"/>
      <c r="F94" s="45"/>
      <c r="G94" s="45"/>
      <c r="H94" s="45"/>
      <c r="I94" s="132"/>
      <c r="J94" s="45"/>
      <c r="K94" s="45"/>
      <c r="L94" s="36"/>
    </row>
  </sheetData>
  <sheetProtection formatColumns="0" formatRows="0" autoFilter="0"/>
  <autoFilter ref="C90:K93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8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101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ht="12" customHeight="1" x14ac:dyDescent="0.2">
      <c r="B8" s="18"/>
      <c r="D8" s="109" t="s">
        <v>115</v>
      </c>
      <c r="L8" s="18"/>
    </row>
    <row r="9" spans="2:46" s="1" customFormat="1" ht="16.5" customHeight="1" x14ac:dyDescent="0.2">
      <c r="B9" s="36"/>
      <c r="E9" s="359" t="s">
        <v>116</v>
      </c>
      <c r="F9" s="361"/>
      <c r="G9" s="361"/>
      <c r="H9" s="361"/>
      <c r="I9" s="110"/>
      <c r="L9" s="36"/>
    </row>
    <row r="10" spans="2:46" s="1" customFormat="1" ht="12" customHeight="1" x14ac:dyDescent="0.2">
      <c r="B10" s="36"/>
      <c r="D10" s="109" t="s">
        <v>117</v>
      </c>
      <c r="I10" s="110"/>
      <c r="L10" s="36"/>
    </row>
    <row r="11" spans="2:46" s="1" customFormat="1" ht="36.950000000000003" customHeight="1" x14ac:dyDescent="0.2">
      <c r="B11" s="36"/>
      <c r="E11" s="362" t="s">
        <v>279</v>
      </c>
      <c r="F11" s="361"/>
      <c r="G11" s="361"/>
      <c r="H11" s="361"/>
      <c r="I11" s="110"/>
      <c r="L11" s="36"/>
    </row>
    <row r="12" spans="2:46" s="1" customFormat="1" x14ac:dyDescent="0.2">
      <c r="B12" s="36"/>
      <c r="I12" s="110"/>
      <c r="L12" s="36"/>
    </row>
    <row r="13" spans="2:46" s="1" customFormat="1" ht="12" customHeight="1" x14ac:dyDescent="0.2">
      <c r="B13" s="36"/>
      <c r="D13" s="109" t="s">
        <v>18</v>
      </c>
      <c r="F13" s="15" t="s">
        <v>19</v>
      </c>
      <c r="I13" s="111" t="s">
        <v>20</v>
      </c>
      <c r="J13" s="15" t="s">
        <v>21</v>
      </c>
      <c r="L13" s="36"/>
    </row>
    <row r="14" spans="2:46" s="1" customFormat="1" ht="12" customHeight="1" x14ac:dyDescent="0.2">
      <c r="B14" s="36"/>
      <c r="D14" s="109" t="s">
        <v>22</v>
      </c>
      <c r="F14" s="15" t="s">
        <v>23</v>
      </c>
      <c r="I14" s="111" t="s">
        <v>24</v>
      </c>
      <c r="J14" s="112" t="str">
        <f>'Rekapitulace stavby'!AN8</f>
        <v>3. 4. 2019</v>
      </c>
      <c r="L14" s="36"/>
    </row>
    <row r="15" spans="2:46" s="1" customFormat="1" ht="10.9" customHeight="1" x14ac:dyDescent="0.2">
      <c r="B15" s="36"/>
      <c r="I15" s="110"/>
      <c r="L15" s="36"/>
    </row>
    <row r="16" spans="2:46" s="1" customFormat="1" ht="12" customHeight="1" x14ac:dyDescent="0.2">
      <c r="B16" s="36"/>
      <c r="D16" s="109" t="s">
        <v>26</v>
      </c>
      <c r="I16" s="111" t="s">
        <v>27</v>
      </c>
      <c r="J16" s="15" t="s">
        <v>28</v>
      </c>
      <c r="L16" s="36"/>
    </row>
    <row r="17" spans="2:12" s="1" customFormat="1" ht="18" customHeight="1" x14ac:dyDescent="0.2">
      <c r="B17" s="36"/>
      <c r="E17" s="15" t="s">
        <v>29</v>
      </c>
      <c r="I17" s="111" t="s">
        <v>30</v>
      </c>
      <c r="J17" s="15" t="s">
        <v>31</v>
      </c>
      <c r="L17" s="36"/>
    </row>
    <row r="18" spans="2:12" s="1" customFormat="1" ht="6.95" customHeight="1" x14ac:dyDescent="0.2">
      <c r="B18" s="36"/>
      <c r="I18" s="110"/>
      <c r="L18" s="36"/>
    </row>
    <row r="19" spans="2:12" s="1" customFormat="1" ht="12" customHeight="1" x14ac:dyDescent="0.2">
      <c r="B19" s="36"/>
      <c r="D19" s="109" t="s">
        <v>32</v>
      </c>
      <c r="I19" s="111" t="s">
        <v>27</v>
      </c>
      <c r="J19" s="28" t="str">
        <f>'Rekapitulace stavby'!AN13</f>
        <v>Vyplň údaj</v>
      </c>
      <c r="L19" s="36"/>
    </row>
    <row r="20" spans="2:12" s="1" customFormat="1" ht="18" customHeight="1" x14ac:dyDescent="0.2">
      <c r="B20" s="36"/>
      <c r="E20" s="363" t="str">
        <f>'Rekapitulace stavby'!E14</f>
        <v>Vyplň údaj</v>
      </c>
      <c r="F20" s="364"/>
      <c r="G20" s="364"/>
      <c r="H20" s="364"/>
      <c r="I20" s="111" t="s">
        <v>30</v>
      </c>
      <c r="J20" s="28" t="str">
        <f>'Rekapitulace stavby'!AN14</f>
        <v>Vyplň údaj</v>
      </c>
      <c r="L20" s="36"/>
    </row>
    <row r="21" spans="2:12" s="1" customFormat="1" ht="6.95" customHeight="1" x14ac:dyDescent="0.2">
      <c r="B21" s="36"/>
      <c r="I21" s="110"/>
      <c r="L21" s="36"/>
    </row>
    <row r="22" spans="2:12" s="1" customFormat="1" ht="12" customHeight="1" x14ac:dyDescent="0.2">
      <c r="B22" s="36"/>
      <c r="D22" s="109" t="s">
        <v>34</v>
      </c>
      <c r="I22" s="111" t="s">
        <v>27</v>
      </c>
      <c r="J22" s="15" t="str">
        <f>IF('Rekapitulace stavby'!AN16="","",'Rekapitulace stavby'!AN16)</f>
        <v/>
      </c>
      <c r="L22" s="36"/>
    </row>
    <row r="23" spans="2:12" s="1" customFormat="1" ht="18" customHeight="1" x14ac:dyDescent="0.2">
      <c r="B23" s="36"/>
      <c r="E23" s="15" t="str">
        <f>IF('Rekapitulace stavby'!E17="","",'Rekapitulace stavby'!E17)</f>
        <v xml:space="preserve"> </v>
      </c>
      <c r="I23" s="111" t="s">
        <v>30</v>
      </c>
      <c r="J23" s="15" t="str">
        <f>IF('Rekapitulace stavby'!AN17="","",'Rekapitulace stavby'!AN17)</f>
        <v/>
      </c>
      <c r="L23" s="36"/>
    </row>
    <row r="24" spans="2:12" s="1" customFormat="1" ht="6.95" customHeight="1" x14ac:dyDescent="0.2">
      <c r="B24" s="36"/>
      <c r="I24" s="110"/>
      <c r="L24" s="36"/>
    </row>
    <row r="25" spans="2:12" s="1" customFormat="1" ht="12" customHeight="1" x14ac:dyDescent="0.2">
      <c r="B25" s="36"/>
      <c r="D25" s="109" t="s">
        <v>38</v>
      </c>
      <c r="I25" s="111" t="s">
        <v>27</v>
      </c>
      <c r="J25" s="15" t="s">
        <v>35</v>
      </c>
      <c r="L25" s="36"/>
    </row>
    <row r="26" spans="2:12" s="1" customFormat="1" ht="18" customHeight="1" x14ac:dyDescent="0.2">
      <c r="B26" s="36"/>
      <c r="E26" s="15" t="s">
        <v>39</v>
      </c>
      <c r="I26" s="111" t="s">
        <v>30</v>
      </c>
      <c r="J26" s="15" t="s">
        <v>35</v>
      </c>
      <c r="L26" s="36"/>
    </row>
    <row r="27" spans="2:12" s="1" customFormat="1" ht="6.95" customHeight="1" x14ac:dyDescent="0.2">
      <c r="B27" s="36"/>
      <c r="I27" s="110"/>
      <c r="L27" s="36"/>
    </row>
    <row r="28" spans="2:12" s="1" customFormat="1" ht="12" customHeight="1" x14ac:dyDescent="0.2">
      <c r="B28" s="36"/>
      <c r="D28" s="109" t="s">
        <v>40</v>
      </c>
      <c r="I28" s="110"/>
      <c r="L28" s="36"/>
    </row>
    <row r="29" spans="2:12" s="7" customFormat="1" ht="16.5" customHeight="1" x14ac:dyDescent="0.2">
      <c r="B29" s="113"/>
      <c r="E29" s="365" t="s">
        <v>35</v>
      </c>
      <c r="F29" s="365"/>
      <c r="G29" s="365"/>
      <c r="H29" s="365"/>
      <c r="I29" s="114"/>
      <c r="L29" s="113"/>
    </row>
    <row r="30" spans="2:12" s="1" customFormat="1" ht="6.95" customHeight="1" x14ac:dyDescent="0.2">
      <c r="B30" s="36"/>
      <c r="I30" s="110"/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25.35" customHeight="1" x14ac:dyDescent="0.2">
      <c r="B32" s="36"/>
      <c r="D32" s="116" t="s">
        <v>42</v>
      </c>
      <c r="I32" s="110"/>
      <c r="J32" s="117">
        <f>ROUND(J88, 2)</f>
        <v>0</v>
      </c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14.45" customHeight="1" x14ac:dyDescent="0.2">
      <c r="B34" s="36"/>
      <c r="F34" s="118" t="s">
        <v>44</v>
      </c>
      <c r="I34" s="119" t="s">
        <v>43</v>
      </c>
      <c r="J34" s="118" t="s">
        <v>45</v>
      </c>
      <c r="L34" s="36"/>
    </row>
    <row r="35" spans="2:12" s="1" customFormat="1" ht="14.45" customHeight="1" x14ac:dyDescent="0.2">
      <c r="B35" s="36"/>
      <c r="D35" s="109" t="s">
        <v>46</v>
      </c>
      <c r="E35" s="109" t="s">
        <v>47</v>
      </c>
      <c r="F35" s="120">
        <f>ROUND((SUM(BE88:BE127)),  2)</f>
        <v>0</v>
      </c>
      <c r="I35" s="121">
        <v>0.21</v>
      </c>
      <c r="J35" s="120">
        <f>ROUND(((SUM(BE88:BE127))*I35),  2)</f>
        <v>0</v>
      </c>
      <c r="L35" s="36"/>
    </row>
    <row r="36" spans="2:12" s="1" customFormat="1" ht="14.45" customHeight="1" x14ac:dyDescent="0.2">
      <c r="B36" s="36"/>
      <c r="E36" s="109" t="s">
        <v>48</v>
      </c>
      <c r="F36" s="120">
        <f>ROUND((SUM(BF88:BF127)),  2)</f>
        <v>0</v>
      </c>
      <c r="I36" s="121">
        <v>0.15</v>
      </c>
      <c r="J36" s="120">
        <f>ROUND(((SUM(BF88:BF127))*I36),  2)</f>
        <v>0</v>
      </c>
      <c r="L36" s="36"/>
    </row>
    <row r="37" spans="2:12" s="1" customFormat="1" ht="14.45" hidden="1" customHeight="1" x14ac:dyDescent="0.2">
      <c r="B37" s="36"/>
      <c r="E37" s="109" t="s">
        <v>49</v>
      </c>
      <c r="F37" s="120">
        <f>ROUND((SUM(BG88:BG127)),  2)</f>
        <v>0</v>
      </c>
      <c r="I37" s="121">
        <v>0.21</v>
      </c>
      <c r="J37" s="120">
        <f>0</f>
        <v>0</v>
      </c>
      <c r="L37" s="36"/>
    </row>
    <row r="38" spans="2:12" s="1" customFormat="1" ht="14.45" hidden="1" customHeight="1" x14ac:dyDescent="0.2">
      <c r="B38" s="36"/>
      <c r="E38" s="109" t="s">
        <v>50</v>
      </c>
      <c r="F38" s="120">
        <f>ROUND((SUM(BH88:BH127)),  2)</f>
        <v>0</v>
      </c>
      <c r="I38" s="121">
        <v>0.15</v>
      </c>
      <c r="J38" s="120">
        <f>0</f>
        <v>0</v>
      </c>
      <c r="L38" s="36"/>
    </row>
    <row r="39" spans="2:12" s="1" customFormat="1" ht="14.45" hidden="1" customHeight="1" x14ac:dyDescent="0.2">
      <c r="B39" s="36"/>
      <c r="E39" s="109" t="s">
        <v>51</v>
      </c>
      <c r="F39" s="120">
        <f>ROUND((SUM(BI88:BI127)),  2)</f>
        <v>0</v>
      </c>
      <c r="I39" s="121">
        <v>0</v>
      </c>
      <c r="J39" s="120">
        <f>0</f>
        <v>0</v>
      </c>
      <c r="L39" s="36"/>
    </row>
    <row r="40" spans="2:12" s="1" customFormat="1" ht="6.95" customHeight="1" x14ac:dyDescent="0.2">
      <c r="B40" s="36"/>
      <c r="I40" s="110"/>
      <c r="L40" s="36"/>
    </row>
    <row r="41" spans="2:12" s="1" customFormat="1" ht="25.35" customHeight="1" x14ac:dyDescent="0.2">
      <c r="B41" s="36"/>
      <c r="C41" s="122"/>
      <c r="D41" s="123" t="s">
        <v>52</v>
      </c>
      <c r="E41" s="124"/>
      <c r="F41" s="124"/>
      <c r="G41" s="125" t="s">
        <v>53</v>
      </c>
      <c r="H41" s="126" t="s">
        <v>54</v>
      </c>
      <c r="I41" s="127"/>
      <c r="J41" s="128">
        <f>SUM(J32:J39)</f>
        <v>0</v>
      </c>
      <c r="K41" s="129"/>
      <c r="L41" s="36"/>
    </row>
    <row r="42" spans="2:12" s="1" customFormat="1" ht="14.45" customHeight="1" x14ac:dyDescent="0.2"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36"/>
    </row>
    <row r="46" spans="2:12" s="1" customFormat="1" ht="6.95" customHeight="1" x14ac:dyDescent="0.2">
      <c r="B46" s="133"/>
      <c r="C46" s="134"/>
      <c r="D46" s="134"/>
      <c r="E46" s="134"/>
      <c r="F46" s="134"/>
      <c r="G46" s="134"/>
      <c r="H46" s="134"/>
      <c r="I46" s="135"/>
      <c r="J46" s="134"/>
      <c r="K46" s="134"/>
      <c r="L46" s="36"/>
    </row>
    <row r="47" spans="2:12" s="1" customFormat="1" ht="24.95" customHeight="1" x14ac:dyDescent="0.2">
      <c r="B47" s="32"/>
      <c r="C47" s="21" t="s">
        <v>119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6.95" customHeight="1" x14ac:dyDescent="0.2">
      <c r="B48" s="32"/>
      <c r="C48" s="33"/>
      <c r="D48" s="33"/>
      <c r="E48" s="33"/>
      <c r="F48" s="33"/>
      <c r="G48" s="33"/>
      <c r="H48" s="33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16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57" t="str">
        <f>E7</f>
        <v>Oprava traťového úseku K.Huť-Lenora</v>
      </c>
      <c r="F50" s="358"/>
      <c r="G50" s="358"/>
      <c r="H50" s="358"/>
      <c r="I50" s="110"/>
      <c r="J50" s="33"/>
      <c r="K50" s="33"/>
      <c r="L50" s="36"/>
    </row>
    <row r="51" spans="2:47" ht="12" customHeight="1" x14ac:dyDescent="0.2">
      <c r="B51" s="19"/>
      <c r="C51" s="27" t="s">
        <v>115</v>
      </c>
      <c r="D51" s="20"/>
      <c r="E51" s="20"/>
      <c r="F51" s="20"/>
      <c r="G51" s="20"/>
      <c r="H51" s="20"/>
      <c r="J51" s="20"/>
      <c r="K51" s="20"/>
      <c r="L51" s="18"/>
    </row>
    <row r="52" spans="2:47" s="1" customFormat="1" ht="16.5" customHeight="1" x14ac:dyDescent="0.2">
      <c r="B52" s="32"/>
      <c r="C52" s="33"/>
      <c r="D52" s="33"/>
      <c r="E52" s="357" t="s">
        <v>116</v>
      </c>
      <c r="F52" s="335"/>
      <c r="G52" s="335"/>
      <c r="H52" s="335"/>
      <c r="I52" s="110"/>
      <c r="J52" s="33"/>
      <c r="K52" s="33"/>
      <c r="L52" s="36"/>
    </row>
    <row r="53" spans="2:47" s="1" customFormat="1" ht="12" customHeight="1" x14ac:dyDescent="0.2">
      <c r="B53" s="32"/>
      <c r="C53" s="27" t="s">
        <v>117</v>
      </c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6.5" customHeight="1" x14ac:dyDescent="0.2">
      <c r="B54" s="32"/>
      <c r="C54" s="33"/>
      <c r="D54" s="33"/>
      <c r="E54" s="336" t="str">
        <f>E11</f>
        <v>SO 1.3 - Pročištění ŠL, doplnění štěrku, úprava GPK</v>
      </c>
      <c r="F54" s="335"/>
      <c r="G54" s="335"/>
      <c r="H54" s="335"/>
      <c r="I54" s="110"/>
      <c r="J54" s="33"/>
      <c r="K54" s="33"/>
      <c r="L54" s="36"/>
    </row>
    <row r="55" spans="2:47" s="1" customFormat="1" ht="6.95" customHeight="1" x14ac:dyDescent="0.2">
      <c r="B55" s="32"/>
      <c r="C55" s="33"/>
      <c r="D55" s="33"/>
      <c r="E55" s="33"/>
      <c r="F55" s="33"/>
      <c r="G55" s="33"/>
      <c r="H55" s="33"/>
      <c r="I55" s="110"/>
      <c r="J55" s="33"/>
      <c r="K55" s="33"/>
      <c r="L55" s="36"/>
    </row>
    <row r="56" spans="2:47" s="1" customFormat="1" ht="12" customHeight="1" x14ac:dyDescent="0.2">
      <c r="B56" s="32"/>
      <c r="C56" s="27" t="s">
        <v>22</v>
      </c>
      <c r="D56" s="33"/>
      <c r="E56" s="33"/>
      <c r="F56" s="25" t="str">
        <f>F14</f>
        <v>Zátoň - lenora</v>
      </c>
      <c r="G56" s="33"/>
      <c r="H56" s="33"/>
      <c r="I56" s="111" t="s">
        <v>24</v>
      </c>
      <c r="J56" s="53" t="str">
        <f>IF(J14="","",J14)</f>
        <v>3. 4. 2019</v>
      </c>
      <c r="K56" s="33"/>
      <c r="L56" s="36"/>
    </row>
    <row r="57" spans="2:47" s="1" customFormat="1" ht="6.95" customHeight="1" x14ac:dyDescent="0.2">
      <c r="B57" s="32"/>
      <c r="C57" s="33"/>
      <c r="D57" s="33"/>
      <c r="E57" s="33"/>
      <c r="F57" s="33"/>
      <c r="G57" s="33"/>
      <c r="H57" s="33"/>
      <c r="I57" s="110"/>
      <c r="J57" s="33"/>
      <c r="K57" s="33"/>
      <c r="L57" s="36"/>
    </row>
    <row r="58" spans="2:47" s="1" customFormat="1" ht="13.7" customHeight="1" x14ac:dyDescent="0.2">
      <c r="B58" s="32"/>
      <c r="C58" s="27" t="s">
        <v>26</v>
      </c>
      <c r="D58" s="33"/>
      <c r="E58" s="33"/>
      <c r="F58" s="25" t="str">
        <f>E17</f>
        <v xml:space="preserve">Správa železniční dopravní cesty, s. o., OŘ Plzeň </v>
      </c>
      <c r="G58" s="33"/>
      <c r="H58" s="33"/>
      <c r="I58" s="111" t="s">
        <v>34</v>
      </c>
      <c r="J58" s="30" t="str">
        <f>E23</f>
        <v xml:space="preserve"> </v>
      </c>
      <c r="K58" s="33"/>
      <c r="L58" s="36"/>
    </row>
    <row r="59" spans="2:47" s="1" customFormat="1" ht="13.7" customHeight="1" x14ac:dyDescent="0.2">
      <c r="B59" s="32"/>
      <c r="C59" s="27" t="s">
        <v>32</v>
      </c>
      <c r="D59" s="33"/>
      <c r="E59" s="33"/>
      <c r="F59" s="25" t="str">
        <f>IF(E20="","",E20)</f>
        <v>Vyplň údaj</v>
      </c>
      <c r="G59" s="33"/>
      <c r="H59" s="33"/>
      <c r="I59" s="111" t="s">
        <v>38</v>
      </c>
      <c r="J59" s="30" t="str">
        <f>E26</f>
        <v>Libor Brabenec</v>
      </c>
      <c r="K59" s="33"/>
      <c r="L59" s="36"/>
    </row>
    <row r="60" spans="2:47" s="1" customFormat="1" ht="10.35" customHeight="1" x14ac:dyDescent="0.2">
      <c r="B60" s="32"/>
      <c r="C60" s="33"/>
      <c r="D60" s="33"/>
      <c r="E60" s="33"/>
      <c r="F60" s="33"/>
      <c r="G60" s="33"/>
      <c r="H60" s="33"/>
      <c r="I60" s="110"/>
      <c r="J60" s="33"/>
      <c r="K60" s="33"/>
      <c r="L60" s="36"/>
    </row>
    <row r="61" spans="2:47" s="1" customFormat="1" ht="29.25" customHeight="1" x14ac:dyDescent="0.2">
      <c r="B61" s="32"/>
      <c r="C61" s="136" t="s">
        <v>120</v>
      </c>
      <c r="D61" s="137"/>
      <c r="E61" s="137"/>
      <c r="F61" s="137"/>
      <c r="G61" s="137"/>
      <c r="H61" s="137"/>
      <c r="I61" s="138"/>
      <c r="J61" s="139" t="s">
        <v>121</v>
      </c>
      <c r="K61" s="137"/>
      <c r="L61" s="36"/>
    </row>
    <row r="62" spans="2:47" s="1" customFormat="1" ht="10.35" customHeight="1" x14ac:dyDescent="0.2">
      <c r="B62" s="32"/>
      <c r="C62" s="33"/>
      <c r="D62" s="33"/>
      <c r="E62" s="33"/>
      <c r="F62" s="33"/>
      <c r="G62" s="33"/>
      <c r="H62" s="33"/>
      <c r="I62" s="110"/>
      <c r="J62" s="33"/>
      <c r="K62" s="33"/>
      <c r="L62" s="36"/>
    </row>
    <row r="63" spans="2:47" s="1" customFormat="1" ht="22.9" customHeight="1" x14ac:dyDescent="0.2">
      <c r="B63" s="32"/>
      <c r="C63" s="140" t="s">
        <v>74</v>
      </c>
      <c r="D63" s="33"/>
      <c r="E63" s="33"/>
      <c r="F63" s="33"/>
      <c r="G63" s="33"/>
      <c r="H63" s="33"/>
      <c r="I63" s="110"/>
      <c r="J63" s="71">
        <f>J88</f>
        <v>0</v>
      </c>
      <c r="K63" s="33"/>
      <c r="L63" s="36"/>
      <c r="AU63" s="15" t="s">
        <v>122</v>
      </c>
    </row>
    <row r="64" spans="2:47" s="8" customFormat="1" ht="24.95" customHeight="1" x14ac:dyDescent="0.2">
      <c r="B64" s="141"/>
      <c r="C64" s="142"/>
      <c r="D64" s="143" t="s">
        <v>123</v>
      </c>
      <c r="E64" s="144"/>
      <c r="F64" s="144"/>
      <c r="G64" s="144"/>
      <c r="H64" s="144"/>
      <c r="I64" s="145"/>
      <c r="J64" s="146">
        <f>J92</f>
        <v>0</v>
      </c>
      <c r="K64" s="142"/>
      <c r="L64" s="147"/>
    </row>
    <row r="65" spans="2:12" s="9" customFormat="1" ht="19.899999999999999" customHeight="1" x14ac:dyDescent="0.2">
      <c r="B65" s="148"/>
      <c r="C65" s="92"/>
      <c r="D65" s="149" t="s">
        <v>124</v>
      </c>
      <c r="E65" s="150"/>
      <c r="F65" s="150"/>
      <c r="G65" s="150"/>
      <c r="H65" s="150"/>
      <c r="I65" s="151"/>
      <c r="J65" s="152">
        <f>J93</f>
        <v>0</v>
      </c>
      <c r="K65" s="92"/>
      <c r="L65" s="153"/>
    </row>
    <row r="66" spans="2:12" s="8" customFormat="1" ht="24.95" customHeight="1" x14ac:dyDescent="0.2">
      <c r="B66" s="141"/>
      <c r="C66" s="142"/>
      <c r="D66" s="143" t="s">
        <v>125</v>
      </c>
      <c r="E66" s="144"/>
      <c r="F66" s="144"/>
      <c r="G66" s="144"/>
      <c r="H66" s="144"/>
      <c r="I66" s="145"/>
      <c r="J66" s="146">
        <f>J116</f>
        <v>0</v>
      </c>
      <c r="K66" s="142"/>
      <c r="L66" s="147"/>
    </row>
    <row r="67" spans="2:12" s="1" customFormat="1" ht="21.75" customHeight="1" x14ac:dyDescent="0.2">
      <c r="B67" s="32"/>
      <c r="C67" s="33"/>
      <c r="D67" s="33"/>
      <c r="E67" s="33"/>
      <c r="F67" s="33"/>
      <c r="G67" s="33"/>
      <c r="H67" s="33"/>
      <c r="I67" s="110"/>
      <c r="J67" s="33"/>
      <c r="K67" s="33"/>
      <c r="L67" s="36"/>
    </row>
    <row r="68" spans="2:12" s="1" customFormat="1" ht="6.95" customHeight="1" x14ac:dyDescent="0.2">
      <c r="B68" s="44"/>
      <c r="C68" s="45"/>
      <c r="D68" s="45"/>
      <c r="E68" s="45"/>
      <c r="F68" s="45"/>
      <c r="G68" s="45"/>
      <c r="H68" s="45"/>
      <c r="I68" s="132"/>
      <c r="J68" s="45"/>
      <c r="K68" s="45"/>
      <c r="L68" s="36"/>
    </row>
    <row r="72" spans="2:12" s="1" customFormat="1" ht="6.95" customHeight="1" x14ac:dyDescent="0.2">
      <c r="B72" s="46"/>
      <c r="C72" s="47"/>
      <c r="D72" s="47"/>
      <c r="E72" s="47"/>
      <c r="F72" s="47"/>
      <c r="G72" s="47"/>
      <c r="H72" s="47"/>
      <c r="I72" s="135"/>
      <c r="J72" s="47"/>
      <c r="K72" s="47"/>
      <c r="L72" s="36"/>
    </row>
    <row r="73" spans="2:12" s="1" customFormat="1" ht="24.95" customHeight="1" x14ac:dyDescent="0.2">
      <c r="B73" s="32"/>
      <c r="C73" s="21" t="s">
        <v>126</v>
      </c>
      <c r="D73" s="33"/>
      <c r="E73" s="33"/>
      <c r="F73" s="33"/>
      <c r="G73" s="33"/>
      <c r="H73" s="33"/>
      <c r="I73" s="110"/>
      <c r="J73" s="33"/>
      <c r="K73" s="33"/>
      <c r="L73" s="36"/>
    </row>
    <row r="74" spans="2:12" s="1" customFormat="1" ht="6.95" customHeight="1" x14ac:dyDescent="0.2">
      <c r="B74" s="32"/>
      <c r="C74" s="33"/>
      <c r="D74" s="33"/>
      <c r="E74" s="33"/>
      <c r="F74" s="33"/>
      <c r="G74" s="33"/>
      <c r="H74" s="33"/>
      <c r="I74" s="110"/>
      <c r="J74" s="33"/>
      <c r="K74" s="33"/>
      <c r="L74" s="36"/>
    </row>
    <row r="75" spans="2:12" s="1" customFormat="1" ht="12" customHeight="1" x14ac:dyDescent="0.2">
      <c r="B75" s="32"/>
      <c r="C75" s="27" t="s">
        <v>16</v>
      </c>
      <c r="D75" s="33"/>
      <c r="E75" s="33"/>
      <c r="F75" s="33"/>
      <c r="G75" s="33"/>
      <c r="H75" s="33"/>
      <c r="I75" s="110"/>
      <c r="J75" s="33"/>
      <c r="K75" s="33"/>
      <c r="L75" s="36"/>
    </row>
    <row r="76" spans="2:12" s="1" customFormat="1" ht="16.5" customHeight="1" x14ac:dyDescent="0.2">
      <c r="B76" s="32"/>
      <c r="C76" s="33"/>
      <c r="D76" s="33"/>
      <c r="E76" s="357" t="str">
        <f>E7</f>
        <v>Oprava traťového úseku K.Huť-Lenora</v>
      </c>
      <c r="F76" s="358"/>
      <c r="G76" s="358"/>
      <c r="H76" s="358"/>
      <c r="I76" s="110"/>
      <c r="J76" s="33"/>
      <c r="K76" s="33"/>
      <c r="L76" s="36"/>
    </row>
    <row r="77" spans="2:12" ht="12" customHeight="1" x14ac:dyDescent="0.2">
      <c r="B77" s="19"/>
      <c r="C77" s="27" t="s">
        <v>115</v>
      </c>
      <c r="D77" s="20"/>
      <c r="E77" s="20"/>
      <c r="F77" s="20"/>
      <c r="G77" s="20"/>
      <c r="H77" s="20"/>
      <c r="J77" s="20"/>
      <c r="K77" s="20"/>
      <c r="L77" s="18"/>
    </row>
    <row r="78" spans="2:12" s="1" customFormat="1" ht="16.5" customHeight="1" x14ac:dyDescent="0.2">
      <c r="B78" s="32"/>
      <c r="C78" s="33"/>
      <c r="D78" s="33"/>
      <c r="E78" s="357" t="s">
        <v>116</v>
      </c>
      <c r="F78" s="335"/>
      <c r="G78" s="335"/>
      <c r="H78" s="335"/>
      <c r="I78" s="110"/>
      <c r="J78" s="33"/>
      <c r="K78" s="33"/>
      <c r="L78" s="36"/>
    </row>
    <row r="79" spans="2:12" s="1" customFormat="1" ht="12" customHeight="1" x14ac:dyDescent="0.2">
      <c r="B79" s="32"/>
      <c r="C79" s="27" t="s">
        <v>117</v>
      </c>
      <c r="D79" s="33"/>
      <c r="E79" s="33"/>
      <c r="F79" s="33"/>
      <c r="G79" s="33"/>
      <c r="H79" s="33"/>
      <c r="I79" s="110"/>
      <c r="J79" s="33"/>
      <c r="K79" s="33"/>
      <c r="L79" s="36"/>
    </row>
    <row r="80" spans="2:12" s="1" customFormat="1" ht="16.5" customHeight="1" x14ac:dyDescent="0.2">
      <c r="B80" s="32"/>
      <c r="C80" s="33"/>
      <c r="D80" s="33"/>
      <c r="E80" s="336" t="str">
        <f>E11</f>
        <v>SO 1.3 - Pročištění ŠL, doplnění štěrku, úprava GPK</v>
      </c>
      <c r="F80" s="335"/>
      <c r="G80" s="335"/>
      <c r="H80" s="335"/>
      <c r="I80" s="110"/>
      <c r="J80" s="33"/>
      <c r="K80" s="33"/>
      <c r="L80" s="36"/>
    </row>
    <row r="81" spans="2:65" s="1" customFormat="1" ht="6.95" customHeight="1" x14ac:dyDescent="0.2">
      <c r="B81" s="32"/>
      <c r="C81" s="33"/>
      <c r="D81" s="33"/>
      <c r="E81" s="33"/>
      <c r="F81" s="33"/>
      <c r="G81" s="33"/>
      <c r="H81" s="33"/>
      <c r="I81" s="110"/>
      <c r="J81" s="33"/>
      <c r="K81" s="33"/>
      <c r="L81" s="36"/>
    </row>
    <row r="82" spans="2:65" s="1" customFormat="1" ht="12" customHeight="1" x14ac:dyDescent="0.2">
      <c r="B82" s="32"/>
      <c r="C82" s="27" t="s">
        <v>22</v>
      </c>
      <c r="D82" s="33"/>
      <c r="E82" s="33"/>
      <c r="F82" s="25" t="str">
        <f>F14</f>
        <v>Zátoň - lenora</v>
      </c>
      <c r="G82" s="33"/>
      <c r="H82" s="33"/>
      <c r="I82" s="111" t="s">
        <v>24</v>
      </c>
      <c r="J82" s="53" t="str">
        <f>IF(J14="","",J14)</f>
        <v>3. 4. 2019</v>
      </c>
      <c r="K82" s="33"/>
      <c r="L82" s="36"/>
    </row>
    <row r="83" spans="2:65" s="1" customFormat="1" ht="6.95" customHeight="1" x14ac:dyDescent="0.2">
      <c r="B83" s="32"/>
      <c r="C83" s="33"/>
      <c r="D83" s="33"/>
      <c r="E83" s="33"/>
      <c r="F83" s="33"/>
      <c r="G83" s="33"/>
      <c r="H83" s="33"/>
      <c r="I83" s="110"/>
      <c r="J83" s="33"/>
      <c r="K83" s="33"/>
      <c r="L83" s="36"/>
    </row>
    <row r="84" spans="2:65" s="1" customFormat="1" ht="13.7" customHeight="1" x14ac:dyDescent="0.2">
      <c r="B84" s="32"/>
      <c r="C84" s="27" t="s">
        <v>26</v>
      </c>
      <c r="D84" s="33"/>
      <c r="E84" s="33"/>
      <c r="F84" s="25" t="str">
        <f>E17</f>
        <v xml:space="preserve">Správa železniční dopravní cesty, s. o., OŘ Plzeň </v>
      </c>
      <c r="G84" s="33"/>
      <c r="H84" s="33"/>
      <c r="I84" s="111" t="s">
        <v>34</v>
      </c>
      <c r="J84" s="30" t="str">
        <f>E23</f>
        <v xml:space="preserve"> </v>
      </c>
      <c r="K84" s="33"/>
      <c r="L84" s="36"/>
    </row>
    <row r="85" spans="2:65" s="1" customFormat="1" ht="13.7" customHeight="1" x14ac:dyDescent="0.2">
      <c r="B85" s="32"/>
      <c r="C85" s="27" t="s">
        <v>32</v>
      </c>
      <c r="D85" s="33"/>
      <c r="E85" s="33"/>
      <c r="F85" s="25" t="str">
        <f>IF(E20="","",E20)</f>
        <v>Vyplň údaj</v>
      </c>
      <c r="G85" s="33"/>
      <c r="H85" s="33"/>
      <c r="I85" s="111" t="s">
        <v>38</v>
      </c>
      <c r="J85" s="30" t="str">
        <f>E26</f>
        <v>Libor Brabenec</v>
      </c>
      <c r="K85" s="33"/>
      <c r="L85" s="36"/>
    </row>
    <row r="86" spans="2:65" s="1" customFormat="1" ht="10.35" customHeight="1" x14ac:dyDescent="0.2">
      <c r="B86" s="32"/>
      <c r="C86" s="33"/>
      <c r="D86" s="33"/>
      <c r="E86" s="33"/>
      <c r="F86" s="33"/>
      <c r="G86" s="33"/>
      <c r="H86" s="33"/>
      <c r="I86" s="110"/>
      <c r="J86" s="33"/>
      <c r="K86" s="33"/>
      <c r="L86" s="36"/>
    </row>
    <row r="87" spans="2:65" s="10" customFormat="1" ht="29.25" customHeight="1" x14ac:dyDescent="0.2">
      <c r="B87" s="154"/>
      <c r="C87" s="155" t="s">
        <v>127</v>
      </c>
      <c r="D87" s="156" t="s">
        <v>61</v>
      </c>
      <c r="E87" s="156" t="s">
        <v>57</v>
      </c>
      <c r="F87" s="156" t="s">
        <v>58</v>
      </c>
      <c r="G87" s="156" t="s">
        <v>128</v>
      </c>
      <c r="H87" s="156" t="s">
        <v>129</v>
      </c>
      <c r="I87" s="157" t="s">
        <v>130</v>
      </c>
      <c r="J87" s="156" t="s">
        <v>121</v>
      </c>
      <c r="K87" s="158" t="s">
        <v>131</v>
      </c>
      <c r="L87" s="159"/>
      <c r="M87" s="62" t="s">
        <v>35</v>
      </c>
      <c r="N87" s="63" t="s">
        <v>46</v>
      </c>
      <c r="O87" s="63" t="s">
        <v>132</v>
      </c>
      <c r="P87" s="63" t="s">
        <v>133</v>
      </c>
      <c r="Q87" s="63" t="s">
        <v>134</v>
      </c>
      <c r="R87" s="63" t="s">
        <v>135</v>
      </c>
      <c r="S87" s="63" t="s">
        <v>136</v>
      </c>
      <c r="T87" s="64" t="s">
        <v>137</v>
      </c>
    </row>
    <row r="88" spans="2:65" s="1" customFormat="1" ht="22.9" customHeight="1" x14ac:dyDescent="0.25">
      <c r="B88" s="32"/>
      <c r="C88" s="69" t="s">
        <v>138</v>
      </c>
      <c r="D88" s="33"/>
      <c r="E88" s="33"/>
      <c r="F88" s="33"/>
      <c r="G88" s="33"/>
      <c r="H88" s="33"/>
      <c r="I88" s="110"/>
      <c r="J88" s="160">
        <f>BK88</f>
        <v>0</v>
      </c>
      <c r="K88" s="33"/>
      <c r="L88" s="36"/>
      <c r="M88" s="65"/>
      <c r="N88" s="66"/>
      <c r="O88" s="66"/>
      <c r="P88" s="161">
        <f>P89+SUM(P90:P92)+P116</f>
        <v>0</v>
      </c>
      <c r="Q88" s="66"/>
      <c r="R88" s="161">
        <f>R89+SUM(R90:R92)+R116</f>
        <v>1425.6</v>
      </c>
      <c r="S88" s="66"/>
      <c r="T88" s="162">
        <f>T89+SUM(T90:T92)+T116</f>
        <v>0</v>
      </c>
      <c r="AT88" s="15" t="s">
        <v>75</v>
      </c>
      <c r="AU88" s="15" t="s">
        <v>122</v>
      </c>
      <c r="BK88" s="163">
        <f>BK89+SUM(BK90:BK92)+BK116</f>
        <v>0</v>
      </c>
    </row>
    <row r="89" spans="2:65" s="1" customFormat="1" ht="22.5" customHeight="1" x14ac:dyDescent="0.2">
      <c r="B89" s="32"/>
      <c r="C89" s="211" t="s">
        <v>83</v>
      </c>
      <c r="D89" s="211" t="s">
        <v>234</v>
      </c>
      <c r="E89" s="212" t="s">
        <v>280</v>
      </c>
      <c r="F89" s="213" t="s">
        <v>281</v>
      </c>
      <c r="G89" s="214" t="s">
        <v>174</v>
      </c>
      <c r="H89" s="215">
        <v>1425.6</v>
      </c>
      <c r="I89" s="216"/>
      <c r="J89" s="217">
        <f>ROUND(I89*H89,2)</f>
        <v>0</v>
      </c>
      <c r="K89" s="213" t="s">
        <v>148</v>
      </c>
      <c r="L89" s="218"/>
      <c r="M89" s="219" t="s">
        <v>35</v>
      </c>
      <c r="N89" s="220" t="s">
        <v>47</v>
      </c>
      <c r="O89" s="58"/>
      <c r="P89" s="189">
        <f>O89*H89</f>
        <v>0</v>
      </c>
      <c r="Q89" s="189">
        <v>1</v>
      </c>
      <c r="R89" s="189">
        <f>Q89*H89</f>
        <v>1425.6</v>
      </c>
      <c r="S89" s="189">
        <v>0</v>
      </c>
      <c r="T89" s="190">
        <f>S89*H89</f>
        <v>0</v>
      </c>
      <c r="AR89" s="15" t="s">
        <v>237</v>
      </c>
      <c r="AT89" s="15" t="s">
        <v>234</v>
      </c>
      <c r="AU89" s="15" t="s">
        <v>76</v>
      </c>
      <c r="AY89" s="15" t="s">
        <v>141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5" t="s">
        <v>83</v>
      </c>
      <c r="BK89" s="191">
        <f>ROUND(I89*H89,2)</f>
        <v>0</v>
      </c>
      <c r="BL89" s="15" t="s">
        <v>149</v>
      </c>
      <c r="BM89" s="15" t="s">
        <v>282</v>
      </c>
    </row>
    <row r="90" spans="2:65" s="1" customFormat="1" ht="58.5" x14ac:dyDescent="0.2">
      <c r="B90" s="32"/>
      <c r="C90" s="33"/>
      <c r="D90" s="192" t="s">
        <v>151</v>
      </c>
      <c r="E90" s="33"/>
      <c r="F90" s="193" t="s">
        <v>283</v>
      </c>
      <c r="G90" s="33"/>
      <c r="H90" s="33"/>
      <c r="I90" s="110"/>
      <c r="J90" s="33"/>
      <c r="K90" s="33"/>
      <c r="L90" s="36"/>
      <c r="M90" s="194"/>
      <c r="N90" s="58"/>
      <c r="O90" s="58"/>
      <c r="P90" s="58"/>
      <c r="Q90" s="58"/>
      <c r="R90" s="58"/>
      <c r="S90" s="58"/>
      <c r="T90" s="59"/>
      <c r="AT90" s="15" t="s">
        <v>151</v>
      </c>
      <c r="AU90" s="15" t="s">
        <v>76</v>
      </c>
    </row>
    <row r="91" spans="2:65" s="12" customFormat="1" x14ac:dyDescent="0.2">
      <c r="B91" s="195"/>
      <c r="C91" s="196"/>
      <c r="D91" s="192" t="s">
        <v>157</v>
      </c>
      <c r="E91" s="197" t="s">
        <v>35</v>
      </c>
      <c r="F91" s="198" t="s">
        <v>284</v>
      </c>
      <c r="G91" s="196"/>
      <c r="H91" s="199">
        <v>1425.6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157</v>
      </c>
      <c r="AU91" s="205" t="s">
        <v>76</v>
      </c>
      <c r="AV91" s="12" t="s">
        <v>85</v>
      </c>
      <c r="AW91" s="12" t="s">
        <v>37</v>
      </c>
      <c r="AX91" s="12" t="s">
        <v>83</v>
      </c>
      <c r="AY91" s="205" t="s">
        <v>141</v>
      </c>
    </row>
    <row r="92" spans="2:65" s="11" customFormat="1" ht="25.9" customHeight="1" x14ac:dyDescent="0.2">
      <c r="B92" s="164"/>
      <c r="C92" s="165"/>
      <c r="D92" s="166" t="s">
        <v>75</v>
      </c>
      <c r="E92" s="167" t="s">
        <v>139</v>
      </c>
      <c r="F92" s="167" t="s">
        <v>140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83</v>
      </c>
      <c r="AT92" s="176" t="s">
        <v>75</v>
      </c>
      <c r="AU92" s="176" t="s">
        <v>76</v>
      </c>
      <c r="AY92" s="175" t="s">
        <v>141</v>
      </c>
      <c r="BK92" s="177">
        <f>BK93</f>
        <v>0</v>
      </c>
    </row>
    <row r="93" spans="2:65" s="11" customFormat="1" ht="22.9" customHeight="1" x14ac:dyDescent="0.2">
      <c r="B93" s="164"/>
      <c r="C93" s="165"/>
      <c r="D93" s="166" t="s">
        <v>75</v>
      </c>
      <c r="E93" s="178" t="s">
        <v>142</v>
      </c>
      <c r="F93" s="178" t="s">
        <v>143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SUM(P94:P115)</f>
        <v>0</v>
      </c>
      <c r="Q93" s="172"/>
      <c r="R93" s="173">
        <f>SUM(R94:R115)</f>
        <v>0</v>
      </c>
      <c r="S93" s="172"/>
      <c r="T93" s="174">
        <f>SUM(T94:T115)</f>
        <v>0</v>
      </c>
      <c r="AR93" s="175" t="s">
        <v>83</v>
      </c>
      <c r="AT93" s="176" t="s">
        <v>75</v>
      </c>
      <c r="AU93" s="176" t="s">
        <v>83</v>
      </c>
      <c r="AY93" s="175" t="s">
        <v>141</v>
      </c>
      <c r="BK93" s="177">
        <f>SUM(BK94:BK115)</f>
        <v>0</v>
      </c>
    </row>
    <row r="94" spans="2:65" s="1" customFormat="1" ht="67.5" customHeight="1" x14ac:dyDescent="0.2">
      <c r="B94" s="32"/>
      <c r="C94" s="180" t="s">
        <v>210</v>
      </c>
      <c r="D94" s="180" t="s">
        <v>144</v>
      </c>
      <c r="E94" s="181" t="s">
        <v>285</v>
      </c>
      <c r="F94" s="182" t="s">
        <v>286</v>
      </c>
      <c r="G94" s="183" t="s">
        <v>147</v>
      </c>
      <c r="H94" s="184">
        <v>1.103</v>
      </c>
      <c r="I94" s="185"/>
      <c r="J94" s="186">
        <f>ROUND(I94*H94,2)</f>
        <v>0</v>
      </c>
      <c r="K94" s="182" t="s">
        <v>148</v>
      </c>
      <c r="L94" s="36"/>
      <c r="M94" s="187" t="s">
        <v>35</v>
      </c>
      <c r="N94" s="188" t="s">
        <v>47</v>
      </c>
      <c r="O94" s="58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5" t="s">
        <v>149</v>
      </c>
      <c r="AT94" s="15" t="s">
        <v>144</v>
      </c>
      <c r="AU94" s="15" t="s">
        <v>85</v>
      </c>
      <c r="AY94" s="15" t="s">
        <v>141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5" t="s">
        <v>83</v>
      </c>
      <c r="BK94" s="191">
        <f>ROUND(I94*H94,2)</f>
        <v>0</v>
      </c>
      <c r="BL94" s="15" t="s">
        <v>149</v>
      </c>
      <c r="BM94" s="15" t="s">
        <v>287</v>
      </c>
    </row>
    <row r="95" spans="2:65" s="1" customFormat="1" ht="68.25" x14ac:dyDescent="0.2">
      <c r="B95" s="32"/>
      <c r="C95" s="33"/>
      <c r="D95" s="192" t="s">
        <v>164</v>
      </c>
      <c r="E95" s="33"/>
      <c r="F95" s="193" t="s">
        <v>288</v>
      </c>
      <c r="G95" s="33"/>
      <c r="H95" s="33"/>
      <c r="I95" s="110"/>
      <c r="J95" s="33"/>
      <c r="K95" s="33"/>
      <c r="L95" s="36"/>
      <c r="M95" s="194"/>
      <c r="N95" s="58"/>
      <c r="O95" s="58"/>
      <c r="P95" s="58"/>
      <c r="Q95" s="58"/>
      <c r="R95" s="58"/>
      <c r="S95" s="58"/>
      <c r="T95" s="59"/>
      <c r="AT95" s="15" t="s">
        <v>164</v>
      </c>
      <c r="AU95" s="15" t="s">
        <v>85</v>
      </c>
    </row>
    <row r="96" spans="2:65" s="1" customFormat="1" ht="19.5" x14ac:dyDescent="0.2">
      <c r="B96" s="32"/>
      <c r="C96" s="33"/>
      <c r="D96" s="192" t="s">
        <v>151</v>
      </c>
      <c r="E96" s="33"/>
      <c r="F96" s="193" t="s">
        <v>289</v>
      </c>
      <c r="G96" s="33"/>
      <c r="H96" s="33"/>
      <c r="I96" s="110"/>
      <c r="J96" s="33"/>
      <c r="K96" s="33"/>
      <c r="L96" s="36"/>
      <c r="M96" s="194"/>
      <c r="N96" s="58"/>
      <c r="O96" s="58"/>
      <c r="P96" s="58"/>
      <c r="Q96" s="58"/>
      <c r="R96" s="58"/>
      <c r="S96" s="58"/>
      <c r="T96" s="59"/>
      <c r="AT96" s="15" t="s">
        <v>151</v>
      </c>
      <c r="AU96" s="15" t="s">
        <v>85</v>
      </c>
    </row>
    <row r="97" spans="2:65" s="1" customFormat="1" ht="33.75" customHeight="1" x14ac:dyDescent="0.2">
      <c r="B97" s="32"/>
      <c r="C97" s="180" t="s">
        <v>178</v>
      </c>
      <c r="D97" s="180" t="s">
        <v>144</v>
      </c>
      <c r="E97" s="181" t="s">
        <v>290</v>
      </c>
      <c r="F97" s="182" t="s">
        <v>291</v>
      </c>
      <c r="G97" s="183" t="s">
        <v>147</v>
      </c>
      <c r="H97" s="184">
        <v>1.103</v>
      </c>
      <c r="I97" s="185"/>
      <c r="J97" s="186">
        <f>ROUND(I97*H97,2)</f>
        <v>0</v>
      </c>
      <c r="K97" s="182" t="s">
        <v>148</v>
      </c>
      <c r="L97" s="36"/>
      <c r="M97" s="187" t="s">
        <v>35</v>
      </c>
      <c r="N97" s="188" t="s">
        <v>47</v>
      </c>
      <c r="O97" s="58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5" t="s">
        <v>149</v>
      </c>
      <c r="AT97" s="15" t="s">
        <v>144</v>
      </c>
      <c r="AU97" s="15" t="s">
        <v>85</v>
      </c>
      <c r="AY97" s="15" t="s">
        <v>141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5" t="s">
        <v>83</v>
      </c>
      <c r="BK97" s="191">
        <f>ROUND(I97*H97,2)</f>
        <v>0</v>
      </c>
      <c r="BL97" s="15" t="s">
        <v>149</v>
      </c>
      <c r="BM97" s="15" t="s">
        <v>292</v>
      </c>
    </row>
    <row r="98" spans="2:65" s="1" customFormat="1" ht="29.25" x14ac:dyDescent="0.2">
      <c r="B98" s="32"/>
      <c r="C98" s="33"/>
      <c r="D98" s="192" t="s">
        <v>151</v>
      </c>
      <c r="E98" s="33"/>
      <c r="F98" s="193" t="s">
        <v>293</v>
      </c>
      <c r="G98" s="33"/>
      <c r="H98" s="33"/>
      <c r="I98" s="110"/>
      <c r="J98" s="33"/>
      <c r="K98" s="33"/>
      <c r="L98" s="36"/>
      <c r="M98" s="194"/>
      <c r="N98" s="58"/>
      <c r="O98" s="58"/>
      <c r="P98" s="58"/>
      <c r="Q98" s="58"/>
      <c r="R98" s="58"/>
      <c r="S98" s="58"/>
      <c r="T98" s="59"/>
      <c r="AT98" s="15" t="s">
        <v>151</v>
      </c>
      <c r="AU98" s="15" t="s">
        <v>85</v>
      </c>
    </row>
    <row r="99" spans="2:65" s="1" customFormat="1" ht="33.75" customHeight="1" x14ac:dyDescent="0.2">
      <c r="B99" s="32"/>
      <c r="C99" s="180" t="s">
        <v>294</v>
      </c>
      <c r="D99" s="180" t="s">
        <v>144</v>
      </c>
      <c r="E99" s="181" t="s">
        <v>295</v>
      </c>
      <c r="F99" s="182" t="s">
        <v>296</v>
      </c>
      <c r="G99" s="183" t="s">
        <v>297</v>
      </c>
      <c r="H99" s="184">
        <v>792</v>
      </c>
      <c r="I99" s="185"/>
      <c r="J99" s="186">
        <f>ROUND(I99*H99,2)</f>
        <v>0</v>
      </c>
      <c r="K99" s="182" t="s">
        <v>148</v>
      </c>
      <c r="L99" s="36"/>
      <c r="M99" s="187" t="s">
        <v>35</v>
      </c>
      <c r="N99" s="188" t="s">
        <v>47</v>
      </c>
      <c r="O99" s="58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5" t="s">
        <v>149</v>
      </c>
      <c r="AT99" s="15" t="s">
        <v>144</v>
      </c>
      <c r="AU99" s="15" t="s">
        <v>85</v>
      </c>
      <c r="AY99" s="15" t="s">
        <v>141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5" t="s">
        <v>83</v>
      </c>
      <c r="BK99" s="191">
        <f>ROUND(I99*H99,2)</f>
        <v>0</v>
      </c>
      <c r="BL99" s="15" t="s">
        <v>149</v>
      </c>
      <c r="BM99" s="15" t="s">
        <v>298</v>
      </c>
    </row>
    <row r="100" spans="2:65" s="1" customFormat="1" ht="19.5" x14ac:dyDescent="0.2">
      <c r="B100" s="32"/>
      <c r="C100" s="33"/>
      <c r="D100" s="192" t="s">
        <v>151</v>
      </c>
      <c r="E100" s="33"/>
      <c r="F100" s="193" t="s">
        <v>299</v>
      </c>
      <c r="G100" s="33"/>
      <c r="H100" s="33"/>
      <c r="I100" s="110"/>
      <c r="J100" s="33"/>
      <c r="K100" s="33"/>
      <c r="L100" s="36"/>
      <c r="M100" s="194"/>
      <c r="N100" s="58"/>
      <c r="O100" s="58"/>
      <c r="P100" s="58"/>
      <c r="Q100" s="58"/>
      <c r="R100" s="58"/>
      <c r="S100" s="58"/>
      <c r="T100" s="59"/>
      <c r="AT100" s="15" t="s">
        <v>151</v>
      </c>
      <c r="AU100" s="15" t="s">
        <v>85</v>
      </c>
    </row>
    <row r="101" spans="2:65" s="1" customFormat="1" ht="22.5" customHeight="1" x14ac:dyDescent="0.2">
      <c r="B101" s="32"/>
      <c r="C101" s="180" t="s">
        <v>237</v>
      </c>
      <c r="D101" s="180" t="s">
        <v>144</v>
      </c>
      <c r="E101" s="181" t="s">
        <v>300</v>
      </c>
      <c r="F101" s="182" t="s">
        <v>301</v>
      </c>
      <c r="G101" s="183" t="s">
        <v>147</v>
      </c>
      <c r="H101" s="184">
        <v>1.103</v>
      </c>
      <c r="I101" s="185"/>
      <c r="J101" s="186">
        <f>ROUND(I101*H101,2)</f>
        <v>0</v>
      </c>
      <c r="K101" s="182" t="s">
        <v>148</v>
      </c>
      <c r="L101" s="36"/>
      <c r="M101" s="187" t="s">
        <v>35</v>
      </c>
      <c r="N101" s="188" t="s">
        <v>47</v>
      </c>
      <c r="O101" s="58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15" t="s">
        <v>149</v>
      </c>
      <c r="AT101" s="15" t="s">
        <v>144</v>
      </c>
      <c r="AU101" s="15" t="s">
        <v>85</v>
      </c>
      <c r="AY101" s="15" t="s">
        <v>141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5" t="s">
        <v>83</v>
      </c>
      <c r="BK101" s="191">
        <f>ROUND(I101*H101,2)</f>
        <v>0</v>
      </c>
      <c r="BL101" s="15" t="s">
        <v>149</v>
      </c>
      <c r="BM101" s="15" t="s">
        <v>302</v>
      </c>
    </row>
    <row r="102" spans="2:65" s="1" customFormat="1" ht="19.5" x14ac:dyDescent="0.2">
      <c r="B102" s="32"/>
      <c r="C102" s="33"/>
      <c r="D102" s="192" t="s">
        <v>151</v>
      </c>
      <c r="E102" s="33"/>
      <c r="F102" s="193" t="s">
        <v>303</v>
      </c>
      <c r="G102" s="33"/>
      <c r="H102" s="33"/>
      <c r="I102" s="110"/>
      <c r="J102" s="33"/>
      <c r="K102" s="33"/>
      <c r="L102" s="36"/>
      <c r="M102" s="194"/>
      <c r="N102" s="58"/>
      <c r="O102" s="58"/>
      <c r="P102" s="58"/>
      <c r="Q102" s="58"/>
      <c r="R102" s="58"/>
      <c r="S102" s="58"/>
      <c r="T102" s="59"/>
      <c r="AT102" s="15" t="s">
        <v>151</v>
      </c>
      <c r="AU102" s="15" t="s">
        <v>85</v>
      </c>
    </row>
    <row r="103" spans="2:65" s="1" customFormat="1" ht="22.5" customHeight="1" x14ac:dyDescent="0.2">
      <c r="B103" s="32"/>
      <c r="C103" s="180" t="s">
        <v>304</v>
      </c>
      <c r="D103" s="180" t="s">
        <v>144</v>
      </c>
      <c r="E103" s="181" t="s">
        <v>305</v>
      </c>
      <c r="F103" s="182" t="s">
        <v>306</v>
      </c>
      <c r="G103" s="183" t="s">
        <v>252</v>
      </c>
      <c r="H103" s="184">
        <v>279</v>
      </c>
      <c r="I103" s="185"/>
      <c r="J103" s="186">
        <f>ROUND(I103*H103,2)</f>
        <v>0</v>
      </c>
      <c r="K103" s="182" t="s">
        <v>148</v>
      </c>
      <c r="L103" s="36"/>
      <c r="M103" s="187" t="s">
        <v>35</v>
      </c>
      <c r="N103" s="188" t="s">
        <v>47</v>
      </c>
      <c r="O103" s="58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5" t="s">
        <v>149</v>
      </c>
      <c r="AT103" s="15" t="s">
        <v>144</v>
      </c>
      <c r="AU103" s="15" t="s">
        <v>85</v>
      </c>
      <c r="AY103" s="15" t="s">
        <v>141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5" t="s">
        <v>83</v>
      </c>
      <c r="BK103" s="191">
        <f>ROUND(I103*H103,2)</f>
        <v>0</v>
      </c>
      <c r="BL103" s="15" t="s">
        <v>149</v>
      </c>
      <c r="BM103" s="15" t="s">
        <v>307</v>
      </c>
    </row>
    <row r="104" spans="2:65" s="1" customFormat="1" ht="29.25" x14ac:dyDescent="0.2">
      <c r="B104" s="32"/>
      <c r="C104" s="33"/>
      <c r="D104" s="192" t="s">
        <v>164</v>
      </c>
      <c r="E104" s="33"/>
      <c r="F104" s="193" t="s">
        <v>308</v>
      </c>
      <c r="G104" s="33"/>
      <c r="H104" s="33"/>
      <c r="I104" s="110"/>
      <c r="J104" s="33"/>
      <c r="K104" s="33"/>
      <c r="L104" s="36"/>
      <c r="M104" s="194"/>
      <c r="N104" s="58"/>
      <c r="O104" s="58"/>
      <c r="P104" s="58"/>
      <c r="Q104" s="58"/>
      <c r="R104" s="58"/>
      <c r="S104" s="58"/>
      <c r="T104" s="59"/>
      <c r="AT104" s="15" t="s">
        <v>164</v>
      </c>
      <c r="AU104" s="15" t="s">
        <v>85</v>
      </c>
    </row>
    <row r="105" spans="2:65" s="12" customFormat="1" x14ac:dyDescent="0.2">
      <c r="B105" s="195"/>
      <c r="C105" s="196"/>
      <c r="D105" s="192" t="s">
        <v>157</v>
      </c>
      <c r="E105" s="197" t="s">
        <v>35</v>
      </c>
      <c r="F105" s="198" t="s">
        <v>309</v>
      </c>
      <c r="G105" s="196"/>
      <c r="H105" s="199">
        <v>279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157</v>
      </c>
      <c r="AU105" s="205" t="s">
        <v>85</v>
      </c>
      <c r="AV105" s="12" t="s">
        <v>85</v>
      </c>
      <c r="AW105" s="12" t="s">
        <v>37</v>
      </c>
      <c r="AX105" s="12" t="s">
        <v>83</v>
      </c>
      <c r="AY105" s="205" t="s">
        <v>141</v>
      </c>
    </row>
    <row r="106" spans="2:65" s="1" customFormat="1" ht="56.25" customHeight="1" x14ac:dyDescent="0.2">
      <c r="B106" s="32"/>
      <c r="C106" s="180" t="s">
        <v>255</v>
      </c>
      <c r="D106" s="180" t="s">
        <v>144</v>
      </c>
      <c r="E106" s="181" t="s">
        <v>310</v>
      </c>
      <c r="F106" s="182" t="s">
        <v>311</v>
      </c>
      <c r="G106" s="183" t="s">
        <v>147</v>
      </c>
      <c r="H106" s="184">
        <v>2.226</v>
      </c>
      <c r="I106" s="185"/>
      <c r="J106" s="186">
        <f>ROUND(I106*H106,2)</f>
        <v>0</v>
      </c>
      <c r="K106" s="182" t="s">
        <v>148</v>
      </c>
      <c r="L106" s="36"/>
      <c r="M106" s="187" t="s">
        <v>35</v>
      </c>
      <c r="N106" s="188" t="s">
        <v>47</v>
      </c>
      <c r="O106" s="58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15" t="s">
        <v>149</v>
      </c>
      <c r="AT106" s="15" t="s">
        <v>144</v>
      </c>
      <c r="AU106" s="15" t="s">
        <v>85</v>
      </c>
      <c r="AY106" s="15" t="s">
        <v>141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5" t="s">
        <v>83</v>
      </c>
      <c r="BK106" s="191">
        <f>ROUND(I106*H106,2)</f>
        <v>0</v>
      </c>
      <c r="BL106" s="15" t="s">
        <v>149</v>
      </c>
      <c r="BM106" s="15" t="s">
        <v>312</v>
      </c>
    </row>
    <row r="107" spans="2:65" s="1" customFormat="1" ht="48.75" x14ac:dyDescent="0.2">
      <c r="B107" s="32"/>
      <c r="C107" s="33"/>
      <c r="D107" s="192" t="s">
        <v>151</v>
      </c>
      <c r="E107" s="33"/>
      <c r="F107" s="193" t="s">
        <v>313</v>
      </c>
      <c r="G107" s="33"/>
      <c r="H107" s="33"/>
      <c r="I107" s="110"/>
      <c r="J107" s="33"/>
      <c r="K107" s="33"/>
      <c r="L107" s="36"/>
      <c r="M107" s="194"/>
      <c r="N107" s="58"/>
      <c r="O107" s="58"/>
      <c r="P107" s="58"/>
      <c r="Q107" s="58"/>
      <c r="R107" s="58"/>
      <c r="S107" s="58"/>
      <c r="T107" s="59"/>
      <c r="AT107" s="15" t="s">
        <v>151</v>
      </c>
      <c r="AU107" s="15" t="s">
        <v>85</v>
      </c>
    </row>
    <row r="108" spans="2:65" s="12" customFormat="1" x14ac:dyDescent="0.2">
      <c r="B108" s="195"/>
      <c r="C108" s="196"/>
      <c r="D108" s="192" t="s">
        <v>157</v>
      </c>
      <c r="E108" s="197" t="s">
        <v>35</v>
      </c>
      <c r="F108" s="198" t="s">
        <v>314</v>
      </c>
      <c r="G108" s="196"/>
      <c r="H108" s="199">
        <v>2.226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157</v>
      </c>
      <c r="AU108" s="205" t="s">
        <v>85</v>
      </c>
      <c r="AV108" s="12" t="s">
        <v>85</v>
      </c>
      <c r="AW108" s="12" t="s">
        <v>37</v>
      </c>
      <c r="AX108" s="12" t="s">
        <v>83</v>
      </c>
      <c r="AY108" s="205" t="s">
        <v>141</v>
      </c>
    </row>
    <row r="109" spans="2:65" s="1" customFormat="1" ht="56.25" customHeight="1" x14ac:dyDescent="0.2">
      <c r="B109" s="32"/>
      <c r="C109" s="180" t="s">
        <v>198</v>
      </c>
      <c r="D109" s="180" t="s">
        <v>144</v>
      </c>
      <c r="E109" s="181" t="s">
        <v>315</v>
      </c>
      <c r="F109" s="182" t="s">
        <v>316</v>
      </c>
      <c r="G109" s="183" t="s">
        <v>147</v>
      </c>
      <c r="H109" s="184">
        <v>0.68100000000000005</v>
      </c>
      <c r="I109" s="185"/>
      <c r="J109" s="186">
        <f>ROUND(I109*H109,2)</f>
        <v>0</v>
      </c>
      <c r="K109" s="182" t="s">
        <v>148</v>
      </c>
      <c r="L109" s="36"/>
      <c r="M109" s="187" t="s">
        <v>35</v>
      </c>
      <c r="N109" s="188" t="s">
        <v>47</v>
      </c>
      <c r="O109" s="58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5" t="s">
        <v>149</v>
      </c>
      <c r="AT109" s="15" t="s">
        <v>144</v>
      </c>
      <c r="AU109" s="15" t="s">
        <v>85</v>
      </c>
      <c r="AY109" s="15" t="s">
        <v>141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5" t="s">
        <v>83</v>
      </c>
      <c r="BK109" s="191">
        <f>ROUND(I109*H109,2)</f>
        <v>0</v>
      </c>
      <c r="BL109" s="15" t="s">
        <v>149</v>
      </c>
      <c r="BM109" s="15" t="s">
        <v>317</v>
      </c>
    </row>
    <row r="110" spans="2:65" s="1" customFormat="1" ht="48.75" x14ac:dyDescent="0.2">
      <c r="B110" s="32"/>
      <c r="C110" s="33"/>
      <c r="D110" s="192" t="s">
        <v>164</v>
      </c>
      <c r="E110" s="33"/>
      <c r="F110" s="193" t="s">
        <v>318</v>
      </c>
      <c r="G110" s="33"/>
      <c r="H110" s="33"/>
      <c r="I110" s="110"/>
      <c r="J110" s="33"/>
      <c r="K110" s="33"/>
      <c r="L110" s="36"/>
      <c r="M110" s="194"/>
      <c r="N110" s="58"/>
      <c r="O110" s="58"/>
      <c r="P110" s="58"/>
      <c r="Q110" s="58"/>
      <c r="R110" s="58"/>
      <c r="S110" s="58"/>
      <c r="T110" s="59"/>
      <c r="AT110" s="15" t="s">
        <v>164</v>
      </c>
      <c r="AU110" s="15" t="s">
        <v>85</v>
      </c>
    </row>
    <row r="111" spans="2:65" s="1" customFormat="1" ht="29.25" x14ac:dyDescent="0.2">
      <c r="B111" s="32"/>
      <c r="C111" s="33"/>
      <c r="D111" s="192" t="s">
        <v>151</v>
      </c>
      <c r="E111" s="33"/>
      <c r="F111" s="193" t="s">
        <v>319</v>
      </c>
      <c r="G111" s="33"/>
      <c r="H111" s="33"/>
      <c r="I111" s="110"/>
      <c r="J111" s="33"/>
      <c r="K111" s="33"/>
      <c r="L111" s="36"/>
      <c r="M111" s="194"/>
      <c r="N111" s="58"/>
      <c r="O111" s="58"/>
      <c r="P111" s="58"/>
      <c r="Q111" s="58"/>
      <c r="R111" s="58"/>
      <c r="S111" s="58"/>
      <c r="T111" s="59"/>
      <c r="AT111" s="15" t="s">
        <v>151</v>
      </c>
      <c r="AU111" s="15" t="s">
        <v>85</v>
      </c>
    </row>
    <row r="112" spans="2:65" s="12" customFormat="1" x14ac:dyDescent="0.2">
      <c r="B112" s="195"/>
      <c r="C112" s="196"/>
      <c r="D112" s="192" t="s">
        <v>157</v>
      </c>
      <c r="E112" s="197" t="s">
        <v>35</v>
      </c>
      <c r="F112" s="198" t="s">
        <v>320</v>
      </c>
      <c r="G112" s="196"/>
      <c r="H112" s="199">
        <v>0.68100000000000005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157</v>
      </c>
      <c r="AU112" s="205" t="s">
        <v>85</v>
      </c>
      <c r="AV112" s="12" t="s">
        <v>85</v>
      </c>
      <c r="AW112" s="12" t="s">
        <v>37</v>
      </c>
      <c r="AX112" s="12" t="s">
        <v>83</v>
      </c>
      <c r="AY112" s="205" t="s">
        <v>141</v>
      </c>
    </row>
    <row r="113" spans="2:65" s="1" customFormat="1" ht="22.5" customHeight="1" x14ac:dyDescent="0.2">
      <c r="B113" s="32"/>
      <c r="C113" s="180" t="s">
        <v>204</v>
      </c>
      <c r="D113" s="180" t="s">
        <v>144</v>
      </c>
      <c r="E113" s="181" t="s">
        <v>321</v>
      </c>
      <c r="F113" s="182" t="s">
        <v>322</v>
      </c>
      <c r="G113" s="183" t="s">
        <v>147</v>
      </c>
      <c r="H113" s="184">
        <v>2.206</v>
      </c>
      <c r="I113" s="185"/>
      <c r="J113" s="186">
        <f>ROUND(I113*H113,2)</f>
        <v>0</v>
      </c>
      <c r="K113" s="182" t="s">
        <v>148</v>
      </c>
      <c r="L113" s="36"/>
      <c r="M113" s="187" t="s">
        <v>35</v>
      </c>
      <c r="N113" s="188" t="s">
        <v>47</v>
      </c>
      <c r="O113" s="58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5" t="s">
        <v>149</v>
      </c>
      <c r="AT113" s="15" t="s">
        <v>144</v>
      </c>
      <c r="AU113" s="15" t="s">
        <v>85</v>
      </c>
      <c r="AY113" s="15" t="s">
        <v>141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5" t="s">
        <v>83</v>
      </c>
      <c r="BK113" s="191">
        <f>ROUND(I113*H113,2)</f>
        <v>0</v>
      </c>
      <c r="BL113" s="15" t="s">
        <v>149</v>
      </c>
      <c r="BM113" s="15" t="s">
        <v>323</v>
      </c>
    </row>
    <row r="114" spans="2:65" s="1" customFormat="1" ht="29.25" x14ac:dyDescent="0.2">
      <c r="B114" s="32"/>
      <c r="C114" s="33"/>
      <c r="D114" s="192" t="s">
        <v>151</v>
      </c>
      <c r="E114" s="33"/>
      <c r="F114" s="193" t="s">
        <v>324</v>
      </c>
      <c r="G114" s="33"/>
      <c r="H114" s="33"/>
      <c r="I114" s="110"/>
      <c r="J114" s="33"/>
      <c r="K114" s="33"/>
      <c r="L114" s="36"/>
      <c r="M114" s="194"/>
      <c r="N114" s="58"/>
      <c r="O114" s="58"/>
      <c r="P114" s="58"/>
      <c r="Q114" s="58"/>
      <c r="R114" s="58"/>
      <c r="S114" s="58"/>
      <c r="T114" s="59"/>
      <c r="AT114" s="15" t="s">
        <v>151</v>
      </c>
      <c r="AU114" s="15" t="s">
        <v>85</v>
      </c>
    </row>
    <row r="115" spans="2:65" s="12" customFormat="1" x14ac:dyDescent="0.2">
      <c r="B115" s="195"/>
      <c r="C115" s="196"/>
      <c r="D115" s="192" t="s">
        <v>157</v>
      </c>
      <c r="E115" s="197" t="s">
        <v>35</v>
      </c>
      <c r="F115" s="198" t="s">
        <v>325</v>
      </c>
      <c r="G115" s="196"/>
      <c r="H115" s="199">
        <v>2.206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157</v>
      </c>
      <c r="AU115" s="205" t="s">
        <v>85</v>
      </c>
      <c r="AV115" s="12" t="s">
        <v>85</v>
      </c>
      <c r="AW115" s="12" t="s">
        <v>37</v>
      </c>
      <c r="AX115" s="12" t="s">
        <v>83</v>
      </c>
      <c r="AY115" s="205" t="s">
        <v>141</v>
      </c>
    </row>
    <row r="116" spans="2:65" s="11" customFormat="1" ht="25.9" customHeight="1" x14ac:dyDescent="0.2">
      <c r="B116" s="164"/>
      <c r="C116" s="165"/>
      <c r="D116" s="166" t="s">
        <v>75</v>
      </c>
      <c r="E116" s="167" t="s">
        <v>184</v>
      </c>
      <c r="F116" s="167" t="s">
        <v>185</v>
      </c>
      <c r="G116" s="165"/>
      <c r="H116" s="165"/>
      <c r="I116" s="168"/>
      <c r="J116" s="169">
        <f>BK116</f>
        <v>0</v>
      </c>
      <c r="K116" s="165"/>
      <c r="L116" s="170"/>
      <c r="M116" s="171"/>
      <c r="N116" s="172"/>
      <c r="O116" s="172"/>
      <c r="P116" s="173">
        <f>SUM(P117:P127)</f>
        <v>0</v>
      </c>
      <c r="Q116" s="172"/>
      <c r="R116" s="173">
        <f>SUM(R117:R127)</f>
        <v>0</v>
      </c>
      <c r="S116" s="172"/>
      <c r="T116" s="174">
        <f>SUM(T117:T127)</f>
        <v>0</v>
      </c>
      <c r="AR116" s="175" t="s">
        <v>149</v>
      </c>
      <c r="AT116" s="176" t="s">
        <v>75</v>
      </c>
      <c r="AU116" s="176" t="s">
        <v>76</v>
      </c>
      <c r="AY116" s="175" t="s">
        <v>141</v>
      </c>
      <c r="BK116" s="177">
        <f>SUM(BK117:BK127)</f>
        <v>0</v>
      </c>
    </row>
    <row r="117" spans="2:65" s="1" customFormat="1" ht="56.25" customHeight="1" x14ac:dyDescent="0.2">
      <c r="B117" s="32"/>
      <c r="C117" s="180" t="s">
        <v>192</v>
      </c>
      <c r="D117" s="180" t="s">
        <v>144</v>
      </c>
      <c r="E117" s="181" t="s">
        <v>187</v>
      </c>
      <c r="F117" s="182" t="s">
        <v>188</v>
      </c>
      <c r="G117" s="183" t="s">
        <v>162</v>
      </c>
      <c r="H117" s="184">
        <v>5</v>
      </c>
      <c r="I117" s="185"/>
      <c r="J117" s="186">
        <f>ROUND(I117*H117,2)</f>
        <v>0</v>
      </c>
      <c r="K117" s="182" t="s">
        <v>148</v>
      </c>
      <c r="L117" s="36"/>
      <c r="M117" s="187" t="s">
        <v>35</v>
      </c>
      <c r="N117" s="188" t="s">
        <v>47</v>
      </c>
      <c r="O117" s="58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15" t="s">
        <v>189</v>
      </c>
      <c r="AT117" s="15" t="s">
        <v>144</v>
      </c>
      <c r="AU117" s="15" t="s">
        <v>83</v>
      </c>
      <c r="AY117" s="15" t="s">
        <v>141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5" t="s">
        <v>83</v>
      </c>
      <c r="BK117" s="191">
        <f>ROUND(I117*H117,2)</f>
        <v>0</v>
      </c>
      <c r="BL117" s="15" t="s">
        <v>189</v>
      </c>
      <c r="BM117" s="15" t="s">
        <v>326</v>
      </c>
    </row>
    <row r="118" spans="2:65" s="1" customFormat="1" ht="19.5" x14ac:dyDescent="0.2">
      <c r="B118" s="32"/>
      <c r="C118" s="33"/>
      <c r="D118" s="192" t="s">
        <v>151</v>
      </c>
      <c r="E118" s="33"/>
      <c r="F118" s="193" t="s">
        <v>327</v>
      </c>
      <c r="G118" s="33"/>
      <c r="H118" s="33"/>
      <c r="I118" s="110"/>
      <c r="J118" s="33"/>
      <c r="K118" s="33"/>
      <c r="L118" s="36"/>
      <c r="M118" s="194"/>
      <c r="N118" s="58"/>
      <c r="O118" s="58"/>
      <c r="P118" s="58"/>
      <c r="Q118" s="58"/>
      <c r="R118" s="58"/>
      <c r="S118" s="58"/>
      <c r="T118" s="59"/>
      <c r="AT118" s="15" t="s">
        <v>151</v>
      </c>
      <c r="AU118" s="15" t="s">
        <v>83</v>
      </c>
    </row>
    <row r="119" spans="2:65" s="1" customFormat="1" ht="90" customHeight="1" x14ac:dyDescent="0.2">
      <c r="B119" s="32"/>
      <c r="C119" s="180" t="s">
        <v>186</v>
      </c>
      <c r="D119" s="180" t="s">
        <v>144</v>
      </c>
      <c r="E119" s="181" t="s">
        <v>328</v>
      </c>
      <c r="F119" s="182" t="s">
        <v>329</v>
      </c>
      <c r="G119" s="183" t="s">
        <v>174</v>
      </c>
      <c r="H119" s="184">
        <v>1425.6</v>
      </c>
      <c r="I119" s="185"/>
      <c r="J119" s="186">
        <f>ROUND(I119*H119,2)</f>
        <v>0</v>
      </c>
      <c r="K119" s="182" t="s">
        <v>148</v>
      </c>
      <c r="L119" s="36"/>
      <c r="M119" s="187" t="s">
        <v>35</v>
      </c>
      <c r="N119" s="188" t="s">
        <v>47</v>
      </c>
      <c r="O119" s="58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15" t="s">
        <v>189</v>
      </c>
      <c r="AT119" s="15" t="s">
        <v>144</v>
      </c>
      <c r="AU119" s="15" t="s">
        <v>83</v>
      </c>
      <c r="AY119" s="15" t="s">
        <v>141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5" t="s">
        <v>83</v>
      </c>
      <c r="BK119" s="191">
        <f>ROUND(I119*H119,2)</f>
        <v>0</v>
      </c>
      <c r="BL119" s="15" t="s">
        <v>189</v>
      </c>
      <c r="BM119" s="15" t="s">
        <v>330</v>
      </c>
    </row>
    <row r="120" spans="2:65" s="1" customFormat="1" ht="29.25" x14ac:dyDescent="0.2">
      <c r="B120" s="32"/>
      <c r="C120" s="33"/>
      <c r="D120" s="192" t="s">
        <v>151</v>
      </c>
      <c r="E120" s="33"/>
      <c r="F120" s="193" t="s">
        <v>331</v>
      </c>
      <c r="G120" s="33"/>
      <c r="H120" s="33"/>
      <c r="I120" s="110"/>
      <c r="J120" s="33"/>
      <c r="K120" s="33"/>
      <c r="L120" s="36"/>
      <c r="M120" s="194"/>
      <c r="N120" s="58"/>
      <c r="O120" s="58"/>
      <c r="P120" s="58"/>
      <c r="Q120" s="58"/>
      <c r="R120" s="58"/>
      <c r="S120" s="58"/>
      <c r="T120" s="59"/>
      <c r="AT120" s="15" t="s">
        <v>151</v>
      </c>
      <c r="AU120" s="15" t="s">
        <v>83</v>
      </c>
    </row>
    <row r="121" spans="2:65" s="1" customFormat="1" ht="78.75" customHeight="1" x14ac:dyDescent="0.2">
      <c r="B121" s="32"/>
      <c r="C121" s="180" t="s">
        <v>7</v>
      </c>
      <c r="D121" s="180" t="s">
        <v>144</v>
      </c>
      <c r="E121" s="181" t="s">
        <v>220</v>
      </c>
      <c r="F121" s="182" t="s">
        <v>221</v>
      </c>
      <c r="G121" s="183" t="s">
        <v>174</v>
      </c>
      <c r="H121" s="184">
        <v>1508.904</v>
      </c>
      <c r="I121" s="185"/>
      <c r="J121" s="186">
        <f>ROUND(I121*H121,2)</f>
        <v>0</v>
      </c>
      <c r="K121" s="182" t="s">
        <v>148</v>
      </c>
      <c r="L121" s="36"/>
      <c r="M121" s="187" t="s">
        <v>35</v>
      </c>
      <c r="N121" s="188" t="s">
        <v>47</v>
      </c>
      <c r="O121" s="58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5" t="s">
        <v>189</v>
      </c>
      <c r="AT121" s="15" t="s">
        <v>144</v>
      </c>
      <c r="AU121" s="15" t="s">
        <v>83</v>
      </c>
      <c r="AY121" s="15" t="s">
        <v>141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5" t="s">
        <v>83</v>
      </c>
      <c r="BK121" s="191">
        <f>ROUND(I121*H121,2)</f>
        <v>0</v>
      </c>
      <c r="BL121" s="15" t="s">
        <v>189</v>
      </c>
      <c r="BM121" s="15" t="s">
        <v>332</v>
      </c>
    </row>
    <row r="122" spans="2:65" s="1" customFormat="1" ht="58.5" x14ac:dyDescent="0.2">
      <c r="B122" s="32"/>
      <c r="C122" s="33"/>
      <c r="D122" s="192" t="s">
        <v>164</v>
      </c>
      <c r="E122" s="33"/>
      <c r="F122" s="193" t="s">
        <v>202</v>
      </c>
      <c r="G122" s="33"/>
      <c r="H122" s="33"/>
      <c r="I122" s="110"/>
      <c r="J122" s="33"/>
      <c r="K122" s="33"/>
      <c r="L122" s="36"/>
      <c r="M122" s="194"/>
      <c r="N122" s="58"/>
      <c r="O122" s="58"/>
      <c r="P122" s="58"/>
      <c r="Q122" s="58"/>
      <c r="R122" s="58"/>
      <c r="S122" s="58"/>
      <c r="T122" s="59"/>
      <c r="AT122" s="15" t="s">
        <v>164</v>
      </c>
      <c r="AU122" s="15" t="s">
        <v>83</v>
      </c>
    </row>
    <row r="123" spans="2:65" s="1" customFormat="1" ht="19.5" x14ac:dyDescent="0.2">
      <c r="B123" s="32"/>
      <c r="C123" s="33"/>
      <c r="D123" s="192" t="s">
        <v>151</v>
      </c>
      <c r="E123" s="33"/>
      <c r="F123" s="193" t="s">
        <v>333</v>
      </c>
      <c r="G123" s="33"/>
      <c r="H123" s="33"/>
      <c r="I123" s="110"/>
      <c r="J123" s="33"/>
      <c r="K123" s="33"/>
      <c r="L123" s="36"/>
      <c r="M123" s="194"/>
      <c r="N123" s="58"/>
      <c r="O123" s="58"/>
      <c r="P123" s="58"/>
      <c r="Q123" s="58"/>
      <c r="R123" s="58"/>
      <c r="S123" s="58"/>
      <c r="T123" s="59"/>
      <c r="AT123" s="15" t="s">
        <v>151</v>
      </c>
      <c r="AU123" s="15" t="s">
        <v>83</v>
      </c>
    </row>
    <row r="124" spans="2:65" s="1" customFormat="1" ht="33.75" customHeight="1" x14ac:dyDescent="0.2">
      <c r="B124" s="32"/>
      <c r="C124" s="180" t="s">
        <v>8</v>
      </c>
      <c r="D124" s="180" t="s">
        <v>144</v>
      </c>
      <c r="E124" s="181" t="s">
        <v>193</v>
      </c>
      <c r="F124" s="182" t="s">
        <v>194</v>
      </c>
      <c r="G124" s="183" t="s">
        <v>174</v>
      </c>
      <c r="H124" s="184">
        <v>1508.904</v>
      </c>
      <c r="I124" s="185"/>
      <c r="J124" s="186">
        <f>ROUND(I124*H124,2)</f>
        <v>0</v>
      </c>
      <c r="K124" s="182" t="s">
        <v>148</v>
      </c>
      <c r="L124" s="36"/>
      <c r="M124" s="187" t="s">
        <v>35</v>
      </c>
      <c r="N124" s="188" t="s">
        <v>47</v>
      </c>
      <c r="O124" s="58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15" t="s">
        <v>189</v>
      </c>
      <c r="AT124" s="15" t="s">
        <v>144</v>
      </c>
      <c r="AU124" s="15" t="s">
        <v>83</v>
      </c>
      <c r="AY124" s="15" t="s">
        <v>141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5" t="s">
        <v>83</v>
      </c>
      <c r="BK124" s="191">
        <f>ROUND(I124*H124,2)</f>
        <v>0</v>
      </c>
      <c r="BL124" s="15" t="s">
        <v>189</v>
      </c>
      <c r="BM124" s="15" t="s">
        <v>334</v>
      </c>
    </row>
    <row r="125" spans="2:65" s="1" customFormat="1" ht="22.5" customHeight="1" x14ac:dyDescent="0.2">
      <c r="B125" s="32"/>
      <c r="C125" s="180" t="s">
        <v>219</v>
      </c>
      <c r="D125" s="180" t="s">
        <v>144</v>
      </c>
      <c r="E125" s="181" t="s">
        <v>335</v>
      </c>
      <c r="F125" s="182" t="s">
        <v>336</v>
      </c>
      <c r="G125" s="183" t="s">
        <v>174</v>
      </c>
      <c r="H125" s="184">
        <v>1508.904</v>
      </c>
      <c r="I125" s="185"/>
      <c r="J125" s="186">
        <f>ROUND(I125*H125,2)</f>
        <v>0</v>
      </c>
      <c r="K125" s="182" t="s">
        <v>148</v>
      </c>
      <c r="L125" s="36"/>
      <c r="M125" s="187" t="s">
        <v>35</v>
      </c>
      <c r="N125" s="188" t="s">
        <v>47</v>
      </c>
      <c r="O125" s="58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5" t="s">
        <v>189</v>
      </c>
      <c r="AT125" s="15" t="s">
        <v>144</v>
      </c>
      <c r="AU125" s="15" t="s">
        <v>83</v>
      </c>
      <c r="AY125" s="15" t="s">
        <v>141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5" t="s">
        <v>83</v>
      </c>
      <c r="BK125" s="191">
        <f>ROUND(I125*H125,2)</f>
        <v>0</v>
      </c>
      <c r="BL125" s="15" t="s">
        <v>189</v>
      </c>
      <c r="BM125" s="15" t="s">
        <v>337</v>
      </c>
    </row>
    <row r="126" spans="2:65" s="1" customFormat="1" ht="29.25" x14ac:dyDescent="0.2">
      <c r="B126" s="32"/>
      <c r="C126" s="33"/>
      <c r="D126" s="192" t="s">
        <v>151</v>
      </c>
      <c r="E126" s="33"/>
      <c r="F126" s="193" t="s">
        <v>338</v>
      </c>
      <c r="G126" s="33"/>
      <c r="H126" s="33"/>
      <c r="I126" s="110"/>
      <c r="J126" s="33"/>
      <c r="K126" s="33"/>
      <c r="L126" s="36"/>
      <c r="M126" s="194"/>
      <c r="N126" s="58"/>
      <c r="O126" s="58"/>
      <c r="P126" s="58"/>
      <c r="Q126" s="58"/>
      <c r="R126" s="58"/>
      <c r="S126" s="58"/>
      <c r="T126" s="59"/>
      <c r="AT126" s="15" t="s">
        <v>151</v>
      </c>
      <c r="AU126" s="15" t="s">
        <v>83</v>
      </c>
    </row>
    <row r="127" spans="2:65" s="12" customFormat="1" x14ac:dyDescent="0.2">
      <c r="B127" s="195"/>
      <c r="C127" s="196"/>
      <c r="D127" s="192" t="s">
        <v>157</v>
      </c>
      <c r="E127" s="197" t="s">
        <v>35</v>
      </c>
      <c r="F127" s="198" t="s">
        <v>339</v>
      </c>
      <c r="G127" s="196"/>
      <c r="H127" s="199">
        <v>1508.904</v>
      </c>
      <c r="I127" s="200"/>
      <c r="J127" s="196"/>
      <c r="K127" s="196"/>
      <c r="L127" s="201"/>
      <c r="M127" s="223"/>
      <c r="N127" s="224"/>
      <c r="O127" s="224"/>
      <c r="P127" s="224"/>
      <c r="Q127" s="224"/>
      <c r="R127" s="224"/>
      <c r="S127" s="224"/>
      <c r="T127" s="225"/>
      <c r="AT127" s="205" t="s">
        <v>157</v>
      </c>
      <c r="AU127" s="205" t="s">
        <v>83</v>
      </c>
      <c r="AV127" s="12" t="s">
        <v>85</v>
      </c>
      <c r="AW127" s="12" t="s">
        <v>37</v>
      </c>
      <c r="AX127" s="12" t="s">
        <v>83</v>
      </c>
      <c r="AY127" s="205" t="s">
        <v>141</v>
      </c>
    </row>
    <row r="128" spans="2:65" s="1" customFormat="1" ht="6.95" customHeight="1" x14ac:dyDescent="0.2">
      <c r="B128" s="44"/>
      <c r="C128" s="45"/>
      <c r="D128" s="45"/>
      <c r="E128" s="45"/>
      <c r="F128" s="45"/>
      <c r="G128" s="45"/>
      <c r="H128" s="45"/>
      <c r="I128" s="132"/>
      <c r="J128" s="45"/>
      <c r="K128" s="45"/>
      <c r="L128" s="36"/>
    </row>
  </sheetData>
  <sheetProtection algorithmName="SHA-512" hashValue="LaWHPgtCovW2xqyu4RolD4Y0+42IjLIpe48G63auNCheKpbkeDArDm9YbxbI+K6mKEiA8KU517Dyc/JlHtbefQ==" saltValue="f4v08t7CivsqfV3C1fm1fAcKD4z2PakIa4gjAVRb5sf4PJE3Q2S/IA3OJOTgsgfra8p3iFhNXXAIRvAlpAsIgw==" spinCount="100000" sheet="1" objects="1" scenarios="1" formatColumns="0" formatRows="0" autoFilter="0"/>
  <autoFilter ref="C87:K12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1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104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ht="12" customHeight="1" x14ac:dyDescent="0.2">
      <c r="B8" s="18"/>
      <c r="D8" s="109" t="s">
        <v>115</v>
      </c>
      <c r="L8" s="18"/>
    </row>
    <row r="9" spans="2:46" s="1" customFormat="1" ht="16.5" customHeight="1" x14ac:dyDescent="0.2">
      <c r="B9" s="36"/>
      <c r="E9" s="359" t="s">
        <v>116</v>
      </c>
      <c r="F9" s="361"/>
      <c r="G9" s="361"/>
      <c r="H9" s="361"/>
      <c r="I9" s="110"/>
      <c r="L9" s="36"/>
    </row>
    <row r="10" spans="2:46" s="1" customFormat="1" ht="12" customHeight="1" x14ac:dyDescent="0.2">
      <c r="B10" s="36"/>
      <c r="D10" s="109" t="s">
        <v>117</v>
      </c>
      <c r="I10" s="110"/>
      <c r="L10" s="36"/>
    </row>
    <row r="11" spans="2:46" s="1" customFormat="1" ht="36.950000000000003" customHeight="1" x14ac:dyDescent="0.2">
      <c r="B11" s="36"/>
      <c r="E11" s="362" t="s">
        <v>340</v>
      </c>
      <c r="F11" s="361"/>
      <c r="G11" s="361"/>
      <c r="H11" s="361"/>
      <c r="I11" s="110"/>
      <c r="L11" s="36"/>
    </row>
    <row r="12" spans="2:46" s="1" customFormat="1" x14ac:dyDescent="0.2">
      <c r="B12" s="36"/>
      <c r="I12" s="110"/>
      <c r="L12" s="36"/>
    </row>
    <row r="13" spans="2:46" s="1" customFormat="1" ht="12" customHeight="1" x14ac:dyDescent="0.2">
      <c r="B13" s="36"/>
      <c r="D13" s="109" t="s">
        <v>18</v>
      </c>
      <c r="F13" s="15" t="s">
        <v>19</v>
      </c>
      <c r="I13" s="111" t="s">
        <v>20</v>
      </c>
      <c r="J13" s="15" t="s">
        <v>21</v>
      </c>
      <c r="L13" s="36"/>
    </row>
    <row r="14" spans="2:46" s="1" customFormat="1" ht="12" customHeight="1" x14ac:dyDescent="0.2">
      <c r="B14" s="36"/>
      <c r="D14" s="109" t="s">
        <v>22</v>
      </c>
      <c r="F14" s="15" t="s">
        <v>23</v>
      </c>
      <c r="I14" s="111" t="s">
        <v>24</v>
      </c>
      <c r="J14" s="112" t="str">
        <f>'Rekapitulace stavby'!AN8</f>
        <v>3. 4. 2019</v>
      </c>
      <c r="L14" s="36"/>
    </row>
    <row r="15" spans="2:46" s="1" customFormat="1" ht="10.9" customHeight="1" x14ac:dyDescent="0.2">
      <c r="B15" s="36"/>
      <c r="I15" s="110"/>
      <c r="L15" s="36"/>
    </row>
    <row r="16" spans="2:46" s="1" customFormat="1" ht="12" customHeight="1" x14ac:dyDescent="0.2">
      <c r="B16" s="36"/>
      <c r="D16" s="109" t="s">
        <v>26</v>
      </c>
      <c r="I16" s="111" t="s">
        <v>27</v>
      </c>
      <c r="J16" s="15" t="s">
        <v>28</v>
      </c>
      <c r="L16" s="36"/>
    </row>
    <row r="17" spans="2:12" s="1" customFormat="1" ht="18" customHeight="1" x14ac:dyDescent="0.2">
      <c r="B17" s="36"/>
      <c r="E17" s="15" t="s">
        <v>29</v>
      </c>
      <c r="I17" s="111" t="s">
        <v>30</v>
      </c>
      <c r="J17" s="15" t="s">
        <v>31</v>
      </c>
      <c r="L17" s="36"/>
    </row>
    <row r="18" spans="2:12" s="1" customFormat="1" ht="6.95" customHeight="1" x14ac:dyDescent="0.2">
      <c r="B18" s="36"/>
      <c r="I18" s="110"/>
      <c r="L18" s="36"/>
    </row>
    <row r="19" spans="2:12" s="1" customFormat="1" ht="12" customHeight="1" x14ac:dyDescent="0.2">
      <c r="B19" s="36"/>
      <c r="D19" s="109" t="s">
        <v>32</v>
      </c>
      <c r="I19" s="111" t="s">
        <v>27</v>
      </c>
      <c r="J19" s="28" t="str">
        <f>'Rekapitulace stavby'!AN13</f>
        <v>Vyplň údaj</v>
      </c>
      <c r="L19" s="36"/>
    </row>
    <row r="20" spans="2:12" s="1" customFormat="1" ht="18" customHeight="1" x14ac:dyDescent="0.2">
      <c r="B20" s="36"/>
      <c r="E20" s="363" t="str">
        <f>'Rekapitulace stavby'!E14</f>
        <v>Vyplň údaj</v>
      </c>
      <c r="F20" s="364"/>
      <c r="G20" s="364"/>
      <c r="H20" s="364"/>
      <c r="I20" s="111" t="s">
        <v>30</v>
      </c>
      <c r="J20" s="28" t="str">
        <f>'Rekapitulace stavby'!AN14</f>
        <v>Vyplň údaj</v>
      </c>
      <c r="L20" s="36"/>
    </row>
    <row r="21" spans="2:12" s="1" customFormat="1" ht="6.95" customHeight="1" x14ac:dyDescent="0.2">
      <c r="B21" s="36"/>
      <c r="I21" s="110"/>
      <c r="L21" s="36"/>
    </row>
    <row r="22" spans="2:12" s="1" customFormat="1" ht="12" customHeight="1" x14ac:dyDescent="0.2">
      <c r="B22" s="36"/>
      <c r="D22" s="109" t="s">
        <v>34</v>
      </c>
      <c r="I22" s="111" t="s">
        <v>27</v>
      </c>
      <c r="J22" s="15" t="str">
        <f>IF('Rekapitulace stavby'!AN16="","",'Rekapitulace stavby'!AN16)</f>
        <v/>
      </c>
      <c r="L22" s="36"/>
    </row>
    <row r="23" spans="2:12" s="1" customFormat="1" ht="18" customHeight="1" x14ac:dyDescent="0.2">
      <c r="B23" s="36"/>
      <c r="E23" s="15" t="str">
        <f>IF('Rekapitulace stavby'!E17="","",'Rekapitulace stavby'!E17)</f>
        <v xml:space="preserve"> </v>
      </c>
      <c r="I23" s="111" t="s">
        <v>30</v>
      </c>
      <c r="J23" s="15" t="str">
        <f>IF('Rekapitulace stavby'!AN17="","",'Rekapitulace stavby'!AN17)</f>
        <v/>
      </c>
      <c r="L23" s="36"/>
    </row>
    <row r="24" spans="2:12" s="1" customFormat="1" ht="6.95" customHeight="1" x14ac:dyDescent="0.2">
      <c r="B24" s="36"/>
      <c r="I24" s="110"/>
      <c r="L24" s="36"/>
    </row>
    <row r="25" spans="2:12" s="1" customFormat="1" ht="12" customHeight="1" x14ac:dyDescent="0.2">
      <c r="B25" s="36"/>
      <c r="D25" s="109" t="s">
        <v>38</v>
      </c>
      <c r="I25" s="111" t="s">
        <v>27</v>
      </c>
      <c r="J25" s="15" t="s">
        <v>35</v>
      </c>
      <c r="L25" s="36"/>
    </row>
    <row r="26" spans="2:12" s="1" customFormat="1" ht="18" customHeight="1" x14ac:dyDescent="0.2">
      <c r="B26" s="36"/>
      <c r="E26" s="15" t="s">
        <v>39</v>
      </c>
      <c r="I26" s="111" t="s">
        <v>30</v>
      </c>
      <c r="J26" s="15" t="s">
        <v>35</v>
      </c>
      <c r="L26" s="36"/>
    </row>
    <row r="27" spans="2:12" s="1" customFormat="1" ht="6.95" customHeight="1" x14ac:dyDescent="0.2">
      <c r="B27" s="36"/>
      <c r="I27" s="110"/>
      <c r="L27" s="36"/>
    </row>
    <row r="28" spans="2:12" s="1" customFormat="1" ht="12" customHeight="1" x14ac:dyDescent="0.2">
      <c r="B28" s="36"/>
      <c r="D28" s="109" t="s">
        <v>40</v>
      </c>
      <c r="I28" s="110"/>
      <c r="L28" s="36"/>
    </row>
    <row r="29" spans="2:12" s="7" customFormat="1" ht="16.5" customHeight="1" x14ac:dyDescent="0.2">
      <c r="B29" s="113"/>
      <c r="E29" s="365" t="s">
        <v>35</v>
      </c>
      <c r="F29" s="365"/>
      <c r="G29" s="365"/>
      <c r="H29" s="365"/>
      <c r="I29" s="114"/>
      <c r="L29" s="113"/>
    </row>
    <row r="30" spans="2:12" s="1" customFormat="1" ht="6.95" customHeight="1" x14ac:dyDescent="0.2">
      <c r="B30" s="36"/>
      <c r="I30" s="110"/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25.35" customHeight="1" x14ac:dyDescent="0.2">
      <c r="B32" s="36"/>
      <c r="D32" s="116" t="s">
        <v>42</v>
      </c>
      <c r="I32" s="110"/>
      <c r="J32" s="117">
        <f>ROUND(J87, 2)</f>
        <v>0</v>
      </c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14.45" customHeight="1" x14ac:dyDescent="0.2">
      <c r="B34" s="36"/>
      <c r="F34" s="118" t="s">
        <v>44</v>
      </c>
      <c r="I34" s="119" t="s">
        <v>43</v>
      </c>
      <c r="J34" s="118" t="s">
        <v>45</v>
      </c>
      <c r="L34" s="36"/>
    </row>
    <row r="35" spans="2:12" s="1" customFormat="1" ht="14.45" customHeight="1" x14ac:dyDescent="0.2">
      <c r="B35" s="36"/>
      <c r="D35" s="109" t="s">
        <v>46</v>
      </c>
      <c r="E35" s="109" t="s">
        <v>47</v>
      </c>
      <c r="F35" s="120">
        <f>ROUND((SUM(BE87:BE100)),  2)</f>
        <v>0</v>
      </c>
      <c r="I35" s="121">
        <v>0.21</v>
      </c>
      <c r="J35" s="120">
        <f>ROUND(((SUM(BE87:BE100))*I35),  2)</f>
        <v>0</v>
      </c>
      <c r="L35" s="36"/>
    </row>
    <row r="36" spans="2:12" s="1" customFormat="1" ht="14.45" customHeight="1" x14ac:dyDescent="0.2">
      <c r="B36" s="36"/>
      <c r="E36" s="109" t="s">
        <v>48</v>
      </c>
      <c r="F36" s="120">
        <f>ROUND((SUM(BF87:BF100)),  2)</f>
        <v>0</v>
      </c>
      <c r="I36" s="121">
        <v>0.15</v>
      </c>
      <c r="J36" s="120">
        <f>ROUND(((SUM(BF87:BF100))*I36),  2)</f>
        <v>0</v>
      </c>
      <c r="L36" s="36"/>
    </row>
    <row r="37" spans="2:12" s="1" customFormat="1" ht="14.45" hidden="1" customHeight="1" x14ac:dyDescent="0.2">
      <c r="B37" s="36"/>
      <c r="E37" s="109" t="s">
        <v>49</v>
      </c>
      <c r="F37" s="120">
        <f>ROUND((SUM(BG87:BG100)),  2)</f>
        <v>0</v>
      </c>
      <c r="I37" s="121">
        <v>0.21</v>
      </c>
      <c r="J37" s="120">
        <f>0</f>
        <v>0</v>
      </c>
      <c r="L37" s="36"/>
    </row>
    <row r="38" spans="2:12" s="1" customFormat="1" ht="14.45" hidden="1" customHeight="1" x14ac:dyDescent="0.2">
      <c r="B38" s="36"/>
      <c r="E38" s="109" t="s">
        <v>50</v>
      </c>
      <c r="F38" s="120">
        <f>ROUND((SUM(BH87:BH100)),  2)</f>
        <v>0</v>
      </c>
      <c r="I38" s="121">
        <v>0.15</v>
      </c>
      <c r="J38" s="120">
        <f>0</f>
        <v>0</v>
      </c>
      <c r="L38" s="36"/>
    </row>
    <row r="39" spans="2:12" s="1" customFormat="1" ht="14.45" hidden="1" customHeight="1" x14ac:dyDescent="0.2">
      <c r="B39" s="36"/>
      <c r="E39" s="109" t="s">
        <v>51</v>
      </c>
      <c r="F39" s="120">
        <f>ROUND((SUM(BI87:BI100)),  2)</f>
        <v>0</v>
      </c>
      <c r="I39" s="121">
        <v>0</v>
      </c>
      <c r="J39" s="120">
        <f>0</f>
        <v>0</v>
      </c>
      <c r="L39" s="36"/>
    </row>
    <row r="40" spans="2:12" s="1" customFormat="1" ht="6.95" customHeight="1" x14ac:dyDescent="0.2">
      <c r="B40" s="36"/>
      <c r="I40" s="110"/>
      <c r="L40" s="36"/>
    </row>
    <row r="41" spans="2:12" s="1" customFormat="1" ht="25.35" customHeight="1" x14ac:dyDescent="0.2">
      <c r="B41" s="36"/>
      <c r="C41" s="122"/>
      <c r="D41" s="123" t="s">
        <v>52</v>
      </c>
      <c r="E41" s="124"/>
      <c r="F41" s="124"/>
      <c r="G41" s="125" t="s">
        <v>53</v>
      </c>
      <c r="H41" s="126" t="s">
        <v>54</v>
      </c>
      <c r="I41" s="127"/>
      <c r="J41" s="128">
        <f>SUM(J32:J39)</f>
        <v>0</v>
      </c>
      <c r="K41" s="129"/>
      <c r="L41" s="36"/>
    </row>
    <row r="42" spans="2:12" s="1" customFormat="1" ht="14.45" customHeight="1" x14ac:dyDescent="0.2"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36"/>
    </row>
    <row r="46" spans="2:12" s="1" customFormat="1" ht="6.95" customHeight="1" x14ac:dyDescent="0.2">
      <c r="B46" s="133"/>
      <c r="C46" s="134"/>
      <c r="D46" s="134"/>
      <c r="E46" s="134"/>
      <c r="F46" s="134"/>
      <c r="G46" s="134"/>
      <c r="H46" s="134"/>
      <c r="I46" s="135"/>
      <c r="J46" s="134"/>
      <c r="K46" s="134"/>
      <c r="L46" s="36"/>
    </row>
    <row r="47" spans="2:12" s="1" customFormat="1" ht="24.95" customHeight="1" x14ac:dyDescent="0.2">
      <c r="B47" s="32"/>
      <c r="C47" s="21" t="s">
        <v>119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6.95" customHeight="1" x14ac:dyDescent="0.2">
      <c r="B48" s="32"/>
      <c r="C48" s="33"/>
      <c r="D48" s="33"/>
      <c r="E48" s="33"/>
      <c r="F48" s="33"/>
      <c r="G48" s="33"/>
      <c r="H48" s="33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16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57" t="str">
        <f>E7</f>
        <v>Oprava traťového úseku K.Huť-Lenora</v>
      </c>
      <c r="F50" s="358"/>
      <c r="G50" s="358"/>
      <c r="H50" s="358"/>
      <c r="I50" s="110"/>
      <c r="J50" s="33"/>
      <c r="K50" s="33"/>
      <c r="L50" s="36"/>
    </row>
    <row r="51" spans="2:47" ht="12" customHeight="1" x14ac:dyDescent="0.2">
      <c r="B51" s="19"/>
      <c r="C51" s="27" t="s">
        <v>115</v>
      </c>
      <c r="D51" s="20"/>
      <c r="E51" s="20"/>
      <c r="F51" s="20"/>
      <c r="G51" s="20"/>
      <c r="H51" s="20"/>
      <c r="J51" s="20"/>
      <c r="K51" s="20"/>
      <c r="L51" s="18"/>
    </row>
    <row r="52" spans="2:47" s="1" customFormat="1" ht="16.5" customHeight="1" x14ac:dyDescent="0.2">
      <c r="B52" s="32"/>
      <c r="C52" s="33"/>
      <c r="D52" s="33"/>
      <c r="E52" s="357" t="s">
        <v>116</v>
      </c>
      <c r="F52" s="335"/>
      <c r="G52" s="335"/>
      <c r="H52" s="335"/>
      <c r="I52" s="110"/>
      <c r="J52" s="33"/>
      <c r="K52" s="33"/>
      <c r="L52" s="36"/>
    </row>
    <row r="53" spans="2:47" s="1" customFormat="1" ht="12" customHeight="1" x14ac:dyDescent="0.2">
      <c r="B53" s="32"/>
      <c r="C53" s="27" t="s">
        <v>117</v>
      </c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6.5" customHeight="1" x14ac:dyDescent="0.2">
      <c r="B54" s="32"/>
      <c r="C54" s="33"/>
      <c r="D54" s="33"/>
      <c r="E54" s="336" t="str">
        <f>E11</f>
        <v>SO 1.4 - Svařování kolejnic, zřizení BK</v>
      </c>
      <c r="F54" s="335"/>
      <c r="G54" s="335"/>
      <c r="H54" s="335"/>
      <c r="I54" s="110"/>
      <c r="J54" s="33"/>
      <c r="K54" s="33"/>
      <c r="L54" s="36"/>
    </row>
    <row r="55" spans="2:47" s="1" customFormat="1" ht="6.95" customHeight="1" x14ac:dyDescent="0.2">
      <c r="B55" s="32"/>
      <c r="C55" s="33"/>
      <c r="D55" s="33"/>
      <c r="E55" s="33"/>
      <c r="F55" s="33"/>
      <c r="G55" s="33"/>
      <c r="H55" s="33"/>
      <c r="I55" s="110"/>
      <c r="J55" s="33"/>
      <c r="K55" s="33"/>
      <c r="L55" s="36"/>
    </row>
    <row r="56" spans="2:47" s="1" customFormat="1" ht="12" customHeight="1" x14ac:dyDescent="0.2">
      <c r="B56" s="32"/>
      <c r="C56" s="27" t="s">
        <v>22</v>
      </c>
      <c r="D56" s="33"/>
      <c r="E56" s="33"/>
      <c r="F56" s="25" t="str">
        <f>F14</f>
        <v>Zátoň - lenora</v>
      </c>
      <c r="G56" s="33"/>
      <c r="H56" s="33"/>
      <c r="I56" s="111" t="s">
        <v>24</v>
      </c>
      <c r="J56" s="53" t="str">
        <f>IF(J14="","",J14)</f>
        <v>3. 4. 2019</v>
      </c>
      <c r="K56" s="33"/>
      <c r="L56" s="36"/>
    </row>
    <row r="57" spans="2:47" s="1" customFormat="1" ht="6.95" customHeight="1" x14ac:dyDescent="0.2">
      <c r="B57" s="32"/>
      <c r="C57" s="33"/>
      <c r="D57" s="33"/>
      <c r="E57" s="33"/>
      <c r="F57" s="33"/>
      <c r="G57" s="33"/>
      <c r="H57" s="33"/>
      <c r="I57" s="110"/>
      <c r="J57" s="33"/>
      <c r="K57" s="33"/>
      <c r="L57" s="36"/>
    </row>
    <row r="58" spans="2:47" s="1" customFormat="1" ht="13.7" customHeight="1" x14ac:dyDescent="0.2">
      <c r="B58" s="32"/>
      <c r="C58" s="27" t="s">
        <v>26</v>
      </c>
      <c r="D58" s="33"/>
      <c r="E58" s="33"/>
      <c r="F58" s="25" t="str">
        <f>E17</f>
        <v xml:space="preserve">Správa železniční dopravní cesty, s. o., OŘ Plzeň </v>
      </c>
      <c r="G58" s="33"/>
      <c r="H58" s="33"/>
      <c r="I58" s="111" t="s">
        <v>34</v>
      </c>
      <c r="J58" s="30" t="str">
        <f>E23</f>
        <v xml:space="preserve"> </v>
      </c>
      <c r="K58" s="33"/>
      <c r="L58" s="36"/>
    </row>
    <row r="59" spans="2:47" s="1" customFormat="1" ht="13.7" customHeight="1" x14ac:dyDescent="0.2">
      <c r="B59" s="32"/>
      <c r="C59" s="27" t="s">
        <v>32</v>
      </c>
      <c r="D59" s="33"/>
      <c r="E59" s="33"/>
      <c r="F59" s="25" t="str">
        <f>IF(E20="","",E20)</f>
        <v>Vyplň údaj</v>
      </c>
      <c r="G59" s="33"/>
      <c r="H59" s="33"/>
      <c r="I59" s="111" t="s">
        <v>38</v>
      </c>
      <c r="J59" s="30" t="str">
        <f>E26</f>
        <v>Libor Brabenec</v>
      </c>
      <c r="K59" s="33"/>
      <c r="L59" s="36"/>
    </row>
    <row r="60" spans="2:47" s="1" customFormat="1" ht="10.35" customHeight="1" x14ac:dyDescent="0.2">
      <c r="B60" s="32"/>
      <c r="C60" s="33"/>
      <c r="D60" s="33"/>
      <c r="E60" s="33"/>
      <c r="F60" s="33"/>
      <c r="G60" s="33"/>
      <c r="H60" s="33"/>
      <c r="I60" s="110"/>
      <c r="J60" s="33"/>
      <c r="K60" s="33"/>
      <c r="L60" s="36"/>
    </row>
    <row r="61" spans="2:47" s="1" customFormat="1" ht="29.25" customHeight="1" x14ac:dyDescent="0.2">
      <c r="B61" s="32"/>
      <c r="C61" s="136" t="s">
        <v>120</v>
      </c>
      <c r="D61" s="137"/>
      <c r="E61" s="137"/>
      <c r="F61" s="137"/>
      <c r="G61" s="137"/>
      <c r="H61" s="137"/>
      <c r="I61" s="138"/>
      <c r="J61" s="139" t="s">
        <v>121</v>
      </c>
      <c r="K61" s="137"/>
      <c r="L61" s="36"/>
    </row>
    <row r="62" spans="2:47" s="1" customFormat="1" ht="10.35" customHeight="1" x14ac:dyDescent="0.2">
      <c r="B62" s="32"/>
      <c r="C62" s="33"/>
      <c r="D62" s="33"/>
      <c r="E62" s="33"/>
      <c r="F62" s="33"/>
      <c r="G62" s="33"/>
      <c r="H62" s="33"/>
      <c r="I62" s="110"/>
      <c r="J62" s="33"/>
      <c r="K62" s="33"/>
      <c r="L62" s="36"/>
    </row>
    <row r="63" spans="2:47" s="1" customFormat="1" ht="22.9" customHeight="1" x14ac:dyDescent="0.2">
      <c r="B63" s="32"/>
      <c r="C63" s="140" t="s">
        <v>74</v>
      </c>
      <c r="D63" s="33"/>
      <c r="E63" s="33"/>
      <c r="F63" s="33"/>
      <c r="G63" s="33"/>
      <c r="H63" s="33"/>
      <c r="I63" s="110"/>
      <c r="J63" s="71">
        <f>J87</f>
        <v>0</v>
      </c>
      <c r="K63" s="33"/>
      <c r="L63" s="36"/>
      <c r="AU63" s="15" t="s">
        <v>122</v>
      </c>
    </row>
    <row r="64" spans="2:47" s="8" customFormat="1" ht="24.95" customHeight="1" x14ac:dyDescent="0.2">
      <c r="B64" s="141"/>
      <c r="C64" s="142"/>
      <c r="D64" s="143" t="s">
        <v>123</v>
      </c>
      <c r="E64" s="144"/>
      <c r="F64" s="144"/>
      <c r="G64" s="144"/>
      <c r="H64" s="144"/>
      <c r="I64" s="145"/>
      <c r="J64" s="146">
        <f>J88</f>
        <v>0</v>
      </c>
      <c r="K64" s="142"/>
      <c r="L64" s="147"/>
    </row>
    <row r="65" spans="2:12" s="9" customFormat="1" ht="19.899999999999999" customHeight="1" x14ac:dyDescent="0.2">
      <c r="B65" s="148"/>
      <c r="C65" s="92"/>
      <c r="D65" s="149" t="s">
        <v>124</v>
      </c>
      <c r="E65" s="150"/>
      <c r="F65" s="150"/>
      <c r="G65" s="150"/>
      <c r="H65" s="150"/>
      <c r="I65" s="151"/>
      <c r="J65" s="152">
        <f>J89</f>
        <v>0</v>
      </c>
      <c r="K65" s="92"/>
      <c r="L65" s="153"/>
    </row>
    <row r="66" spans="2:12" s="1" customFormat="1" ht="21.75" customHeight="1" x14ac:dyDescent="0.2">
      <c r="B66" s="32"/>
      <c r="C66" s="33"/>
      <c r="D66" s="33"/>
      <c r="E66" s="33"/>
      <c r="F66" s="33"/>
      <c r="G66" s="33"/>
      <c r="H66" s="33"/>
      <c r="I66" s="110"/>
      <c r="J66" s="33"/>
      <c r="K66" s="33"/>
      <c r="L66" s="36"/>
    </row>
    <row r="67" spans="2:12" s="1" customFormat="1" ht="6.95" customHeight="1" x14ac:dyDescent="0.2">
      <c r="B67" s="44"/>
      <c r="C67" s="45"/>
      <c r="D67" s="45"/>
      <c r="E67" s="45"/>
      <c r="F67" s="45"/>
      <c r="G67" s="45"/>
      <c r="H67" s="45"/>
      <c r="I67" s="132"/>
      <c r="J67" s="45"/>
      <c r="K67" s="45"/>
      <c r="L67" s="36"/>
    </row>
    <row r="71" spans="2:12" s="1" customFormat="1" ht="6.95" customHeight="1" x14ac:dyDescent="0.2">
      <c r="B71" s="46"/>
      <c r="C71" s="47"/>
      <c r="D71" s="47"/>
      <c r="E71" s="47"/>
      <c r="F71" s="47"/>
      <c r="G71" s="47"/>
      <c r="H71" s="47"/>
      <c r="I71" s="135"/>
      <c r="J71" s="47"/>
      <c r="K71" s="47"/>
      <c r="L71" s="36"/>
    </row>
    <row r="72" spans="2:12" s="1" customFormat="1" ht="24.95" customHeight="1" x14ac:dyDescent="0.2">
      <c r="B72" s="32"/>
      <c r="C72" s="21" t="s">
        <v>126</v>
      </c>
      <c r="D72" s="33"/>
      <c r="E72" s="33"/>
      <c r="F72" s="33"/>
      <c r="G72" s="33"/>
      <c r="H72" s="33"/>
      <c r="I72" s="110"/>
      <c r="J72" s="33"/>
      <c r="K72" s="33"/>
      <c r="L72" s="36"/>
    </row>
    <row r="73" spans="2:12" s="1" customFormat="1" ht="6.95" customHeight="1" x14ac:dyDescent="0.2">
      <c r="B73" s="32"/>
      <c r="C73" s="33"/>
      <c r="D73" s="33"/>
      <c r="E73" s="33"/>
      <c r="F73" s="33"/>
      <c r="G73" s="33"/>
      <c r="H73" s="33"/>
      <c r="I73" s="110"/>
      <c r="J73" s="33"/>
      <c r="K73" s="33"/>
      <c r="L73" s="36"/>
    </row>
    <row r="74" spans="2:12" s="1" customFormat="1" ht="12" customHeight="1" x14ac:dyDescent="0.2">
      <c r="B74" s="32"/>
      <c r="C74" s="27" t="s">
        <v>16</v>
      </c>
      <c r="D74" s="33"/>
      <c r="E74" s="33"/>
      <c r="F74" s="33"/>
      <c r="G74" s="33"/>
      <c r="H74" s="33"/>
      <c r="I74" s="110"/>
      <c r="J74" s="33"/>
      <c r="K74" s="33"/>
      <c r="L74" s="36"/>
    </row>
    <row r="75" spans="2:12" s="1" customFormat="1" ht="16.5" customHeight="1" x14ac:dyDescent="0.2">
      <c r="B75" s="32"/>
      <c r="C75" s="33"/>
      <c r="D75" s="33"/>
      <c r="E75" s="357" t="str">
        <f>E7</f>
        <v>Oprava traťového úseku K.Huť-Lenora</v>
      </c>
      <c r="F75" s="358"/>
      <c r="G75" s="358"/>
      <c r="H75" s="358"/>
      <c r="I75" s="110"/>
      <c r="J75" s="33"/>
      <c r="K75" s="33"/>
      <c r="L75" s="36"/>
    </row>
    <row r="76" spans="2:12" ht="12" customHeight="1" x14ac:dyDescent="0.2">
      <c r="B76" s="19"/>
      <c r="C76" s="27" t="s">
        <v>115</v>
      </c>
      <c r="D76" s="20"/>
      <c r="E76" s="20"/>
      <c r="F76" s="20"/>
      <c r="G76" s="20"/>
      <c r="H76" s="20"/>
      <c r="J76" s="20"/>
      <c r="K76" s="20"/>
      <c r="L76" s="18"/>
    </row>
    <row r="77" spans="2:12" s="1" customFormat="1" ht="16.5" customHeight="1" x14ac:dyDescent="0.2">
      <c r="B77" s="32"/>
      <c r="C77" s="33"/>
      <c r="D77" s="33"/>
      <c r="E77" s="357" t="s">
        <v>116</v>
      </c>
      <c r="F77" s="335"/>
      <c r="G77" s="335"/>
      <c r="H77" s="335"/>
      <c r="I77" s="110"/>
      <c r="J77" s="33"/>
      <c r="K77" s="33"/>
      <c r="L77" s="36"/>
    </row>
    <row r="78" spans="2:12" s="1" customFormat="1" ht="12" customHeight="1" x14ac:dyDescent="0.2">
      <c r="B78" s="32"/>
      <c r="C78" s="27" t="s">
        <v>117</v>
      </c>
      <c r="D78" s="33"/>
      <c r="E78" s="33"/>
      <c r="F78" s="33"/>
      <c r="G78" s="33"/>
      <c r="H78" s="33"/>
      <c r="I78" s="110"/>
      <c r="J78" s="33"/>
      <c r="K78" s="33"/>
      <c r="L78" s="36"/>
    </row>
    <row r="79" spans="2:12" s="1" customFormat="1" ht="16.5" customHeight="1" x14ac:dyDescent="0.2">
      <c r="B79" s="32"/>
      <c r="C79" s="33"/>
      <c r="D79" s="33"/>
      <c r="E79" s="336" t="str">
        <f>E11</f>
        <v>SO 1.4 - Svařování kolejnic, zřizení BK</v>
      </c>
      <c r="F79" s="335"/>
      <c r="G79" s="335"/>
      <c r="H79" s="335"/>
      <c r="I79" s="110"/>
      <c r="J79" s="33"/>
      <c r="K79" s="33"/>
      <c r="L79" s="36"/>
    </row>
    <row r="80" spans="2:12" s="1" customFormat="1" ht="6.95" customHeight="1" x14ac:dyDescent="0.2">
      <c r="B80" s="32"/>
      <c r="C80" s="33"/>
      <c r="D80" s="33"/>
      <c r="E80" s="33"/>
      <c r="F80" s="33"/>
      <c r="G80" s="33"/>
      <c r="H80" s="33"/>
      <c r="I80" s="110"/>
      <c r="J80" s="33"/>
      <c r="K80" s="33"/>
      <c r="L80" s="36"/>
    </row>
    <row r="81" spans="2:65" s="1" customFormat="1" ht="12" customHeight="1" x14ac:dyDescent="0.2">
      <c r="B81" s="32"/>
      <c r="C81" s="27" t="s">
        <v>22</v>
      </c>
      <c r="D81" s="33"/>
      <c r="E81" s="33"/>
      <c r="F81" s="25" t="str">
        <f>F14</f>
        <v>Zátoň - lenora</v>
      </c>
      <c r="G81" s="33"/>
      <c r="H81" s="33"/>
      <c r="I81" s="111" t="s">
        <v>24</v>
      </c>
      <c r="J81" s="53" t="str">
        <f>IF(J14="","",J14)</f>
        <v>3. 4. 2019</v>
      </c>
      <c r="K81" s="33"/>
      <c r="L81" s="36"/>
    </row>
    <row r="82" spans="2:65" s="1" customFormat="1" ht="6.95" customHeight="1" x14ac:dyDescent="0.2">
      <c r="B82" s="32"/>
      <c r="C82" s="33"/>
      <c r="D82" s="33"/>
      <c r="E82" s="33"/>
      <c r="F82" s="33"/>
      <c r="G82" s="33"/>
      <c r="H82" s="33"/>
      <c r="I82" s="110"/>
      <c r="J82" s="33"/>
      <c r="K82" s="33"/>
      <c r="L82" s="36"/>
    </row>
    <row r="83" spans="2:65" s="1" customFormat="1" ht="13.7" customHeight="1" x14ac:dyDescent="0.2">
      <c r="B83" s="32"/>
      <c r="C83" s="27" t="s">
        <v>26</v>
      </c>
      <c r="D83" s="33"/>
      <c r="E83" s="33"/>
      <c r="F83" s="25" t="str">
        <f>E17</f>
        <v xml:space="preserve">Správa železniční dopravní cesty, s. o., OŘ Plzeň </v>
      </c>
      <c r="G83" s="33"/>
      <c r="H83" s="33"/>
      <c r="I83" s="111" t="s">
        <v>34</v>
      </c>
      <c r="J83" s="30" t="str">
        <f>E23</f>
        <v xml:space="preserve"> </v>
      </c>
      <c r="K83" s="33"/>
      <c r="L83" s="36"/>
    </row>
    <row r="84" spans="2:65" s="1" customFormat="1" ht="13.7" customHeight="1" x14ac:dyDescent="0.2">
      <c r="B84" s="32"/>
      <c r="C84" s="27" t="s">
        <v>32</v>
      </c>
      <c r="D84" s="33"/>
      <c r="E84" s="33"/>
      <c r="F84" s="25" t="str">
        <f>IF(E20="","",E20)</f>
        <v>Vyplň údaj</v>
      </c>
      <c r="G84" s="33"/>
      <c r="H84" s="33"/>
      <c r="I84" s="111" t="s">
        <v>38</v>
      </c>
      <c r="J84" s="30" t="str">
        <f>E26</f>
        <v>Libor Brabenec</v>
      </c>
      <c r="K84" s="33"/>
      <c r="L84" s="36"/>
    </row>
    <row r="85" spans="2:65" s="1" customFormat="1" ht="10.35" customHeight="1" x14ac:dyDescent="0.2">
      <c r="B85" s="32"/>
      <c r="C85" s="33"/>
      <c r="D85" s="33"/>
      <c r="E85" s="33"/>
      <c r="F85" s="33"/>
      <c r="G85" s="33"/>
      <c r="H85" s="33"/>
      <c r="I85" s="110"/>
      <c r="J85" s="33"/>
      <c r="K85" s="33"/>
      <c r="L85" s="36"/>
    </row>
    <row r="86" spans="2:65" s="10" customFormat="1" ht="29.25" customHeight="1" x14ac:dyDescent="0.2">
      <c r="B86" s="154"/>
      <c r="C86" s="155" t="s">
        <v>127</v>
      </c>
      <c r="D86" s="156" t="s">
        <v>61</v>
      </c>
      <c r="E86" s="156" t="s">
        <v>57</v>
      </c>
      <c r="F86" s="156" t="s">
        <v>58</v>
      </c>
      <c r="G86" s="156" t="s">
        <v>128</v>
      </c>
      <c r="H86" s="156" t="s">
        <v>129</v>
      </c>
      <c r="I86" s="157" t="s">
        <v>130</v>
      </c>
      <c r="J86" s="156" t="s">
        <v>121</v>
      </c>
      <c r="K86" s="158" t="s">
        <v>131</v>
      </c>
      <c r="L86" s="159"/>
      <c r="M86" s="62" t="s">
        <v>35</v>
      </c>
      <c r="N86" s="63" t="s">
        <v>46</v>
      </c>
      <c r="O86" s="63" t="s">
        <v>132</v>
      </c>
      <c r="P86" s="63" t="s">
        <v>133</v>
      </c>
      <c r="Q86" s="63" t="s">
        <v>134</v>
      </c>
      <c r="R86" s="63" t="s">
        <v>135</v>
      </c>
      <c r="S86" s="63" t="s">
        <v>136</v>
      </c>
      <c r="T86" s="64" t="s">
        <v>137</v>
      </c>
    </row>
    <row r="87" spans="2:65" s="1" customFormat="1" ht="22.9" customHeight="1" x14ac:dyDescent="0.25">
      <c r="B87" s="32"/>
      <c r="C87" s="69" t="s">
        <v>138</v>
      </c>
      <c r="D87" s="33"/>
      <c r="E87" s="33"/>
      <c r="F87" s="33"/>
      <c r="G87" s="33"/>
      <c r="H87" s="33"/>
      <c r="I87" s="110"/>
      <c r="J87" s="160">
        <f>BK87</f>
        <v>0</v>
      </c>
      <c r="K87" s="33"/>
      <c r="L87" s="36"/>
      <c r="M87" s="65"/>
      <c r="N87" s="66"/>
      <c r="O87" s="66"/>
      <c r="P87" s="161">
        <f>P88</f>
        <v>0</v>
      </c>
      <c r="Q87" s="66"/>
      <c r="R87" s="161">
        <f>R88</f>
        <v>0</v>
      </c>
      <c r="S87" s="66"/>
      <c r="T87" s="162">
        <f>T88</f>
        <v>0</v>
      </c>
      <c r="AT87" s="15" t="s">
        <v>75</v>
      </c>
      <c r="AU87" s="15" t="s">
        <v>122</v>
      </c>
      <c r="BK87" s="163">
        <f>BK88</f>
        <v>0</v>
      </c>
    </row>
    <row r="88" spans="2:65" s="11" customFormat="1" ht="25.9" customHeight="1" x14ac:dyDescent="0.2">
      <c r="B88" s="164"/>
      <c r="C88" s="165"/>
      <c r="D88" s="166" t="s">
        <v>75</v>
      </c>
      <c r="E88" s="167" t="s">
        <v>139</v>
      </c>
      <c r="F88" s="167" t="s">
        <v>140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</f>
        <v>0</v>
      </c>
      <c r="Q88" s="172"/>
      <c r="R88" s="173">
        <f>R89</f>
        <v>0</v>
      </c>
      <c r="S88" s="172"/>
      <c r="T88" s="174">
        <f>T89</f>
        <v>0</v>
      </c>
      <c r="AR88" s="175" t="s">
        <v>83</v>
      </c>
      <c r="AT88" s="176" t="s">
        <v>75</v>
      </c>
      <c r="AU88" s="176" t="s">
        <v>76</v>
      </c>
      <c r="AY88" s="175" t="s">
        <v>141</v>
      </c>
      <c r="BK88" s="177">
        <f>BK89</f>
        <v>0</v>
      </c>
    </row>
    <row r="89" spans="2:65" s="11" customFormat="1" ht="22.9" customHeight="1" x14ac:dyDescent="0.2">
      <c r="B89" s="164"/>
      <c r="C89" s="165"/>
      <c r="D89" s="166" t="s">
        <v>75</v>
      </c>
      <c r="E89" s="178" t="s">
        <v>142</v>
      </c>
      <c r="F89" s="178" t="s">
        <v>143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SUM(P90:P100)</f>
        <v>0</v>
      </c>
      <c r="Q89" s="172"/>
      <c r="R89" s="173">
        <f>SUM(R90:R100)</f>
        <v>0</v>
      </c>
      <c r="S89" s="172"/>
      <c r="T89" s="174">
        <f>SUM(T90:T100)</f>
        <v>0</v>
      </c>
      <c r="AR89" s="175" t="s">
        <v>83</v>
      </c>
      <c r="AT89" s="176" t="s">
        <v>75</v>
      </c>
      <c r="AU89" s="176" t="s">
        <v>83</v>
      </c>
      <c r="AY89" s="175" t="s">
        <v>141</v>
      </c>
      <c r="BK89" s="177">
        <f>SUM(BK90:BK100)</f>
        <v>0</v>
      </c>
    </row>
    <row r="90" spans="2:65" s="1" customFormat="1" ht="22.5" customHeight="1" x14ac:dyDescent="0.2">
      <c r="B90" s="32"/>
      <c r="C90" s="180" t="s">
        <v>215</v>
      </c>
      <c r="D90" s="180" t="s">
        <v>144</v>
      </c>
      <c r="E90" s="181" t="s">
        <v>160</v>
      </c>
      <c r="F90" s="182" t="s">
        <v>161</v>
      </c>
      <c r="G90" s="183" t="s">
        <v>162</v>
      </c>
      <c r="H90" s="184">
        <v>6</v>
      </c>
      <c r="I90" s="185"/>
      <c r="J90" s="186">
        <f>ROUND(I90*H90,2)</f>
        <v>0</v>
      </c>
      <c r="K90" s="182" t="s">
        <v>148</v>
      </c>
      <c r="L90" s="36"/>
      <c r="M90" s="187" t="s">
        <v>35</v>
      </c>
      <c r="N90" s="188" t="s">
        <v>47</v>
      </c>
      <c r="O90" s="58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AR90" s="15" t="s">
        <v>149</v>
      </c>
      <c r="AT90" s="15" t="s">
        <v>144</v>
      </c>
      <c r="AU90" s="15" t="s">
        <v>85</v>
      </c>
      <c r="AY90" s="15" t="s">
        <v>141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5" t="s">
        <v>83</v>
      </c>
      <c r="BK90" s="191">
        <f>ROUND(I90*H90,2)</f>
        <v>0</v>
      </c>
      <c r="BL90" s="15" t="s">
        <v>149</v>
      </c>
      <c r="BM90" s="15" t="s">
        <v>341</v>
      </c>
    </row>
    <row r="91" spans="2:65" s="1" customFormat="1" ht="19.5" x14ac:dyDescent="0.2">
      <c r="B91" s="32"/>
      <c r="C91" s="33"/>
      <c r="D91" s="192" t="s">
        <v>164</v>
      </c>
      <c r="E91" s="33"/>
      <c r="F91" s="193" t="s">
        <v>165</v>
      </c>
      <c r="G91" s="33"/>
      <c r="H91" s="33"/>
      <c r="I91" s="110"/>
      <c r="J91" s="33"/>
      <c r="K91" s="33"/>
      <c r="L91" s="36"/>
      <c r="M91" s="194"/>
      <c r="N91" s="58"/>
      <c r="O91" s="58"/>
      <c r="P91" s="58"/>
      <c r="Q91" s="58"/>
      <c r="R91" s="58"/>
      <c r="S91" s="58"/>
      <c r="T91" s="59"/>
      <c r="AT91" s="15" t="s">
        <v>164</v>
      </c>
      <c r="AU91" s="15" t="s">
        <v>85</v>
      </c>
    </row>
    <row r="92" spans="2:65" s="1" customFormat="1" ht="45" customHeight="1" x14ac:dyDescent="0.2">
      <c r="B92" s="32"/>
      <c r="C92" s="180" t="s">
        <v>204</v>
      </c>
      <c r="D92" s="180" t="s">
        <v>144</v>
      </c>
      <c r="E92" s="181" t="s">
        <v>342</v>
      </c>
      <c r="F92" s="182" t="s">
        <v>343</v>
      </c>
      <c r="G92" s="183" t="s">
        <v>344</v>
      </c>
      <c r="H92" s="184">
        <v>32</v>
      </c>
      <c r="I92" s="185"/>
      <c r="J92" s="186">
        <f>ROUND(I92*H92,2)</f>
        <v>0</v>
      </c>
      <c r="K92" s="182" t="s">
        <v>148</v>
      </c>
      <c r="L92" s="36"/>
      <c r="M92" s="187" t="s">
        <v>35</v>
      </c>
      <c r="N92" s="188" t="s">
        <v>47</v>
      </c>
      <c r="O92" s="58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AR92" s="15" t="s">
        <v>149</v>
      </c>
      <c r="AT92" s="15" t="s">
        <v>144</v>
      </c>
      <c r="AU92" s="15" t="s">
        <v>85</v>
      </c>
      <c r="AY92" s="15" t="s">
        <v>141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5" t="s">
        <v>83</v>
      </c>
      <c r="BK92" s="191">
        <f>ROUND(I92*H92,2)</f>
        <v>0</v>
      </c>
      <c r="BL92" s="15" t="s">
        <v>149</v>
      </c>
      <c r="BM92" s="15" t="s">
        <v>345</v>
      </c>
    </row>
    <row r="93" spans="2:65" s="1" customFormat="1" ht="39" x14ac:dyDescent="0.2">
      <c r="B93" s="32"/>
      <c r="C93" s="33"/>
      <c r="D93" s="192" t="s">
        <v>164</v>
      </c>
      <c r="E93" s="33"/>
      <c r="F93" s="193" t="s">
        <v>346</v>
      </c>
      <c r="G93" s="33"/>
      <c r="H93" s="33"/>
      <c r="I93" s="110"/>
      <c r="J93" s="33"/>
      <c r="K93" s="33"/>
      <c r="L93" s="36"/>
      <c r="M93" s="194"/>
      <c r="N93" s="58"/>
      <c r="O93" s="58"/>
      <c r="P93" s="58"/>
      <c r="Q93" s="58"/>
      <c r="R93" s="58"/>
      <c r="S93" s="58"/>
      <c r="T93" s="59"/>
      <c r="AT93" s="15" t="s">
        <v>164</v>
      </c>
      <c r="AU93" s="15" t="s">
        <v>85</v>
      </c>
    </row>
    <row r="94" spans="2:65" s="1" customFormat="1" ht="33.75" customHeight="1" x14ac:dyDescent="0.2">
      <c r="B94" s="32"/>
      <c r="C94" s="180" t="s">
        <v>142</v>
      </c>
      <c r="D94" s="180" t="s">
        <v>144</v>
      </c>
      <c r="E94" s="181" t="s">
        <v>347</v>
      </c>
      <c r="F94" s="182" t="s">
        <v>348</v>
      </c>
      <c r="G94" s="183" t="s">
        <v>344</v>
      </c>
      <c r="H94" s="184">
        <v>10</v>
      </c>
      <c r="I94" s="185"/>
      <c r="J94" s="186">
        <f>ROUND(I94*H94,2)</f>
        <v>0</v>
      </c>
      <c r="K94" s="182" t="s">
        <v>148</v>
      </c>
      <c r="L94" s="36"/>
      <c r="M94" s="187" t="s">
        <v>35</v>
      </c>
      <c r="N94" s="188" t="s">
        <v>47</v>
      </c>
      <c r="O94" s="58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5" t="s">
        <v>149</v>
      </c>
      <c r="AT94" s="15" t="s">
        <v>144</v>
      </c>
      <c r="AU94" s="15" t="s">
        <v>85</v>
      </c>
      <c r="AY94" s="15" t="s">
        <v>141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5" t="s">
        <v>83</v>
      </c>
      <c r="BK94" s="191">
        <f>ROUND(I94*H94,2)</f>
        <v>0</v>
      </c>
      <c r="BL94" s="15" t="s">
        <v>149</v>
      </c>
      <c r="BM94" s="15" t="s">
        <v>349</v>
      </c>
    </row>
    <row r="95" spans="2:65" s="1" customFormat="1" ht="33.75" customHeight="1" x14ac:dyDescent="0.2">
      <c r="B95" s="32"/>
      <c r="C95" s="180" t="s">
        <v>178</v>
      </c>
      <c r="D95" s="180" t="s">
        <v>144</v>
      </c>
      <c r="E95" s="181" t="s">
        <v>350</v>
      </c>
      <c r="F95" s="182" t="s">
        <v>351</v>
      </c>
      <c r="G95" s="183" t="s">
        <v>252</v>
      </c>
      <c r="H95" s="184">
        <v>2206</v>
      </c>
      <c r="I95" s="185"/>
      <c r="J95" s="186">
        <f>ROUND(I95*H95,2)</f>
        <v>0</v>
      </c>
      <c r="K95" s="182" t="s">
        <v>148</v>
      </c>
      <c r="L95" s="36"/>
      <c r="M95" s="187" t="s">
        <v>35</v>
      </c>
      <c r="N95" s="188" t="s">
        <v>47</v>
      </c>
      <c r="O95" s="58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15" t="s">
        <v>149</v>
      </c>
      <c r="AT95" s="15" t="s">
        <v>144</v>
      </c>
      <c r="AU95" s="15" t="s">
        <v>85</v>
      </c>
      <c r="AY95" s="15" t="s">
        <v>141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5" t="s">
        <v>83</v>
      </c>
      <c r="BK95" s="191">
        <f>ROUND(I95*H95,2)</f>
        <v>0</v>
      </c>
      <c r="BL95" s="15" t="s">
        <v>149</v>
      </c>
      <c r="BM95" s="15" t="s">
        <v>352</v>
      </c>
    </row>
    <row r="96" spans="2:65" s="1" customFormat="1" ht="19.5" x14ac:dyDescent="0.2">
      <c r="B96" s="32"/>
      <c r="C96" s="33"/>
      <c r="D96" s="192" t="s">
        <v>151</v>
      </c>
      <c r="E96" s="33"/>
      <c r="F96" s="193" t="s">
        <v>353</v>
      </c>
      <c r="G96" s="33"/>
      <c r="H96" s="33"/>
      <c r="I96" s="110"/>
      <c r="J96" s="33"/>
      <c r="K96" s="33"/>
      <c r="L96" s="36"/>
      <c r="M96" s="194"/>
      <c r="N96" s="58"/>
      <c r="O96" s="58"/>
      <c r="P96" s="58"/>
      <c r="Q96" s="58"/>
      <c r="R96" s="58"/>
      <c r="S96" s="58"/>
      <c r="T96" s="59"/>
      <c r="AT96" s="15" t="s">
        <v>151</v>
      </c>
      <c r="AU96" s="15" t="s">
        <v>85</v>
      </c>
    </row>
    <row r="97" spans="2:65" s="1" customFormat="1" ht="33.75" customHeight="1" x14ac:dyDescent="0.2">
      <c r="B97" s="32"/>
      <c r="C97" s="180" t="s">
        <v>294</v>
      </c>
      <c r="D97" s="180" t="s">
        <v>144</v>
      </c>
      <c r="E97" s="181" t="s">
        <v>354</v>
      </c>
      <c r="F97" s="182" t="s">
        <v>355</v>
      </c>
      <c r="G97" s="183" t="s">
        <v>252</v>
      </c>
      <c r="H97" s="184">
        <v>2206</v>
      </c>
      <c r="I97" s="185"/>
      <c r="J97" s="186">
        <f>ROUND(I97*H97,2)</f>
        <v>0</v>
      </c>
      <c r="K97" s="182" t="s">
        <v>148</v>
      </c>
      <c r="L97" s="36"/>
      <c r="M97" s="187" t="s">
        <v>35</v>
      </c>
      <c r="N97" s="188" t="s">
        <v>47</v>
      </c>
      <c r="O97" s="58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5" t="s">
        <v>149</v>
      </c>
      <c r="AT97" s="15" t="s">
        <v>144</v>
      </c>
      <c r="AU97" s="15" t="s">
        <v>85</v>
      </c>
      <c r="AY97" s="15" t="s">
        <v>141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5" t="s">
        <v>83</v>
      </c>
      <c r="BK97" s="191">
        <f>ROUND(I97*H97,2)</f>
        <v>0</v>
      </c>
      <c r="BL97" s="15" t="s">
        <v>149</v>
      </c>
      <c r="BM97" s="15" t="s">
        <v>356</v>
      </c>
    </row>
    <row r="98" spans="2:65" s="1" customFormat="1" ht="19.5" x14ac:dyDescent="0.2">
      <c r="B98" s="32"/>
      <c r="C98" s="33"/>
      <c r="D98" s="192" t="s">
        <v>151</v>
      </c>
      <c r="E98" s="33"/>
      <c r="F98" s="193" t="s">
        <v>353</v>
      </c>
      <c r="G98" s="33"/>
      <c r="H98" s="33"/>
      <c r="I98" s="110"/>
      <c r="J98" s="33"/>
      <c r="K98" s="33"/>
      <c r="L98" s="36"/>
      <c r="M98" s="194"/>
      <c r="N98" s="58"/>
      <c r="O98" s="58"/>
      <c r="P98" s="58"/>
      <c r="Q98" s="58"/>
      <c r="R98" s="58"/>
      <c r="S98" s="58"/>
      <c r="T98" s="59"/>
      <c r="AT98" s="15" t="s">
        <v>151</v>
      </c>
      <c r="AU98" s="15" t="s">
        <v>85</v>
      </c>
    </row>
    <row r="99" spans="2:65" s="1" customFormat="1" ht="22.5" customHeight="1" x14ac:dyDescent="0.2">
      <c r="B99" s="32"/>
      <c r="C99" s="180" t="s">
        <v>237</v>
      </c>
      <c r="D99" s="180" t="s">
        <v>144</v>
      </c>
      <c r="E99" s="181" t="s">
        <v>357</v>
      </c>
      <c r="F99" s="182" t="s">
        <v>358</v>
      </c>
      <c r="G99" s="183" t="s">
        <v>252</v>
      </c>
      <c r="H99" s="184">
        <v>238</v>
      </c>
      <c r="I99" s="185"/>
      <c r="J99" s="186">
        <f>ROUND(I99*H99,2)</f>
        <v>0</v>
      </c>
      <c r="K99" s="182" t="s">
        <v>148</v>
      </c>
      <c r="L99" s="36"/>
      <c r="M99" s="187" t="s">
        <v>35</v>
      </c>
      <c r="N99" s="188" t="s">
        <v>47</v>
      </c>
      <c r="O99" s="58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5" t="s">
        <v>149</v>
      </c>
      <c r="AT99" s="15" t="s">
        <v>144</v>
      </c>
      <c r="AU99" s="15" t="s">
        <v>85</v>
      </c>
      <c r="AY99" s="15" t="s">
        <v>141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5" t="s">
        <v>83</v>
      </c>
      <c r="BK99" s="191">
        <f>ROUND(I99*H99,2)</f>
        <v>0</v>
      </c>
      <c r="BL99" s="15" t="s">
        <v>149</v>
      </c>
      <c r="BM99" s="15" t="s">
        <v>359</v>
      </c>
    </row>
    <row r="100" spans="2:65" s="1" customFormat="1" ht="19.5" x14ac:dyDescent="0.2">
      <c r="B100" s="32"/>
      <c r="C100" s="33"/>
      <c r="D100" s="192" t="s">
        <v>151</v>
      </c>
      <c r="E100" s="33"/>
      <c r="F100" s="193" t="s">
        <v>353</v>
      </c>
      <c r="G100" s="33"/>
      <c r="H100" s="33"/>
      <c r="I100" s="110"/>
      <c r="J100" s="33"/>
      <c r="K100" s="33"/>
      <c r="L100" s="36"/>
      <c r="M100" s="221"/>
      <c r="N100" s="208"/>
      <c r="O100" s="208"/>
      <c r="P100" s="208"/>
      <c r="Q100" s="208"/>
      <c r="R100" s="208"/>
      <c r="S100" s="208"/>
      <c r="T100" s="222"/>
      <c r="AT100" s="15" t="s">
        <v>151</v>
      </c>
      <c r="AU100" s="15" t="s">
        <v>85</v>
      </c>
    </row>
    <row r="101" spans="2:65" s="1" customFormat="1" ht="6.95" customHeight="1" x14ac:dyDescent="0.2">
      <c r="B101" s="44"/>
      <c r="C101" s="45"/>
      <c r="D101" s="45"/>
      <c r="E101" s="45"/>
      <c r="F101" s="45"/>
      <c r="G101" s="45"/>
      <c r="H101" s="45"/>
      <c r="I101" s="132"/>
      <c r="J101" s="45"/>
      <c r="K101" s="45"/>
      <c r="L101" s="36"/>
    </row>
  </sheetData>
  <sheetProtection algorithmName="SHA-512" hashValue="YscOLEF1TDd8HqEXfEF38aR36qzMcMjPAJGnJ7VeJ9KVzFuDa02QwioLnfBb0+9NxyvrU66SiJDcoOplY75Udg==" saltValue="P5oQTeLCsyCqsn9OucvmZR7T3RPC7EBdKeXS8pF/ctjFqtDZycV+Ek14lg7jnwVFUebrWms7ThqfJVM3CfbtwQ==" spinCount="100000" sheet="1" objects="1" scenarios="1" formatColumns="0" formatRows="0" autoFilter="0"/>
  <autoFilter ref="C86:K100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5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107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ht="12" customHeight="1" x14ac:dyDescent="0.2">
      <c r="B8" s="18"/>
      <c r="D8" s="109" t="s">
        <v>115</v>
      </c>
      <c r="L8" s="18"/>
    </row>
    <row r="9" spans="2:46" s="1" customFormat="1" ht="16.5" customHeight="1" x14ac:dyDescent="0.2">
      <c r="B9" s="36"/>
      <c r="E9" s="359" t="s">
        <v>116</v>
      </c>
      <c r="F9" s="361"/>
      <c r="G9" s="361"/>
      <c r="H9" s="361"/>
      <c r="I9" s="110"/>
      <c r="L9" s="36"/>
    </row>
    <row r="10" spans="2:46" s="1" customFormat="1" ht="12" customHeight="1" x14ac:dyDescent="0.2">
      <c r="B10" s="36"/>
      <c r="D10" s="109" t="s">
        <v>117</v>
      </c>
      <c r="I10" s="110"/>
      <c r="L10" s="36"/>
    </row>
    <row r="11" spans="2:46" s="1" customFormat="1" ht="36.950000000000003" customHeight="1" x14ac:dyDescent="0.2">
      <c r="B11" s="36"/>
      <c r="E11" s="362" t="s">
        <v>360</v>
      </c>
      <c r="F11" s="361"/>
      <c r="G11" s="361"/>
      <c r="H11" s="361"/>
      <c r="I11" s="110"/>
      <c r="L11" s="36"/>
    </row>
    <row r="12" spans="2:46" s="1" customFormat="1" x14ac:dyDescent="0.2">
      <c r="B12" s="36"/>
      <c r="I12" s="110"/>
      <c r="L12" s="36"/>
    </row>
    <row r="13" spans="2:46" s="1" customFormat="1" ht="12" customHeight="1" x14ac:dyDescent="0.2">
      <c r="B13" s="36"/>
      <c r="D13" s="109" t="s">
        <v>18</v>
      </c>
      <c r="F13" s="15" t="s">
        <v>19</v>
      </c>
      <c r="I13" s="111" t="s">
        <v>20</v>
      </c>
      <c r="J13" s="15" t="s">
        <v>21</v>
      </c>
      <c r="L13" s="36"/>
    </row>
    <row r="14" spans="2:46" s="1" customFormat="1" ht="12" customHeight="1" x14ac:dyDescent="0.2">
      <c r="B14" s="36"/>
      <c r="D14" s="109" t="s">
        <v>22</v>
      </c>
      <c r="F14" s="15" t="s">
        <v>23</v>
      </c>
      <c r="I14" s="111" t="s">
        <v>24</v>
      </c>
      <c r="J14" s="112" t="str">
        <f>'Rekapitulace stavby'!AN8</f>
        <v>3. 4. 2019</v>
      </c>
      <c r="L14" s="36"/>
    </row>
    <row r="15" spans="2:46" s="1" customFormat="1" ht="10.9" customHeight="1" x14ac:dyDescent="0.2">
      <c r="B15" s="36"/>
      <c r="I15" s="110"/>
      <c r="L15" s="36"/>
    </row>
    <row r="16" spans="2:46" s="1" customFormat="1" ht="12" customHeight="1" x14ac:dyDescent="0.2">
      <c r="B16" s="36"/>
      <c r="D16" s="109" t="s">
        <v>26</v>
      </c>
      <c r="I16" s="111" t="s">
        <v>27</v>
      </c>
      <c r="J16" s="15" t="s">
        <v>28</v>
      </c>
      <c r="L16" s="36"/>
    </row>
    <row r="17" spans="2:12" s="1" customFormat="1" ht="18" customHeight="1" x14ac:dyDescent="0.2">
      <c r="B17" s="36"/>
      <c r="E17" s="15" t="s">
        <v>29</v>
      </c>
      <c r="I17" s="111" t="s">
        <v>30</v>
      </c>
      <c r="J17" s="15" t="s">
        <v>31</v>
      </c>
      <c r="L17" s="36"/>
    </row>
    <row r="18" spans="2:12" s="1" customFormat="1" ht="6.95" customHeight="1" x14ac:dyDescent="0.2">
      <c r="B18" s="36"/>
      <c r="I18" s="110"/>
      <c r="L18" s="36"/>
    </row>
    <row r="19" spans="2:12" s="1" customFormat="1" ht="12" customHeight="1" x14ac:dyDescent="0.2">
      <c r="B19" s="36"/>
      <c r="D19" s="109" t="s">
        <v>32</v>
      </c>
      <c r="I19" s="111" t="s">
        <v>27</v>
      </c>
      <c r="J19" s="28" t="str">
        <f>'Rekapitulace stavby'!AN13</f>
        <v>Vyplň údaj</v>
      </c>
      <c r="L19" s="36"/>
    </row>
    <row r="20" spans="2:12" s="1" customFormat="1" ht="18" customHeight="1" x14ac:dyDescent="0.2">
      <c r="B20" s="36"/>
      <c r="E20" s="363" t="str">
        <f>'Rekapitulace stavby'!E14</f>
        <v>Vyplň údaj</v>
      </c>
      <c r="F20" s="364"/>
      <c r="G20" s="364"/>
      <c r="H20" s="364"/>
      <c r="I20" s="111" t="s">
        <v>30</v>
      </c>
      <c r="J20" s="28" t="str">
        <f>'Rekapitulace stavby'!AN14</f>
        <v>Vyplň údaj</v>
      </c>
      <c r="L20" s="36"/>
    </row>
    <row r="21" spans="2:12" s="1" customFormat="1" ht="6.95" customHeight="1" x14ac:dyDescent="0.2">
      <c r="B21" s="36"/>
      <c r="I21" s="110"/>
      <c r="L21" s="36"/>
    </row>
    <row r="22" spans="2:12" s="1" customFormat="1" ht="12" customHeight="1" x14ac:dyDescent="0.2">
      <c r="B22" s="36"/>
      <c r="D22" s="109" t="s">
        <v>34</v>
      </c>
      <c r="I22" s="111" t="s">
        <v>27</v>
      </c>
      <c r="J22" s="15" t="str">
        <f>IF('Rekapitulace stavby'!AN16="","",'Rekapitulace stavby'!AN16)</f>
        <v/>
      </c>
      <c r="L22" s="36"/>
    </row>
    <row r="23" spans="2:12" s="1" customFormat="1" ht="18" customHeight="1" x14ac:dyDescent="0.2">
      <c r="B23" s="36"/>
      <c r="E23" s="15" t="str">
        <f>IF('Rekapitulace stavby'!E17="","",'Rekapitulace stavby'!E17)</f>
        <v xml:space="preserve"> </v>
      </c>
      <c r="I23" s="111" t="s">
        <v>30</v>
      </c>
      <c r="J23" s="15" t="str">
        <f>IF('Rekapitulace stavby'!AN17="","",'Rekapitulace stavby'!AN17)</f>
        <v/>
      </c>
      <c r="L23" s="36"/>
    </row>
    <row r="24" spans="2:12" s="1" customFormat="1" ht="6.95" customHeight="1" x14ac:dyDescent="0.2">
      <c r="B24" s="36"/>
      <c r="I24" s="110"/>
      <c r="L24" s="36"/>
    </row>
    <row r="25" spans="2:12" s="1" customFormat="1" ht="12" customHeight="1" x14ac:dyDescent="0.2">
      <c r="B25" s="36"/>
      <c r="D25" s="109" t="s">
        <v>38</v>
      </c>
      <c r="I25" s="111" t="s">
        <v>27</v>
      </c>
      <c r="J25" s="15" t="s">
        <v>35</v>
      </c>
      <c r="L25" s="36"/>
    </row>
    <row r="26" spans="2:12" s="1" customFormat="1" ht="18" customHeight="1" x14ac:dyDescent="0.2">
      <c r="B26" s="36"/>
      <c r="E26" s="15" t="s">
        <v>39</v>
      </c>
      <c r="I26" s="111" t="s">
        <v>30</v>
      </c>
      <c r="J26" s="15" t="s">
        <v>35</v>
      </c>
      <c r="L26" s="36"/>
    </row>
    <row r="27" spans="2:12" s="1" customFormat="1" ht="6.95" customHeight="1" x14ac:dyDescent="0.2">
      <c r="B27" s="36"/>
      <c r="I27" s="110"/>
      <c r="L27" s="36"/>
    </row>
    <row r="28" spans="2:12" s="1" customFormat="1" ht="12" customHeight="1" x14ac:dyDescent="0.2">
      <c r="B28" s="36"/>
      <c r="D28" s="109" t="s">
        <v>40</v>
      </c>
      <c r="I28" s="110"/>
      <c r="L28" s="36"/>
    </row>
    <row r="29" spans="2:12" s="7" customFormat="1" ht="16.5" customHeight="1" x14ac:dyDescent="0.2">
      <c r="B29" s="113"/>
      <c r="E29" s="365" t="s">
        <v>35</v>
      </c>
      <c r="F29" s="365"/>
      <c r="G29" s="365"/>
      <c r="H29" s="365"/>
      <c r="I29" s="114"/>
      <c r="L29" s="113"/>
    </row>
    <row r="30" spans="2:12" s="1" customFormat="1" ht="6.95" customHeight="1" x14ac:dyDescent="0.2">
      <c r="B30" s="36"/>
      <c r="I30" s="110"/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25.35" customHeight="1" x14ac:dyDescent="0.2">
      <c r="B32" s="36"/>
      <c r="D32" s="116" t="s">
        <v>42</v>
      </c>
      <c r="I32" s="110"/>
      <c r="J32" s="117">
        <f>ROUND(J88, 2)</f>
        <v>0</v>
      </c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14.45" customHeight="1" x14ac:dyDescent="0.2">
      <c r="B34" s="36"/>
      <c r="F34" s="118" t="s">
        <v>44</v>
      </c>
      <c r="I34" s="119" t="s">
        <v>43</v>
      </c>
      <c r="J34" s="118" t="s">
        <v>45</v>
      </c>
      <c r="L34" s="36"/>
    </row>
    <row r="35" spans="2:12" s="1" customFormat="1" ht="14.45" customHeight="1" x14ac:dyDescent="0.2">
      <c r="B35" s="36"/>
      <c r="D35" s="109" t="s">
        <v>46</v>
      </c>
      <c r="E35" s="109" t="s">
        <v>47</v>
      </c>
      <c r="F35" s="120">
        <f>ROUND((SUM(BE88:BE174)),  2)</f>
        <v>0</v>
      </c>
      <c r="I35" s="121">
        <v>0.21</v>
      </c>
      <c r="J35" s="120">
        <f>ROUND(((SUM(BE88:BE174))*I35),  2)</f>
        <v>0</v>
      </c>
      <c r="L35" s="36"/>
    </row>
    <row r="36" spans="2:12" s="1" customFormat="1" ht="14.45" customHeight="1" x14ac:dyDescent="0.2">
      <c r="B36" s="36"/>
      <c r="E36" s="109" t="s">
        <v>48</v>
      </c>
      <c r="F36" s="120">
        <f>ROUND((SUM(BF88:BF174)),  2)</f>
        <v>0</v>
      </c>
      <c r="I36" s="121">
        <v>0.15</v>
      </c>
      <c r="J36" s="120">
        <f>ROUND(((SUM(BF88:BF174))*I36),  2)</f>
        <v>0</v>
      </c>
      <c r="L36" s="36"/>
    </row>
    <row r="37" spans="2:12" s="1" customFormat="1" ht="14.45" hidden="1" customHeight="1" x14ac:dyDescent="0.2">
      <c r="B37" s="36"/>
      <c r="E37" s="109" t="s">
        <v>49</v>
      </c>
      <c r="F37" s="120">
        <f>ROUND((SUM(BG88:BG174)),  2)</f>
        <v>0</v>
      </c>
      <c r="I37" s="121">
        <v>0.21</v>
      </c>
      <c r="J37" s="120">
        <f>0</f>
        <v>0</v>
      </c>
      <c r="L37" s="36"/>
    </row>
    <row r="38" spans="2:12" s="1" customFormat="1" ht="14.45" hidden="1" customHeight="1" x14ac:dyDescent="0.2">
      <c r="B38" s="36"/>
      <c r="E38" s="109" t="s">
        <v>50</v>
      </c>
      <c r="F38" s="120">
        <f>ROUND((SUM(BH88:BH174)),  2)</f>
        <v>0</v>
      </c>
      <c r="I38" s="121">
        <v>0.15</v>
      </c>
      <c r="J38" s="120">
        <f>0</f>
        <v>0</v>
      </c>
      <c r="L38" s="36"/>
    </row>
    <row r="39" spans="2:12" s="1" customFormat="1" ht="14.45" hidden="1" customHeight="1" x14ac:dyDescent="0.2">
      <c r="B39" s="36"/>
      <c r="E39" s="109" t="s">
        <v>51</v>
      </c>
      <c r="F39" s="120">
        <f>ROUND((SUM(BI88:BI174)),  2)</f>
        <v>0</v>
      </c>
      <c r="I39" s="121">
        <v>0</v>
      </c>
      <c r="J39" s="120">
        <f>0</f>
        <v>0</v>
      </c>
      <c r="L39" s="36"/>
    </row>
    <row r="40" spans="2:12" s="1" customFormat="1" ht="6.95" customHeight="1" x14ac:dyDescent="0.2">
      <c r="B40" s="36"/>
      <c r="I40" s="110"/>
      <c r="L40" s="36"/>
    </row>
    <row r="41" spans="2:12" s="1" customFormat="1" ht="25.35" customHeight="1" x14ac:dyDescent="0.2">
      <c r="B41" s="36"/>
      <c r="C41" s="122"/>
      <c r="D41" s="123" t="s">
        <v>52</v>
      </c>
      <c r="E41" s="124"/>
      <c r="F41" s="124"/>
      <c r="G41" s="125" t="s">
        <v>53</v>
      </c>
      <c r="H41" s="126" t="s">
        <v>54</v>
      </c>
      <c r="I41" s="127"/>
      <c r="J41" s="128">
        <f>SUM(J32:J39)</f>
        <v>0</v>
      </c>
      <c r="K41" s="129"/>
      <c r="L41" s="36"/>
    </row>
    <row r="42" spans="2:12" s="1" customFormat="1" ht="14.45" customHeight="1" x14ac:dyDescent="0.2"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36"/>
    </row>
    <row r="46" spans="2:12" s="1" customFormat="1" ht="6.95" customHeight="1" x14ac:dyDescent="0.2">
      <c r="B46" s="133"/>
      <c r="C46" s="134"/>
      <c r="D46" s="134"/>
      <c r="E46" s="134"/>
      <c r="F46" s="134"/>
      <c r="G46" s="134"/>
      <c r="H46" s="134"/>
      <c r="I46" s="135"/>
      <c r="J46" s="134"/>
      <c r="K46" s="134"/>
      <c r="L46" s="36"/>
    </row>
    <row r="47" spans="2:12" s="1" customFormat="1" ht="24.95" customHeight="1" x14ac:dyDescent="0.2">
      <c r="B47" s="32"/>
      <c r="C47" s="21" t="s">
        <v>119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6.95" customHeight="1" x14ac:dyDescent="0.2">
      <c r="B48" s="32"/>
      <c r="C48" s="33"/>
      <c r="D48" s="33"/>
      <c r="E48" s="33"/>
      <c r="F48" s="33"/>
      <c r="G48" s="33"/>
      <c r="H48" s="33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16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57" t="str">
        <f>E7</f>
        <v>Oprava traťového úseku K.Huť-Lenora</v>
      </c>
      <c r="F50" s="358"/>
      <c r="G50" s="358"/>
      <c r="H50" s="358"/>
      <c r="I50" s="110"/>
      <c r="J50" s="33"/>
      <c r="K50" s="33"/>
      <c r="L50" s="36"/>
    </row>
    <row r="51" spans="2:47" ht="12" customHeight="1" x14ac:dyDescent="0.2">
      <c r="B51" s="19"/>
      <c r="C51" s="27" t="s">
        <v>115</v>
      </c>
      <c r="D51" s="20"/>
      <c r="E51" s="20"/>
      <c r="F51" s="20"/>
      <c r="G51" s="20"/>
      <c r="H51" s="20"/>
      <c r="J51" s="20"/>
      <c r="K51" s="20"/>
      <c r="L51" s="18"/>
    </row>
    <row r="52" spans="2:47" s="1" customFormat="1" ht="16.5" customHeight="1" x14ac:dyDescent="0.2">
      <c r="B52" s="32"/>
      <c r="C52" s="33"/>
      <c r="D52" s="33"/>
      <c r="E52" s="357" t="s">
        <v>116</v>
      </c>
      <c r="F52" s="335"/>
      <c r="G52" s="335"/>
      <c r="H52" s="335"/>
      <c r="I52" s="110"/>
      <c r="J52" s="33"/>
      <c r="K52" s="33"/>
      <c r="L52" s="36"/>
    </row>
    <row r="53" spans="2:47" s="1" customFormat="1" ht="12" customHeight="1" x14ac:dyDescent="0.2">
      <c r="B53" s="32"/>
      <c r="C53" s="27" t="s">
        <v>117</v>
      </c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6.5" customHeight="1" x14ac:dyDescent="0.2">
      <c r="B54" s="32"/>
      <c r="C54" s="33"/>
      <c r="D54" s="33"/>
      <c r="E54" s="336" t="str">
        <f>E11</f>
        <v>SO 1.5 - P 1027 km 58,788, výstroj trati</v>
      </c>
      <c r="F54" s="335"/>
      <c r="G54" s="335"/>
      <c r="H54" s="335"/>
      <c r="I54" s="110"/>
      <c r="J54" s="33"/>
      <c r="K54" s="33"/>
      <c r="L54" s="36"/>
    </row>
    <row r="55" spans="2:47" s="1" customFormat="1" ht="6.95" customHeight="1" x14ac:dyDescent="0.2">
      <c r="B55" s="32"/>
      <c r="C55" s="33"/>
      <c r="D55" s="33"/>
      <c r="E55" s="33"/>
      <c r="F55" s="33"/>
      <c r="G55" s="33"/>
      <c r="H55" s="33"/>
      <c r="I55" s="110"/>
      <c r="J55" s="33"/>
      <c r="K55" s="33"/>
      <c r="L55" s="36"/>
    </row>
    <row r="56" spans="2:47" s="1" customFormat="1" ht="12" customHeight="1" x14ac:dyDescent="0.2">
      <c r="B56" s="32"/>
      <c r="C56" s="27" t="s">
        <v>22</v>
      </c>
      <c r="D56" s="33"/>
      <c r="E56" s="33"/>
      <c r="F56" s="25" t="str">
        <f>F14</f>
        <v>Zátoň - lenora</v>
      </c>
      <c r="G56" s="33"/>
      <c r="H56" s="33"/>
      <c r="I56" s="111" t="s">
        <v>24</v>
      </c>
      <c r="J56" s="53" t="str">
        <f>IF(J14="","",J14)</f>
        <v>3. 4. 2019</v>
      </c>
      <c r="K56" s="33"/>
      <c r="L56" s="36"/>
    </row>
    <row r="57" spans="2:47" s="1" customFormat="1" ht="6.95" customHeight="1" x14ac:dyDescent="0.2">
      <c r="B57" s="32"/>
      <c r="C57" s="33"/>
      <c r="D57" s="33"/>
      <c r="E57" s="33"/>
      <c r="F57" s="33"/>
      <c r="G57" s="33"/>
      <c r="H57" s="33"/>
      <c r="I57" s="110"/>
      <c r="J57" s="33"/>
      <c r="K57" s="33"/>
      <c r="L57" s="36"/>
    </row>
    <row r="58" spans="2:47" s="1" customFormat="1" ht="13.7" customHeight="1" x14ac:dyDescent="0.2">
      <c r="B58" s="32"/>
      <c r="C58" s="27" t="s">
        <v>26</v>
      </c>
      <c r="D58" s="33"/>
      <c r="E58" s="33"/>
      <c r="F58" s="25" t="str">
        <f>E17</f>
        <v xml:space="preserve">Správa železniční dopravní cesty, s. o., OŘ Plzeň </v>
      </c>
      <c r="G58" s="33"/>
      <c r="H58" s="33"/>
      <c r="I58" s="111" t="s">
        <v>34</v>
      </c>
      <c r="J58" s="30" t="str">
        <f>E23</f>
        <v xml:space="preserve"> </v>
      </c>
      <c r="K58" s="33"/>
      <c r="L58" s="36"/>
    </row>
    <row r="59" spans="2:47" s="1" customFormat="1" ht="13.7" customHeight="1" x14ac:dyDescent="0.2">
      <c r="B59" s="32"/>
      <c r="C59" s="27" t="s">
        <v>32</v>
      </c>
      <c r="D59" s="33"/>
      <c r="E59" s="33"/>
      <c r="F59" s="25" t="str">
        <f>IF(E20="","",E20)</f>
        <v>Vyplň údaj</v>
      </c>
      <c r="G59" s="33"/>
      <c r="H59" s="33"/>
      <c r="I59" s="111" t="s">
        <v>38</v>
      </c>
      <c r="J59" s="30" t="str">
        <f>E26</f>
        <v>Libor Brabenec</v>
      </c>
      <c r="K59" s="33"/>
      <c r="L59" s="36"/>
    </row>
    <row r="60" spans="2:47" s="1" customFormat="1" ht="10.35" customHeight="1" x14ac:dyDescent="0.2">
      <c r="B60" s="32"/>
      <c r="C60" s="33"/>
      <c r="D60" s="33"/>
      <c r="E60" s="33"/>
      <c r="F60" s="33"/>
      <c r="G60" s="33"/>
      <c r="H60" s="33"/>
      <c r="I60" s="110"/>
      <c r="J60" s="33"/>
      <c r="K60" s="33"/>
      <c r="L60" s="36"/>
    </row>
    <row r="61" spans="2:47" s="1" customFormat="1" ht="29.25" customHeight="1" x14ac:dyDescent="0.2">
      <c r="B61" s="32"/>
      <c r="C61" s="136" t="s">
        <v>120</v>
      </c>
      <c r="D61" s="137"/>
      <c r="E61" s="137"/>
      <c r="F61" s="137"/>
      <c r="G61" s="137"/>
      <c r="H61" s="137"/>
      <c r="I61" s="138"/>
      <c r="J61" s="139" t="s">
        <v>121</v>
      </c>
      <c r="K61" s="137"/>
      <c r="L61" s="36"/>
    </row>
    <row r="62" spans="2:47" s="1" customFormat="1" ht="10.35" customHeight="1" x14ac:dyDescent="0.2">
      <c r="B62" s="32"/>
      <c r="C62" s="33"/>
      <c r="D62" s="33"/>
      <c r="E62" s="33"/>
      <c r="F62" s="33"/>
      <c r="G62" s="33"/>
      <c r="H62" s="33"/>
      <c r="I62" s="110"/>
      <c r="J62" s="33"/>
      <c r="K62" s="33"/>
      <c r="L62" s="36"/>
    </row>
    <row r="63" spans="2:47" s="1" customFormat="1" ht="22.9" customHeight="1" x14ac:dyDescent="0.2">
      <c r="B63" s="32"/>
      <c r="C63" s="140" t="s">
        <v>74</v>
      </c>
      <c r="D63" s="33"/>
      <c r="E63" s="33"/>
      <c r="F63" s="33"/>
      <c r="G63" s="33"/>
      <c r="H63" s="33"/>
      <c r="I63" s="110"/>
      <c r="J63" s="71">
        <f>J88</f>
        <v>0</v>
      </c>
      <c r="K63" s="33"/>
      <c r="L63" s="36"/>
      <c r="AU63" s="15" t="s">
        <v>122</v>
      </c>
    </row>
    <row r="64" spans="2:47" s="8" customFormat="1" ht="24.95" customHeight="1" x14ac:dyDescent="0.2">
      <c r="B64" s="141"/>
      <c r="C64" s="142"/>
      <c r="D64" s="143" t="s">
        <v>123</v>
      </c>
      <c r="E64" s="144"/>
      <c r="F64" s="144"/>
      <c r="G64" s="144"/>
      <c r="H64" s="144"/>
      <c r="I64" s="145"/>
      <c r="J64" s="146">
        <f>J125</f>
        <v>0</v>
      </c>
      <c r="K64" s="142"/>
      <c r="L64" s="147"/>
    </row>
    <row r="65" spans="2:12" s="9" customFormat="1" ht="19.899999999999999" customHeight="1" x14ac:dyDescent="0.2">
      <c r="B65" s="148"/>
      <c r="C65" s="92"/>
      <c r="D65" s="149" t="s">
        <v>124</v>
      </c>
      <c r="E65" s="150"/>
      <c r="F65" s="150"/>
      <c r="G65" s="150"/>
      <c r="H65" s="150"/>
      <c r="I65" s="151"/>
      <c r="J65" s="152">
        <f>J126</f>
        <v>0</v>
      </c>
      <c r="K65" s="92"/>
      <c r="L65" s="153"/>
    </row>
    <row r="66" spans="2:12" s="8" customFormat="1" ht="24.95" customHeight="1" x14ac:dyDescent="0.2">
      <c r="B66" s="141"/>
      <c r="C66" s="142"/>
      <c r="D66" s="143" t="s">
        <v>125</v>
      </c>
      <c r="E66" s="144"/>
      <c r="F66" s="144"/>
      <c r="G66" s="144"/>
      <c r="H66" s="144"/>
      <c r="I66" s="145"/>
      <c r="J66" s="146">
        <f>J160</f>
        <v>0</v>
      </c>
      <c r="K66" s="142"/>
      <c r="L66" s="147"/>
    </row>
    <row r="67" spans="2:12" s="1" customFormat="1" ht="21.75" customHeight="1" x14ac:dyDescent="0.2">
      <c r="B67" s="32"/>
      <c r="C67" s="33"/>
      <c r="D67" s="33"/>
      <c r="E67" s="33"/>
      <c r="F67" s="33"/>
      <c r="G67" s="33"/>
      <c r="H67" s="33"/>
      <c r="I67" s="110"/>
      <c r="J67" s="33"/>
      <c r="K67" s="33"/>
      <c r="L67" s="36"/>
    </row>
    <row r="68" spans="2:12" s="1" customFormat="1" ht="6.95" customHeight="1" x14ac:dyDescent="0.2">
      <c r="B68" s="44"/>
      <c r="C68" s="45"/>
      <c r="D68" s="45"/>
      <c r="E68" s="45"/>
      <c r="F68" s="45"/>
      <c r="G68" s="45"/>
      <c r="H68" s="45"/>
      <c r="I68" s="132"/>
      <c r="J68" s="45"/>
      <c r="K68" s="45"/>
      <c r="L68" s="36"/>
    </row>
    <row r="72" spans="2:12" s="1" customFormat="1" ht="6.95" customHeight="1" x14ac:dyDescent="0.2">
      <c r="B72" s="46"/>
      <c r="C72" s="47"/>
      <c r="D72" s="47"/>
      <c r="E72" s="47"/>
      <c r="F72" s="47"/>
      <c r="G72" s="47"/>
      <c r="H72" s="47"/>
      <c r="I72" s="135"/>
      <c r="J72" s="47"/>
      <c r="K72" s="47"/>
      <c r="L72" s="36"/>
    </row>
    <row r="73" spans="2:12" s="1" customFormat="1" ht="24.95" customHeight="1" x14ac:dyDescent="0.2">
      <c r="B73" s="32"/>
      <c r="C73" s="21" t="s">
        <v>126</v>
      </c>
      <c r="D73" s="33"/>
      <c r="E73" s="33"/>
      <c r="F73" s="33"/>
      <c r="G73" s="33"/>
      <c r="H73" s="33"/>
      <c r="I73" s="110"/>
      <c r="J73" s="33"/>
      <c r="K73" s="33"/>
      <c r="L73" s="36"/>
    </row>
    <row r="74" spans="2:12" s="1" customFormat="1" ht="6.95" customHeight="1" x14ac:dyDescent="0.2">
      <c r="B74" s="32"/>
      <c r="C74" s="33"/>
      <c r="D74" s="33"/>
      <c r="E74" s="33"/>
      <c r="F74" s="33"/>
      <c r="G74" s="33"/>
      <c r="H74" s="33"/>
      <c r="I74" s="110"/>
      <c r="J74" s="33"/>
      <c r="K74" s="33"/>
      <c r="L74" s="36"/>
    </row>
    <row r="75" spans="2:12" s="1" customFormat="1" ht="12" customHeight="1" x14ac:dyDescent="0.2">
      <c r="B75" s="32"/>
      <c r="C75" s="27" t="s">
        <v>16</v>
      </c>
      <c r="D75" s="33"/>
      <c r="E75" s="33"/>
      <c r="F75" s="33"/>
      <c r="G75" s="33"/>
      <c r="H75" s="33"/>
      <c r="I75" s="110"/>
      <c r="J75" s="33"/>
      <c r="K75" s="33"/>
      <c r="L75" s="36"/>
    </row>
    <row r="76" spans="2:12" s="1" customFormat="1" ht="16.5" customHeight="1" x14ac:dyDescent="0.2">
      <c r="B76" s="32"/>
      <c r="C76" s="33"/>
      <c r="D76" s="33"/>
      <c r="E76" s="357" t="str">
        <f>E7</f>
        <v>Oprava traťového úseku K.Huť-Lenora</v>
      </c>
      <c r="F76" s="358"/>
      <c r="G76" s="358"/>
      <c r="H76" s="358"/>
      <c r="I76" s="110"/>
      <c r="J76" s="33"/>
      <c r="K76" s="33"/>
      <c r="L76" s="36"/>
    </row>
    <row r="77" spans="2:12" ht="12" customHeight="1" x14ac:dyDescent="0.2">
      <c r="B77" s="19"/>
      <c r="C77" s="27" t="s">
        <v>115</v>
      </c>
      <c r="D77" s="20"/>
      <c r="E77" s="20"/>
      <c r="F77" s="20"/>
      <c r="G77" s="20"/>
      <c r="H77" s="20"/>
      <c r="J77" s="20"/>
      <c r="K77" s="20"/>
      <c r="L77" s="18"/>
    </row>
    <row r="78" spans="2:12" s="1" customFormat="1" ht="16.5" customHeight="1" x14ac:dyDescent="0.2">
      <c r="B78" s="32"/>
      <c r="C78" s="33"/>
      <c r="D78" s="33"/>
      <c r="E78" s="357" t="s">
        <v>116</v>
      </c>
      <c r="F78" s="335"/>
      <c r="G78" s="335"/>
      <c r="H78" s="335"/>
      <c r="I78" s="110"/>
      <c r="J78" s="33"/>
      <c r="K78" s="33"/>
      <c r="L78" s="36"/>
    </row>
    <row r="79" spans="2:12" s="1" customFormat="1" ht="12" customHeight="1" x14ac:dyDescent="0.2">
      <c r="B79" s="32"/>
      <c r="C79" s="27" t="s">
        <v>117</v>
      </c>
      <c r="D79" s="33"/>
      <c r="E79" s="33"/>
      <c r="F79" s="33"/>
      <c r="G79" s="33"/>
      <c r="H79" s="33"/>
      <c r="I79" s="110"/>
      <c r="J79" s="33"/>
      <c r="K79" s="33"/>
      <c r="L79" s="36"/>
    </row>
    <row r="80" spans="2:12" s="1" customFormat="1" ht="16.5" customHeight="1" x14ac:dyDescent="0.2">
      <c r="B80" s="32"/>
      <c r="C80" s="33"/>
      <c r="D80" s="33"/>
      <c r="E80" s="336" t="str">
        <f>E11</f>
        <v>SO 1.5 - P 1027 km 58,788, výstroj trati</v>
      </c>
      <c r="F80" s="335"/>
      <c r="G80" s="335"/>
      <c r="H80" s="335"/>
      <c r="I80" s="110"/>
      <c r="J80" s="33"/>
      <c r="K80" s="33"/>
      <c r="L80" s="36"/>
    </row>
    <row r="81" spans="2:65" s="1" customFormat="1" ht="6.95" customHeight="1" x14ac:dyDescent="0.2">
      <c r="B81" s="32"/>
      <c r="C81" s="33"/>
      <c r="D81" s="33"/>
      <c r="E81" s="33"/>
      <c r="F81" s="33"/>
      <c r="G81" s="33"/>
      <c r="H81" s="33"/>
      <c r="I81" s="110"/>
      <c r="J81" s="33"/>
      <c r="K81" s="33"/>
      <c r="L81" s="36"/>
    </row>
    <row r="82" spans="2:65" s="1" customFormat="1" ht="12" customHeight="1" x14ac:dyDescent="0.2">
      <c r="B82" s="32"/>
      <c r="C82" s="27" t="s">
        <v>22</v>
      </c>
      <c r="D82" s="33"/>
      <c r="E82" s="33"/>
      <c r="F82" s="25" t="str">
        <f>F14</f>
        <v>Zátoň - lenora</v>
      </c>
      <c r="G82" s="33"/>
      <c r="H82" s="33"/>
      <c r="I82" s="111" t="s">
        <v>24</v>
      </c>
      <c r="J82" s="53" t="str">
        <f>IF(J14="","",J14)</f>
        <v>3. 4. 2019</v>
      </c>
      <c r="K82" s="33"/>
      <c r="L82" s="36"/>
    </row>
    <row r="83" spans="2:65" s="1" customFormat="1" ht="6.95" customHeight="1" x14ac:dyDescent="0.2">
      <c r="B83" s="32"/>
      <c r="C83" s="33"/>
      <c r="D83" s="33"/>
      <c r="E83" s="33"/>
      <c r="F83" s="33"/>
      <c r="G83" s="33"/>
      <c r="H83" s="33"/>
      <c r="I83" s="110"/>
      <c r="J83" s="33"/>
      <c r="K83" s="33"/>
      <c r="L83" s="36"/>
    </row>
    <row r="84" spans="2:65" s="1" customFormat="1" ht="13.7" customHeight="1" x14ac:dyDescent="0.2">
      <c r="B84" s="32"/>
      <c r="C84" s="27" t="s">
        <v>26</v>
      </c>
      <c r="D84" s="33"/>
      <c r="E84" s="33"/>
      <c r="F84" s="25" t="str">
        <f>E17</f>
        <v xml:space="preserve">Správa železniční dopravní cesty, s. o., OŘ Plzeň </v>
      </c>
      <c r="G84" s="33"/>
      <c r="H84" s="33"/>
      <c r="I84" s="111" t="s">
        <v>34</v>
      </c>
      <c r="J84" s="30" t="str">
        <f>E23</f>
        <v xml:space="preserve"> </v>
      </c>
      <c r="K84" s="33"/>
      <c r="L84" s="36"/>
    </row>
    <row r="85" spans="2:65" s="1" customFormat="1" ht="13.7" customHeight="1" x14ac:dyDescent="0.2">
      <c r="B85" s="32"/>
      <c r="C85" s="27" t="s">
        <v>32</v>
      </c>
      <c r="D85" s="33"/>
      <c r="E85" s="33"/>
      <c r="F85" s="25" t="str">
        <f>IF(E20="","",E20)</f>
        <v>Vyplň údaj</v>
      </c>
      <c r="G85" s="33"/>
      <c r="H85" s="33"/>
      <c r="I85" s="111" t="s">
        <v>38</v>
      </c>
      <c r="J85" s="30" t="str">
        <f>E26</f>
        <v>Libor Brabenec</v>
      </c>
      <c r="K85" s="33"/>
      <c r="L85" s="36"/>
    </row>
    <row r="86" spans="2:65" s="1" customFormat="1" ht="10.35" customHeight="1" x14ac:dyDescent="0.2">
      <c r="B86" s="32"/>
      <c r="C86" s="33"/>
      <c r="D86" s="33"/>
      <c r="E86" s="33"/>
      <c r="F86" s="33"/>
      <c r="G86" s="33"/>
      <c r="H86" s="33"/>
      <c r="I86" s="110"/>
      <c r="J86" s="33"/>
      <c r="K86" s="33"/>
      <c r="L86" s="36"/>
    </row>
    <row r="87" spans="2:65" s="10" customFormat="1" ht="29.25" customHeight="1" x14ac:dyDescent="0.2">
      <c r="B87" s="154"/>
      <c r="C87" s="155" t="s">
        <v>127</v>
      </c>
      <c r="D87" s="156" t="s">
        <v>61</v>
      </c>
      <c r="E87" s="156" t="s">
        <v>57</v>
      </c>
      <c r="F87" s="156" t="s">
        <v>58</v>
      </c>
      <c r="G87" s="156" t="s">
        <v>128</v>
      </c>
      <c r="H87" s="156" t="s">
        <v>129</v>
      </c>
      <c r="I87" s="157" t="s">
        <v>130</v>
      </c>
      <c r="J87" s="156" t="s">
        <v>121</v>
      </c>
      <c r="K87" s="158" t="s">
        <v>131</v>
      </c>
      <c r="L87" s="159"/>
      <c r="M87" s="62" t="s">
        <v>35</v>
      </c>
      <c r="N87" s="63" t="s">
        <v>46</v>
      </c>
      <c r="O87" s="63" t="s">
        <v>132</v>
      </c>
      <c r="P87" s="63" t="s">
        <v>133</v>
      </c>
      <c r="Q87" s="63" t="s">
        <v>134</v>
      </c>
      <c r="R87" s="63" t="s">
        <v>135</v>
      </c>
      <c r="S87" s="63" t="s">
        <v>136</v>
      </c>
      <c r="T87" s="64" t="s">
        <v>137</v>
      </c>
    </row>
    <row r="88" spans="2:65" s="1" customFormat="1" ht="22.9" customHeight="1" x14ac:dyDescent="0.25">
      <c r="B88" s="32"/>
      <c r="C88" s="69" t="s">
        <v>138</v>
      </c>
      <c r="D88" s="33"/>
      <c r="E88" s="33"/>
      <c r="F88" s="33"/>
      <c r="G88" s="33"/>
      <c r="H88" s="33"/>
      <c r="I88" s="110"/>
      <c r="J88" s="160">
        <f>BK88</f>
        <v>0</v>
      </c>
      <c r="K88" s="33"/>
      <c r="L88" s="36"/>
      <c r="M88" s="65"/>
      <c r="N88" s="66"/>
      <c r="O88" s="66"/>
      <c r="P88" s="161">
        <f>P89+SUM(P90:P125)+P160</f>
        <v>0</v>
      </c>
      <c r="Q88" s="66"/>
      <c r="R88" s="161">
        <f>R89+SUM(R90:R125)+R160</f>
        <v>21.257072000000001</v>
      </c>
      <c r="S88" s="66"/>
      <c r="T88" s="162">
        <f>T89+SUM(T90:T125)+T160</f>
        <v>0</v>
      </c>
      <c r="AT88" s="15" t="s">
        <v>75</v>
      </c>
      <c r="AU88" s="15" t="s">
        <v>122</v>
      </c>
      <c r="BK88" s="163">
        <f>BK89+SUM(BK90:BK125)+BK160</f>
        <v>0</v>
      </c>
    </row>
    <row r="89" spans="2:65" s="1" customFormat="1" ht="22.5" customHeight="1" x14ac:dyDescent="0.2">
      <c r="B89" s="32"/>
      <c r="C89" s="211" t="s">
        <v>83</v>
      </c>
      <c r="D89" s="211" t="s">
        <v>234</v>
      </c>
      <c r="E89" s="212" t="s">
        <v>361</v>
      </c>
      <c r="F89" s="213" t="s">
        <v>362</v>
      </c>
      <c r="G89" s="214" t="s">
        <v>162</v>
      </c>
      <c r="H89" s="215">
        <v>3</v>
      </c>
      <c r="I89" s="216"/>
      <c r="J89" s="217">
        <f>ROUND(I89*H89,2)</f>
        <v>0</v>
      </c>
      <c r="K89" s="213" t="s">
        <v>148</v>
      </c>
      <c r="L89" s="218"/>
      <c r="M89" s="219" t="s">
        <v>35</v>
      </c>
      <c r="N89" s="220" t="s">
        <v>47</v>
      </c>
      <c r="O89" s="58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AR89" s="15" t="s">
        <v>237</v>
      </c>
      <c r="AT89" s="15" t="s">
        <v>234</v>
      </c>
      <c r="AU89" s="15" t="s">
        <v>76</v>
      </c>
      <c r="AY89" s="15" t="s">
        <v>141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5" t="s">
        <v>83</v>
      </c>
      <c r="BK89" s="191">
        <f>ROUND(I89*H89,2)</f>
        <v>0</v>
      </c>
      <c r="BL89" s="15" t="s">
        <v>149</v>
      </c>
      <c r="BM89" s="15" t="s">
        <v>363</v>
      </c>
    </row>
    <row r="90" spans="2:65" s="1" customFormat="1" ht="58.5" x14ac:dyDescent="0.2">
      <c r="B90" s="32"/>
      <c r="C90" s="33"/>
      <c r="D90" s="192" t="s">
        <v>151</v>
      </c>
      <c r="E90" s="33"/>
      <c r="F90" s="193" t="s">
        <v>364</v>
      </c>
      <c r="G90" s="33"/>
      <c r="H90" s="33"/>
      <c r="I90" s="110"/>
      <c r="J90" s="33"/>
      <c r="K90" s="33"/>
      <c r="L90" s="36"/>
      <c r="M90" s="194"/>
      <c r="N90" s="58"/>
      <c r="O90" s="58"/>
      <c r="P90" s="58"/>
      <c r="Q90" s="58"/>
      <c r="R90" s="58"/>
      <c r="S90" s="58"/>
      <c r="T90" s="59"/>
      <c r="AT90" s="15" t="s">
        <v>151</v>
      </c>
      <c r="AU90" s="15" t="s">
        <v>76</v>
      </c>
    </row>
    <row r="91" spans="2:65" s="1" customFormat="1" ht="22.5" customHeight="1" x14ac:dyDescent="0.2">
      <c r="B91" s="32"/>
      <c r="C91" s="211" t="s">
        <v>365</v>
      </c>
      <c r="D91" s="211" t="s">
        <v>234</v>
      </c>
      <c r="E91" s="212" t="s">
        <v>366</v>
      </c>
      <c r="F91" s="213" t="s">
        <v>367</v>
      </c>
      <c r="G91" s="214" t="s">
        <v>162</v>
      </c>
      <c r="H91" s="215">
        <v>2</v>
      </c>
      <c r="I91" s="216"/>
      <c r="J91" s="217">
        <f>ROUND(I91*H91,2)</f>
        <v>0</v>
      </c>
      <c r="K91" s="213" t="s">
        <v>148</v>
      </c>
      <c r="L91" s="218"/>
      <c r="M91" s="219" t="s">
        <v>35</v>
      </c>
      <c r="N91" s="220" t="s">
        <v>47</v>
      </c>
      <c r="O91" s="58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5" t="s">
        <v>237</v>
      </c>
      <c r="AT91" s="15" t="s">
        <v>234</v>
      </c>
      <c r="AU91" s="15" t="s">
        <v>76</v>
      </c>
      <c r="AY91" s="15" t="s">
        <v>141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5" t="s">
        <v>83</v>
      </c>
      <c r="BK91" s="191">
        <f>ROUND(I91*H91,2)</f>
        <v>0</v>
      </c>
      <c r="BL91" s="15" t="s">
        <v>149</v>
      </c>
      <c r="BM91" s="15" t="s">
        <v>368</v>
      </c>
    </row>
    <row r="92" spans="2:65" s="1" customFormat="1" ht="19.5" x14ac:dyDescent="0.2">
      <c r="B92" s="32"/>
      <c r="C92" s="33"/>
      <c r="D92" s="192" t="s">
        <v>151</v>
      </c>
      <c r="E92" s="33"/>
      <c r="F92" s="193" t="s">
        <v>369</v>
      </c>
      <c r="G92" s="33"/>
      <c r="H92" s="33"/>
      <c r="I92" s="110"/>
      <c r="J92" s="33"/>
      <c r="K92" s="33"/>
      <c r="L92" s="36"/>
      <c r="M92" s="194"/>
      <c r="N92" s="58"/>
      <c r="O92" s="58"/>
      <c r="P92" s="58"/>
      <c r="Q92" s="58"/>
      <c r="R92" s="58"/>
      <c r="S92" s="58"/>
      <c r="T92" s="59"/>
      <c r="AT92" s="15" t="s">
        <v>151</v>
      </c>
      <c r="AU92" s="15" t="s">
        <v>76</v>
      </c>
    </row>
    <row r="93" spans="2:65" s="1" customFormat="1" ht="22.5" customHeight="1" x14ac:dyDescent="0.2">
      <c r="B93" s="32"/>
      <c r="C93" s="211" t="s">
        <v>370</v>
      </c>
      <c r="D93" s="211" t="s">
        <v>234</v>
      </c>
      <c r="E93" s="212" t="s">
        <v>371</v>
      </c>
      <c r="F93" s="213" t="s">
        <v>372</v>
      </c>
      <c r="G93" s="214" t="s">
        <v>242</v>
      </c>
      <c r="H93" s="215">
        <v>2.8000000000000001E-2</v>
      </c>
      <c r="I93" s="216"/>
      <c r="J93" s="217">
        <f>ROUND(I93*H93,2)</f>
        <v>0</v>
      </c>
      <c r="K93" s="213" t="s">
        <v>148</v>
      </c>
      <c r="L93" s="218"/>
      <c r="M93" s="219" t="s">
        <v>35</v>
      </c>
      <c r="N93" s="220" t="s">
        <v>47</v>
      </c>
      <c r="O93" s="58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15" t="s">
        <v>237</v>
      </c>
      <c r="AT93" s="15" t="s">
        <v>234</v>
      </c>
      <c r="AU93" s="15" t="s">
        <v>76</v>
      </c>
      <c r="AY93" s="15" t="s">
        <v>141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5" t="s">
        <v>83</v>
      </c>
      <c r="BK93" s="191">
        <f>ROUND(I93*H93,2)</f>
        <v>0</v>
      </c>
      <c r="BL93" s="15" t="s">
        <v>149</v>
      </c>
      <c r="BM93" s="15" t="s">
        <v>373</v>
      </c>
    </row>
    <row r="94" spans="2:65" s="1" customFormat="1" ht="19.5" x14ac:dyDescent="0.2">
      <c r="B94" s="32"/>
      <c r="C94" s="33"/>
      <c r="D94" s="192" t="s">
        <v>151</v>
      </c>
      <c r="E94" s="33"/>
      <c r="F94" s="193" t="s">
        <v>374</v>
      </c>
      <c r="G94" s="33"/>
      <c r="H94" s="33"/>
      <c r="I94" s="110"/>
      <c r="J94" s="33"/>
      <c r="K94" s="33"/>
      <c r="L94" s="36"/>
      <c r="M94" s="194"/>
      <c r="N94" s="58"/>
      <c r="O94" s="58"/>
      <c r="P94" s="58"/>
      <c r="Q94" s="58"/>
      <c r="R94" s="58"/>
      <c r="S94" s="58"/>
      <c r="T94" s="59"/>
      <c r="AT94" s="15" t="s">
        <v>151</v>
      </c>
      <c r="AU94" s="15" t="s">
        <v>76</v>
      </c>
    </row>
    <row r="95" spans="2:65" s="1" customFormat="1" ht="22.5" customHeight="1" x14ac:dyDescent="0.2">
      <c r="B95" s="32"/>
      <c r="C95" s="211" t="s">
        <v>149</v>
      </c>
      <c r="D95" s="211" t="s">
        <v>234</v>
      </c>
      <c r="E95" s="212" t="s">
        <v>375</v>
      </c>
      <c r="F95" s="213" t="s">
        <v>376</v>
      </c>
      <c r="G95" s="214" t="s">
        <v>162</v>
      </c>
      <c r="H95" s="215">
        <v>5</v>
      </c>
      <c r="I95" s="216"/>
      <c r="J95" s="217">
        <f>ROUND(I95*H95,2)</f>
        <v>0</v>
      </c>
      <c r="K95" s="213" t="s">
        <v>148</v>
      </c>
      <c r="L95" s="218"/>
      <c r="M95" s="219" t="s">
        <v>35</v>
      </c>
      <c r="N95" s="220" t="s">
        <v>47</v>
      </c>
      <c r="O95" s="58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15" t="s">
        <v>237</v>
      </c>
      <c r="AT95" s="15" t="s">
        <v>234</v>
      </c>
      <c r="AU95" s="15" t="s">
        <v>76</v>
      </c>
      <c r="AY95" s="15" t="s">
        <v>141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5" t="s">
        <v>83</v>
      </c>
      <c r="BK95" s="191">
        <f>ROUND(I95*H95,2)</f>
        <v>0</v>
      </c>
      <c r="BL95" s="15" t="s">
        <v>149</v>
      </c>
      <c r="BM95" s="15" t="s">
        <v>377</v>
      </c>
    </row>
    <row r="96" spans="2:65" s="1" customFormat="1" ht="78" x14ac:dyDescent="0.2">
      <c r="B96" s="32"/>
      <c r="C96" s="33"/>
      <c r="D96" s="192" t="s">
        <v>151</v>
      </c>
      <c r="E96" s="33"/>
      <c r="F96" s="193" t="s">
        <v>378</v>
      </c>
      <c r="G96" s="33"/>
      <c r="H96" s="33"/>
      <c r="I96" s="110"/>
      <c r="J96" s="33"/>
      <c r="K96" s="33"/>
      <c r="L96" s="36"/>
      <c r="M96" s="194"/>
      <c r="N96" s="58"/>
      <c r="O96" s="58"/>
      <c r="P96" s="58"/>
      <c r="Q96" s="58"/>
      <c r="R96" s="58"/>
      <c r="S96" s="58"/>
      <c r="T96" s="59"/>
      <c r="AT96" s="15" t="s">
        <v>151</v>
      </c>
      <c r="AU96" s="15" t="s">
        <v>76</v>
      </c>
    </row>
    <row r="97" spans="2:65" s="12" customFormat="1" x14ac:dyDescent="0.2">
      <c r="B97" s="195"/>
      <c r="C97" s="196"/>
      <c r="D97" s="192" t="s">
        <v>157</v>
      </c>
      <c r="E97" s="197" t="s">
        <v>35</v>
      </c>
      <c r="F97" s="198" t="s">
        <v>379</v>
      </c>
      <c r="G97" s="196"/>
      <c r="H97" s="199">
        <v>5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157</v>
      </c>
      <c r="AU97" s="205" t="s">
        <v>76</v>
      </c>
      <c r="AV97" s="12" t="s">
        <v>85</v>
      </c>
      <c r="AW97" s="12" t="s">
        <v>37</v>
      </c>
      <c r="AX97" s="12" t="s">
        <v>83</v>
      </c>
      <c r="AY97" s="205" t="s">
        <v>141</v>
      </c>
    </row>
    <row r="98" spans="2:65" s="1" customFormat="1" ht="22.5" customHeight="1" x14ac:dyDescent="0.2">
      <c r="B98" s="32"/>
      <c r="C98" s="211" t="s">
        <v>142</v>
      </c>
      <c r="D98" s="211" t="s">
        <v>234</v>
      </c>
      <c r="E98" s="212" t="s">
        <v>380</v>
      </c>
      <c r="F98" s="213" t="s">
        <v>381</v>
      </c>
      <c r="G98" s="214" t="s">
        <v>162</v>
      </c>
      <c r="H98" s="215">
        <v>5</v>
      </c>
      <c r="I98" s="216"/>
      <c r="J98" s="217">
        <f>ROUND(I98*H98,2)</f>
        <v>0</v>
      </c>
      <c r="K98" s="213" t="s">
        <v>148</v>
      </c>
      <c r="L98" s="218"/>
      <c r="M98" s="219" t="s">
        <v>35</v>
      </c>
      <c r="N98" s="220" t="s">
        <v>47</v>
      </c>
      <c r="O98" s="58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AR98" s="15" t="s">
        <v>237</v>
      </c>
      <c r="AT98" s="15" t="s">
        <v>234</v>
      </c>
      <c r="AU98" s="15" t="s">
        <v>76</v>
      </c>
      <c r="AY98" s="15" t="s">
        <v>141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5" t="s">
        <v>83</v>
      </c>
      <c r="BK98" s="191">
        <f>ROUND(I98*H98,2)</f>
        <v>0</v>
      </c>
      <c r="BL98" s="15" t="s">
        <v>149</v>
      </c>
      <c r="BM98" s="15" t="s">
        <v>382</v>
      </c>
    </row>
    <row r="99" spans="2:65" s="1" customFormat="1" ht="58.5" x14ac:dyDescent="0.2">
      <c r="B99" s="32"/>
      <c r="C99" s="33"/>
      <c r="D99" s="192" t="s">
        <v>151</v>
      </c>
      <c r="E99" s="33"/>
      <c r="F99" s="193" t="s">
        <v>383</v>
      </c>
      <c r="G99" s="33"/>
      <c r="H99" s="33"/>
      <c r="I99" s="110"/>
      <c r="J99" s="33"/>
      <c r="K99" s="33"/>
      <c r="L99" s="36"/>
      <c r="M99" s="194"/>
      <c r="N99" s="58"/>
      <c r="O99" s="58"/>
      <c r="P99" s="58"/>
      <c r="Q99" s="58"/>
      <c r="R99" s="58"/>
      <c r="S99" s="58"/>
      <c r="T99" s="59"/>
      <c r="AT99" s="15" t="s">
        <v>151</v>
      </c>
      <c r="AU99" s="15" t="s">
        <v>76</v>
      </c>
    </row>
    <row r="100" spans="2:65" s="12" customFormat="1" x14ac:dyDescent="0.2">
      <c r="B100" s="195"/>
      <c r="C100" s="196"/>
      <c r="D100" s="192" t="s">
        <v>157</v>
      </c>
      <c r="E100" s="197" t="s">
        <v>35</v>
      </c>
      <c r="F100" s="198" t="s">
        <v>379</v>
      </c>
      <c r="G100" s="196"/>
      <c r="H100" s="199">
        <v>5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157</v>
      </c>
      <c r="AU100" s="205" t="s">
        <v>76</v>
      </c>
      <c r="AV100" s="12" t="s">
        <v>85</v>
      </c>
      <c r="AW100" s="12" t="s">
        <v>37</v>
      </c>
      <c r="AX100" s="12" t="s">
        <v>83</v>
      </c>
      <c r="AY100" s="205" t="s">
        <v>141</v>
      </c>
    </row>
    <row r="101" spans="2:65" s="1" customFormat="1" ht="22.5" customHeight="1" x14ac:dyDescent="0.2">
      <c r="B101" s="32"/>
      <c r="C101" s="211" t="s">
        <v>294</v>
      </c>
      <c r="D101" s="211" t="s">
        <v>234</v>
      </c>
      <c r="E101" s="212" t="s">
        <v>384</v>
      </c>
      <c r="F101" s="213" t="s">
        <v>385</v>
      </c>
      <c r="G101" s="214" t="s">
        <v>162</v>
      </c>
      <c r="H101" s="215">
        <v>5</v>
      </c>
      <c r="I101" s="216"/>
      <c r="J101" s="217">
        <f>ROUND(I101*H101,2)</f>
        <v>0</v>
      </c>
      <c r="K101" s="213" t="s">
        <v>148</v>
      </c>
      <c r="L101" s="218"/>
      <c r="M101" s="219" t="s">
        <v>35</v>
      </c>
      <c r="N101" s="220" t="s">
        <v>47</v>
      </c>
      <c r="O101" s="58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15" t="s">
        <v>237</v>
      </c>
      <c r="AT101" s="15" t="s">
        <v>234</v>
      </c>
      <c r="AU101" s="15" t="s">
        <v>76</v>
      </c>
      <c r="AY101" s="15" t="s">
        <v>141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5" t="s">
        <v>83</v>
      </c>
      <c r="BK101" s="191">
        <f>ROUND(I101*H101,2)</f>
        <v>0</v>
      </c>
      <c r="BL101" s="15" t="s">
        <v>149</v>
      </c>
      <c r="BM101" s="15" t="s">
        <v>386</v>
      </c>
    </row>
    <row r="102" spans="2:65" s="1" customFormat="1" ht="22.5" customHeight="1" x14ac:dyDescent="0.2">
      <c r="B102" s="32"/>
      <c r="C102" s="211" t="s">
        <v>178</v>
      </c>
      <c r="D102" s="211" t="s">
        <v>234</v>
      </c>
      <c r="E102" s="212" t="s">
        <v>387</v>
      </c>
      <c r="F102" s="213" t="s">
        <v>388</v>
      </c>
      <c r="G102" s="214" t="s">
        <v>162</v>
      </c>
      <c r="H102" s="215">
        <v>14</v>
      </c>
      <c r="I102" s="216"/>
      <c r="J102" s="217">
        <f>ROUND(I102*H102,2)</f>
        <v>0</v>
      </c>
      <c r="K102" s="213" t="s">
        <v>148</v>
      </c>
      <c r="L102" s="218"/>
      <c r="M102" s="219" t="s">
        <v>35</v>
      </c>
      <c r="N102" s="220" t="s">
        <v>47</v>
      </c>
      <c r="O102" s="58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15" t="s">
        <v>237</v>
      </c>
      <c r="AT102" s="15" t="s">
        <v>234</v>
      </c>
      <c r="AU102" s="15" t="s">
        <v>76</v>
      </c>
      <c r="AY102" s="15" t="s">
        <v>141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5" t="s">
        <v>83</v>
      </c>
      <c r="BK102" s="191">
        <f>ROUND(I102*H102,2)</f>
        <v>0</v>
      </c>
      <c r="BL102" s="15" t="s">
        <v>149</v>
      </c>
      <c r="BM102" s="15" t="s">
        <v>389</v>
      </c>
    </row>
    <row r="103" spans="2:65" s="12" customFormat="1" x14ac:dyDescent="0.2">
      <c r="B103" s="195"/>
      <c r="C103" s="196"/>
      <c r="D103" s="192" t="s">
        <v>157</v>
      </c>
      <c r="E103" s="197" t="s">
        <v>35</v>
      </c>
      <c r="F103" s="198" t="s">
        <v>390</v>
      </c>
      <c r="G103" s="196"/>
      <c r="H103" s="199">
        <v>14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157</v>
      </c>
      <c r="AU103" s="205" t="s">
        <v>76</v>
      </c>
      <c r="AV103" s="12" t="s">
        <v>85</v>
      </c>
      <c r="AW103" s="12" t="s">
        <v>37</v>
      </c>
      <c r="AX103" s="12" t="s">
        <v>83</v>
      </c>
      <c r="AY103" s="205" t="s">
        <v>141</v>
      </c>
    </row>
    <row r="104" spans="2:65" s="1" customFormat="1" ht="22.5" customHeight="1" x14ac:dyDescent="0.2">
      <c r="B104" s="32"/>
      <c r="C104" s="211" t="s">
        <v>391</v>
      </c>
      <c r="D104" s="211" t="s">
        <v>234</v>
      </c>
      <c r="E104" s="212" t="s">
        <v>392</v>
      </c>
      <c r="F104" s="213" t="s">
        <v>393</v>
      </c>
      <c r="G104" s="214" t="s">
        <v>162</v>
      </c>
      <c r="H104" s="215">
        <v>24</v>
      </c>
      <c r="I104" s="216"/>
      <c r="J104" s="217">
        <f>ROUND(I104*H104,2)</f>
        <v>0</v>
      </c>
      <c r="K104" s="213" t="s">
        <v>148</v>
      </c>
      <c r="L104" s="218"/>
      <c r="M104" s="219" t="s">
        <v>35</v>
      </c>
      <c r="N104" s="220" t="s">
        <v>47</v>
      </c>
      <c r="O104" s="58"/>
      <c r="P104" s="189">
        <f>O104*H104</f>
        <v>0</v>
      </c>
      <c r="Q104" s="189">
        <v>0.17</v>
      </c>
      <c r="R104" s="189">
        <f>Q104*H104</f>
        <v>4.08</v>
      </c>
      <c r="S104" s="189">
        <v>0</v>
      </c>
      <c r="T104" s="190">
        <f>S104*H104</f>
        <v>0</v>
      </c>
      <c r="AR104" s="15" t="s">
        <v>237</v>
      </c>
      <c r="AT104" s="15" t="s">
        <v>234</v>
      </c>
      <c r="AU104" s="15" t="s">
        <v>76</v>
      </c>
      <c r="AY104" s="15" t="s">
        <v>141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5" t="s">
        <v>83</v>
      </c>
      <c r="BK104" s="191">
        <f>ROUND(I104*H104,2)</f>
        <v>0</v>
      </c>
      <c r="BL104" s="15" t="s">
        <v>149</v>
      </c>
      <c r="BM104" s="15" t="s">
        <v>394</v>
      </c>
    </row>
    <row r="105" spans="2:65" s="1" customFormat="1" ht="39" x14ac:dyDescent="0.2">
      <c r="B105" s="32"/>
      <c r="C105" s="33"/>
      <c r="D105" s="192" t="s">
        <v>151</v>
      </c>
      <c r="E105" s="33"/>
      <c r="F105" s="193" t="s">
        <v>395</v>
      </c>
      <c r="G105" s="33"/>
      <c r="H105" s="33"/>
      <c r="I105" s="110"/>
      <c r="J105" s="33"/>
      <c r="K105" s="33"/>
      <c r="L105" s="36"/>
      <c r="M105" s="194"/>
      <c r="N105" s="58"/>
      <c r="O105" s="58"/>
      <c r="P105" s="58"/>
      <c r="Q105" s="58"/>
      <c r="R105" s="58"/>
      <c r="S105" s="58"/>
      <c r="T105" s="59"/>
      <c r="AT105" s="15" t="s">
        <v>151</v>
      </c>
      <c r="AU105" s="15" t="s">
        <v>76</v>
      </c>
    </row>
    <row r="106" spans="2:65" s="1" customFormat="1" ht="22.5" customHeight="1" x14ac:dyDescent="0.2">
      <c r="B106" s="32"/>
      <c r="C106" s="211" t="s">
        <v>396</v>
      </c>
      <c r="D106" s="211" t="s">
        <v>234</v>
      </c>
      <c r="E106" s="212" t="s">
        <v>397</v>
      </c>
      <c r="F106" s="213" t="s">
        <v>398</v>
      </c>
      <c r="G106" s="214" t="s">
        <v>162</v>
      </c>
      <c r="H106" s="215">
        <v>24</v>
      </c>
      <c r="I106" s="216"/>
      <c r="J106" s="217">
        <f>ROUND(I106*H106,2)</f>
        <v>0</v>
      </c>
      <c r="K106" s="213" t="s">
        <v>148</v>
      </c>
      <c r="L106" s="218"/>
      <c r="M106" s="219" t="s">
        <v>35</v>
      </c>
      <c r="N106" s="220" t="s">
        <v>47</v>
      </c>
      <c r="O106" s="58"/>
      <c r="P106" s="189">
        <f>O106*H106</f>
        <v>0</v>
      </c>
      <c r="Q106" s="189">
        <v>0.39700000000000002</v>
      </c>
      <c r="R106" s="189">
        <f>Q106*H106</f>
        <v>9.5280000000000005</v>
      </c>
      <c r="S106" s="189">
        <v>0</v>
      </c>
      <c r="T106" s="190">
        <f>S106*H106</f>
        <v>0</v>
      </c>
      <c r="AR106" s="15" t="s">
        <v>237</v>
      </c>
      <c r="AT106" s="15" t="s">
        <v>234</v>
      </c>
      <c r="AU106" s="15" t="s">
        <v>76</v>
      </c>
      <c r="AY106" s="15" t="s">
        <v>141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5" t="s">
        <v>83</v>
      </c>
      <c r="BK106" s="191">
        <f>ROUND(I106*H106,2)</f>
        <v>0</v>
      </c>
      <c r="BL106" s="15" t="s">
        <v>149</v>
      </c>
      <c r="BM106" s="15" t="s">
        <v>399</v>
      </c>
    </row>
    <row r="107" spans="2:65" s="1" customFormat="1" ht="19.5" x14ac:dyDescent="0.2">
      <c r="B107" s="32"/>
      <c r="C107" s="33"/>
      <c r="D107" s="192" t="s">
        <v>151</v>
      </c>
      <c r="E107" s="33"/>
      <c r="F107" s="193" t="s">
        <v>400</v>
      </c>
      <c r="G107" s="33"/>
      <c r="H107" s="33"/>
      <c r="I107" s="110"/>
      <c r="J107" s="33"/>
      <c r="K107" s="33"/>
      <c r="L107" s="36"/>
      <c r="M107" s="194"/>
      <c r="N107" s="58"/>
      <c r="O107" s="58"/>
      <c r="P107" s="58"/>
      <c r="Q107" s="58"/>
      <c r="R107" s="58"/>
      <c r="S107" s="58"/>
      <c r="T107" s="59"/>
      <c r="AT107" s="15" t="s">
        <v>151</v>
      </c>
      <c r="AU107" s="15" t="s">
        <v>76</v>
      </c>
    </row>
    <row r="108" spans="2:65" s="1" customFormat="1" ht="22.5" customHeight="1" x14ac:dyDescent="0.2">
      <c r="B108" s="32"/>
      <c r="C108" s="211" t="s">
        <v>215</v>
      </c>
      <c r="D108" s="211" t="s">
        <v>234</v>
      </c>
      <c r="E108" s="212" t="s">
        <v>401</v>
      </c>
      <c r="F108" s="213" t="s">
        <v>402</v>
      </c>
      <c r="G108" s="214" t="s">
        <v>162</v>
      </c>
      <c r="H108" s="215">
        <v>24</v>
      </c>
      <c r="I108" s="216"/>
      <c r="J108" s="217">
        <f>ROUND(I108*H108,2)</f>
        <v>0</v>
      </c>
      <c r="K108" s="213" t="s">
        <v>148</v>
      </c>
      <c r="L108" s="218"/>
      <c r="M108" s="219" t="s">
        <v>35</v>
      </c>
      <c r="N108" s="220" t="s">
        <v>47</v>
      </c>
      <c r="O108" s="58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15" t="s">
        <v>237</v>
      </c>
      <c r="AT108" s="15" t="s">
        <v>234</v>
      </c>
      <c r="AU108" s="15" t="s">
        <v>76</v>
      </c>
      <c r="AY108" s="15" t="s">
        <v>141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5" t="s">
        <v>83</v>
      </c>
      <c r="BK108" s="191">
        <f>ROUND(I108*H108,2)</f>
        <v>0</v>
      </c>
      <c r="BL108" s="15" t="s">
        <v>149</v>
      </c>
      <c r="BM108" s="15" t="s">
        <v>403</v>
      </c>
    </row>
    <row r="109" spans="2:65" s="1" customFormat="1" ht="22.5" customHeight="1" x14ac:dyDescent="0.2">
      <c r="B109" s="32"/>
      <c r="C109" s="211" t="s">
        <v>404</v>
      </c>
      <c r="D109" s="211" t="s">
        <v>234</v>
      </c>
      <c r="E109" s="212" t="s">
        <v>405</v>
      </c>
      <c r="F109" s="213" t="s">
        <v>406</v>
      </c>
      <c r="G109" s="214" t="s">
        <v>162</v>
      </c>
      <c r="H109" s="215">
        <v>1</v>
      </c>
      <c r="I109" s="216"/>
      <c r="J109" s="217">
        <f>ROUND(I109*H109,2)</f>
        <v>0</v>
      </c>
      <c r="K109" s="213" t="s">
        <v>148</v>
      </c>
      <c r="L109" s="218"/>
      <c r="M109" s="219" t="s">
        <v>35</v>
      </c>
      <c r="N109" s="220" t="s">
        <v>47</v>
      </c>
      <c r="O109" s="58"/>
      <c r="P109" s="189">
        <f>O109*H109</f>
        <v>0</v>
      </c>
      <c r="Q109" s="189">
        <v>1.5549999999999999</v>
      </c>
      <c r="R109" s="189">
        <f>Q109*H109</f>
        <v>1.5549999999999999</v>
      </c>
      <c r="S109" s="189">
        <v>0</v>
      </c>
      <c r="T109" s="190">
        <f>S109*H109</f>
        <v>0</v>
      </c>
      <c r="AR109" s="15" t="s">
        <v>237</v>
      </c>
      <c r="AT109" s="15" t="s">
        <v>234</v>
      </c>
      <c r="AU109" s="15" t="s">
        <v>76</v>
      </c>
      <c r="AY109" s="15" t="s">
        <v>141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5" t="s">
        <v>83</v>
      </c>
      <c r="BK109" s="191">
        <f>ROUND(I109*H109,2)</f>
        <v>0</v>
      </c>
      <c r="BL109" s="15" t="s">
        <v>149</v>
      </c>
      <c r="BM109" s="15" t="s">
        <v>407</v>
      </c>
    </row>
    <row r="110" spans="2:65" s="1" customFormat="1" ht="19.5" x14ac:dyDescent="0.2">
      <c r="B110" s="32"/>
      <c r="C110" s="33"/>
      <c r="D110" s="192" t="s">
        <v>151</v>
      </c>
      <c r="E110" s="33"/>
      <c r="F110" s="193" t="s">
        <v>408</v>
      </c>
      <c r="G110" s="33"/>
      <c r="H110" s="33"/>
      <c r="I110" s="110"/>
      <c r="J110" s="33"/>
      <c r="K110" s="33"/>
      <c r="L110" s="36"/>
      <c r="M110" s="194"/>
      <c r="N110" s="58"/>
      <c r="O110" s="58"/>
      <c r="P110" s="58"/>
      <c r="Q110" s="58"/>
      <c r="R110" s="58"/>
      <c r="S110" s="58"/>
      <c r="T110" s="59"/>
      <c r="AT110" s="15" t="s">
        <v>151</v>
      </c>
      <c r="AU110" s="15" t="s">
        <v>76</v>
      </c>
    </row>
    <row r="111" spans="2:65" s="1" customFormat="1" ht="22.5" customHeight="1" x14ac:dyDescent="0.2">
      <c r="B111" s="32"/>
      <c r="C111" s="211" t="s">
        <v>409</v>
      </c>
      <c r="D111" s="211" t="s">
        <v>234</v>
      </c>
      <c r="E111" s="212" t="s">
        <v>410</v>
      </c>
      <c r="F111" s="213" t="s">
        <v>411</v>
      </c>
      <c r="G111" s="214" t="s">
        <v>162</v>
      </c>
      <c r="H111" s="215">
        <v>1</v>
      </c>
      <c r="I111" s="216"/>
      <c r="J111" s="217">
        <f>ROUND(I111*H111,2)</f>
        <v>0</v>
      </c>
      <c r="K111" s="213" t="s">
        <v>148</v>
      </c>
      <c r="L111" s="218"/>
      <c r="M111" s="219" t="s">
        <v>35</v>
      </c>
      <c r="N111" s="220" t="s">
        <v>47</v>
      </c>
      <c r="O111" s="58"/>
      <c r="P111" s="189">
        <f>O111*H111</f>
        <v>0</v>
      </c>
      <c r="Q111" s="189">
        <v>0.77400000000000002</v>
      </c>
      <c r="R111" s="189">
        <f>Q111*H111</f>
        <v>0.77400000000000002</v>
      </c>
      <c r="S111" s="189">
        <v>0</v>
      </c>
      <c r="T111" s="190">
        <f>S111*H111</f>
        <v>0</v>
      </c>
      <c r="AR111" s="15" t="s">
        <v>237</v>
      </c>
      <c r="AT111" s="15" t="s">
        <v>234</v>
      </c>
      <c r="AU111" s="15" t="s">
        <v>76</v>
      </c>
      <c r="AY111" s="15" t="s">
        <v>141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5" t="s">
        <v>83</v>
      </c>
      <c r="BK111" s="191">
        <f>ROUND(I111*H111,2)</f>
        <v>0</v>
      </c>
      <c r="BL111" s="15" t="s">
        <v>149</v>
      </c>
      <c r="BM111" s="15" t="s">
        <v>412</v>
      </c>
    </row>
    <row r="112" spans="2:65" s="1" customFormat="1" ht="19.5" x14ac:dyDescent="0.2">
      <c r="B112" s="32"/>
      <c r="C112" s="33"/>
      <c r="D112" s="192" t="s">
        <v>151</v>
      </c>
      <c r="E112" s="33"/>
      <c r="F112" s="193" t="s">
        <v>408</v>
      </c>
      <c r="G112" s="33"/>
      <c r="H112" s="33"/>
      <c r="I112" s="110"/>
      <c r="J112" s="33"/>
      <c r="K112" s="33"/>
      <c r="L112" s="36"/>
      <c r="M112" s="194"/>
      <c r="N112" s="58"/>
      <c r="O112" s="58"/>
      <c r="P112" s="58"/>
      <c r="Q112" s="58"/>
      <c r="R112" s="58"/>
      <c r="S112" s="58"/>
      <c r="T112" s="59"/>
      <c r="AT112" s="15" t="s">
        <v>151</v>
      </c>
      <c r="AU112" s="15" t="s">
        <v>76</v>
      </c>
    </row>
    <row r="113" spans="2:65" s="1" customFormat="1" ht="22.5" customHeight="1" x14ac:dyDescent="0.2">
      <c r="B113" s="32"/>
      <c r="C113" s="211" t="s">
        <v>413</v>
      </c>
      <c r="D113" s="211" t="s">
        <v>234</v>
      </c>
      <c r="E113" s="212" t="s">
        <v>414</v>
      </c>
      <c r="F113" s="213" t="s">
        <v>415</v>
      </c>
      <c r="G113" s="214" t="s">
        <v>162</v>
      </c>
      <c r="H113" s="215">
        <v>2</v>
      </c>
      <c r="I113" s="216"/>
      <c r="J113" s="217">
        <f>ROUND(I113*H113,2)</f>
        <v>0</v>
      </c>
      <c r="K113" s="213" t="s">
        <v>148</v>
      </c>
      <c r="L113" s="218"/>
      <c r="M113" s="219" t="s">
        <v>35</v>
      </c>
      <c r="N113" s="220" t="s">
        <v>47</v>
      </c>
      <c r="O113" s="58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5" t="s">
        <v>237</v>
      </c>
      <c r="AT113" s="15" t="s">
        <v>234</v>
      </c>
      <c r="AU113" s="15" t="s">
        <v>76</v>
      </c>
      <c r="AY113" s="15" t="s">
        <v>141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5" t="s">
        <v>83</v>
      </c>
      <c r="BK113" s="191">
        <f>ROUND(I113*H113,2)</f>
        <v>0</v>
      </c>
      <c r="BL113" s="15" t="s">
        <v>149</v>
      </c>
      <c r="BM113" s="15" t="s">
        <v>416</v>
      </c>
    </row>
    <row r="114" spans="2:65" s="1" customFormat="1" ht="22.5" customHeight="1" x14ac:dyDescent="0.2">
      <c r="B114" s="32"/>
      <c r="C114" s="211" t="s">
        <v>417</v>
      </c>
      <c r="D114" s="211" t="s">
        <v>234</v>
      </c>
      <c r="E114" s="212" t="s">
        <v>418</v>
      </c>
      <c r="F114" s="213" t="s">
        <v>419</v>
      </c>
      <c r="G114" s="214" t="s">
        <v>242</v>
      </c>
      <c r="H114" s="215">
        <v>13.5</v>
      </c>
      <c r="I114" s="216"/>
      <c r="J114" s="217">
        <f>ROUND(I114*H114,2)</f>
        <v>0</v>
      </c>
      <c r="K114" s="213" t="s">
        <v>148</v>
      </c>
      <c r="L114" s="218"/>
      <c r="M114" s="219" t="s">
        <v>35</v>
      </c>
      <c r="N114" s="220" t="s">
        <v>47</v>
      </c>
      <c r="O114" s="58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AR114" s="15" t="s">
        <v>237</v>
      </c>
      <c r="AT114" s="15" t="s">
        <v>234</v>
      </c>
      <c r="AU114" s="15" t="s">
        <v>76</v>
      </c>
      <c r="AY114" s="15" t="s">
        <v>141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5" t="s">
        <v>83</v>
      </c>
      <c r="BK114" s="191">
        <f>ROUND(I114*H114,2)</f>
        <v>0</v>
      </c>
      <c r="BL114" s="15" t="s">
        <v>149</v>
      </c>
      <c r="BM114" s="15" t="s">
        <v>420</v>
      </c>
    </row>
    <row r="115" spans="2:65" s="1" customFormat="1" ht="58.5" x14ac:dyDescent="0.2">
      <c r="B115" s="32"/>
      <c r="C115" s="33"/>
      <c r="D115" s="192" t="s">
        <v>151</v>
      </c>
      <c r="E115" s="33"/>
      <c r="F115" s="193" t="s">
        <v>421</v>
      </c>
      <c r="G115" s="33"/>
      <c r="H115" s="33"/>
      <c r="I115" s="110"/>
      <c r="J115" s="33"/>
      <c r="K115" s="33"/>
      <c r="L115" s="36"/>
      <c r="M115" s="194"/>
      <c r="N115" s="58"/>
      <c r="O115" s="58"/>
      <c r="P115" s="58"/>
      <c r="Q115" s="58"/>
      <c r="R115" s="58"/>
      <c r="S115" s="58"/>
      <c r="T115" s="59"/>
      <c r="AT115" s="15" t="s">
        <v>151</v>
      </c>
      <c r="AU115" s="15" t="s">
        <v>76</v>
      </c>
    </row>
    <row r="116" spans="2:65" s="12" customFormat="1" x14ac:dyDescent="0.2">
      <c r="B116" s="195"/>
      <c r="C116" s="196"/>
      <c r="D116" s="192" t="s">
        <v>157</v>
      </c>
      <c r="E116" s="197" t="s">
        <v>35</v>
      </c>
      <c r="F116" s="198" t="s">
        <v>422</v>
      </c>
      <c r="G116" s="196"/>
      <c r="H116" s="199">
        <v>13.5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157</v>
      </c>
      <c r="AU116" s="205" t="s">
        <v>76</v>
      </c>
      <c r="AV116" s="12" t="s">
        <v>85</v>
      </c>
      <c r="AW116" s="12" t="s">
        <v>37</v>
      </c>
      <c r="AX116" s="12" t="s">
        <v>83</v>
      </c>
      <c r="AY116" s="205" t="s">
        <v>141</v>
      </c>
    </row>
    <row r="117" spans="2:65" s="1" customFormat="1" ht="22.5" customHeight="1" x14ac:dyDescent="0.2">
      <c r="B117" s="32"/>
      <c r="C117" s="211" t="s">
        <v>423</v>
      </c>
      <c r="D117" s="211" t="s">
        <v>234</v>
      </c>
      <c r="E117" s="212" t="s">
        <v>424</v>
      </c>
      <c r="F117" s="213" t="s">
        <v>425</v>
      </c>
      <c r="G117" s="214" t="s">
        <v>174</v>
      </c>
      <c r="H117" s="215">
        <v>1.827</v>
      </c>
      <c r="I117" s="216"/>
      <c r="J117" s="217">
        <f>ROUND(I117*H117,2)</f>
        <v>0</v>
      </c>
      <c r="K117" s="213" t="s">
        <v>148</v>
      </c>
      <c r="L117" s="218"/>
      <c r="M117" s="219" t="s">
        <v>35</v>
      </c>
      <c r="N117" s="220" t="s">
        <v>47</v>
      </c>
      <c r="O117" s="58"/>
      <c r="P117" s="189">
        <f>O117*H117</f>
        <v>0</v>
      </c>
      <c r="Q117" s="189">
        <v>1</v>
      </c>
      <c r="R117" s="189">
        <f>Q117*H117</f>
        <v>1.827</v>
      </c>
      <c r="S117" s="189">
        <v>0</v>
      </c>
      <c r="T117" s="190">
        <f>S117*H117</f>
        <v>0</v>
      </c>
      <c r="AR117" s="15" t="s">
        <v>237</v>
      </c>
      <c r="AT117" s="15" t="s">
        <v>234</v>
      </c>
      <c r="AU117" s="15" t="s">
        <v>76</v>
      </c>
      <c r="AY117" s="15" t="s">
        <v>141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5" t="s">
        <v>83</v>
      </c>
      <c r="BK117" s="191">
        <f>ROUND(I117*H117,2)</f>
        <v>0</v>
      </c>
      <c r="BL117" s="15" t="s">
        <v>149</v>
      </c>
      <c r="BM117" s="15" t="s">
        <v>426</v>
      </c>
    </row>
    <row r="118" spans="2:65" s="1" customFormat="1" ht="19.5" x14ac:dyDescent="0.2">
      <c r="B118" s="32"/>
      <c r="C118" s="33"/>
      <c r="D118" s="192" t="s">
        <v>151</v>
      </c>
      <c r="E118" s="33"/>
      <c r="F118" s="193" t="s">
        <v>427</v>
      </c>
      <c r="G118" s="33"/>
      <c r="H118" s="33"/>
      <c r="I118" s="110"/>
      <c r="J118" s="33"/>
      <c r="K118" s="33"/>
      <c r="L118" s="36"/>
      <c r="M118" s="194"/>
      <c r="N118" s="58"/>
      <c r="O118" s="58"/>
      <c r="P118" s="58"/>
      <c r="Q118" s="58"/>
      <c r="R118" s="58"/>
      <c r="S118" s="58"/>
      <c r="T118" s="59"/>
      <c r="AT118" s="15" t="s">
        <v>151</v>
      </c>
      <c r="AU118" s="15" t="s">
        <v>76</v>
      </c>
    </row>
    <row r="119" spans="2:65" s="12" customFormat="1" x14ac:dyDescent="0.2">
      <c r="B119" s="195"/>
      <c r="C119" s="196"/>
      <c r="D119" s="192" t="s">
        <v>157</v>
      </c>
      <c r="E119" s="197" t="s">
        <v>35</v>
      </c>
      <c r="F119" s="198" t="s">
        <v>428</v>
      </c>
      <c r="G119" s="196"/>
      <c r="H119" s="199">
        <v>1.827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157</v>
      </c>
      <c r="AU119" s="205" t="s">
        <v>76</v>
      </c>
      <c r="AV119" s="12" t="s">
        <v>85</v>
      </c>
      <c r="AW119" s="12" t="s">
        <v>37</v>
      </c>
      <c r="AX119" s="12" t="s">
        <v>83</v>
      </c>
      <c r="AY119" s="205" t="s">
        <v>141</v>
      </c>
    </row>
    <row r="120" spans="2:65" s="1" customFormat="1" ht="16.5" customHeight="1" x14ac:dyDescent="0.2">
      <c r="B120" s="32"/>
      <c r="C120" s="211" t="s">
        <v>429</v>
      </c>
      <c r="D120" s="211" t="s">
        <v>234</v>
      </c>
      <c r="E120" s="212" t="s">
        <v>430</v>
      </c>
      <c r="F120" s="213" t="s">
        <v>431</v>
      </c>
      <c r="G120" s="214" t="s">
        <v>252</v>
      </c>
      <c r="H120" s="215">
        <v>6</v>
      </c>
      <c r="I120" s="216"/>
      <c r="J120" s="217">
        <f>ROUND(I120*H120,2)</f>
        <v>0</v>
      </c>
      <c r="K120" s="213" t="s">
        <v>432</v>
      </c>
      <c r="L120" s="218"/>
      <c r="M120" s="219" t="s">
        <v>35</v>
      </c>
      <c r="N120" s="220" t="s">
        <v>47</v>
      </c>
      <c r="O120" s="58"/>
      <c r="P120" s="189">
        <f>O120*H120</f>
        <v>0</v>
      </c>
      <c r="Q120" s="189">
        <v>2.027E-2</v>
      </c>
      <c r="R120" s="189">
        <f>Q120*H120</f>
        <v>0.12162000000000001</v>
      </c>
      <c r="S120" s="189">
        <v>0</v>
      </c>
      <c r="T120" s="190">
        <f>S120*H120</f>
        <v>0</v>
      </c>
      <c r="AR120" s="15" t="s">
        <v>237</v>
      </c>
      <c r="AT120" s="15" t="s">
        <v>234</v>
      </c>
      <c r="AU120" s="15" t="s">
        <v>76</v>
      </c>
      <c r="AY120" s="15" t="s">
        <v>141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5" t="s">
        <v>83</v>
      </c>
      <c r="BK120" s="191">
        <f>ROUND(I120*H120,2)</f>
        <v>0</v>
      </c>
      <c r="BL120" s="15" t="s">
        <v>149</v>
      </c>
      <c r="BM120" s="15" t="s">
        <v>433</v>
      </c>
    </row>
    <row r="121" spans="2:65" s="1" customFormat="1" ht="19.5" x14ac:dyDescent="0.2">
      <c r="B121" s="32"/>
      <c r="C121" s="33"/>
      <c r="D121" s="192" t="s">
        <v>151</v>
      </c>
      <c r="E121" s="33"/>
      <c r="F121" s="193" t="s">
        <v>434</v>
      </c>
      <c r="G121" s="33"/>
      <c r="H121" s="33"/>
      <c r="I121" s="110"/>
      <c r="J121" s="33"/>
      <c r="K121" s="33"/>
      <c r="L121" s="36"/>
      <c r="M121" s="194"/>
      <c r="N121" s="58"/>
      <c r="O121" s="58"/>
      <c r="P121" s="58"/>
      <c r="Q121" s="58"/>
      <c r="R121" s="58"/>
      <c r="S121" s="58"/>
      <c r="T121" s="59"/>
      <c r="AT121" s="15" t="s">
        <v>151</v>
      </c>
      <c r="AU121" s="15" t="s">
        <v>76</v>
      </c>
    </row>
    <row r="122" spans="2:65" s="1" customFormat="1" ht="22.5" customHeight="1" x14ac:dyDescent="0.2">
      <c r="B122" s="32"/>
      <c r="C122" s="211" t="s">
        <v>435</v>
      </c>
      <c r="D122" s="211" t="s">
        <v>234</v>
      </c>
      <c r="E122" s="212" t="s">
        <v>436</v>
      </c>
      <c r="F122" s="213" t="s">
        <v>437</v>
      </c>
      <c r="G122" s="214" t="s">
        <v>297</v>
      </c>
      <c r="H122" s="215">
        <v>1.3879999999999999</v>
      </c>
      <c r="I122" s="216"/>
      <c r="J122" s="217">
        <f>ROUND(I122*H122,2)</f>
        <v>0</v>
      </c>
      <c r="K122" s="213" t="s">
        <v>148</v>
      </c>
      <c r="L122" s="218"/>
      <c r="M122" s="219" t="s">
        <v>35</v>
      </c>
      <c r="N122" s="220" t="s">
        <v>47</v>
      </c>
      <c r="O122" s="58"/>
      <c r="P122" s="189">
        <f>O122*H122</f>
        <v>0</v>
      </c>
      <c r="Q122" s="189">
        <v>2.4289999999999998</v>
      </c>
      <c r="R122" s="189">
        <f>Q122*H122</f>
        <v>3.3714519999999997</v>
      </c>
      <c r="S122" s="189">
        <v>0</v>
      </c>
      <c r="T122" s="190">
        <f>S122*H122</f>
        <v>0</v>
      </c>
      <c r="AR122" s="15" t="s">
        <v>237</v>
      </c>
      <c r="AT122" s="15" t="s">
        <v>234</v>
      </c>
      <c r="AU122" s="15" t="s">
        <v>76</v>
      </c>
      <c r="AY122" s="15" t="s">
        <v>141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5" t="s">
        <v>83</v>
      </c>
      <c r="BK122" s="191">
        <f>ROUND(I122*H122,2)</f>
        <v>0</v>
      </c>
      <c r="BL122" s="15" t="s">
        <v>149</v>
      </c>
      <c r="BM122" s="15" t="s">
        <v>438</v>
      </c>
    </row>
    <row r="123" spans="2:65" s="1" customFormat="1" ht="29.25" x14ac:dyDescent="0.2">
      <c r="B123" s="32"/>
      <c r="C123" s="33"/>
      <c r="D123" s="192" t="s">
        <v>151</v>
      </c>
      <c r="E123" s="33"/>
      <c r="F123" s="193" t="s">
        <v>439</v>
      </c>
      <c r="G123" s="33"/>
      <c r="H123" s="33"/>
      <c r="I123" s="110"/>
      <c r="J123" s="33"/>
      <c r="K123" s="33"/>
      <c r="L123" s="36"/>
      <c r="M123" s="194"/>
      <c r="N123" s="58"/>
      <c r="O123" s="58"/>
      <c r="P123" s="58"/>
      <c r="Q123" s="58"/>
      <c r="R123" s="58"/>
      <c r="S123" s="58"/>
      <c r="T123" s="59"/>
      <c r="AT123" s="15" t="s">
        <v>151</v>
      </c>
      <c r="AU123" s="15" t="s">
        <v>76</v>
      </c>
    </row>
    <row r="124" spans="2:65" s="12" customFormat="1" x14ac:dyDescent="0.2">
      <c r="B124" s="195"/>
      <c r="C124" s="196"/>
      <c r="D124" s="192" t="s">
        <v>157</v>
      </c>
      <c r="E124" s="197" t="s">
        <v>35</v>
      </c>
      <c r="F124" s="198" t="s">
        <v>440</v>
      </c>
      <c r="G124" s="196"/>
      <c r="H124" s="199">
        <v>1.3879999999999999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157</v>
      </c>
      <c r="AU124" s="205" t="s">
        <v>76</v>
      </c>
      <c r="AV124" s="12" t="s">
        <v>85</v>
      </c>
      <c r="AW124" s="12" t="s">
        <v>37</v>
      </c>
      <c r="AX124" s="12" t="s">
        <v>83</v>
      </c>
      <c r="AY124" s="205" t="s">
        <v>141</v>
      </c>
    </row>
    <row r="125" spans="2:65" s="11" customFormat="1" ht="25.9" customHeight="1" x14ac:dyDescent="0.2">
      <c r="B125" s="164"/>
      <c r="C125" s="165"/>
      <c r="D125" s="166" t="s">
        <v>75</v>
      </c>
      <c r="E125" s="167" t="s">
        <v>139</v>
      </c>
      <c r="F125" s="167" t="s">
        <v>140</v>
      </c>
      <c r="G125" s="165"/>
      <c r="H125" s="165"/>
      <c r="I125" s="168"/>
      <c r="J125" s="169">
        <f>BK125</f>
        <v>0</v>
      </c>
      <c r="K125" s="165"/>
      <c r="L125" s="170"/>
      <c r="M125" s="171"/>
      <c r="N125" s="172"/>
      <c r="O125" s="172"/>
      <c r="P125" s="173">
        <f>P126</f>
        <v>0</v>
      </c>
      <c r="Q125" s="172"/>
      <c r="R125" s="173">
        <f>R126</f>
        <v>0</v>
      </c>
      <c r="S125" s="172"/>
      <c r="T125" s="174">
        <f>T126</f>
        <v>0</v>
      </c>
      <c r="AR125" s="175" t="s">
        <v>83</v>
      </c>
      <c r="AT125" s="176" t="s">
        <v>75</v>
      </c>
      <c r="AU125" s="176" t="s">
        <v>76</v>
      </c>
      <c r="AY125" s="175" t="s">
        <v>141</v>
      </c>
      <c r="BK125" s="177">
        <f>BK126</f>
        <v>0</v>
      </c>
    </row>
    <row r="126" spans="2:65" s="11" customFormat="1" ht="22.9" customHeight="1" x14ac:dyDescent="0.2">
      <c r="B126" s="164"/>
      <c r="C126" s="165"/>
      <c r="D126" s="166" t="s">
        <v>75</v>
      </c>
      <c r="E126" s="178" t="s">
        <v>142</v>
      </c>
      <c r="F126" s="178" t="s">
        <v>143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SUM(P127:P159)</f>
        <v>0</v>
      </c>
      <c r="Q126" s="172"/>
      <c r="R126" s="173">
        <f>SUM(R127:R159)</f>
        <v>0</v>
      </c>
      <c r="S126" s="172"/>
      <c r="T126" s="174">
        <f>SUM(T127:T159)</f>
        <v>0</v>
      </c>
      <c r="AR126" s="175" t="s">
        <v>83</v>
      </c>
      <c r="AT126" s="176" t="s">
        <v>75</v>
      </c>
      <c r="AU126" s="176" t="s">
        <v>83</v>
      </c>
      <c r="AY126" s="175" t="s">
        <v>141</v>
      </c>
      <c r="BK126" s="177">
        <f>SUM(BK127:BK159)</f>
        <v>0</v>
      </c>
    </row>
    <row r="127" spans="2:65" s="1" customFormat="1" ht="22.5" customHeight="1" x14ac:dyDescent="0.2">
      <c r="B127" s="32"/>
      <c r="C127" s="180" t="s">
        <v>441</v>
      </c>
      <c r="D127" s="180" t="s">
        <v>144</v>
      </c>
      <c r="E127" s="181" t="s">
        <v>442</v>
      </c>
      <c r="F127" s="182" t="s">
        <v>443</v>
      </c>
      <c r="G127" s="183" t="s">
        <v>162</v>
      </c>
      <c r="H127" s="184">
        <v>4</v>
      </c>
      <c r="I127" s="185"/>
      <c r="J127" s="186">
        <f>ROUND(I127*H127,2)</f>
        <v>0</v>
      </c>
      <c r="K127" s="182" t="s">
        <v>148</v>
      </c>
      <c r="L127" s="36"/>
      <c r="M127" s="187" t="s">
        <v>35</v>
      </c>
      <c r="N127" s="188" t="s">
        <v>47</v>
      </c>
      <c r="O127" s="58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15" t="s">
        <v>149</v>
      </c>
      <c r="AT127" s="15" t="s">
        <v>144</v>
      </c>
      <c r="AU127" s="15" t="s">
        <v>85</v>
      </c>
      <c r="AY127" s="15" t="s">
        <v>141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5" t="s">
        <v>83</v>
      </c>
      <c r="BK127" s="191">
        <f>ROUND(I127*H127,2)</f>
        <v>0</v>
      </c>
      <c r="BL127" s="15" t="s">
        <v>149</v>
      </c>
      <c r="BM127" s="15" t="s">
        <v>444</v>
      </c>
    </row>
    <row r="128" spans="2:65" s="1" customFormat="1" ht="19.5" x14ac:dyDescent="0.2">
      <c r="B128" s="32"/>
      <c r="C128" s="33"/>
      <c r="D128" s="192" t="s">
        <v>164</v>
      </c>
      <c r="E128" s="33"/>
      <c r="F128" s="193" t="s">
        <v>445</v>
      </c>
      <c r="G128" s="33"/>
      <c r="H128" s="33"/>
      <c r="I128" s="110"/>
      <c r="J128" s="33"/>
      <c r="K128" s="33"/>
      <c r="L128" s="36"/>
      <c r="M128" s="194"/>
      <c r="N128" s="58"/>
      <c r="O128" s="58"/>
      <c r="P128" s="58"/>
      <c r="Q128" s="58"/>
      <c r="R128" s="58"/>
      <c r="S128" s="58"/>
      <c r="T128" s="59"/>
      <c r="AT128" s="15" t="s">
        <v>164</v>
      </c>
      <c r="AU128" s="15" t="s">
        <v>85</v>
      </c>
    </row>
    <row r="129" spans="2:65" s="1" customFormat="1" ht="19.5" x14ac:dyDescent="0.2">
      <c r="B129" s="32"/>
      <c r="C129" s="33"/>
      <c r="D129" s="192" t="s">
        <v>151</v>
      </c>
      <c r="E129" s="33"/>
      <c r="F129" s="193" t="s">
        <v>408</v>
      </c>
      <c r="G129" s="33"/>
      <c r="H129" s="33"/>
      <c r="I129" s="110"/>
      <c r="J129" s="33"/>
      <c r="K129" s="33"/>
      <c r="L129" s="36"/>
      <c r="M129" s="194"/>
      <c r="N129" s="58"/>
      <c r="O129" s="58"/>
      <c r="P129" s="58"/>
      <c r="Q129" s="58"/>
      <c r="R129" s="58"/>
      <c r="S129" s="58"/>
      <c r="T129" s="59"/>
      <c r="AT129" s="15" t="s">
        <v>151</v>
      </c>
      <c r="AU129" s="15" t="s">
        <v>85</v>
      </c>
    </row>
    <row r="130" spans="2:65" s="1" customFormat="1" ht="22.5" customHeight="1" x14ac:dyDescent="0.2">
      <c r="B130" s="32"/>
      <c r="C130" s="180" t="s">
        <v>446</v>
      </c>
      <c r="D130" s="180" t="s">
        <v>144</v>
      </c>
      <c r="E130" s="181" t="s">
        <v>447</v>
      </c>
      <c r="F130" s="182" t="s">
        <v>448</v>
      </c>
      <c r="G130" s="183" t="s">
        <v>162</v>
      </c>
      <c r="H130" s="184">
        <v>2</v>
      </c>
      <c r="I130" s="185"/>
      <c r="J130" s="186">
        <f>ROUND(I130*H130,2)</f>
        <v>0</v>
      </c>
      <c r="K130" s="182" t="s">
        <v>148</v>
      </c>
      <c r="L130" s="36"/>
      <c r="M130" s="187" t="s">
        <v>35</v>
      </c>
      <c r="N130" s="188" t="s">
        <v>47</v>
      </c>
      <c r="O130" s="58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AR130" s="15" t="s">
        <v>149</v>
      </c>
      <c r="AT130" s="15" t="s">
        <v>144</v>
      </c>
      <c r="AU130" s="15" t="s">
        <v>85</v>
      </c>
      <c r="AY130" s="15" t="s">
        <v>141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5" t="s">
        <v>83</v>
      </c>
      <c r="BK130" s="191">
        <f>ROUND(I130*H130,2)</f>
        <v>0</v>
      </c>
      <c r="BL130" s="15" t="s">
        <v>149</v>
      </c>
      <c r="BM130" s="15" t="s">
        <v>449</v>
      </c>
    </row>
    <row r="131" spans="2:65" s="1" customFormat="1" ht="29.25" x14ac:dyDescent="0.2">
      <c r="B131" s="32"/>
      <c r="C131" s="33"/>
      <c r="D131" s="192" t="s">
        <v>164</v>
      </c>
      <c r="E131" s="33"/>
      <c r="F131" s="193" t="s">
        <v>450</v>
      </c>
      <c r="G131" s="33"/>
      <c r="H131" s="33"/>
      <c r="I131" s="110"/>
      <c r="J131" s="33"/>
      <c r="K131" s="33"/>
      <c r="L131" s="36"/>
      <c r="M131" s="194"/>
      <c r="N131" s="58"/>
      <c r="O131" s="58"/>
      <c r="P131" s="58"/>
      <c r="Q131" s="58"/>
      <c r="R131" s="58"/>
      <c r="S131" s="58"/>
      <c r="T131" s="59"/>
      <c r="AT131" s="15" t="s">
        <v>164</v>
      </c>
      <c r="AU131" s="15" t="s">
        <v>85</v>
      </c>
    </row>
    <row r="132" spans="2:65" s="1" customFormat="1" ht="19.5" x14ac:dyDescent="0.2">
      <c r="B132" s="32"/>
      <c r="C132" s="33"/>
      <c r="D132" s="192" t="s">
        <v>151</v>
      </c>
      <c r="E132" s="33"/>
      <c r="F132" s="193" t="s">
        <v>451</v>
      </c>
      <c r="G132" s="33"/>
      <c r="H132" s="33"/>
      <c r="I132" s="110"/>
      <c r="J132" s="33"/>
      <c r="K132" s="33"/>
      <c r="L132" s="36"/>
      <c r="M132" s="194"/>
      <c r="N132" s="58"/>
      <c r="O132" s="58"/>
      <c r="P132" s="58"/>
      <c r="Q132" s="58"/>
      <c r="R132" s="58"/>
      <c r="S132" s="58"/>
      <c r="T132" s="59"/>
      <c r="AT132" s="15" t="s">
        <v>151</v>
      </c>
      <c r="AU132" s="15" t="s">
        <v>85</v>
      </c>
    </row>
    <row r="133" spans="2:65" s="1" customFormat="1" ht="22.5" customHeight="1" x14ac:dyDescent="0.2">
      <c r="B133" s="32"/>
      <c r="C133" s="180" t="s">
        <v>452</v>
      </c>
      <c r="D133" s="180" t="s">
        <v>144</v>
      </c>
      <c r="E133" s="181" t="s">
        <v>453</v>
      </c>
      <c r="F133" s="182" t="s">
        <v>454</v>
      </c>
      <c r="G133" s="183" t="s">
        <v>162</v>
      </c>
      <c r="H133" s="184">
        <v>2</v>
      </c>
      <c r="I133" s="185"/>
      <c r="J133" s="186">
        <f>ROUND(I133*H133,2)</f>
        <v>0</v>
      </c>
      <c r="K133" s="182" t="s">
        <v>148</v>
      </c>
      <c r="L133" s="36"/>
      <c r="M133" s="187" t="s">
        <v>35</v>
      </c>
      <c r="N133" s="188" t="s">
        <v>47</v>
      </c>
      <c r="O133" s="58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15" t="s">
        <v>149</v>
      </c>
      <c r="AT133" s="15" t="s">
        <v>144</v>
      </c>
      <c r="AU133" s="15" t="s">
        <v>85</v>
      </c>
      <c r="AY133" s="15" t="s">
        <v>141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5" t="s">
        <v>83</v>
      </c>
      <c r="BK133" s="191">
        <f>ROUND(I133*H133,2)</f>
        <v>0</v>
      </c>
      <c r="BL133" s="15" t="s">
        <v>149</v>
      </c>
      <c r="BM133" s="15" t="s">
        <v>455</v>
      </c>
    </row>
    <row r="134" spans="2:65" s="1" customFormat="1" ht="29.25" x14ac:dyDescent="0.2">
      <c r="B134" s="32"/>
      <c r="C134" s="33"/>
      <c r="D134" s="192" t="s">
        <v>164</v>
      </c>
      <c r="E134" s="33"/>
      <c r="F134" s="193" t="s">
        <v>450</v>
      </c>
      <c r="G134" s="33"/>
      <c r="H134" s="33"/>
      <c r="I134" s="110"/>
      <c r="J134" s="33"/>
      <c r="K134" s="33"/>
      <c r="L134" s="36"/>
      <c r="M134" s="194"/>
      <c r="N134" s="58"/>
      <c r="O134" s="58"/>
      <c r="P134" s="58"/>
      <c r="Q134" s="58"/>
      <c r="R134" s="58"/>
      <c r="S134" s="58"/>
      <c r="T134" s="59"/>
      <c r="AT134" s="15" t="s">
        <v>164</v>
      </c>
      <c r="AU134" s="15" t="s">
        <v>85</v>
      </c>
    </row>
    <row r="135" spans="2:65" s="1" customFormat="1" ht="19.5" x14ac:dyDescent="0.2">
      <c r="B135" s="32"/>
      <c r="C135" s="33"/>
      <c r="D135" s="192" t="s">
        <v>151</v>
      </c>
      <c r="E135" s="33"/>
      <c r="F135" s="193" t="s">
        <v>408</v>
      </c>
      <c r="G135" s="33"/>
      <c r="H135" s="33"/>
      <c r="I135" s="110"/>
      <c r="J135" s="33"/>
      <c r="K135" s="33"/>
      <c r="L135" s="36"/>
      <c r="M135" s="194"/>
      <c r="N135" s="58"/>
      <c r="O135" s="58"/>
      <c r="P135" s="58"/>
      <c r="Q135" s="58"/>
      <c r="R135" s="58"/>
      <c r="S135" s="58"/>
      <c r="T135" s="59"/>
      <c r="AT135" s="15" t="s">
        <v>151</v>
      </c>
      <c r="AU135" s="15" t="s">
        <v>85</v>
      </c>
    </row>
    <row r="136" spans="2:65" s="1" customFormat="1" ht="22.5" customHeight="1" x14ac:dyDescent="0.2">
      <c r="B136" s="32"/>
      <c r="C136" s="180" t="s">
        <v>204</v>
      </c>
      <c r="D136" s="180" t="s">
        <v>144</v>
      </c>
      <c r="E136" s="181" t="s">
        <v>456</v>
      </c>
      <c r="F136" s="182" t="s">
        <v>457</v>
      </c>
      <c r="G136" s="183" t="s">
        <v>162</v>
      </c>
      <c r="H136" s="184">
        <v>3</v>
      </c>
      <c r="I136" s="185"/>
      <c r="J136" s="186">
        <f>ROUND(I136*H136,2)</f>
        <v>0</v>
      </c>
      <c r="K136" s="182" t="s">
        <v>148</v>
      </c>
      <c r="L136" s="36"/>
      <c r="M136" s="187" t="s">
        <v>35</v>
      </c>
      <c r="N136" s="188" t="s">
        <v>47</v>
      </c>
      <c r="O136" s="58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5" t="s">
        <v>149</v>
      </c>
      <c r="AT136" s="15" t="s">
        <v>144</v>
      </c>
      <c r="AU136" s="15" t="s">
        <v>85</v>
      </c>
      <c r="AY136" s="15" t="s">
        <v>141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5" t="s">
        <v>83</v>
      </c>
      <c r="BK136" s="191">
        <f>ROUND(I136*H136,2)</f>
        <v>0</v>
      </c>
      <c r="BL136" s="15" t="s">
        <v>149</v>
      </c>
      <c r="BM136" s="15" t="s">
        <v>458</v>
      </c>
    </row>
    <row r="137" spans="2:65" s="1" customFormat="1" ht="78" x14ac:dyDescent="0.2">
      <c r="B137" s="32"/>
      <c r="C137" s="33"/>
      <c r="D137" s="192" t="s">
        <v>151</v>
      </c>
      <c r="E137" s="33"/>
      <c r="F137" s="193" t="s">
        <v>459</v>
      </c>
      <c r="G137" s="33"/>
      <c r="H137" s="33"/>
      <c r="I137" s="110"/>
      <c r="J137" s="33"/>
      <c r="K137" s="33"/>
      <c r="L137" s="36"/>
      <c r="M137" s="194"/>
      <c r="N137" s="58"/>
      <c r="O137" s="58"/>
      <c r="P137" s="58"/>
      <c r="Q137" s="58"/>
      <c r="R137" s="58"/>
      <c r="S137" s="58"/>
      <c r="T137" s="59"/>
      <c r="AT137" s="15" t="s">
        <v>151</v>
      </c>
      <c r="AU137" s="15" t="s">
        <v>85</v>
      </c>
    </row>
    <row r="138" spans="2:65" s="1" customFormat="1" ht="33.75" customHeight="1" x14ac:dyDescent="0.2">
      <c r="B138" s="32"/>
      <c r="C138" s="180" t="s">
        <v>260</v>
      </c>
      <c r="D138" s="180" t="s">
        <v>144</v>
      </c>
      <c r="E138" s="181" t="s">
        <v>460</v>
      </c>
      <c r="F138" s="182" t="s">
        <v>461</v>
      </c>
      <c r="G138" s="183" t="s">
        <v>162</v>
      </c>
      <c r="H138" s="184">
        <v>3</v>
      </c>
      <c r="I138" s="185"/>
      <c r="J138" s="186">
        <f>ROUND(I138*H138,2)</f>
        <v>0</v>
      </c>
      <c r="K138" s="182" t="s">
        <v>148</v>
      </c>
      <c r="L138" s="36"/>
      <c r="M138" s="187" t="s">
        <v>35</v>
      </c>
      <c r="N138" s="188" t="s">
        <v>47</v>
      </c>
      <c r="O138" s="58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5" t="s">
        <v>149</v>
      </c>
      <c r="AT138" s="15" t="s">
        <v>144</v>
      </c>
      <c r="AU138" s="15" t="s">
        <v>85</v>
      </c>
      <c r="AY138" s="15" t="s">
        <v>141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5" t="s">
        <v>83</v>
      </c>
      <c r="BK138" s="191">
        <f>ROUND(I138*H138,2)</f>
        <v>0</v>
      </c>
      <c r="BL138" s="15" t="s">
        <v>149</v>
      </c>
      <c r="BM138" s="15" t="s">
        <v>462</v>
      </c>
    </row>
    <row r="139" spans="2:65" s="1" customFormat="1" ht="78" x14ac:dyDescent="0.2">
      <c r="B139" s="32"/>
      <c r="C139" s="33"/>
      <c r="D139" s="192" t="s">
        <v>151</v>
      </c>
      <c r="E139" s="33"/>
      <c r="F139" s="193" t="s">
        <v>459</v>
      </c>
      <c r="G139" s="33"/>
      <c r="H139" s="33"/>
      <c r="I139" s="110"/>
      <c r="J139" s="33"/>
      <c r="K139" s="33"/>
      <c r="L139" s="36"/>
      <c r="M139" s="194"/>
      <c r="N139" s="58"/>
      <c r="O139" s="58"/>
      <c r="P139" s="58"/>
      <c r="Q139" s="58"/>
      <c r="R139" s="58"/>
      <c r="S139" s="58"/>
      <c r="T139" s="59"/>
      <c r="AT139" s="15" t="s">
        <v>151</v>
      </c>
      <c r="AU139" s="15" t="s">
        <v>85</v>
      </c>
    </row>
    <row r="140" spans="2:65" s="1" customFormat="1" ht="33.75" customHeight="1" x14ac:dyDescent="0.2">
      <c r="B140" s="32"/>
      <c r="C140" s="180" t="s">
        <v>463</v>
      </c>
      <c r="D140" s="180" t="s">
        <v>144</v>
      </c>
      <c r="E140" s="181" t="s">
        <v>464</v>
      </c>
      <c r="F140" s="182" t="s">
        <v>465</v>
      </c>
      <c r="G140" s="183" t="s">
        <v>162</v>
      </c>
      <c r="H140" s="184">
        <v>2</v>
      </c>
      <c r="I140" s="185"/>
      <c r="J140" s="186">
        <f>ROUND(I140*H140,2)</f>
        <v>0</v>
      </c>
      <c r="K140" s="182" t="s">
        <v>148</v>
      </c>
      <c r="L140" s="36"/>
      <c r="M140" s="187" t="s">
        <v>35</v>
      </c>
      <c r="N140" s="188" t="s">
        <v>47</v>
      </c>
      <c r="O140" s="58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5" t="s">
        <v>149</v>
      </c>
      <c r="AT140" s="15" t="s">
        <v>144</v>
      </c>
      <c r="AU140" s="15" t="s">
        <v>85</v>
      </c>
      <c r="AY140" s="15" t="s">
        <v>141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5" t="s">
        <v>83</v>
      </c>
      <c r="BK140" s="191">
        <f>ROUND(I140*H140,2)</f>
        <v>0</v>
      </c>
      <c r="BL140" s="15" t="s">
        <v>149</v>
      </c>
      <c r="BM140" s="15" t="s">
        <v>466</v>
      </c>
    </row>
    <row r="141" spans="2:65" s="1" customFormat="1" ht="29.25" x14ac:dyDescent="0.2">
      <c r="B141" s="32"/>
      <c r="C141" s="33"/>
      <c r="D141" s="192" t="s">
        <v>164</v>
      </c>
      <c r="E141" s="33"/>
      <c r="F141" s="193" t="s">
        <v>467</v>
      </c>
      <c r="G141" s="33"/>
      <c r="H141" s="33"/>
      <c r="I141" s="110"/>
      <c r="J141" s="33"/>
      <c r="K141" s="33"/>
      <c r="L141" s="36"/>
      <c r="M141" s="194"/>
      <c r="N141" s="58"/>
      <c r="O141" s="58"/>
      <c r="P141" s="58"/>
      <c r="Q141" s="58"/>
      <c r="R141" s="58"/>
      <c r="S141" s="58"/>
      <c r="T141" s="59"/>
      <c r="AT141" s="15" t="s">
        <v>164</v>
      </c>
      <c r="AU141" s="15" t="s">
        <v>85</v>
      </c>
    </row>
    <row r="142" spans="2:65" s="1" customFormat="1" ht="19.5" x14ac:dyDescent="0.2">
      <c r="B142" s="32"/>
      <c r="C142" s="33"/>
      <c r="D142" s="192" t="s">
        <v>151</v>
      </c>
      <c r="E142" s="33"/>
      <c r="F142" s="193" t="s">
        <v>468</v>
      </c>
      <c r="G142" s="33"/>
      <c r="H142" s="33"/>
      <c r="I142" s="110"/>
      <c r="J142" s="33"/>
      <c r="K142" s="33"/>
      <c r="L142" s="36"/>
      <c r="M142" s="194"/>
      <c r="N142" s="58"/>
      <c r="O142" s="58"/>
      <c r="P142" s="58"/>
      <c r="Q142" s="58"/>
      <c r="R142" s="58"/>
      <c r="S142" s="58"/>
      <c r="T142" s="59"/>
      <c r="AT142" s="15" t="s">
        <v>151</v>
      </c>
      <c r="AU142" s="15" t="s">
        <v>85</v>
      </c>
    </row>
    <row r="143" spans="2:65" s="1" customFormat="1" ht="22.5" customHeight="1" x14ac:dyDescent="0.2">
      <c r="B143" s="32"/>
      <c r="C143" s="180" t="s">
        <v>469</v>
      </c>
      <c r="D143" s="180" t="s">
        <v>144</v>
      </c>
      <c r="E143" s="181" t="s">
        <v>470</v>
      </c>
      <c r="F143" s="182" t="s">
        <v>471</v>
      </c>
      <c r="G143" s="183" t="s">
        <v>162</v>
      </c>
      <c r="H143" s="184">
        <v>15</v>
      </c>
      <c r="I143" s="185"/>
      <c r="J143" s="186">
        <f>ROUND(I143*H143,2)</f>
        <v>0</v>
      </c>
      <c r="K143" s="182" t="s">
        <v>148</v>
      </c>
      <c r="L143" s="36"/>
      <c r="M143" s="187" t="s">
        <v>35</v>
      </c>
      <c r="N143" s="188" t="s">
        <v>47</v>
      </c>
      <c r="O143" s="58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15" t="s">
        <v>149</v>
      </c>
      <c r="AT143" s="15" t="s">
        <v>144</v>
      </c>
      <c r="AU143" s="15" t="s">
        <v>85</v>
      </c>
      <c r="AY143" s="15" t="s">
        <v>141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5" t="s">
        <v>83</v>
      </c>
      <c r="BK143" s="191">
        <f>ROUND(I143*H143,2)</f>
        <v>0</v>
      </c>
      <c r="BL143" s="15" t="s">
        <v>149</v>
      </c>
      <c r="BM143" s="15" t="s">
        <v>472</v>
      </c>
    </row>
    <row r="144" spans="2:65" s="1" customFormat="1" ht="22.5" customHeight="1" x14ac:dyDescent="0.2">
      <c r="B144" s="32"/>
      <c r="C144" s="180" t="s">
        <v>198</v>
      </c>
      <c r="D144" s="180" t="s">
        <v>144</v>
      </c>
      <c r="E144" s="181" t="s">
        <v>473</v>
      </c>
      <c r="F144" s="182" t="s">
        <v>474</v>
      </c>
      <c r="G144" s="183" t="s">
        <v>162</v>
      </c>
      <c r="H144" s="184">
        <v>24</v>
      </c>
      <c r="I144" s="185"/>
      <c r="J144" s="186">
        <f>ROUND(I144*H144,2)</f>
        <v>0</v>
      </c>
      <c r="K144" s="182" t="s">
        <v>148</v>
      </c>
      <c r="L144" s="36"/>
      <c r="M144" s="187" t="s">
        <v>35</v>
      </c>
      <c r="N144" s="188" t="s">
        <v>47</v>
      </c>
      <c r="O144" s="58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5" t="s">
        <v>149</v>
      </c>
      <c r="AT144" s="15" t="s">
        <v>144</v>
      </c>
      <c r="AU144" s="15" t="s">
        <v>85</v>
      </c>
      <c r="AY144" s="15" t="s">
        <v>141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5" t="s">
        <v>83</v>
      </c>
      <c r="BK144" s="191">
        <f>ROUND(I144*H144,2)</f>
        <v>0</v>
      </c>
      <c r="BL144" s="15" t="s">
        <v>149</v>
      </c>
      <c r="BM144" s="15" t="s">
        <v>475</v>
      </c>
    </row>
    <row r="145" spans="2:65" s="1" customFormat="1" ht="19.5" x14ac:dyDescent="0.2">
      <c r="B145" s="32"/>
      <c r="C145" s="33"/>
      <c r="D145" s="192" t="s">
        <v>151</v>
      </c>
      <c r="E145" s="33"/>
      <c r="F145" s="193" t="s">
        <v>476</v>
      </c>
      <c r="G145" s="33"/>
      <c r="H145" s="33"/>
      <c r="I145" s="110"/>
      <c r="J145" s="33"/>
      <c r="K145" s="33"/>
      <c r="L145" s="36"/>
      <c r="M145" s="194"/>
      <c r="N145" s="58"/>
      <c r="O145" s="58"/>
      <c r="P145" s="58"/>
      <c r="Q145" s="58"/>
      <c r="R145" s="58"/>
      <c r="S145" s="58"/>
      <c r="T145" s="59"/>
      <c r="AT145" s="15" t="s">
        <v>151</v>
      </c>
      <c r="AU145" s="15" t="s">
        <v>85</v>
      </c>
    </row>
    <row r="146" spans="2:65" s="1" customFormat="1" ht="22.5" customHeight="1" x14ac:dyDescent="0.2">
      <c r="B146" s="32"/>
      <c r="C146" s="180" t="s">
        <v>477</v>
      </c>
      <c r="D146" s="180" t="s">
        <v>144</v>
      </c>
      <c r="E146" s="181" t="s">
        <v>478</v>
      </c>
      <c r="F146" s="182" t="s">
        <v>479</v>
      </c>
      <c r="G146" s="183" t="s">
        <v>242</v>
      </c>
      <c r="H146" s="184">
        <v>31.5</v>
      </c>
      <c r="I146" s="185"/>
      <c r="J146" s="186">
        <f>ROUND(I146*H146,2)</f>
        <v>0</v>
      </c>
      <c r="K146" s="182" t="s">
        <v>148</v>
      </c>
      <c r="L146" s="36"/>
      <c r="M146" s="187" t="s">
        <v>35</v>
      </c>
      <c r="N146" s="188" t="s">
        <v>47</v>
      </c>
      <c r="O146" s="58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15" t="s">
        <v>149</v>
      </c>
      <c r="AT146" s="15" t="s">
        <v>144</v>
      </c>
      <c r="AU146" s="15" t="s">
        <v>85</v>
      </c>
      <c r="AY146" s="15" t="s">
        <v>141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5" t="s">
        <v>83</v>
      </c>
      <c r="BK146" s="191">
        <f>ROUND(I146*H146,2)</f>
        <v>0</v>
      </c>
      <c r="BL146" s="15" t="s">
        <v>149</v>
      </c>
      <c r="BM146" s="15" t="s">
        <v>480</v>
      </c>
    </row>
    <row r="147" spans="2:65" s="1" customFormat="1" ht="19.5" x14ac:dyDescent="0.2">
      <c r="B147" s="32"/>
      <c r="C147" s="33"/>
      <c r="D147" s="192" t="s">
        <v>164</v>
      </c>
      <c r="E147" s="33"/>
      <c r="F147" s="193" t="s">
        <v>481</v>
      </c>
      <c r="G147" s="33"/>
      <c r="H147" s="33"/>
      <c r="I147" s="110"/>
      <c r="J147" s="33"/>
      <c r="K147" s="33"/>
      <c r="L147" s="36"/>
      <c r="M147" s="194"/>
      <c r="N147" s="58"/>
      <c r="O147" s="58"/>
      <c r="P147" s="58"/>
      <c r="Q147" s="58"/>
      <c r="R147" s="58"/>
      <c r="S147" s="58"/>
      <c r="T147" s="59"/>
      <c r="AT147" s="15" t="s">
        <v>164</v>
      </c>
      <c r="AU147" s="15" t="s">
        <v>85</v>
      </c>
    </row>
    <row r="148" spans="2:65" s="1" customFormat="1" ht="19.5" x14ac:dyDescent="0.2">
      <c r="B148" s="32"/>
      <c r="C148" s="33"/>
      <c r="D148" s="192" t="s">
        <v>151</v>
      </c>
      <c r="E148" s="33"/>
      <c r="F148" s="193" t="s">
        <v>482</v>
      </c>
      <c r="G148" s="33"/>
      <c r="H148" s="33"/>
      <c r="I148" s="110"/>
      <c r="J148" s="33"/>
      <c r="K148" s="33"/>
      <c r="L148" s="36"/>
      <c r="M148" s="194"/>
      <c r="N148" s="58"/>
      <c r="O148" s="58"/>
      <c r="P148" s="58"/>
      <c r="Q148" s="58"/>
      <c r="R148" s="58"/>
      <c r="S148" s="58"/>
      <c r="T148" s="59"/>
      <c r="AT148" s="15" t="s">
        <v>151</v>
      </c>
      <c r="AU148" s="15" t="s">
        <v>85</v>
      </c>
    </row>
    <row r="149" spans="2:65" s="12" customFormat="1" x14ac:dyDescent="0.2">
      <c r="B149" s="195"/>
      <c r="C149" s="196"/>
      <c r="D149" s="192" t="s">
        <v>157</v>
      </c>
      <c r="E149" s="197" t="s">
        <v>35</v>
      </c>
      <c r="F149" s="198" t="s">
        <v>483</v>
      </c>
      <c r="G149" s="196"/>
      <c r="H149" s="199">
        <v>31.5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157</v>
      </c>
      <c r="AU149" s="205" t="s">
        <v>85</v>
      </c>
      <c r="AV149" s="12" t="s">
        <v>85</v>
      </c>
      <c r="AW149" s="12" t="s">
        <v>37</v>
      </c>
      <c r="AX149" s="12" t="s">
        <v>83</v>
      </c>
      <c r="AY149" s="205" t="s">
        <v>141</v>
      </c>
    </row>
    <row r="150" spans="2:65" s="1" customFormat="1" ht="22.5" customHeight="1" x14ac:dyDescent="0.2">
      <c r="B150" s="32"/>
      <c r="C150" s="180" t="s">
        <v>484</v>
      </c>
      <c r="D150" s="180" t="s">
        <v>144</v>
      </c>
      <c r="E150" s="181" t="s">
        <v>485</v>
      </c>
      <c r="F150" s="182" t="s">
        <v>486</v>
      </c>
      <c r="G150" s="183" t="s">
        <v>297</v>
      </c>
      <c r="H150" s="184">
        <v>24</v>
      </c>
      <c r="I150" s="185"/>
      <c r="J150" s="186">
        <f>ROUND(I150*H150,2)</f>
        <v>0</v>
      </c>
      <c r="K150" s="182" t="s">
        <v>148</v>
      </c>
      <c r="L150" s="36"/>
      <c r="M150" s="187" t="s">
        <v>35</v>
      </c>
      <c r="N150" s="188" t="s">
        <v>47</v>
      </c>
      <c r="O150" s="58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5" t="s">
        <v>149</v>
      </c>
      <c r="AT150" s="15" t="s">
        <v>144</v>
      </c>
      <c r="AU150" s="15" t="s">
        <v>85</v>
      </c>
      <c r="AY150" s="15" t="s">
        <v>141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5" t="s">
        <v>83</v>
      </c>
      <c r="BK150" s="191">
        <f>ROUND(I150*H150,2)</f>
        <v>0</v>
      </c>
      <c r="BL150" s="15" t="s">
        <v>149</v>
      </c>
      <c r="BM150" s="15" t="s">
        <v>487</v>
      </c>
    </row>
    <row r="151" spans="2:65" s="1" customFormat="1" ht="19.5" x14ac:dyDescent="0.2">
      <c r="B151" s="32"/>
      <c r="C151" s="33"/>
      <c r="D151" s="192" t="s">
        <v>164</v>
      </c>
      <c r="E151" s="33"/>
      <c r="F151" s="193" t="s">
        <v>488</v>
      </c>
      <c r="G151" s="33"/>
      <c r="H151" s="33"/>
      <c r="I151" s="110"/>
      <c r="J151" s="33"/>
      <c r="K151" s="33"/>
      <c r="L151" s="36"/>
      <c r="M151" s="194"/>
      <c r="N151" s="58"/>
      <c r="O151" s="58"/>
      <c r="P151" s="58"/>
      <c r="Q151" s="58"/>
      <c r="R151" s="58"/>
      <c r="S151" s="58"/>
      <c r="T151" s="59"/>
      <c r="AT151" s="15" t="s">
        <v>164</v>
      </c>
      <c r="AU151" s="15" t="s">
        <v>85</v>
      </c>
    </row>
    <row r="152" spans="2:65" s="1" customFormat="1" ht="19.5" x14ac:dyDescent="0.2">
      <c r="B152" s="32"/>
      <c r="C152" s="33"/>
      <c r="D152" s="192" t="s">
        <v>151</v>
      </c>
      <c r="E152" s="33"/>
      <c r="F152" s="193" t="s">
        <v>489</v>
      </c>
      <c r="G152" s="33"/>
      <c r="H152" s="33"/>
      <c r="I152" s="110"/>
      <c r="J152" s="33"/>
      <c r="K152" s="33"/>
      <c r="L152" s="36"/>
      <c r="M152" s="194"/>
      <c r="N152" s="58"/>
      <c r="O152" s="58"/>
      <c r="P152" s="58"/>
      <c r="Q152" s="58"/>
      <c r="R152" s="58"/>
      <c r="S152" s="58"/>
      <c r="T152" s="59"/>
      <c r="AT152" s="15" t="s">
        <v>151</v>
      </c>
      <c r="AU152" s="15" t="s">
        <v>85</v>
      </c>
    </row>
    <row r="153" spans="2:65" s="12" customFormat="1" x14ac:dyDescent="0.2">
      <c r="B153" s="195"/>
      <c r="C153" s="196"/>
      <c r="D153" s="192" t="s">
        <v>157</v>
      </c>
      <c r="E153" s="197" t="s">
        <v>35</v>
      </c>
      <c r="F153" s="198" t="s">
        <v>490</v>
      </c>
      <c r="G153" s="196"/>
      <c r="H153" s="199">
        <v>24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157</v>
      </c>
      <c r="AU153" s="205" t="s">
        <v>85</v>
      </c>
      <c r="AV153" s="12" t="s">
        <v>85</v>
      </c>
      <c r="AW153" s="12" t="s">
        <v>37</v>
      </c>
      <c r="AX153" s="12" t="s">
        <v>83</v>
      </c>
      <c r="AY153" s="205" t="s">
        <v>141</v>
      </c>
    </row>
    <row r="154" spans="2:65" s="1" customFormat="1" ht="33.75" customHeight="1" x14ac:dyDescent="0.2">
      <c r="B154" s="32"/>
      <c r="C154" s="180" t="s">
        <v>491</v>
      </c>
      <c r="D154" s="180" t="s">
        <v>144</v>
      </c>
      <c r="E154" s="181" t="s">
        <v>492</v>
      </c>
      <c r="F154" s="182" t="s">
        <v>493</v>
      </c>
      <c r="G154" s="183" t="s">
        <v>252</v>
      </c>
      <c r="H154" s="184">
        <v>6</v>
      </c>
      <c r="I154" s="185"/>
      <c r="J154" s="186">
        <f>ROUND(I154*H154,2)</f>
        <v>0</v>
      </c>
      <c r="K154" s="182" t="s">
        <v>148</v>
      </c>
      <c r="L154" s="36"/>
      <c r="M154" s="187" t="s">
        <v>35</v>
      </c>
      <c r="N154" s="188" t="s">
        <v>47</v>
      </c>
      <c r="O154" s="58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5" t="s">
        <v>149</v>
      </c>
      <c r="AT154" s="15" t="s">
        <v>144</v>
      </c>
      <c r="AU154" s="15" t="s">
        <v>85</v>
      </c>
      <c r="AY154" s="15" t="s">
        <v>141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5" t="s">
        <v>83</v>
      </c>
      <c r="BK154" s="191">
        <f>ROUND(I154*H154,2)</f>
        <v>0</v>
      </c>
      <c r="BL154" s="15" t="s">
        <v>149</v>
      </c>
      <c r="BM154" s="15" t="s">
        <v>494</v>
      </c>
    </row>
    <row r="155" spans="2:65" s="1" customFormat="1" ht="29.25" x14ac:dyDescent="0.2">
      <c r="B155" s="32"/>
      <c r="C155" s="33"/>
      <c r="D155" s="192" t="s">
        <v>164</v>
      </c>
      <c r="E155" s="33"/>
      <c r="F155" s="193" t="s">
        <v>495</v>
      </c>
      <c r="G155" s="33"/>
      <c r="H155" s="33"/>
      <c r="I155" s="110"/>
      <c r="J155" s="33"/>
      <c r="K155" s="33"/>
      <c r="L155" s="36"/>
      <c r="M155" s="194"/>
      <c r="N155" s="58"/>
      <c r="O155" s="58"/>
      <c r="P155" s="58"/>
      <c r="Q155" s="58"/>
      <c r="R155" s="58"/>
      <c r="S155" s="58"/>
      <c r="T155" s="59"/>
      <c r="AT155" s="15" t="s">
        <v>164</v>
      </c>
      <c r="AU155" s="15" t="s">
        <v>85</v>
      </c>
    </row>
    <row r="156" spans="2:65" s="1" customFormat="1" ht="19.5" x14ac:dyDescent="0.2">
      <c r="B156" s="32"/>
      <c r="C156" s="33"/>
      <c r="D156" s="192" t="s">
        <v>151</v>
      </c>
      <c r="E156" s="33"/>
      <c r="F156" s="193" t="s">
        <v>489</v>
      </c>
      <c r="G156" s="33"/>
      <c r="H156" s="33"/>
      <c r="I156" s="110"/>
      <c r="J156" s="33"/>
      <c r="K156" s="33"/>
      <c r="L156" s="36"/>
      <c r="M156" s="194"/>
      <c r="N156" s="58"/>
      <c r="O156" s="58"/>
      <c r="P156" s="58"/>
      <c r="Q156" s="58"/>
      <c r="R156" s="58"/>
      <c r="S156" s="58"/>
      <c r="T156" s="59"/>
      <c r="AT156" s="15" t="s">
        <v>151</v>
      </c>
      <c r="AU156" s="15" t="s">
        <v>85</v>
      </c>
    </row>
    <row r="157" spans="2:65" s="1" customFormat="1" ht="33.75" customHeight="1" x14ac:dyDescent="0.2">
      <c r="B157" s="32"/>
      <c r="C157" s="180" t="s">
        <v>496</v>
      </c>
      <c r="D157" s="180" t="s">
        <v>144</v>
      </c>
      <c r="E157" s="181" t="s">
        <v>497</v>
      </c>
      <c r="F157" s="182" t="s">
        <v>498</v>
      </c>
      <c r="G157" s="183" t="s">
        <v>252</v>
      </c>
      <c r="H157" s="184">
        <v>6</v>
      </c>
      <c r="I157" s="185"/>
      <c r="J157" s="186">
        <f>ROUND(I157*H157,2)</f>
        <v>0</v>
      </c>
      <c r="K157" s="182" t="s">
        <v>148</v>
      </c>
      <c r="L157" s="36"/>
      <c r="M157" s="187" t="s">
        <v>35</v>
      </c>
      <c r="N157" s="188" t="s">
        <v>47</v>
      </c>
      <c r="O157" s="58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5" t="s">
        <v>149</v>
      </c>
      <c r="AT157" s="15" t="s">
        <v>144</v>
      </c>
      <c r="AU157" s="15" t="s">
        <v>85</v>
      </c>
      <c r="AY157" s="15" t="s">
        <v>141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5" t="s">
        <v>83</v>
      </c>
      <c r="BK157" s="191">
        <f>ROUND(I157*H157,2)</f>
        <v>0</v>
      </c>
      <c r="BL157" s="15" t="s">
        <v>149</v>
      </c>
      <c r="BM157" s="15" t="s">
        <v>499</v>
      </c>
    </row>
    <row r="158" spans="2:65" s="1" customFormat="1" ht="39" x14ac:dyDescent="0.2">
      <c r="B158" s="32"/>
      <c r="C158" s="33"/>
      <c r="D158" s="192" t="s">
        <v>164</v>
      </c>
      <c r="E158" s="33"/>
      <c r="F158" s="193" t="s">
        <v>500</v>
      </c>
      <c r="G158" s="33"/>
      <c r="H158" s="33"/>
      <c r="I158" s="110"/>
      <c r="J158" s="33"/>
      <c r="K158" s="33"/>
      <c r="L158" s="36"/>
      <c r="M158" s="194"/>
      <c r="N158" s="58"/>
      <c r="O158" s="58"/>
      <c r="P158" s="58"/>
      <c r="Q158" s="58"/>
      <c r="R158" s="58"/>
      <c r="S158" s="58"/>
      <c r="T158" s="59"/>
      <c r="AT158" s="15" t="s">
        <v>164</v>
      </c>
      <c r="AU158" s="15" t="s">
        <v>85</v>
      </c>
    </row>
    <row r="159" spans="2:65" s="1" customFormat="1" ht="19.5" x14ac:dyDescent="0.2">
      <c r="B159" s="32"/>
      <c r="C159" s="33"/>
      <c r="D159" s="192" t="s">
        <v>151</v>
      </c>
      <c r="E159" s="33"/>
      <c r="F159" s="193" t="s">
        <v>489</v>
      </c>
      <c r="G159" s="33"/>
      <c r="H159" s="33"/>
      <c r="I159" s="110"/>
      <c r="J159" s="33"/>
      <c r="K159" s="33"/>
      <c r="L159" s="36"/>
      <c r="M159" s="194"/>
      <c r="N159" s="58"/>
      <c r="O159" s="58"/>
      <c r="P159" s="58"/>
      <c r="Q159" s="58"/>
      <c r="R159" s="58"/>
      <c r="S159" s="58"/>
      <c r="T159" s="59"/>
      <c r="AT159" s="15" t="s">
        <v>151</v>
      </c>
      <c r="AU159" s="15" t="s">
        <v>85</v>
      </c>
    </row>
    <row r="160" spans="2:65" s="11" customFormat="1" ht="25.9" customHeight="1" x14ac:dyDescent="0.2">
      <c r="B160" s="164"/>
      <c r="C160" s="165"/>
      <c r="D160" s="166" t="s">
        <v>75</v>
      </c>
      <c r="E160" s="167" t="s">
        <v>184</v>
      </c>
      <c r="F160" s="167" t="s">
        <v>185</v>
      </c>
      <c r="G160" s="165"/>
      <c r="H160" s="165"/>
      <c r="I160" s="168"/>
      <c r="J160" s="169">
        <f>BK160</f>
        <v>0</v>
      </c>
      <c r="K160" s="165"/>
      <c r="L160" s="170"/>
      <c r="M160" s="171"/>
      <c r="N160" s="172"/>
      <c r="O160" s="172"/>
      <c r="P160" s="173">
        <f>SUM(P161:P174)</f>
        <v>0</v>
      </c>
      <c r="Q160" s="172"/>
      <c r="R160" s="173">
        <f>SUM(R161:R174)</f>
        <v>0</v>
      </c>
      <c r="S160" s="172"/>
      <c r="T160" s="174">
        <f>SUM(T161:T174)</f>
        <v>0</v>
      </c>
      <c r="AR160" s="175" t="s">
        <v>149</v>
      </c>
      <c r="AT160" s="176" t="s">
        <v>75</v>
      </c>
      <c r="AU160" s="176" t="s">
        <v>76</v>
      </c>
      <c r="AY160" s="175" t="s">
        <v>141</v>
      </c>
      <c r="BK160" s="177">
        <f>SUM(BK161:BK174)</f>
        <v>0</v>
      </c>
    </row>
    <row r="161" spans="2:65" s="1" customFormat="1" ht="78.75" customHeight="1" x14ac:dyDescent="0.2">
      <c r="B161" s="32"/>
      <c r="C161" s="180" t="s">
        <v>501</v>
      </c>
      <c r="D161" s="180" t="s">
        <v>144</v>
      </c>
      <c r="E161" s="181" t="s">
        <v>328</v>
      </c>
      <c r="F161" s="182" t="s">
        <v>502</v>
      </c>
      <c r="G161" s="183" t="s">
        <v>174</v>
      </c>
      <c r="H161" s="184">
        <v>5.2</v>
      </c>
      <c r="I161" s="185"/>
      <c r="J161" s="186">
        <f>ROUND(I161*H161,2)</f>
        <v>0</v>
      </c>
      <c r="K161" s="182" t="s">
        <v>148</v>
      </c>
      <c r="L161" s="36"/>
      <c r="M161" s="187" t="s">
        <v>35</v>
      </c>
      <c r="N161" s="188" t="s">
        <v>47</v>
      </c>
      <c r="O161" s="58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5" t="s">
        <v>189</v>
      </c>
      <c r="AT161" s="15" t="s">
        <v>144</v>
      </c>
      <c r="AU161" s="15" t="s">
        <v>83</v>
      </c>
      <c r="AY161" s="15" t="s">
        <v>141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5" t="s">
        <v>83</v>
      </c>
      <c r="BK161" s="191">
        <f>ROUND(I161*H161,2)</f>
        <v>0</v>
      </c>
      <c r="BL161" s="15" t="s">
        <v>189</v>
      </c>
      <c r="BM161" s="15" t="s">
        <v>503</v>
      </c>
    </row>
    <row r="162" spans="2:65" s="1" customFormat="1" ht="58.5" x14ac:dyDescent="0.2">
      <c r="B162" s="32"/>
      <c r="C162" s="33"/>
      <c r="D162" s="192" t="s">
        <v>164</v>
      </c>
      <c r="E162" s="33"/>
      <c r="F162" s="193" t="s">
        <v>202</v>
      </c>
      <c r="G162" s="33"/>
      <c r="H162" s="33"/>
      <c r="I162" s="110"/>
      <c r="J162" s="33"/>
      <c r="K162" s="33"/>
      <c r="L162" s="36"/>
      <c r="M162" s="194"/>
      <c r="N162" s="58"/>
      <c r="O162" s="58"/>
      <c r="P162" s="58"/>
      <c r="Q162" s="58"/>
      <c r="R162" s="58"/>
      <c r="S162" s="58"/>
      <c r="T162" s="59"/>
      <c r="AT162" s="15" t="s">
        <v>164</v>
      </c>
      <c r="AU162" s="15" t="s">
        <v>83</v>
      </c>
    </row>
    <row r="163" spans="2:65" s="1" customFormat="1" ht="19.5" x14ac:dyDescent="0.2">
      <c r="B163" s="32"/>
      <c r="C163" s="33"/>
      <c r="D163" s="192" t="s">
        <v>151</v>
      </c>
      <c r="E163" s="33"/>
      <c r="F163" s="193" t="s">
        <v>504</v>
      </c>
      <c r="G163" s="33"/>
      <c r="H163" s="33"/>
      <c r="I163" s="110"/>
      <c r="J163" s="33"/>
      <c r="K163" s="33"/>
      <c r="L163" s="36"/>
      <c r="M163" s="194"/>
      <c r="N163" s="58"/>
      <c r="O163" s="58"/>
      <c r="P163" s="58"/>
      <c r="Q163" s="58"/>
      <c r="R163" s="58"/>
      <c r="S163" s="58"/>
      <c r="T163" s="59"/>
      <c r="AT163" s="15" t="s">
        <v>151</v>
      </c>
      <c r="AU163" s="15" t="s">
        <v>83</v>
      </c>
    </row>
    <row r="164" spans="2:65" s="1" customFormat="1" ht="78.75" customHeight="1" x14ac:dyDescent="0.2">
      <c r="B164" s="32"/>
      <c r="C164" s="180" t="s">
        <v>505</v>
      </c>
      <c r="D164" s="180" t="s">
        <v>144</v>
      </c>
      <c r="E164" s="181" t="s">
        <v>506</v>
      </c>
      <c r="F164" s="182" t="s">
        <v>507</v>
      </c>
      <c r="G164" s="183" t="s">
        <v>174</v>
      </c>
      <c r="H164" s="184">
        <v>6.4089999999999998</v>
      </c>
      <c r="I164" s="185"/>
      <c r="J164" s="186">
        <f>ROUND(I164*H164,2)</f>
        <v>0</v>
      </c>
      <c r="K164" s="182" t="s">
        <v>148</v>
      </c>
      <c r="L164" s="36"/>
      <c r="M164" s="187" t="s">
        <v>35</v>
      </c>
      <c r="N164" s="188" t="s">
        <v>47</v>
      </c>
      <c r="O164" s="58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5" t="s">
        <v>189</v>
      </c>
      <c r="AT164" s="15" t="s">
        <v>144</v>
      </c>
      <c r="AU164" s="15" t="s">
        <v>83</v>
      </c>
      <c r="AY164" s="15" t="s">
        <v>141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5" t="s">
        <v>83</v>
      </c>
      <c r="BK164" s="191">
        <f>ROUND(I164*H164,2)</f>
        <v>0</v>
      </c>
      <c r="BL164" s="15" t="s">
        <v>189</v>
      </c>
      <c r="BM164" s="15" t="s">
        <v>508</v>
      </c>
    </row>
    <row r="165" spans="2:65" s="1" customFormat="1" ht="58.5" x14ac:dyDescent="0.2">
      <c r="B165" s="32"/>
      <c r="C165" s="33"/>
      <c r="D165" s="192" t="s">
        <v>164</v>
      </c>
      <c r="E165" s="33"/>
      <c r="F165" s="193" t="s">
        <v>202</v>
      </c>
      <c r="G165" s="33"/>
      <c r="H165" s="33"/>
      <c r="I165" s="110"/>
      <c r="J165" s="33"/>
      <c r="K165" s="33"/>
      <c r="L165" s="36"/>
      <c r="M165" s="194"/>
      <c r="N165" s="58"/>
      <c r="O165" s="58"/>
      <c r="P165" s="58"/>
      <c r="Q165" s="58"/>
      <c r="R165" s="58"/>
      <c r="S165" s="58"/>
      <c r="T165" s="59"/>
      <c r="AT165" s="15" t="s">
        <v>164</v>
      </c>
      <c r="AU165" s="15" t="s">
        <v>83</v>
      </c>
    </row>
    <row r="166" spans="2:65" s="1" customFormat="1" ht="19.5" x14ac:dyDescent="0.2">
      <c r="B166" s="32"/>
      <c r="C166" s="33"/>
      <c r="D166" s="192" t="s">
        <v>151</v>
      </c>
      <c r="E166" s="33"/>
      <c r="F166" s="193" t="s">
        <v>509</v>
      </c>
      <c r="G166" s="33"/>
      <c r="H166" s="33"/>
      <c r="I166" s="110"/>
      <c r="J166" s="33"/>
      <c r="K166" s="33"/>
      <c r="L166" s="36"/>
      <c r="M166" s="194"/>
      <c r="N166" s="58"/>
      <c r="O166" s="58"/>
      <c r="P166" s="58"/>
      <c r="Q166" s="58"/>
      <c r="R166" s="58"/>
      <c r="S166" s="58"/>
      <c r="T166" s="59"/>
      <c r="AT166" s="15" t="s">
        <v>151</v>
      </c>
      <c r="AU166" s="15" t="s">
        <v>83</v>
      </c>
    </row>
    <row r="167" spans="2:65" s="12" customFormat="1" x14ac:dyDescent="0.2">
      <c r="B167" s="195"/>
      <c r="C167" s="196"/>
      <c r="D167" s="192" t="s">
        <v>157</v>
      </c>
      <c r="E167" s="197" t="s">
        <v>35</v>
      </c>
      <c r="F167" s="198" t="s">
        <v>510</v>
      </c>
      <c r="G167" s="196"/>
      <c r="H167" s="199">
        <v>6.4089999999999998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157</v>
      </c>
      <c r="AU167" s="205" t="s">
        <v>83</v>
      </c>
      <c r="AV167" s="12" t="s">
        <v>85</v>
      </c>
      <c r="AW167" s="12" t="s">
        <v>37</v>
      </c>
      <c r="AX167" s="12" t="s">
        <v>83</v>
      </c>
      <c r="AY167" s="205" t="s">
        <v>141</v>
      </c>
    </row>
    <row r="168" spans="2:65" s="1" customFormat="1" ht="78.75" customHeight="1" x14ac:dyDescent="0.2">
      <c r="B168" s="32"/>
      <c r="C168" s="180" t="s">
        <v>511</v>
      </c>
      <c r="D168" s="180" t="s">
        <v>144</v>
      </c>
      <c r="E168" s="181" t="s">
        <v>220</v>
      </c>
      <c r="F168" s="182" t="s">
        <v>221</v>
      </c>
      <c r="G168" s="183" t="s">
        <v>174</v>
      </c>
      <c r="H168" s="184">
        <v>6.5</v>
      </c>
      <c r="I168" s="185"/>
      <c r="J168" s="186">
        <f>ROUND(I168*H168,2)</f>
        <v>0</v>
      </c>
      <c r="K168" s="182" t="s">
        <v>148</v>
      </c>
      <c r="L168" s="36"/>
      <c r="M168" s="187" t="s">
        <v>35</v>
      </c>
      <c r="N168" s="188" t="s">
        <v>47</v>
      </c>
      <c r="O168" s="58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5" t="s">
        <v>189</v>
      </c>
      <c r="AT168" s="15" t="s">
        <v>144</v>
      </c>
      <c r="AU168" s="15" t="s">
        <v>83</v>
      </c>
      <c r="AY168" s="15" t="s">
        <v>141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5" t="s">
        <v>83</v>
      </c>
      <c r="BK168" s="191">
        <f>ROUND(I168*H168,2)</f>
        <v>0</v>
      </c>
      <c r="BL168" s="15" t="s">
        <v>189</v>
      </c>
      <c r="BM168" s="15" t="s">
        <v>512</v>
      </c>
    </row>
    <row r="169" spans="2:65" s="1" customFormat="1" ht="58.5" x14ac:dyDescent="0.2">
      <c r="B169" s="32"/>
      <c r="C169" s="33"/>
      <c r="D169" s="192" t="s">
        <v>164</v>
      </c>
      <c r="E169" s="33"/>
      <c r="F169" s="193" t="s">
        <v>202</v>
      </c>
      <c r="G169" s="33"/>
      <c r="H169" s="33"/>
      <c r="I169" s="110"/>
      <c r="J169" s="33"/>
      <c r="K169" s="33"/>
      <c r="L169" s="36"/>
      <c r="M169" s="194"/>
      <c r="N169" s="58"/>
      <c r="O169" s="58"/>
      <c r="P169" s="58"/>
      <c r="Q169" s="58"/>
      <c r="R169" s="58"/>
      <c r="S169" s="58"/>
      <c r="T169" s="59"/>
      <c r="AT169" s="15" t="s">
        <v>164</v>
      </c>
      <c r="AU169" s="15" t="s">
        <v>83</v>
      </c>
    </row>
    <row r="170" spans="2:65" s="1" customFormat="1" ht="19.5" x14ac:dyDescent="0.2">
      <c r="B170" s="32"/>
      <c r="C170" s="33"/>
      <c r="D170" s="192" t="s">
        <v>151</v>
      </c>
      <c r="E170" s="33"/>
      <c r="F170" s="193" t="s">
        <v>513</v>
      </c>
      <c r="G170" s="33"/>
      <c r="H170" s="33"/>
      <c r="I170" s="110"/>
      <c r="J170" s="33"/>
      <c r="K170" s="33"/>
      <c r="L170" s="36"/>
      <c r="M170" s="194"/>
      <c r="N170" s="58"/>
      <c r="O170" s="58"/>
      <c r="P170" s="58"/>
      <c r="Q170" s="58"/>
      <c r="R170" s="58"/>
      <c r="S170" s="58"/>
      <c r="T170" s="59"/>
      <c r="AT170" s="15" t="s">
        <v>151</v>
      </c>
      <c r="AU170" s="15" t="s">
        <v>83</v>
      </c>
    </row>
    <row r="171" spans="2:65" s="1" customFormat="1" ht="33.75" customHeight="1" x14ac:dyDescent="0.2">
      <c r="B171" s="32"/>
      <c r="C171" s="180" t="s">
        <v>514</v>
      </c>
      <c r="D171" s="180" t="s">
        <v>144</v>
      </c>
      <c r="E171" s="181" t="s">
        <v>515</v>
      </c>
      <c r="F171" s="182" t="s">
        <v>516</v>
      </c>
      <c r="G171" s="183" t="s">
        <v>174</v>
      </c>
      <c r="H171" s="184">
        <v>6.5</v>
      </c>
      <c r="I171" s="185"/>
      <c r="J171" s="186">
        <f>ROUND(I171*H171,2)</f>
        <v>0</v>
      </c>
      <c r="K171" s="182" t="s">
        <v>148</v>
      </c>
      <c r="L171" s="36"/>
      <c r="M171" s="187" t="s">
        <v>35</v>
      </c>
      <c r="N171" s="188" t="s">
        <v>47</v>
      </c>
      <c r="O171" s="58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5" t="s">
        <v>189</v>
      </c>
      <c r="AT171" s="15" t="s">
        <v>144</v>
      </c>
      <c r="AU171" s="15" t="s">
        <v>83</v>
      </c>
      <c r="AY171" s="15" t="s">
        <v>141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5" t="s">
        <v>83</v>
      </c>
      <c r="BK171" s="191">
        <f>ROUND(I171*H171,2)</f>
        <v>0</v>
      </c>
      <c r="BL171" s="15" t="s">
        <v>189</v>
      </c>
      <c r="BM171" s="15" t="s">
        <v>517</v>
      </c>
    </row>
    <row r="172" spans="2:65" s="1" customFormat="1" ht="29.25" x14ac:dyDescent="0.2">
      <c r="B172" s="32"/>
      <c r="C172" s="33"/>
      <c r="D172" s="192" t="s">
        <v>164</v>
      </c>
      <c r="E172" s="33"/>
      <c r="F172" s="193" t="s">
        <v>518</v>
      </c>
      <c r="G172" s="33"/>
      <c r="H172" s="33"/>
      <c r="I172" s="110"/>
      <c r="J172" s="33"/>
      <c r="K172" s="33"/>
      <c r="L172" s="36"/>
      <c r="M172" s="194"/>
      <c r="N172" s="58"/>
      <c r="O172" s="58"/>
      <c r="P172" s="58"/>
      <c r="Q172" s="58"/>
      <c r="R172" s="58"/>
      <c r="S172" s="58"/>
      <c r="T172" s="59"/>
      <c r="AT172" s="15" t="s">
        <v>164</v>
      </c>
      <c r="AU172" s="15" t="s">
        <v>83</v>
      </c>
    </row>
    <row r="173" spans="2:65" s="1" customFormat="1" ht="19.5" x14ac:dyDescent="0.2">
      <c r="B173" s="32"/>
      <c r="C173" s="33"/>
      <c r="D173" s="192" t="s">
        <v>151</v>
      </c>
      <c r="E173" s="33"/>
      <c r="F173" s="193" t="s">
        <v>519</v>
      </c>
      <c r="G173" s="33"/>
      <c r="H173" s="33"/>
      <c r="I173" s="110"/>
      <c r="J173" s="33"/>
      <c r="K173" s="33"/>
      <c r="L173" s="36"/>
      <c r="M173" s="194"/>
      <c r="N173" s="58"/>
      <c r="O173" s="58"/>
      <c r="P173" s="58"/>
      <c r="Q173" s="58"/>
      <c r="R173" s="58"/>
      <c r="S173" s="58"/>
      <c r="T173" s="59"/>
      <c r="AT173" s="15" t="s">
        <v>151</v>
      </c>
      <c r="AU173" s="15" t="s">
        <v>83</v>
      </c>
    </row>
    <row r="174" spans="2:65" s="12" customFormat="1" x14ac:dyDescent="0.2">
      <c r="B174" s="195"/>
      <c r="C174" s="196"/>
      <c r="D174" s="192" t="s">
        <v>157</v>
      </c>
      <c r="E174" s="197" t="s">
        <v>35</v>
      </c>
      <c r="F174" s="198" t="s">
        <v>520</v>
      </c>
      <c r="G174" s="196"/>
      <c r="H174" s="199">
        <v>6.5</v>
      </c>
      <c r="I174" s="200"/>
      <c r="J174" s="196"/>
      <c r="K174" s="196"/>
      <c r="L174" s="201"/>
      <c r="M174" s="223"/>
      <c r="N174" s="224"/>
      <c r="O174" s="224"/>
      <c r="P174" s="224"/>
      <c r="Q174" s="224"/>
      <c r="R174" s="224"/>
      <c r="S174" s="224"/>
      <c r="T174" s="225"/>
      <c r="AT174" s="205" t="s">
        <v>157</v>
      </c>
      <c r="AU174" s="205" t="s">
        <v>83</v>
      </c>
      <c r="AV174" s="12" t="s">
        <v>85</v>
      </c>
      <c r="AW174" s="12" t="s">
        <v>37</v>
      </c>
      <c r="AX174" s="12" t="s">
        <v>83</v>
      </c>
      <c r="AY174" s="205" t="s">
        <v>141</v>
      </c>
    </row>
    <row r="175" spans="2:65" s="1" customFormat="1" ht="6.95" customHeight="1" x14ac:dyDescent="0.2">
      <c r="B175" s="44"/>
      <c r="C175" s="45"/>
      <c r="D175" s="45"/>
      <c r="E175" s="45"/>
      <c r="F175" s="45"/>
      <c r="G175" s="45"/>
      <c r="H175" s="45"/>
      <c r="I175" s="132"/>
      <c r="J175" s="45"/>
      <c r="K175" s="45"/>
      <c r="L175" s="36"/>
    </row>
  </sheetData>
  <sheetProtection algorithmName="SHA-512" hashValue="JlhaRIi+FkVxuAu4wvuMLikevekpUpEt/gt5mXJdDMGYBskS3gkd0VeuEir8jrNhwYXmq2RS23LfUVDurutE5g==" saltValue="Nxo9EnQ9YJe1Zpk3sxCpo+q2PPxr5TEHwntVuqDwGfeU7hcwgHjecv5z9k9I3fPlus3a7DH87Vob5gk7wv8xHA==" spinCount="100000" sheet="1" objects="1" scenarios="1" formatColumns="0" formatRows="0" autoFilter="0"/>
  <autoFilter ref="C87:K17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9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110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ht="12" customHeight="1" x14ac:dyDescent="0.2">
      <c r="B8" s="18"/>
      <c r="D8" s="109" t="s">
        <v>115</v>
      </c>
      <c r="L8" s="18"/>
    </row>
    <row r="9" spans="2:46" s="1" customFormat="1" ht="16.5" customHeight="1" x14ac:dyDescent="0.2">
      <c r="B9" s="36"/>
      <c r="E9" s="359" t="s">
        <v>116</v>
      </c>
      <c r="F9" s="361"/>
      <c r="G9" s="361"/>
      <c r="H9" s="361"/>
      <c r="I9" s="110"/>
      <c r="L9" s="36"/>
    </row>
    <row r="10" spans="2:46" s="1" customFormat="1" ht="12" customHeight="1" x14ac:dyDescent="0.2">
      <c r="B10" s="36"/>
      <c r="D10" s="109" t="s">
        <v>117</v>
      </c>
      <c r="I10" s="110"/>
      <c r="L10" s="36"/>
    </row>
    <row r="11" spans="2:46" s="1" customFormat="1" ht="36.950000000000003" customHeight="1" x14ac:dyDescent="0.2">
      <c r="B11" s="36"/>
      <c r="E11" s="362" t="s">
        <v>521</v>
      </c>
      <c r="F11" s="361"/>
      <c r="G11" s="361"/>
      <c r="H11" s="361"/>
      <c r="I11" s="110"/>
      <c r="L11" s="36"/>
    </row>
    <row r="12" spans="2:46" s="1" customFormat="1" x14ac:dyDescent="0.2">
      <c r="B12" s="36"/>
      <c r="I12" s="110"/>
      <c r="L12" s="36"/>
    </row>
    <row r="13" spans="2:46" s="1" customFormat="1" ht="12" customHeight="1" x14ac:dyDescent="0.2">
      <c r="B13" s="36"/>
      <c r="D13" s="109" t="s">
        <v>18</v>
      </c>
      <c r="F13" s="15" t="s">
        <v>19</v>
      </c>
      <c r="I13" s="111" t="s">
        <v>20</v>
      </c>
      <c r="J13" s="15" t="s">
        <v>21</v>
      </c>
      <c r="L13" s="36"/>
    </row>
    <row r="14" spans="2:46" s="1" customFormat="1" ht="12" customHeight="1" x14ac:dyDescent="0.2">
      <c r="B14" s="36"/>
      <c r="D14" s="109" t="s">
        <v>22</v>
      </c>
      <c r="F14" s="15" t="s">
        <v>23</v>
      </c>
      <c r="I14" s="111" t="s">
        <v>24</v>
      </c>
      <c r="J14" s="112" t="str">
        <f>'Rekapitulace stavby'!AN8</f>
        <v>3. 4. 2019</v>
      </c>
      <c r="L14" s="36"/>
    </row>
    <row r="15" spans="2:46" s="1" customFormat="1" ht="10.9" customHeight="1" x14ac:dyDescent="0.2">
      <c r="B15" s="36"/>
      <c r="I15" s="110"/>
      <c r="L15" s="36"/>
    </row>
    <row r="16" spans="2:46" s="1" customFormat="1" ht="12" customHeight="1" x14ac:dyDescent="0.2">
      <c r="B16" s="36"/>
      <c r="D16" s="109" t="s">
        <v>26</v>
      </c>
      <c r="I16" s="111" t="s">
        <v>27</v>
      </c>
      <c r="J16" s="15" t="s">
        <v>28</v>
      </c>
      <c r="L16" s="36"/>
    </row>
    <row r="17" spans="2:12" s="1" customFormat="1" ht="18" customHeight="1" x14ac:dyDescent="0.2">
      <c r="B17" s="36"/>
      <c r="E17" s="15" t="s">
        <v>29</v>
      </c>
      <c r="I17" s="111" t="s">
        <v>30</v>
      </c>
      <c r="J17" s="15" t="s">
        <v>31</v>
      </c>
      <c r="L17" s="36"/>
    </row>
    <row r="18" spans="2:12" s="1" customFormat="1" ht="6.95" customHeight="1" x14ac:dyDescent="0.2">
      <c r="B18" s="36"/>
      <c r="I18" s="110"/>
      <c r="L18" s="36"/>
    </row>
    <row r="19" spans="2:12" s="1" customFormat="1" ht="12" customHeight="1" x14ac:dyDescent="0.2">
      <c r="B19" s="36"/>
      <c r="D19" s="109" t="s">
        <v>32</v>
      </c>
      <c r="I19" s="111" t="s">
        <v>27</v>
      </c>
      <c r="J19" s="28" t="str">
        <f>'Rekapitulace stavby'!AN13</f>
        <v>Vyplň údaj</v>
      </c>
      <c r="L19" s="36"/>
    </row>
    <row r="20" spans="2:12" s="1" customFormat="1" ht="18" customHeight="1" x14ac:dyDescent="0.2">
      <c r="B20" s="36"/>
      <c r="E20" s="363" t="str">
        <f>'Rekapitulace stavby'!E14</f>
        <v>Vyplň údaj</v>
      </c>
      <c r="F20" s="364"/>
      <c r="G20" s="364"/>
      <c r="H20" s="364"/>
      <c r="I20" s="111" t="s">
        <v>30</v>
      </c>
      <c r="J20" s="28" t="str">
        <f>'Rekapitulace stavby'!AN14</f>
        <v>Vyplň údaj</v>
      </c>
      <c r="L20" s="36"/>
    </row>
    <row r="21" spans="2:12" s="1" customFormat="1" ht="6.95" customHeight="1" x14ac:dyDescent="0.2">
      <c r="B21" s="36"/>
      <c r="I21" s="110"/>
      <c r="L21" s="36"/>
    </row>
    <row r="22" spans="2:12" s="1" customFormat="1" ht="12" customHeight="1" x14ac:dyDescent="0.2">
      <c r="B22" s="36"/>
      <c r="D22" s="109" t="s">
        <v>34</v>
      </c>
      <c r="I22" s="111" t="s">
        <v>27</v>
      </c>
      <c r="J22" s="15" t="str">
        <f>IF('Rekapitulace stavby'!AN16="","",'Rekapitulace stavby'!AN16)</f>
        <v/>
      </c>
      <c r="L22" s="36"/>
    </row>
    <row r="23" spans="2:12" s="1" customFormat="1" ht="18" customHeight="1" x14ac:dyDescent="0.2">
      <c r="B23" s="36"/>
      <c r="E23" s="15" t="str">
        <f>IF('Rekapitulace stavby'!E17="","",'Rekapitulace stavby'!E17)</f>
        <v xml:space="preserve"> </v>
      </c>
      <c r="I23" s="111" t="s">
        <v>30</v>
      </c>
      <c r="J23" s="15" t="str">
        <f>IF('Rekapitulace stavby'!AN17="","",'Rekapitulace stavby'!AN17)</f>
        <v/>
      </c>
      <c r="L23" s="36"/>
    </row>
    <row r="24" spans="2:12" s="1" customFormat="1" ht="6.95" customHeight="1" x14ac:dyDescent="0.2">
      <c r="B24" s="36"/>
      <c r="I24" s="110"/>
      <c r="L24" s="36"/>
    </row>
    <row r="25" spans="2:12" s="1" customFormat="1" ht="12" customHeight="1" x14ac:dyDescent="0.2">
      <c r="B25" s="36"/>
      <c r="D25" s="109" t="s">
        <v>38</v>
      </c>
      <c r="I25" s="111" t="s">
        <v>27</v>
      </c>
      <c r="J25" s="15" t="s">
        <v>35</v>
      </c>
      <c r="L25" s="36"/>
    </row>
    <row r="26" spans="2:12" s="1" customFormat="1" ht="18" customHeight="1" x14ac:dyDescent="0.2">
      <c r="B26" s="36"/>
      <c r="E26" s="15" t="s">
        <v>39</v>
      </c>
      <c r="I26" s="111" t="s">
        <v>30</v>
      </c>
      <c r="J26" s="15" t="s">
        <v>35</v>
      </c>
      <c r="L26" s="36"/>
    </row>
    <row r="27" spans="2:12" s="1" customFormat="1" ht="6.95" customHeight="1" x14ac:dyDescent="0.2">
      <c r="B27" s="36"/>
      <c r="I27" s="110"/>
      <c r="L27" s="36"/>
    </row>
    <row r="28" spans="2:12" s="1" customFormat="1" ht="12" customHeight="1" x14ac:dyDescent="0.2">
      <c r="B28" s="36"/>
      <c r="D28" s="109" t="s">
        <v>40</v>
      </c>
      <c r="I28" s="110"/>
      <c r="L28" s="36"/>
    </row>
    <row r="29" spans="2:12" s="7" customFormat="1" ht="16.5" customHeight="1" x14ac:dyDescent="0.2">
      <c r="B29" s="113"/>
      <c r="E29" s="365" t="s">
        <v>35</v>
      </c>
      <c r="F29" s="365"/>
      <c r="G29" s="365"/>
      <c r="H29" s="365"/>
      <c r="I29" s="114"/>
      <c r="L29" s="113"/>
    </row>
    <row r="30" spans="2:12" s="1" customFormat="1" ht="6.95" customHeight="1" x14ac:dyDescent="0.2">
      <c r="B30" s="36"/>
      <c r="I30" s="110"/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25.35" customHeight="1" x14ac:dyDescent="0.2">
      <c r="B32" s="36"/>
      <c r="D32" s="116" t="s">
        <v>42</v>
      </c>
      <c r="I32" s="110"/>
      <c r="J32" s="117">
        <f>ROUND(J88, 2)</f>
        <v>0</v>
      </c>
      <c r="L32" s="36"/>
    </row>
    <row r="33" spans="2:12" s="1" customFormat="1" ht="6.95" customHeight="1" x14ac:dyDescent="0.2">
      <c r="B33" s="36"/>
      <c r="D33" s="54"/>
      <c r="E33" s="54"/>
      <c r="F33" s="54"/>
      <c r="G33" s="54"/>
      <c r="H33" s="54"/>
      <c r="I33" s="115"/>
      <c r="J33" s="54"/>
      <c r="K33" s="54"/>
      <c r="L33" s="36"/>
    </row>
    <row r="34" spans="2:12" s="1" customFormat="1" ht="14.45" customHeight="1" x14ac:dyDescent="0.2">
      <c r="B34" s="36"/>
      <c r="F34" s="118" t="s">
        <v>44</v>
      </c>
      <c r="I34" s="119" t="s">
        <v>43</v>
      </c>
      <c r="J34" s="118" t="s">
        <v>45</v>
      </c>
      <c r="L34" s="36"/>
    </row>
    <row r="35" spans="2:12" s="1" customFormat="1" ht="14.45" customHeight="1" x14ac:dyDescent="0.2">
      <c r="B35" s="36"/>
      <c r="D35" s="109" t="s">
        <v>46</v>
      </c>
      <c r="E35" s="109" t="s">
        <v>47</v>
      </c>
      <c r="F35" s="120">
        <f>ROUND((SUM(BE88:BE98)),  2)</f>
        <v>0</v>
      </c>
      <c r="I35" s="121">
        <v>0.21</v>
      </c>
      <c r="J35" s="120">
        <f>ROUND(((SUM(BE88:BE98))*I35),  2)</f>
        <v>0</v>
      </c>
      <c r="L35" s="36"/>
    </row>
    <row r="36" spans="2:12" s="1" customFormat="1" ht="14.45" customHeight="1" x14ac:dyDescent="0.2">
      <c r="B36" s="36"/>
      <c r="E36" s="109" t="s">
        <v>48</v>
      </c>
      <c r="F36" s="120">
        <f>ROUND((SUM(BF88:BF98)),  2)</f>
        <v>0</v>
      </c>
      <c r="I36" s="121">
        <v>0.15</v>
      </c>
      <c r="J36" s="120">
        <f>ROUND(((SUM(BF88:BF98))*I36),  2)</f>
        <v>0</v>
      </c>
      <c r="L36" s="36"/>
    </row>
    <row r="37" spans="2:12" s="1" customFormat="1" ht="14.45" hidden="1" customHeight="1" x14ac:dyDescent="0.2">
      <c r="B37" s="36"/>
      <c r="E37" s="109" t="s">
        <v>49</v>
      </c>
      <c r="F37" s="120">
        <f>ROUND((SUM(BG88:BG98)),  2)</f>
        <v>0</v>
      </c>
      <c r="I37" s="121">
        <v>0.21</v>
      </c>
      <c r="J37" s="120">
        <f>0</f>
        <v>0</v>
      </c>
      <c r="L37" s="36"/>
    </row>
    <row r="38" spans="2:12" s="1" customFormat="1" ht="14.45" hidden="1" customHeight="1" x14ac:dyDescent="0.2">
      <c r="B38" s="36"/>
      <c r="E38" s="109" t="s">
        <v>50</v>
      </c>
      <c r="F38" s="120">
        <f>ROUND((SUM(BH88:BH98)),  2)</f>
        <v>0</v>
      </c>
      <c r="I38" s="121">
        <v>0.15</v>
      </c>
      <c r="J38" s="120">
        <f>0</f>
        <v>0</v>
      </c>
      <c r="L38" s="36"/>
    </row>
    <row r="39" spans="2:12" s="1" customFormat="1" ht="14.45" hidden="1" customHeight="1" x14ac:dyDescent="0.2">
      <c r="B39" s="36"/>
      <c r="E39" s="109" t="s">
        <v>51</v>
      </c>
      <c r="F39" s="120">
        <f>ROUND((SUM(BI88:BI98)),  2)</f>
        <v>0</v>
      </c>
      <c r="I39" s="121">
        <v>0</v>
      </c>
      <c r="J39" s="120">
        <f>0</f>
        <v>0</v>
      </c>
      <c r="L39" s="36"/>
    </row>
    <row r="40" spans="2:12" s="1" customFormat="1" ht="6.95" customHeight="1" x14ac:dyDescent="0.2">
      <c r="B40" s="36"/>
      <c r="I40" s="110"/>
      <c r="L40" s="36"/>
    </row>
    <row r="41" spans="2:12" s="1" customFormat="1" ht="25.35" customHeight="1" x14ac:dyDescent="0.2">
      <c r="B41" s="36"/>
      <c r="C41" s="122"/>
      <c r="D41" s="123" t="s">
        <v>52</v>
      </c>
      <c r="E41" s="124"/>
      <c r="F41" s="124"/>
      <c r="G41" s="125" t="s">
        <v>53</v>
      </c>
      <c r="H41" s="126" t="s">
        <v>54</v>
      </c>
      <c r="I41" s="127"/>
      <c r="J41" s="128">
        <f>SUM(J32:J39)</f>
        <v>0</v>
      </c>
      <c r="K41" s="129"/>
      <c r="L41" s="36"/>
    </row>
    <row r="42" spans="2:12" s="1" customFormat="1" ht="14.45" customHeight="1" x14ac:dyDescent="0.2">
      <c r="B42" s="130"/>
      <c r="C42" s="131"/>
      <c r="D42" s="131"/>
      <c r="E42" s="131"/>
      <c r="F42" s="131"/>
      <c r="G42" s="131"/>
      <c r="H42" s="131"/>
      <c r="I42" s="132"/>
      <c r="J42" s="131"/>
      <c r="K42" s="131"/>
      <c r="L42" s="36"/>
    </row>
    <row r="46" spans="2:12" s="1" customFormat="1" ht="6.95" customHeight="1" x14ac:dyDescent="0.2">
      <c r="B46" s="133"/>
      <c r="C46" s="134"/>
      <c r="D46" s="134"/>
      <c r="E46" s="134"/>
      <c r="F46" s="134"/>
      <c r="G46" s="134"/>
      <c r="H46" s="134"/>
      <c r="I46" s="135"/>
      <c r="J46" s="134"/>
      <c r="K46" s="134"/>
      <c r="L46" s="36"/>
    </row>
    <row r="47" spans="2:12" s="1" customFormat="1" ht="24.95" customHeight="1" x14ac:dyDescent="0.2">
      <c r="B47" s="32"/>
      <c r="C47" s="21" t="s">
        <v>119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6.95" customHeight="1" x14ac:dyDescent="0.2">
      <c r="B48" s="32"/>
      <c r="C48" s="33"/>
      <c r="D48" s="33"/>
      <c r="E48" s="33"/>
      <c r="F48" s="33"/>
      <c r="G48" s="33"/>
      <c r="H48" s="33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16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57" t="str">
        <f>E7</f>
        <v>Oprava traťového úseku K.Huť-Lenora</v>
      </c>
      <c r="F50" s="358"/>
      <c r="G50" s="358"/>
      <c r="H50" s="358"/>
      <c r="I50" s="110"/>
      <c r="J50" s="33"/>
      <c r="K50" s="33"/>
      <c r="L50" s="36"/>
    </row>
    <row r="51" spans="2:47" ht="12" customHeight="1" x14ac:dyDescent="0.2">
      <c r="B51" s="19"/>
      <c r="C51" s="27" t="s">
        <v>115</v>
      </c>
      <c r="D51" s="20"/>
      <c r="E51" s="20"/>
      <c r="F51" s="20"/>
      <c r="G51" s="20"/>
      <c r="H51" s="20"/>
      <c r="J51" s="20"/>
      <c r="K51" s="20"/>
      <c r="L51" s="18"/>
    </row>
    <row r="52" spans="2:47" s="1" customFormat="1" ht="16.5" customHeight="1" x14ac:dyDescent="0.2">
      <c r="B52" s="32"/>
      <c r="C52" s="33"/>
      <c r="D52" s="33"/>
      <c r="E52" s="357" t="s">
        <v>116</v>
      </c>
      <c r="F52" s="335"/>
      <c r="G52" s="335"/>
      <c r="H52" s="335"/>
      <c r="I52" s="110"/>
      <c r="J52" s="33"/>
      <c r="K52" s="33"/>
      <c r="L52" s="36"/>
    </row>
    <row r="53" spans="2:47" s="1" customFormat="1" ht="12" customHeight="1" x14ac:dyDescent="0.2">
      <c r="B53" s="32"/>
      <c r="C53" s="27" t="s">
        <v>117</v>
      </c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6.5" customHeight="1" x14ac:dyDescent="0.2">
      <c r="B54" s="32"/>
      <c r="C54" s="33"/>
      <c r="D54" s="33"/>
      <c r="E54" s="336" t="str">
        <f>E11</f>
        <v>SO 1.6 - Číštění odvodňovacích příkopů</v>
      </c>
      <c r="F54" s="335"/>
      <c r="G54" s="335"/>
      <c r="H54" s="335"/>
      <c r="I54" s="110"/>
      <c r="J54" s="33"/>
      <c r="K54" s="33"/>
      <c r="L54" s="36"/>
    </row>
    <row r="55" spans="2:47" s="1" customFormat="1" ht="6.95" customHeight="1" x14ac:dyDescent="0.2">
      <c r="B55" s="32"/>
      <c r="C55" s="33"/>
      <c r="D55" s="33"/>
      <c r="E55" s="33"/>
      <c r="F55" s="33"/>
      <c r="G55" s="33"/>
      <c r="H55" s="33"/>
      <c r="I55" s="110"/>
      <c r="J55" s="33"/>
      <c r="K55" s="33"/>
      <c r="L55" s="36"/>
    </row>
    <row r="56" spans="2:47" s="1" customFormat="1" ht="12" customHeight="1" x14ac:dyDescent="0.2">
      <c r="B56" s="32"/>
      <c r="C56" s="27" t="s">
        <v>22</v>
      </c>
      <c r="D56" s="33"/>
      <c r="E56" s="33"/>
      <c r="F56" s="25" t="str">
        <f>F14</f>
        <v>Zátoň - lenora</v>
      </c>
      <c r="G56" s="33"/>
      <c r="H56" s="33"/>
      <c r="I56" s="111" t="s">
        <v>24</v>
      </c>
      <c r="J56" s="53" t="str">
        <f>IF(J14="","",J14)</f>
        <v>3. 4. 2019</v>
      </c>
      <c r="K56" s="33"/>
      <c r="L56" s="36"/>
    </row>
    <row r="57" spans="2:47" s="1" customFormat="1" ht="6.95" customHeight="1" x14ac:dyDescent="0.2">
      <c r="B57" s="32"/>
      <c r="C57" s="33"/>
      <c r="D57" s="33"/>
      <c r="E57" s="33"/>
      <c r="F57" s="33"/>
      <c r="G57" s="33"/>
      <c r="H57" s="33"/>
      <c r="I57" s="110"/>
      <c r="J57" s="33"/>
      <c r="K57" s="33"/>
      <c r="L57" s="36"/>
    </row>
    <row r="58" spans="2:47" s="1" customFormat="1" ht="13.7" customHeight="1" x14ac:dyDescent="0.2">
      <c r="B58" s="32"/>
      <c r="C58" s="27" t="s">
        <v>26</v>
      </c>
      <c r="D58" s="33"/>
      <c r="E58" s="33"/>
      <c r="F58" s="25" t="str">
        <f>E17</f>
        <v xml:space="preserve">Správa železniční dopravní cesty, s. o., OŘ Plzeň </v>
      </c>
      <c r="G58" s="33"/>
      <c r="H58" s="33"/>
      <c r="I58" s="111" t="s">
        <v>34</v>
      </c>
      <c r="J58" s="30" t="str">
        <f>E23</f>
        <v xml:space="preserve"> </v>
      </c>
      <c r="K58" s="33"/>
      <c r="L58" s="36"/>
    </row>
    <row r="59" spans="2:47" s="1" customFormat="1" ht="13.7" customHeight="1" x14ac:dyDescent="0.2">
      <c r="B59" s="32"/>
      <c r="C59" s="27" t="s">
        <v>32</v>
      </c>
      <c r="D59" s="33"/>
      <c r="E59" s="33"/>
      <c r="F59" s="25" t="str">
        <f>IF(E20="","",E20)</f>
        <v>Vyplň údaj</v>
      </c>
      <c r="G59" s="33"/>
      <c r="H59" s="33"/>
      <c r="I59" s="111" t="s">
        <v>38</v>
      </c>
      <c r="J59" s="30" t="str">
        <f>E26</f>
        <v>Libor Brabenec</v>
      </c>
      <c r="K59" s="33"/>
      <c r="L59" s="36"/>
    </row>
    <row r="60" spans="2:47" s="1" customFormat="1" ht="10.35" customHeight="1" x14ac:dyDescent="0.2">
      <c r="B60" s="32"/>
      <c r="C60" s="33"/>
      <c r="D60" s="33"/>
      <c r="E60" s="33"/>
      <c r="F60" s="33"/>
      <c r="G60" s="33"/>
      <c r="H60" s="33"/>
      <c r="I60" s="110"/>
      <c r="J60" s="33"/>
      <c r="K60" s="33"/>
      <c r="L60" s="36"/>
    </row>
    <row r="61" spans="2:47" s="1" customFormat="1" ht="29.25" customHeight="1" x14ac:dyDescent="0.2">
      <c r="B61" s="32"/>
      <c r="C61" s="136" t="s">
        <v>120</v>
      </c>
      <c r="D61" s="137"/>
      <c r="E61" s="137"/>
      <c r="F61" s="137"/>
      <c r="G61" s="137"/>
      <c r="H61" s="137"/>
      <c r="I61" s="138"/>
      <c r="J61" s="139" t="s">
        <v>121</v>
      </c>
      <c r="K61" s="137"/>
      <c r="L61" s="36"/>
    </row>
    <row r="62" spans="2:47" s="1" customFormat="1" ht="10.35" customHeight="1" x14ac:dyDescent="0.2">
      <c r="B62" s="32"/>
      <c r="C62" s="33"/>
      <c r="D62" s="33"/>
      <c r="E62" s="33"/>
      <c r="F62" s="33"/>
      <c r="G62" s="33"/>
      <c r="H62" s="33"/>
      <c r="I62" s="110"/>
      <c r="J62" s="33"/>
      <c r="K62" s="33"/>
      <c r="L62" s="36"/>
    </row>
    <row r="63" spans="2:47" s="1" customFormat="1" ht="22.9" customHeight="1" x14ac:dyDescent="0.2">
      <c r="B63" s="32"/>
      <c r="C63" s="140" t="s">
        <v>74</v>
      </c>
      <c r="D63" s="33"/>
      <c r="E63" s="33"/>
      <c r="F63" s="33"/>
      <c r="G63" s="33"/>
      <c r="H63" s="33"/>
      <c r="I63" s="110"/>
      <c r="J63" s="71">
        <f>J88</f>
        <v>0</v>
      </c>
      <c r="K63" s="33"/>
      <c r="L63" s="36"/>
      <c r="AU63" s="15" t="s">
        <v>122</v>
      </c>
    </row>
    <row r="64" spans="2:47" s="8" customFormat="1" ht="24.95" customHeight="1" x14ac:dyDescent="0.2">
      <c r="B64" s="141"/>
      <c r="C64" s="142"/>
      <c r="D64" s="143" t="s">
        <v>123</v>
      </c>
      <c r="E64" s="144"/>
      <c r="F64" s="144"/>
      <c r="G64" s="144"/>
      <c r="H64" s="144"/>
      <c r="I64" s="145"/>
      <c r="J64" s="146">
        <f>J89</f>
        <v>0</v>
      </c>
      <c r="K64" s="142"/>
      <c r="L64" s="147"/>
    </row>
    <row r="65" spans="2:12" s="9" customFormat="1" ht="19.899999999999999" customHeight="1" x14ac:dyDescent="0.2">
      <c r="B65" s="148"/>
      <c r="C65" s="92"/>
      <c r="D65" s="149" t="s">
        <v>124</v>
      </c>
      <c r="E65" s="150"/>
      <c r="F65" s="150"/>
      <c r="G65" s="150"/>
      <c r="H65" s="150"/>
      <c r="I65" s="151"/>
      <c r="J65" s="152">
        <f>J90</f>
        <v>0</v>
      </c>
      <c r="K65" s="92"/>
      <c r="L65" s="153"/>
    </row>
    <row r="66" spans="2:12" s="8" customFormat="1" ht="24.95" customHeight="1" x14ac:dyDescent="0.2">
      <c r="B66" s="141"/>
      <c r="C66" s="142"/>
      <c r="D66" s="143" t="s">
        <v>125</v>
      </c>
      <c r="E66" s="144"/>
      <c r="F66" s="144"/>
      <c r="G66" s="144"/>
      <c r="H66" s="144"/>
      <c r="I66" s="145"/>
      <c r="J66" s="146">
        <f>J94</f>
        <v>0</v>
      </c>
      <c r="K66" s="142"/>
      <c r="L66" s="147"/>
    </row>
    <row r="67" spans="2:12" s="1" customFormat="1" ht="21.75" customHeight="1" x14ac:dyDescent="0.2">
      <c r="B67" s="32"/>
      <c r="C67" s="33"/>
      <c r="D67" s="33"/>
      <c r="E67" s="33"/>
      <c r="F67" s="33"/>
      <c r="G67" s="33"/>
      <c r="H67" s="33"/>
      <c r="I67" s="110"/>
      <c r="J67" s="33"/>
      <c r="K67" s="33"/>
      <c r="L67" s="36"/>
    </row>
    <row r="68" spans="2:12" s="1" customFormat="1" ht="6.95" customHeight="1" x14ac:dyDescent="0.2">
      <c r="B68" s="44"/>
      <c r="C68" s="45"/>
      <c r="D68" s="45"/>
      <c r="E68" s="45"/>
      <c r="F68" s="45"/>
      <c r="G68" s="45"/>
      <c r="H68" s="45"/>
      <c r="I68" s="132"/>
      <c r="J68" s="45"/>
      <c r="K68" s="45"/>
      <c r="L68" s="36"/>
    </row>
    <row r="72" spans="2:12" s="1" customFormat="1" ht="6.95" customHeight="1" x14ac:dyDescent="0.2">
      <c r="B72" s="46"/>
      <c r="C72" s="47"/>
      <c r="D72" s="47"/>
      <c r="E72" s="47"/>
      <c r="F72" s="47"/>
      <c r="G72" s="47"/>
      <c r="H72" s="47"/>
      <c r="I72" s="135"/>
      <c r="J72" s="47"/>
      <c r="K72" s="47"/>
      <c r="L72" s="36"/>
    </row>
    <row r="73" spans="2:12" s="1" customFormat="1" ht="24.95" customHeight="1" x14ac:dyDescent="0.2">
      <c r="B73" s="32"/>
      <c r="C73" s="21" t="s">
        <v>126</v>
      </c>
      <c r="D73" s="33"/>
      <c r="E73" s="33"/>
      <c r="F73" s="33"/>
      <c r="G73" s="33"/>
      <c r="H73" s="33"/>
      <c r="I73" s="110"/>
      <c r="J73" s="33"/>
      <c r="K73" s="33"/>
      <c r="L73" s="36"/>
    </row>
    <row r="74" spans="2:12" s="1" customFormat="1" ht="6.95" customHeight="1" x14ac:dyDescent="0.2">
      <c r="B74" s="32"/>
      <c r="C74" s="33"/>
      <c r="D74" s="33"/>
      <c r="E74" s="33"/>
      <c r="F74" s="33"/>
      <c r="G74" s="33"/>
      <c r="H74" s="33"/>
      <c r="I74" s="110"/>
      <c r="J74" s="33"/>
      <c r="K74" s="33"/>
      <c r="L74" s="36"/>
    </row>
    <row r="75" spans="2:12" s="1" customFormat="1" ht="12" customHeight="1" x14ac:dyDescent="0.2">
      <c r="B75" s="32"/>
      <c r="C75" s="27" t="s">
        <v>16</v>
      </c>
      <c r="D75" s="33"/>
      <c r="E75" s="33"/>
      <c r="F75" s="33"/>
      <c r="G75" s="33"/>
      <c r="H75" s="33"/>
      <c r="I75" s="110"/>
      <c r="J75" s="33"/>
      <c r="K75" s="33"/>
      <c r="L75" s="36"/>
    </row>
    <row r="76" spans="2:12" s="1" customFormat="1" ht="16.5" customHeight="1" x14ac:dyDescent="0.2">
      <c r="B76" s="32"/>
      <c r="C76" s="33"/>
      <c r="D76" s="33"/>
      <c r="E76" s="357" t="str">
        <f>E7</f>
        <v>Oprava traťového úseku K.Huť-Lenora</v>
      </c>
      <c r="F76" s="358"/>
      <c r="G76" s="358"/>
      <c r="H76" s="358"/>
      <c r="I76" s="110"/>
      <c r="J76" s="33"/>
      <c r="K76" s="33"/>
      <c r="L76" s="36"/>
    </row>
    <row r="77" spans="2:12" ht="12" customHeight="1" x14ac:dyDescent="0.2">
      <c r="B77" s="19"/>
      <c r="C77" s="27" t="s">
        <v>115</v>
      </c>
      <c r="D77" s="20"/>
      <c r="E77" s="20"/>
      <c r="F77" s="20"/>
      <c r="G77" s="20"/>
      <c r="H77" s="20"/>
      <c r="J77" s="20"/>
      <c r="K77" s="20"/>
      <c r="L77" s="18"/>
    </row>
    <row r="78" spans="2:12" s="1" customFormat="1" ht="16.5" customHeight="1" x14ac:dyDescent="0.2">
      <c r="B78" s="32"/>
      <c r="C78" s="33"/>
      <c r="D78" s="33"/>
      <c r="E78" s="357" t="s">
        <v>116</v>
      </c>
      <c r="F78" s="335"/>
      <c r="G78" s="335"/>
      <c r="H78" s="335"/>
      <c r="I78" s="110"/>
      <c r="J78" s="33"/>
      <c r="K78" s="33"/>
      <c r="L78" s="36"/>
    </row>
    <row r="79" spans="2:12" s="1" customFormat="1" ht="12" customHeight="1" x14ac:dyDescent="0.2">
      <c r="B79" s="32"/>
      <c r="C79" s="27" t="s">
        <v>117</v>
      </c>
      <c r="D79" s="33"/>
      <c r="E79" s="33"/>
      <c r="F79" s="33"/>
      <c r="G79" s="33"/>
      <c r="H79" s="33"/>
      <c r="I79" s="110"/>
      <c r="J79" s="33"/>
      <c r="K79" s="33"/>
      <c r="L79" s="36"/>
    </row>
    <row r="80" spans="2:12" s="1" customFormat="1" ht="16.5" customHeight="1" x14ac:dyDescent="0.2">
      <c r="B80" s="32"/>
      <c r="C80" s="33"/>
      <c r="D80" s="33"/>
      <c r="E80" s="336" t="str">
        <f>E11</f>
        <v>SO 1.6 - Číštění odvodňovacích příkopů</v>
      </c>
      <c r="F80" s="335"/>
      <c r="G80" s="335"/>
      <c r="H80" s="335"/>
      <c r="I80" s="110"/>
      <c r="J80" s="33"/>
      <c r="K80" s="33"/>
      <c r="L80" s="36"/>
    </row>
    <row r="81" spans="2:65" s="1" customFormat="1" ht="6.95" customHeight="1" x14ac:dyDescent="0.2">
      <c r="B81" s="32"/>
      <c r="C81" s="33"/>
      <c r="D81" s="33"/>
      <c r="E81" s="33"/>
      <c r="F81" s="33"/>
      <c r="G81" s="33"/>
      <c r="H81" s="33"/>
      <c r="I81" s="110"/>
      <c r="J81" s="33"/>
      <c r="K81" s="33"/>
      <c r="L81" s="36"/>
    </row>
    <row r="82" spans="2:65" s="1" customFormat="1" ht="12" customHeight="1" x14ac:dyDescent="0.2">
      <c r="B82" s="32"/>
      <c r="C82" s="27" t="s">
        <v>22</v>
      </c>
      <c r="D82" s="33"/>
      <c r="E82" s="33"/>
      <c r="F82" s="25" t="str">
        <f>F14</f>
        <v>Zátoň - lenora</v>
      </c>
      <c r="G82" s="33"/>
      <c r="H82" s="33"/>
      <c r="I82" s="111" t="s">
        <v>24</v>
      </c>
      <c r="J82" s="53" t="str">
        <f>IF(J14="","",J14)</f>
        <v>3. 4. 2019</v>
      </c>
      <c r="K82" s="33"/>
      <c r="L82" s="36"/>
    </row>
    <row r="83" spans="2:65" s="1" customFormat="1" ht="6.95" customHeight="1" x14ac:dyDescent="0.2">
      <c r="B83" s="32"/>
      <c r="C83" s="33"/>
      <c r="D83" s="33"/>
      <c r="E83" s="33"/>
      <c r="F83" s="33"/>
      <c r="G83" s="33"/>
      <c r="H83" s="33"/>
      <c r="I83" s="110"/>
      <c r="J83" s="33"/>
      <c r="K83" s="33"/>
      <c r="L83" s="36"/>
    </row>
    <row r="84" spans="2:65" s="1" customFormat="1" ht="13.7" customHeight="1" x14ac:dyDescent="0.2">
      <c r="B84" s="32"/>
      <c r="C84" s="27" t="s">
        <v>26</v>
      </c>
      <c r="D84" s="33"/>
      <c r="E84" s="33"/>
      <c r="F84" s="25" t="str">
        <f>E17</f>
        <v xml:space="preserve">Správa železniční dopravní cesty, s. o., OŘ Plzeň </v>
      </c>
      <c r="G84" s="33"/>
      <c r="H84" s="33"/>
      <c r="I84" s="111" t="s">
        <v>34</v>
      </c>
      <c r="J84" s="30" t="str">
        <f>E23</f>
        <v xml:space="preserve"> </v>
      </c>
      <c r="K84" s="33"/>
      <c r="L84" s="36"/>
    </row>
    <row r="85" spans="2:65" s="1" customFormat="1" ht="13.7" customHeight="1" x14ac:dyDescent="0.2">
      <c r="B85" s="32"/>
      <c r="C85" s="27" t="s">
        <v>32</v>
      </c>
      <c r="D85" s="33"/>
      <c r="E85" s="33"/>
      <c r="F85" s="25" t="str">
        <f>IF(E20="","",E20)</f>
        <v>Vyplň údaj</v>
      </c>
      <c r="G85" s="33"/>
      <c r="H85" s="33"/>
      <c r="I85" s="111" t="s">
        <v>38</v>
      </c>
      <c r="J85" s="30" t="str">
        <f>E26</f>
        <v>Libor Brabenec</v>
      </c>
      <c r="K85" s="33"/>
      <c r="L85" s="36"/>
    </row>
    <row r="86" spans="2:65" s="1" customFormat="1" ht="10.35" customHeight="1" x14ac:dyDescent="0.2">
      <c r="B86" s="32"/>
      <c r="C86" s="33"/>
      <c r="D86" s="33"/>
      <c r="E86" s="33"/>
      <c r="F86" s="33"/>
      <c r="G86" s="33"/>
      <c r="H86" s="33"/>
      <c r="I86" s="110"/>
      <c r="J86" s="33"/>
      <c r="K86" s="33"/>
      <c r="L86" s="36"/>
    </row>
    <row r="87" spans="2:65" s="10" customFormat="1" ht="29.25" customHeight="1" x14ac:dyDescent="0.2">
      <c r="B87" s="154"/>
      <c r="C87" s="155" t="s">
        <v>127</v>
      </c>
      <c r="D87" s="156" t="s">
        <v>61</v>
      </c>
      <c r="E87" s="156" t="s">
        <v>57</v>
      </c>
      <c r="F87" s="156" t="s">
        <v>58</v>
      </c>
      <c r="G87" s="156" t="s">
        <v>128</v>
      </c>
      <c r="H87" s="156" t="s">
        <v>129</v>
      </c>
      <c r="I87" s="157" t="s">
        <v>130</v>
      </c>
      <c r="J87" s="156" t="s">
        <v>121</v>
      </c>
      <c r="K87" s="158" t="s">
        <v>131</v>
      </c>
      <c r="L87" s="159"/>
      <c r="M87" s="62" t="s">
        <v>35</v>
      </c>
      <c r="N87" s="63" t="s">
        <v>46</v>
      </c>
      <c r="O87" s="63" t="s">
        <v>132</v>
      </c>
      <c r="P87" s="63" t="s">
        <v>133</v>
      </c>
      <c r="Q87" s="63" t="s">
        <v>134</v>
      </c>
      <c r="R87" s="63" t="s">
        <v>135</v>
      </c>
      <c r="S87" s="63" t="s">
        <v>136</v>
      </c>
      <c r="T87" s="64" t="s">
        <v>137</v>
      </c>
    </row>
    <row r="88" spans="2:65" s="1" customFormat="1" ht="22.9" customHeight="1" x14ac:dyDescent="0.25">
      <c r="B88" s="32"/>
      <c r="C88" s="69" t="s">
        <v>138</v>
      </c>
      <c r="D88" s="33"/>
      <c r="E88" s="33"/>
      <c r="F88" s="33"/>
      <c r="G88" s="33"/>
      <c r="H88" s="33"/>
      <c r="I88" s="110"/>
      <c r="J88" s="160">
        <f>BK88</f>
        <v>0</v>
      </c>
      <c r="K88" s="33"/>
      <c r="L88" s="36"/>
      <c r="M88" s="65"/>
      <c r="N88" s="66"/>
      <c r="O88" s="66"/>
      <c r="P88" s="161">
        <f>P89+P94</f>
        <v>0</v>
      </c>
      <c r="Q88" s="66"/>
      <c r="R88" s="161">
        <f>R89+R94</f>
        <v>0</v>
      </c>
      <c r="S88" s="66"/>
      <c r="T88" s="162">
        <f>T89+T94</f>
        <v>0</v>
      </c>
      <c r="AT88" s="15" t="s">
        <v>75</v>
      </c>
      <c r="AU88" s="15" t="s">
        <v>122</v>
      </c>
      <c r="BK88" s="163">
        <f>BK89+BK94</f>
        <v>0</v>
      </c>
    </row>
    <row r="89" spans="2:65" s="11" customFormat="1" ht="25.9" customHeight="1" x14ac:dyDescent="0.2">
      <c r="B89" s="164"/>
      <c r="C89" s="165"/>
      <c r="D89" s="166" t="s">
        <v>75</v>
      </c>
      <c r="E89" s="167" t="s">
        <v>139</v>
      </c>
      <c r="F89" s="167" t="s">
        <v>140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0</v>
      </c>
      <c r="S89" s="172"/>
      <c r="T89" s="174">
        <f>T90</f>
        <v>0</v>
      </c>
      <c r="AR89" s="175" t="s">
        <v>83</v>
      </c>
      <c r="AT89" s="176" t="s">
        <v>75</v>
      </c>
      <c r="AU89" s="176" t="s">
        <v>76</v>
      </c>
      <c r="AY89" s="175" t="s">
        <v>141</v>
      </c>
      <c r="BK89" s="177">
        <f>BK90</f>
        <v>0</v>
      </c>
    </row>
    <row r="90" spans="2:65" s="11" customFormat="1" ht="22.9" customHeight="1" x14ac:dyDescent="0.2">
      <c r="B90" s="164"/>
      <c r="C90" s="165"/>
      <c r="D90" s="166" t="s">
        <v>75</v>
      </c>
      <c r="E90" s="178" t="s">
        <v>142</v>
      </c>
      <c r="F90" s="178" t="s">
        <v>143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SUM(P91:P93)</f>
        <v>0</v>
      </c>
      <c r="Q90" s="172"/>
      <c r="R90" s="173">
        <f>SUM(R91:R93)</f>
        <v>0</v>
      </c>
      <c r="S90" s="172"/>
      <c r="T90" s="174">
        <f>SUM(T91:T93)</f>
        <v>0</v>
      </c>
      <c r="AR90" s="175" t="s">
        <v>83</v>
      </c>
      <c r="AT90" s="176" t="s">
        <v>75</v>
      </c>
      <c r="AU90" s="176" t="s">
        <v>83</v>
      </c>
      <c r="AY90" s="175" t="s">
        <v>141</v>
      </c>
      <c r="BK90" s="177">
        <f>SUM(BK91:BK93)</f>
        <v>0</v>
      </c>
    </row>
    <row r="91" spans="2:65" s="1" customFormat="1" ht="33.75" customHeight="1" x14ac:dyDescent="0.2">
      <c r="B91" s="32"/>
      <c r="C91" s="180" t="s">
        <v>83</v>
      </c>
      <c r="D91" s="180" t="s">
        <v>144</v>
      </c>
      <c r="E91" s="181" t="s">
        <v>522</v>
      </c>
      <c r="F91" s="182" t="s">
        <v>523</v>
      </c>
      <c r="G91" s="183" t="s">
        <v>297</v>
      </c>
      <c r="H91" s="184">
        <v>343.8</v>
      </c>
      <c r="I91" s="185"/>
      <c r="J91" s="186">
        <f>ROUND(I91*H91,2)</f>
        <v>0</v>
      </c>
      <c r="K91" s="182" t="s">
        <v>148</v>
      </c>
      <c r="L91" s="36"/>
      <c r="M91" s="187" t="s">
        <v>35</v>
      </c>
      <c r="N91" s="188" t="s">
        <v>47</v>
      </c>
      <c r="O91" s="58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5" t="s">
        <v>149</v>
      </c>
      <c r="AT91" s="15" t="s">
        <v>144</v>
      </c>
      <c r="AU91" s="15" t="s">
        <v>85</v>
      </c>
      <c r="AY91" s="15" t="s">
        <v>141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5" t="s">
        <v>83</v>
      </c>
      <c r="BK91" s="191">
        <f>ROUND(I91*H91,2)</f>
        <v>0</v>
      </c>
      <c r="BL91" s="15" t="s">
        <v>149</v>
      </c>
      <c r="BM91" s="15" t="s">
        <v>524</v>
      </c>
    </row>
    <row r="92" spans="2:65" s="1" customFormat="1" ht="58.5" x14ac:dyDescent="0.2">
      <c r="B92" s="32"/>
      <c r="C92" s="33"/>
      <c r="D92" s="192" t="s">
        <v>151</v>
      </c>
      <c r="E92" s="33"/>
      <c r="F92" s="193" t="s">
        <v>525</v>
      </c>
      <c r="G92" s="33"/>
      <c r="H92" s="33"/>
      <c r="I92" s="110"/>
      <c r="J92" s="33"/>
      <c r="K92" s="33"/>
      <c r="L92" s="36"/>
      <c r="M92" s="194"/>
      <c r="N92" s="58"/>
      <c r="O92" s="58"/>
      <c r="P92" s="58"/>
      <c r="Q92" s="58"/>
      <c r="R92" s="58"/>
      <c r="S92" s="58"/>
      <c r="T92" s="59"/>
      <c r="AT92" s="15" t="s">
        <v>151</v>
      </c>
      <c r="AU92" s="15" t="s">
        <v>85</v>
      </c>
    </row>
    <row r="93" spans="2:65" s="12" customFormat="1" x14ac:dyDescent="0.2">
      <c r="B93" s="195"/>
      <c r="C93" s="196"/>
      <c r="D93" s="192" t="s">
        <v>157</v>
      </c>
      <c r="E93" s="197" t="s">
        <v>35</v>
      </c>
      <c r="F93" s="198" t="s">
        <v>526</v>
      </c>
      <c r="G93" s="196"/>
      <c r="H93" s="199">
        <v>343.8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157</v>
      </c>
      <c r="AU93" s="205" t="s">
        <v>85</v>
      </c>
      <c r="AV93" s="12" t="s">
        <v>85</v>
      </c>
      <c r="AW93" s="12" t="s">
        <v>37</v>
      </c>
      <c r="AX93" s="12" t="s">
        <v>83</v>
      </c>
      <c r="AY93" s="205" t="s">
        <v>141</v>
      </c>
    </row>
    <row r="94" spans="2:65" s="11" customFormat="1" ht="25.9" customHeight="1" x14ac:dyDescent="0.2">
      <c r="B94" s="164"/>
      <c r="C94" s="165"/>
      <c r="D94" s="166" t="s">
        <v>75</v>
      </c>
      <c r="E94" s="167" t="s">
        <v>184</v>
      </c>
      <c r="F94" s="167" t="s">
        <v>185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SUM(P95:P98)</f>
        <v>0</v>
      </c>
      <c r="Q94" s="172"/>
      <c r="R94" s="173">
        <f>SUM(R95:R98)</f>
        <v>0</v>
      </c>
      <c r="S94" s="172"/>
      <c r="T94" s="174">
        <f>SUM(T95:T98)</f>
        <v>0</v>
      </c>
      <c r="AR94" s="175" t="s">
        <v>149</v>
      </c>
      <c r="AT94" s="176" t="s">
        <v>75</v>
      </c>
      <c r="AU94" s="176" t="s">
        <v>76</v>
      </c>
      <c r="AY94" s="175" t="s">
        <v>141</v>
      </c>
      <c r="BK94" s="177">
        <f>SUM(BK95:BK98)</f>
        <v>0</v>
      </c>
    </row>
    <row r="95" spans="2:65" s="1" customFormat="1" ht="78.75" customHeight="1" x14ac:dyDescent="0.2">
      <c r="B95" s="32"/>
      <c r="C95" s="180" t="s">
        <v>178</v>
      </c>
      <c r="D95" s="180" t="s">
        <v>144</v>
      </c>
      <c r="E95" s="181" t="s">
        <v>220</v>
      </c>
      <c r="F95" s="182" t="s">
        <v>221</v>
      </c>
      <c r="G95" s="183" t="s">
        <v>174</v>
      </c>
      <c r="H95" s="184">
        <v>584.46</v>
      </c>
      <c r="I95" s="185"/>
      <c r="J95" s="186">
        <f>ROUND(I95*H95,2)</f>
        <v>0</v>
      </c>
      <c r="K95" s="182" t="s">
        <v>148</v>
      </c>
      <c r="L95" s="36"/>
      <c r="M95" s="187" t="s">
        <v>35</v>
      </c>
      <c r="N95" s="188" t="s">
        <v>47</v>
      </c>
      <c r="O95" s="58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15" t="s">
        <v>189</v>
      </c>
      <c r="AT95" s="15" t="s">
        <v>144</v>
      </c>
      <c r="AU95" s="15" t="s">
        <v>83</v>
      </c>
      <c r="AY95" s="15" t="s">
        <v>141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5" t="s">
        <v>83</v>
      </c>
      <c r="BK95" s="191">
        <f>ROUND(I95*H95,2)</f>
        <v>0</v>
      </c>
      <c r="BL95" s="15" t="s">
        <v>189</v>
      </c>
      <c r="BM95" s="15" t="s">
        <v>527</v>
      </c>
    </row>
    <row r="96" spans="2:65" s="1" customFormat="1" ht="58.5" x14ac:dyDescent="0.2">
      <c r="B96" s="32"/>
      <c r="C96" s="33"/>
      <c r="D96" s="192" t="s">
        <v>164</v>
      </c>
      <c r="E96" s="33"/>
      <c r="F96" s="193" t="s">
        <v>202</v>
      </c>
      <c r="G96" s="33"/>
      <c r="H96" s="33"/>
      <c r="I96" s="110"/>
      <c r="J96" s="33"/>
      <c r="K96" s="33"/>
      <c r="L96" s="36"/>
      <c r="M96" s="194"/>
      <c r="N96" s="58"/>
      <c r="O96" s="58"/>
      <c r="P96" s="58"/>
      <c r="Q96" s="58"/>
      <c r="R96" s="58"/>
      <c r="S96" s="58"/>
      <c r="T96" s="59"/>
      <c r="AT96" s="15" t="s">
        <v>164</v>
      </c>
      <c r="AU96" s="15" t="s">
        <v>83</v>
      </c>
    </row>
    <row r="97" spans="2:65" s="12" customFormat="1" x14ac:dyDescent="0.2">
      <c r="B97" s="195"/>
      <c r="C97" s="196"/>
      <c r="D97" s="192" t="s">
        <v>157</v>
      </c>
      <c r="E97" s="197" t="s">
        <v>35</v>
      </c>
      <c r="F97" s="198" t="s">
        <v>528</v>
      </c>
      <c r="G97" s="196"/>
      <c r="H97" s="199">
        <v>584.46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157</v>
      </c>
      <c r="AU97" s="205" t="s">
        <v>83</v>
      </c>
      <c r="AV97" s="12" t="s">
        <v>85</v>
      </c>
      <c r="AW97" s="12" t="s">
        <v>37</v>
      </c>
      <c r="AX97" s="12" t="s">
        <v>83</v>
      </c>
      <c r="AY97" s="205" t="s">
        <v>141</v>
      </c>
    </row>
    <row r="98" spans="2:65" s="1" customFormat="1" ht="22.5" customHeight="1" x14ac:dyDescent="0.2">
      <c r="B98" s="32"/>
      <c r="C98" s="180" t="s">
        <v>142</v>
      </c>
      <c r="D98" s="180" t="s">
        <v>144</v>
      </c>
      <c r="E98" s="181" t="s">
        <v>335</v>
      </c>
      <c r="F98" s="182" t="s">
        <v>336</v>
      </c>
      <c r="G98" s="183" t="s">
        <v>174</v>
      </c>
      <c r="H98" s="184">
        <v>584.46</v>
      </c>
      <c r="I98" s="185"/>
      <c r="J98" s="186">
        <f>ROUND(I98*H98,2)</f>
        <v>0</v>
      </c>
      <c r="K98" s="182" t="s">
        <v>148</v>
      </c>
      <c r="L98" s="36"/>
      <c r="M98" s="206" t="s">
        <v>35</v>
      </c>
      <c r="N98" s="207" t="s">
        <v>47</v>
      </c>
      <c r="O98" s="208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AR98" s="15" t="s">
        <v>189</v>
      </c>
      <c r="AT98" s="15" t="s">
        <v>144</v>
      </c>
      <c r="AU98" s="15" t="s">
        <v>83</v>
      </c>
      <c r="AY98" s="15" t="s">
        <v>141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5" t="s">
        <v>83</v>
      </c>
      <c r="BK98" s="191">
        <f>ROUND(I98*H98,2)</f>
        <v>0</v>
      </c>
      <c r="BL98" s="15" t="s">
        <v>189</v>
      </c>
      <c r="BM98" s="15" t="s">
        <v>529</v>
      </c>
    </row>
    <row r="99" spans="2:65" s="1" customFormat="1" ht="6.95" customHeight="1" x14ac:dyDescent="0.2">
      <c r="B99" s="44"/>
      <c r="C99" s="45"/>
      <c r="D99" s="45"/>
      <c r="E99" s="45"/>
      <c r="F99" s="45"/>
      <c r="G99" s="45"/>
      <c r="H99" s="45"/>
      <c r="I99" s="132"/>
      <c r="J99" s="45"/>
      <c r="K99" s="45"/>
      <c r="L99" s="36"/>
    </row>
  </sheetData>
  <sheetProtection algorithmName="SHA-512" hashValue="fGK6LjvV083lHSVwDY7Il8VqOJDQQBjg9HQRaujtjfJmlgLSYtt4HLqH8/eLcdPt9Emu4/fuKJ+rec6KZZw78A==" saltValue="QeE3sAVqueOTmXf1qQz/cILlfy3MbVn5PGjdOIwyIK1vakOv6/Di7jBwJTutHAnGZWJwWL53DLYjgsv18y49aQ==" spinCount="100000" sheet="1" objects="1" scenarios="1" formatColumns="0" formatRows="0" autoFilter="0"/>
  <autoFilter ref="C87:K9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1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5" t="s">
        <v>113</v>
      </c>
    </row>
    <row r="3" spans="2:46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8"/>
      <c r="AT3" s="15" t="s">
        <v>85</v>
      </c>
    </row>
    <row r="4" spans="2:46" ht="24.95" customHeight="1" x14ac:dyDescent="0.2">
      <c r="B4" s="18"/>
      <c r="D4" s="108" t="s">
        <v>114</v>
      </c>
      <c r="L4" s="18"/>
      <c r="M4" s="22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09" t="s">
        <v>16</v>
      </c>
      <c r="L6" s="18"/>
    </row>
    <row r="7" spans="2:46" ht="16.5" customHeight="1" x14ac:dyDescent="0.2">
      <c r="B7" s="18"/>
      <c r="E7" s="359" t="str">
        <f>'Rekapitulace stavby'!K6</f>
        <v>Oprava traťového úseku K.Huť-Lenora</v>
      </c>
      <c r="F7" s="360"/>
      <c r="G7" s="360"/>
      <c r="H7" s="360"/>
      <c r="L7" s="18"/>
    </row>
    <row r="8" spans="2:46" s="1" customFormat="1" ht="12" customHeight="1" x14ac:dyDescent="0.2">
      <c r="B8" s="36"/>
      <c r="D8" s="109" t="s">
        <v>115</v>
      </c>
      <c r="I8" s="110"/>
      <c r="L8" s="36"/>
    </row>
    <row r="9" spans="2:46" s="1" customFormat="1" ht="36.950000000000003" customHeight="1" x14ac:dyDescent="0.2">
      <c r="B9" s="36"/>
      <c r="E9" s="362" t="s">
        <v>530</v>
      </c>
      <c r="F9" s="361"/>
      <c r="G9" s="361"/>
      <c r="H9" s="361"/>
      <c r="I9" s="110"/>
      <c r="L9" s="36"/>
    </row>
    <row r="10" spans="2:46" s="1" customFormat="1" x14ac:dyDescent="0.2">
      <c r="B10" s="36"/>
      <c r="I10" s="110"/>
      <c r="L10" s="36"/>
    </row>
    <row r="11" spans="2:46" s="1" customFormat="1" ht="12" customHeight="1" x14ac:dyDescent="0.2">
      <c r="B11" s="36"/>
      <c r="D11" s="109" t="s">
        <v>18</v>
      </c>
      <c r="F11" s="15" t="s">
        <v>19</v>
      </c>
      <c r="I11" s="111" t="s">
        <v>20</v>
      </c>
      <c r="J11" s="15" t="s">
        <v>21</v>
      </c>
      <c r="L11" s="36"/>
    </row>
    <row r="12" spans="2:46" s="1" customFormat="1" ht="12" customHeight="1" x14ac:dyDescent="0.2">
      <c r="B12" s="36"/>
      <c r="D12" s="109" t="s">
        <v>22</v>
      </c>
      <c r="F12" s="15" t="s">
        <v>23</v>
      </c>
      <c r="I12" s="111" t="s">
        <v>24</v>
      </c>
      <c r="J12" s="112" t="str">
        <f>'Rekapitulace stavby'!AN8</f>
        <v>3. 4. 2019</v>
      </c>
      <c r="L12" s="36"/>
    </row>
    <row r="13" spans="2:46" s="1" customFormat="1" ht="10.9" customHeight="1" x14ac:dyDescent="0.2">
      <c r="B13" s="36"/>
      <c r="I13" s="110"/>
      <c r="L13" s="36"/>
    </row>
    <row r="14" spans="2:46" s="1" customFormat="1" ht="12" customHeight="1" x14ac:dyDescent="0.2">
      <c r="B14" s="36"/>
      <c r="D14" s="109" t="s">
        <v>26</v>
      </c>
      <c r="I14" s="111" t="s">
        <v>27</v>
      </c>
      <c r="J14" s="15" t="s">
        <v>28</v>
      </c>
      <c r="L14" s="36"/>
    </row>
    <row r="15" spans="2:46" s="1" customFormat="1" ht="18" customHeight="1" x14ac:dyDescent="0.2">
      <c r="B15" s="36"/>
      <c r="E15" s="15" t="s">
        <v>29</v>
      </c>
      <c r="I15" s="111" t="s">
        <v>30</v>
      </c>
      <c r="J15" s="15" t="s">
        <v>31</v>
      </c>
      <c r="L15" s="36"/>
    </row>
    <row r="16" spans="2:46" s="1" customFormat="1" ht="6.95" customHeight="1" x14ac:dyDescent="0.2">
      <c r="B16" s="36"/>
      <c r="I16" s="110"/>
      <c r="L16" s="36"/>
    </row>
    <row r="17" spans="2:12" s="1" customFormat="1" ht="12" customHeight="1" x14ac:dyDescent="0.2">
      <c r="B17" s="36"/>
      <c r="D17" s="109" t="s">
        <v>32</v>
      </c>
      <c r="I17" s="111" t="s">
        <v>27</v>
      </c>
      <c r="J17" s="28" t="str">
        <f>'Rekapitulace stavby'!AN13</f>
        <v>Vyplň údaj</v>
      </c>
      <c r="L17" s="36"/>
    </row>
    <row r="18" spans="2:12" s="1" customFormat="1" ht="18" customHeight="1" x14ac:dyDescent="0.2">
      <c r="B18" s="36"/>
      <c r="E18" s="363" t="str">
        <f>'Rekapitulace stavby'!E14</f>
        <v>Vyplň údaj</v>
      </c>
      <c r="F18" s="364"/>
      <c r="G18" s="364"/>
      <c r="H18" s="364"/>
      <c r="I18" s="111" t="s">
        <v>30</v>
      </c>
      <c r="J18" s="28" t="str">
        <f>'Rekapitulace stavby'!AN14</f>
        <v>Vyplň údaj</v>
      </c>
      <c r="L18" s="36"/>
    </row>
    <row r="19" spans="2:12" s="1" customFormat="1" ht="6.95" customHeight="1" x14ac:dyDescent="0.2">
      <c r="B19" s="36"/>
      <c r="I19" s="110"/>
      <c r="L19" s="36"/>
    </row>
    <row r="20" spans="2:12" s="1" customFormat="1" ht="12" customHeight="1" x14ac:dyDescent="0.2">
      <c r="B20" s="36"/>
      <c r="D20" s="109" t="s">
        <v>34</v>
      </c>
      <c r="I20" s="111" t="s">
        <v>27</v>
      </c>
      <c r="J20" s="15" t="str">
        <f>IF('Rekapitulace stavby'!AN16="","",'Rekapitulace stavby'!AN16)</f>
        <v/>
      </c>
      <c r="L20" s="36"/>
    </row>
    <row r="21" spans="2:12" s="1" customFormat="1" ht="18" customHeight="1" x14ac:dyDescent="0.2">
      <c r="B21" s="36"/>
      <c r="E21" s="15" t="str">
        <f>IF('Rekapitulace stavby'!E17="","",'Rekapitulace stavby'!E17)</f>
        <v xml:space="preserve"> </v>
      </c>
      <c r="I21" s="111" t="s">
        <v>30</v>
      </c>
      <c r="J21" s="15" t="str">
        <f>IF('Rekapitulace stavby'!AN17="","",'Rekapitulace stavby'!AN17)</f>
        <v/>
      </c>
      <c r="L21" s="36"/>
    </row>
    <row r="22" spans="2:12" s="1" customFormat="1" ht="6.95" customHeight="1" x14ac:dyDescent="0.2">
      <c r="B22" s="36"/>
      <c r="I22" s="110"/>
      <c r="L22" s="36"/>
    </row>
    <row r="23" spans="2:12" s="1" customFormat="1" ht="12" customHeight="1" x14ac:dyDescent="0.2">
      <c r="B23" s="36"/>
      <c r="D23" s="109" t="s">
        <v>38</v>
      </c>
      <c r="I23" s="111" t="s">
        <v>27</v>
      </c>
      <c r="J23" s="15" t="s">
        <v>35</v>
      </c>
      <c r="L23" s="36"/>
    </row>
    <row r="24" spans="2:12" s="1" customFormat="1" ht="18" customHeight="1" x14ac:dyDescent="0.2">
      <c r="B24" s="36"/>
      <c r="E24" s="15" t="s">
        <v>39</v>
      </c>
      <c r="I24" s="111" t="s">
        <v>30</v>
      </c>
      <c r="J24" s="15" t="s">
        <v>35</v>
      </c>
      <c r="L24" s="36"/>
    </row>
    <row r="25" spans="2:12" s="1" customFormat="1" ht="6.95" customHeight="1" x14ac:dyDescent="0.2">
      <c r="B25" s="36"/>
      <c r="I25" s="110"/>
      <c r="L25" s="36"/>
    </row>
    <row r="26" spans="2:12" s="1" customFormat="1" ht="12" customHeight="1" x14ac:dyDescent="0.2">
      <c r="B26" s="36"/>
      <c r="D26" s="109" t="s">
        <v>40</v>
      </c>
      <c r="I26" s="110"/>
      <c r="L26" s="36"/>
    </row>
    <row r="27" spans="2:12" s="7" customFormat="1" ht="16.5" customHeight="1" x14ac:dyDescent="0.2">
      <c r="B27" s="113"/>
      <c r="E27" s="365" t="s">
        <v>35</v>
      </c>
      <c r="F27" s="365"/>
      <c r="G27" s="365"/>
      <c r="H27" s="365"/>
      <c r="I27" s="114"/>
      <c r="L27" s="113"/>
    </row>
    <row r="28" spans="2:12" s="1" customFormat="1" ht="6.95" customHeight="1" x14ac:dyDescent="0.2">
      <c r="B28" s="36"/>
      <c r="I28" s="110"/>
      <c r="L28" s="36"/>
    </row>
    <row r="29" spans="2:12" s="1" customFormat="1" ht="6.95" customHeight="1" x14ac:dyDescent="0.2">
      <c r="B29" s="36"/>
      <c r="D29" s="54"/>
      <c r="E29" s="54"/>
      <c r="F29" s="54"/>
      <c r="G29" s="54"/>
      <c r="H29" s="54"/>
      <c r="I29" s="115"/>
      <c r="J29" s="54"/>
      <c r="K29" s="54"/>
      <c r="L29" s="36"/>
    </row>
    <row r="30" spans="2:12" s="1" customFormat="1" ht="25.35" customHeight="1" x14ac:dyDescent="0.2">
      <c r="B30" s="36"/>
      <c r="D30" s="116" t="s">
        <v>42</v>
      </c>
      <c r="I30" s="110"/>
      <c r="J30" s="117">
        <f>ROUND(J80, 2)</f>
        <v>0</v>
      </c>
      <c r="L30" s="36"/>
    </row>
    <row r="31" spans="2:12" s="1" customFormat="1" ht="6.95" customHeight="1" x14ac:dyDescent="0.2">
      <c r="B31" s="36"/>
      <c r="D31" s="54"/>
      <c r="E31" s="54"/>
      <c r="F31" s="54"/>
      <c r="G31" s="54"/>
      <c r="H31" s="54"/>
      <c r="I31" s="115"/>
      <c r="J31" s="54"/>
      <c r="K31" s="54"/>
      <c r="L31" s="36"/>
    </row>
    <row r="32" spans="2:12" s="1" customFormat="1" ht="14.45" customHeight="1" x14ac:dyDescent="0.2">
      <c r="B32" s="36"/>
      <c r="F32" s="118" t="s">
        <v>44</v>
      </c>
      <c r="I32" s="119" t="s">
        <v>43</v>
      </c>
      <c r="J32" s="118" t="s">
        <v>45</v>
      </c>
      <c r="L32" s="36"/>
    </row>
    <row r="33" spans="2:12" s="1" customFormat="1" ht="14.45" customHeight="1" x14ac:dyDescent="0.2">
      <c r="B33" s="36"/>
      <c r="D33" s="109" t="s">
        <v>46</v>
      </c>
      <c r="E33" s="109" t="s">
        <v>47</v>
      </c>
      <c r="F33" s="120">
        <f>ROUND((SUM(BE80:BE100)),  2)</f>
        <v>0</v>
      </c>
      <c r="I33" s="121">
        <v>0.21</v>
      </c>
      <c r="J33" s="120">
        <f>ROUND(((SUM(BE80:BE100))*I33),  2)</f>
        <v>0</v>
      </c>
      <c r="L33" s="36"/>
    </row>
    <row r="34" spans="2:12" s="1" customFormat="1" ht="14.45" customHeight="1" x14ac:dyDescent="0.2">
      <c r="B34" s="36"/>
      <c r="E34" s="109" t="s">
        <v>48</v>
      </c>
      <c r="F34" s="120">
        <f>ROUND((SUM(BF80:BF100)),  2)</f>
        <v>0</v>
      </c>
      <c r="I34" s="121">
        <v>0.15</v>
      </c>
      <c r="J34" s="120">
        <f>ROUND(((SUM(BF80:BF100))*I34),  2)</f>
        <v>0</v>
      </c>
      <c r="L34" s="36"/>
    </row>
    <row r="35" spans="2:12" s="1" customFormat="1" ht="14.45" hidden="1" customHeight="1" x14ac:dyDescent="0.2">
      <c r="B35" s="36"/>
      <c r="E35" s="109" t="s">
        <v>49</v>
      </c>
      <c r="F35" s="120">
        <f>ROUND((SUM(BG80:BG100)),  2)</f>
        <v>0</v>
      </c>
      <c r="I35" s="121">
        <v>0.21</v>
      </c>
      <c r="J35" s="120">
        <f>0</f>
        <v>0</v>
      </c>
      <c r="L35" s="36"/>
    </row>
    <row r="36" spans="2:12" s="1" customFormat="1" ht="14.45" hidden="1" customHeight="1" x14ac:dyDescent="0.2">
      <c r="B36" s="36"/>
      <c r="E36" s="109" t="s">
        <v>50</v>
      </c>
      <c r="F36" s="120">
        <f>ROUND((SUM(BH80:BH100)),  2)</f>
        <v>0</v>
      </c>
      <c r="I36" s="121">
        <v>0.15</v>
      </c>
      <c r="J36" s="120">
        <f>0</f>
        <v>0</v>
      </c>
      <c r="L36" s="36"/>
    </row>
    <row r="37" spans="2:12" s="1" customFormat="1" ht="14.45" hidden="1" customHeight="1" x14ac:dyDescent="0.2">
      <c r="B37" s="36"/>
      <c r="E37" s="109" t="s">
        <v>51</v>
      </c>
      <c r="F37" s="120">
        <f>ROUND((SUM(BI80:BI100)),  2)</f>
        <v>0</v>
      </c>
      <c r="I37" s="121">
        <v>0</v>
      </c>
      <c r="J37" s="120">
        <f>0</f>
        <v>0</v>
      </c>
      <c r="L37" s="36"/>
    </row>
    <row r="38" spans="2:12" s="1" customFormat="1" ht="6.95" customHeight="1" x14ac:dyDescent="0.2">
      <c r="B38" s="36"/>
      <c r="I38" s="110"/>
      <c r="L38" s="36"/>
    </row>
    <row r="39" spans="2:12" s="1" customFormat="1" ht="25.35" customHeight="1" x14ac:dyDescent="0.2">
      <c r="B39" s="36"/>
      <c r="C39" s="122"/>
      <c r="D39" s="123" t="s">
        <v>52</v>
      </c>
      <c r="E39" s="124"/>
      <c r="F39" s="124"/>
      <c r="G39" s="125" t="s">
        <v>53</v>
      </c>
      <c r="H39" s="126" t="s">
        <v>54</v>
      </c>
      <c r="I39" s="127"/>
      <c r="J39" s="128">
        <f>SUM(J30:J37)</f>
        <v>0</v>
      </c>
      <c r="K39" s="129"/>
      <c r="L39" s="36"/>
    </row>
    <row r="40" spans="2:12" s="1" customFormat="1" ht="14.45" customHeight="1" x14ac:dyDescent="0.2">
      <c r="B40" s="130"/>
      <c r="C40" s="131"/>
      <c r="D40" s="131"/>
      <c r="E40" s="131"/>
      <c r="F40" s="131"/>
      <c r="G40" s="131"/>
      <c r="H40" s="131"/>
      <c r="I40" s="132"/>
      <c r="J40" s="131"/>
      <c r="K40" s="131"/>
      <c r="L40" s="36"/>
    </row>
    <row r="44" spans="2:12" s="1" customFormat="1" ht="6.95" customHeight="1" x14ac:dyDescent="0.2">
      <c r="B44" s="133"/>
      <c r="C44" s="134"/>
      <c r="D44" s="134"/>
      <c r="E44" s="134"/>
      <c r="F44" s="134"/>
      <c r="G44" s="134"/>
      <c r="H44" s="134"/>
      <c r="I44" s="135"/>
      <c r="J44" s="134"/>
      <c r="K44" s="134"/>
      <c r="L44" s="36"/>
    </row>
    <row r="45" spans="2:12" s="1" customFormat="1" ht="24.95" customHeight="1" x14ac:dyDescent="0.2">
      <c r="B45" s="32"/>
      <c r="C45" s="21" t="s">
        <v>119</v>
      </c>
      <c r="D45" s="33"/>
      <c r="E45" s="33"/>
      <c r="F45" s="33"/>
      <c r="G45" s="33"/>
      <c r="H45" s="33"/>
      <c r="I45" s="110"/>
      <c r="J45" s="33"/>
      <c r="K45" s="33"/>
      <c r="L45" s="36"/>
    </row>
    <row r="46" spans="2:12" s="1" customFormat="1" ht="6.95" customHeight="1" x14ac:dyDescent="0.2">
      <c r="B46" s="32"/>
      <c r="C46" s="33"/>
      <c r="D46" s="33"/>
      <c r="E46" s="33"/>
      <c r="F46" s="33"/>
      <c r="G46" s="33"/>
      <c r="H46" s="33"/>
      <c r="I46" s="110"/>
      <c r="J46" s="33"/>
      <c r="K46" s="33"/>
      <c r="L46" s="36"/>
    </row>
    <row r="47" spans="2:12" s="1" customFormat="1" ht="12" customHeight="1" x14ac:dyDescent="0.2">
      <c r="B47" s="32"/>
      <c r="C47" s="27" t="s">
        <v>16</v>
      </c>
      <c r="D47" s="33"/>
      <c r="E47" s="33"/>
      <c r="F47" s="33"/>
      <c r="G47" s="33"/>
      <c r="H47" s="33"/>
      <c r="I47" s="110"/>
      <c r="J47" s="33"/>
      <c r="K47" s="33"/>
      <c r="L47" s="36"/>
    </row>
    <row r="48" spans="2:12" s="1" customFormat="1" ht="16.5" customHeight="1" x14ac:dyDescent="0.2">
      <c r="B48" s="32"/>
      <c r="C48" s="33"/>
      <c r="D48" s="33"/>
      <c r="E48" s="357" t="str">
        <f>E7</f>
        <v>Oprava traťového úseku K.Huť-Lenora</v>
      </c>
      <c r="F48" s="358"/>
      <c r="G48" s="358"/>
      <c r="H48" s="358"/>
      <c r="I48" s="110"/>
      <c r="J48" s="33"/>
      <c r="K48" s="33"/>
      <c r="L48" s="36"/>
    </row>
    <row r="49" spans="2:47" s="1" customFormat="1" ht="12" customHeight="1" x14ac:dyDescent="0.2">
      <c r="B49" s="32"/>
      <c r="C49" s="27" t="s">
        <v>115</v>
      </c>
      <c r="D49" s="33"/>
      <c r="E49" s="33"/>
      <c r="F49" s="33"/>
      <c r="G49" s="33"/>
      <c r="H49" s="33"/>
      <c r="I49" s="110"/>
      <c r="J49" s="33"/>
      <c r="K49" s="33"/>
      <c r="L49" s="36"/>
    </row>
    <row r="50" spans="2:47" s="1" customFormat="1" ht="16.5" customHeight="1" x14ac:dyDescent="0.2">
      <c r="B50" s="32"/>
      <c r="C50" s="33"/>
      <c r="D50" s="33"/>
      <c r="E50" s="336" t="str">
        <f>E9</f>
        <v>SO 2 - VRN</v>
      </c>
      <c r="F50" s="335"/>
      <c r="G50" s="335"/>
      <c r="H50" s="335"/>
      <c r="I50" s="110"/>
      <c r="J50" s="33"/>
      <c r="K50" s="33"/>
      <c r="L50" s="36"/>
    </row>
    <row r="51" spans="2:47" s="1" customFormat="1" ht="6.95" customHeight="1" x14ac:dyDescent="0.2">
      <c r="B51" s="32"/>
      <c r="C51" s="33"/>
      <c r="D51" s="33"/>
      <c r="E51" s="33"/>
      <c r="F51" s="33"/>
      <c r="G51" s="33"/>
      <c r="H51" s="33"/>
      <c r="I51" s="110"/>
      <c r="J51" s="33"/>
      <c r="K51" s="33"/>
      <c r="L51" s="36"/>
    </row>
    <row r="52" spans="2:47" s="1" customFormat="1" ht="12" customHeight="1" x14ac:dyDescent="0.2">
      <c r="B52" s="32"/>
      <c r="C52" s="27" t="s">
        <v>22</v>
      </c>
      <c r="D52" s="33"/>
      <c r="E52" s="33"/>
      <c r="F52" s="25" t="str">
        <f>F12</f>
        <v>Zátoň - lenora</v>
      </c>
      <c r="G52" s="33"/>
      <c r="H52" s="33"/>
      <c r="I52" s="111" t="s">
        <v>24</v>
      </c>
      <c r="J52" s="53" t="str">
        <f>IF(J12="","",J12)</f>
        <v>3. 4. 2019</v>
      </c>
      <c r="K52" s="33"/>
      <c r="L52" s="36"/>
    </row>
    <row r="53" spans="2:47" s="1" customFormat="1" ht="6.95" customHeight="1" x14ac:dyDescent="0.2">
      <c r="B53" s="32"/>
      <c r="C53" s="33"/>
      <c r="D53" s="33"/>
      <c r="E53" s="33"/>
      <c r="F53" s="33"/>
      <c r="G53" s="33"/>
      <c r="H53" s="33"/>
      <c r="I53" s="110"/>
      <c r="J53" s="33"/>
      <c r="K53" s="33"/>
      <c r="L53" s="36"/>
    </row>
    <row r="54" spans="2:47" s="1" customFormat="1" ht="13.7" customHeight="1" x14ac:dyDescent="0.2">
      <c r="B54" s="32"/>
      <c r="C54" s="27" t="s">
        <v>26</v>
      </c>
      <c r="D54" s="33"/>
      <c r="E54" s="33"/>
      <c r="F54" s="25" t="str">
        <f>E15</f>
        <v xml:space="preserve">Správa železniční dopravní cesty, s. o., OŘ Plzeň </v>
      </c>
      <c r="G54" s="33"/>
      <c r="H54" s="33"/>
      <c r="I54" s="111" t="s">
        <v>34</v>
      </c>
      <c r="J54" s="30" t="str">
        <f>E21</f>
        <v xml:space="preserve"> </v>
      </c>
      <c r="K54" s="33"/>
      <c r="L54" s="36"/>
    </row>
    <row r="55" spans="2:47" s="1" customFormat="1" ht="13.7" customHeight="1" x14ac:dyDescent="0.2">
      <c r="B55" s="32"/>
      <c r="C55" s="27" t="s">
        <v>32</v>
      </c>
      <c r="D55" s="33"/>
      <c r="E55" s="33"/>
      <c r="F55" s="25" t="str">
        <f>IF(E18="","",E18)</f>
        <v>Vyplň údaj</v>
      </c>
      <c r="G55" s="33"/>
      <c r="H55" s="33"/>
      <c r="I55" s="111" t="s">
        <v>38</v>
      </c>
      <c r="J55" s="30" t="str">
        <f>E24</f>
        <v>Libor Brabenec</v>
      </c>
      <c r="K55" s="33"/>
      <c r="L55" s="36"/>
    </row>
    <row r="56" spans="2:47" s="1" customFormat="1" ht="10.35" customHeight="1" x14ac:dyDescent="0.2">
      <c r="B56" s="32"/>
      <c r="C56" s="33"/>
      <c r="D56" s="33"/>
      <c r="E56" s="33"/>
      <c r="F56" s="33"/>
      <c r="G56" s="33"/>
      <c r="H56" s="33"/>
      <c r="I56" s="110"/>
      <c r="J56" s="33"/>
      <c r="K56" s="33"/>
      <c r="L56" s="36"/>
    </row>
    <row r="57" spans="2:47" s="1" customFormat="1" ht="29.25" customHeight="1" x14ac:dyDescent="0.2">
      <c r="B57" s="32"/>
      <c r="C57" s="136" t="s">
        <v>120</v>
      </c>
      <c r="D57" s="137"/>
      <c r="E57" s="137"/>
      <c r="F57" s="137"/>
      <c r="G57" s="137"/>
      <c r="H57" s="137"/>
      <c r="I57" s="138"/>
      <c r="J57" s="139" t="s">
        <v>121</v>
      </c>
      <c r="K57" s="137"/>
      <c r="L57" s="36"/>
    </row>
    <row r="58" spans="2:47" s="1" customFormat="1" ht="10.35" customHeight="1" x14ac:dyDescent="0.2">
      <c r="B58" s="32"/>
      <c r="C58" s="33"/>
      <c r="D58" s="33"/>
      <c r="E58" s="33"/>
      <c r="F58" s="33"/>
      <c r="G58" s="33"/>
      <c r="H58" s="33"/>
      <c r="I58" s="110"/>
      <c r="J58" s="33"/>
      <c r="K58" s="33"/>
      <c r="L58" s="36"/>
    </row>
    <row r="59" spans="2:47" s="1" customFormat="1" ht="22.9" customHeight="1" x14ac:dyDescent="0.2">
      <c r="B59" s="32"/>
      <c r="C59" s="140" t="s">
        <v>74</v>
      </c>
      <c r="D59" s="33"/>
      <c r="E59" s="33"/>
      <c r="F59" s="33"/>
      <c r="G59" s="33"/>
      <c r="H59" s="33"/>
      <c r="I59" s="110"/>
      <c r="J59" s="71">
        <f>J80</f>
        <v>0</v>
      </c>
      <c r="K59" s="33"/>
      <c r="L59" s="36"/>
      <c r="AU59" s="15" t="s">
        <v>122</v>
      </c>
    </row>
    <row r="60" spans="2:47" s="8" customFormat="1" ht="24.95" customHeight="1" x14ac:dyDescent="0.2">
      <c r="B60" s="141"/>
      <c r="C60" s="142"/>
      <c r="D60" s="143" t="s">
        <v>531</v>
      </c>
      <c r="E60" s="144"/>
      <c r="F60" s="144"/>
      <c r="G60" s="144"/>
      <c r="H60" s="144"/>
      <c r="I60" s="145"/>
      <c r="J60" s="146">
        <f>J81</f>
        <v>0</v>
      </c>
      <c r="K60" s="142"/>
      <c r="L60" s="147"/>
    </row>
    <row r="61" spans="2:47" s="1" customFormat="1" ht="21.75" customHeight="1" x14ac:dyDescent="0.2">
      <c r="B61" s="32"/>
      <c r="C61" s="33"/>
      <c r="D61" s="33"/>
      <c r="E61" s="33"/>
      <c r="F61" s="33"/>
      <c r="G61" s="33"/>
      <c r="H61" s="33"/>
      <c r="I61" s="110"/>
      <c r="J61" s="33"/>
      <c r="K61" s="33"/>
      <c r="L61" s="36"/>
    </row>
    <row r="62" spans="2:47" s="1" customFormat="1" ht="6.95" customHeight="1" x14ac:dyDescent="0.2">
      <c r="B62" s="44"/>
      <c r="C62" s="45"/>
      <c r="D62" s="45"/>
      <c r="E62" s="45"/>
      <c r="F62" s="45"/>
      <c r="G62" s="45"/>
      <c r="H62" s="45"/>
      <c r="I62" s="132"/>
      <c r="J62" s="45"/>
      <c r="K62" s="45"/>
      <c r="L62" s="36"/>
    </row>
    <row r="66" spans="2:63" s="1" customFormat="1" ht="6.95" customHeight="1" x14ac:dyDescent="0.2">
      <c r="B66" s="46"/>
      <c r="C66" s="47"/>
      <c r="D66" s="47"/>
      <c r="E66" s="47"/>
      <c r="F66" s="47"/>
      <c r="G66" s="47"/>
      <c r="H66" s="47"/>
      <c r="I66" s="135"/>
      <c r="J66" s="47"/>
      <c r="K66" s="47"/>
      <c r="L66" s="36"/>
    </row>
    <row r="67" spans="2:63" s="1" customFormat="1" ht="24.95" customHeight="1" x14ac:dyDescent="0.2">
      <c r="B67" s="32"/>
      <c r="C67" s="21" t="s">
        <v>126</v>
      </c>
      <c r="D67" s="33"/>
      <c r="E67" s="33"/>
      <c r="F67" s="33"/>
      <c r="G67" s="33"/>
      <c r="H67" s="33"/>
      <c r="I67" s="110"/>
      <c r="J67" s="33"/>
      <c r="K67" s="33"/>
      <c r="L67" s="36"/>
    </row>
    <row r="68" spans="2:63" s="1" customFormat="1" ht="6.95" customHeight="1" x14ac:dyDescent="0.2">
      <c r="B68" s="32"/>
      <c r="C68" s="33"/>
      <c r="D68" s="33"/>
      <c r="E68" s="33"/>
      <c r="F68" s="33"/>
      <c r="G68" s="33"/>
      <c r="H68" s="33"/>
      <c r="I68" s="110"/>
      <c r="J68" s="33"/>
      <c r="K68" s="33"/>
      <c r="L68" s="36"/>
    </row>
    <row r="69" spans="2:63" s="1" customFormat="1" ht="12" customHeight="1" x14ac:dyDescent="0.2">
      <c r="B69" s="32"/>
      <c r="C69" s="27" t="s">
        <v>16</v>
      </c>
      <c r="D69" s="33"/>
      <c r="E69" s="33"/>
      <c r="F69" s="33"/>
      <c r="G69" s="33"/>
      <c r="H69" s="33"/>
      <c r="I69" s="110"/>
      <c r="J69" s="33"/>
      <c r="K69" s="33"/>
      <c r="L69" s="36"/>
    </row>
    <row r="70" spans="2:63" s="1" customFormat="1" ht="16.5" customHeight="1" x14ac:dyDescent="0.2">
      <c r="B70" s="32"/>
      <c r="C70" s="33"/>
      <c r="D70" s="33"/>
      <c r="E70" s="357" t="str">
        <f>E7</f>
        <v>Oprava traťového úseku K.Huť-Lenora</v>
      </c>
      <c r="F70" s="358"/>
      <c r="G70" s="358"/>
      <c r="H70" s="358"/>
      <c r="I70" s="110"/>
      <c r="J70" s="33"/>
      <c r="K70" s="33"/>
      <c r="L70" s="36"/>
    </row>
    <row r="71" spans="2:63" s="1" customFormat="1" ht="12" customHeight="1" x14ac:dyDescent="0.2">
      <c r="B71" s="32"/>
      <c r="C71" s="27" t="s">
        <v>115</v>
      </c>
      <c r="D71" s="33"/>
      <c r="E71" s="33"/>
      <c r="F71" s="33"/>
      <c r="G71" s="33"/>
      <c r="H71" s="33"/>
      <c r="I71" s="110"/>
      <c r="J71" s="33"/>
      <c r="K71" s="33"/>
      <c r="L71" s="36"/>
    </row>
    <row r="72" spans="2:63" s="1" customFormat="1" ht="16.5" customHeight="1" x14ac:dyDescent="0.2">
      <c r="B72" s="32"/>
      <c r="C72" s="33"/>
      <c r="D72" s="33"/>
      <c r="E72" s="336" t="str">
        <f>E9</f>
        <v>SO 2 - VRN</v>
      </c>
      <c r="F72" s="335"/>
      <c r="G72" s="335"/>
      <c r="H72" s="335"/>
      <c r="I72" s="110"/>
      <c r="J72" s="33"/>
      <c r="K72" s="33"/>
      <c r="L72" s="36"/>
    </row>
    <row r="73" spans="2:63" s="1" customFormat="1" ht="6.95" customHeight="1" x14ac:dyDescent="0.2">
      <c r="B73" s="32"/>
      <c r="C73" s="33"/>
      <c r="D73" s="33"/>
      <c r="E73" s="33"/>
      <c r="F73" s="33"/>
      <c r="G73" s="33"/>
      <c r="H73" s="33"/>
      <c r="I73" s="110"/>
      <c r="J73" s="33"/>
      <c r="K73" s="33"/>
      <c r="L73" s="36"/>
    </row>
    <row r="74" spans="2:63" s="1" customFormat="1" ht="12" customHeight="1" x14ac:dyDescent="0.2">
      <c r="B74" s="32"/>
      <c r="C74" s="27" t="s">
        <v>22</v>
      </c>
      <c r="D74" s="33"/>
      <c r="E74" s="33"/>
      <c r="F74" s="25" t="str">
        <f>F12</f>
        <v>Zátoň - lenora</v>
      </c>
      <c r="G74" s="33"/>
      <c r="H74" s="33"/>
      <c r="I74" s="111" t="s">
        <v>24</v>
      </c>
      <c r="J74" s="53" t="str">
        <f>IF(J12="","",J12)</f>
        <v>3. 4. 2019</v>
      </c>
      <c r="K74" s="33"/>
      <c r="L74" s="36"/>
    </row>
    <row r="75" spans="2:63" s="1" customFormat="1" ht="6.95" customHeight="1" x14ac:dyDescent="0.2">
      <c r="B75" s="32"/>
      <c r="C75" s="33"/>
      <c r="D75" s="33"/>
      <c r="E75" s="33"/>
      <c r="F75" s="33"/>
      <c r="G75" s="33"/>
      <c r="H75" s="33"/>
      <c r="I75" s="110"/>
      <c r="J75" s="33"/>
      <c r="K75" s="33"/>
      <c r="L75" s="36"/>
    </row>
    <row r="76" spans="2:63" s="1" customFormat="1" ht="13.7" customHeight="1" x14ac:dyDescent="0.2">
      <c r="B76" s="32"/>
      <c r="C76" s="27" t="s">
        <v>26</v>
      </c>
      <c r="D76" s="33"/>
      <c r="E76" s="33"/>
      <c r="F76" s="25" t="str">
        <f>E15</f>
        <v xml:space="preserve">Správa železniční dopravní cesty, s. o., OŘ Plzeň </v>
      </c>
      <c r="G76" s="33"/>
      <c r="H76" s="33"/>
      <c r="I76" s="111" t="s">
        <v>34</v>
      </c>
      <c r="J76" s="30" t="str">
        <f>E21</f>
        <v xml:space="preserve"> </v>
      </c>
      <c r="K76" s="33"/>
      <c r="L76" s="36"/>
    </row>
    <row r="77" spans="2:63" s="1" customFormat="1" ht="13.7" customHeight="1" x14ac:dyDescent="0.2">
      <c r="B77" s="32"/>
      <c r="C77" s="27" t="s">
        <v>32</v>
      </c>
      <c r="D77" s="33"/>
      <c r="E77" s="33"/>
      <c r="F77" s="25" t="str">
        <f>IF(E18="","",E18)</f>
        <v>Vyplň údaj</v>
      </c>
      <c r="G77" s="33"/>
      <c r="H77" s="33"/>
      <c r="I77" s="111" t="s">
        <v>38</v>
      </c>
      <c r="J77" s="30" t="str">
        <f>E24</f>
        <v>Libor Brabenec</v>
      </c>
      <c r="K77" s="33"/>
      <c r="L77" s="36"/>
    </row>
    <row r="78" spans="2:63" s="1" customFormat="1" ht="10.35" customHeight="1" x14ac:dyDescent="0.2">
      <c r="B78" s="32"/>
      <c r="C78" s="33"/>
      <c r="D78" s="33"/>
      <c r="E78" s="33"/>
      <c r="F78" s="33"/>
      <c r="G78" s="33"/>
      <c r="H78" s="33"/>
      <c r="I78" s="110"/>
      <c r="J78" s="33"/>
      <c r="K78" s="33"/>
      <c r="L78" s="36"/>
    </row>
    <row r="79" spans="2:63" s="10" customFormat="1" ht="29.25" customHeight="1" x14ac:dyDescent="0.2">
      <c r="B79" s="154"/>
      <c r="C79" s="155" t="s">
        <v>127</v>
      </c>
      <c r="D79" s="156" t="s">
        <v>61</v>
      </c>
      <c r="E79" s="156" t="s">
        <v>57</v>
      </c>
      <c r="F79" s="156" t="s">
        <v>58</v>
      </c>
      <c r="G79" s="156" t="s">
        <v>128</v>
      </c>
      <c r="H79" s="156" t="s">
        <v>129</v>
      </c>
      <c r="I79" s="157" t="s">
        <v>130</v>
      </c>
      <c r="J79" s="156" t="s">
        <v>121</v>
      </c>
      <c r="K79" s="158" t="s">
        <v>131</v>
      </c>
      <c r="L79" s="159"/>
      <c r="M79" s="62" t="s">
        <v>35</v>
      </c>
      <c r="N79" s="63" t="s">
        <v>46</v>
      </c>
      <c r="O79" s="63" t="s">
        <v>132</v>
      </c>
      <c r="P79" s="63" t="s">
        <v>133</v>
      </c>
      <c r="Q79" s="63" t="s">
        <v>134</v>
      </c>
      <c r="R79" s="63" t="s">
        <v>135</v>
      </c>
      <c r="S79" s="63" t="s">
        <v>136</v>
      </c>
      <c r="T79" s="64" t="s">
        <v>137</v>
      </c>
    </row>
    <row r="80" spans="2:63" s="1" customFormat="1" ht="22.9" customHeight="1" x14ac:dyDescent="0.25">
      <c r="B80" s="32"/>
      <c r="C80" s="69" t="s">
        <v>138</v>
      </c>
      <c r="D80" s="33"/>
      <c r="E80" s="33"/>
      <c r="F80" s="33"/>
      <c r="G80" s="33"/>
      <c r="H80" s="33"/>
      <c r="I80" s="110"/>
      <c r="J80" s="160">
        <f>BK80</f>
        <v>0</v>
      </c>
      <c r="K80" s="33"/>
      <c r="L80" s="36"/>
      <c r="M80" s="65"/>
      <c r="N80" s="66"/>
      <c r="O80" s="66"/>
      <c r="P80" s="161">
        <f>P81</f>
        <v>0</v>
      </c>
      <c r="Q80" s="66"/>
      <c r="R80" s="161">
        <f>R81</f>
        <v>0</v>
      </c>
      <c r="S80" s="66"/>
      <c r="T80" s="162">
        <f>T81</f>
        <v>0</v>
      </c>
      <c r="AT80" s="15" t="s">
        <v>75</v>
      </c>
      <c r="AU80" s="15" t="s">
        <v>122</v>
      </c>
      <c r="BK80" s="163">
        <f>BK81</f>
        <v>0</v>
      </c>
    </row>
    <row r="81" spans="2:65" s="11" customFormat="1" ht="25.9" customHeight="1" x14ac:dyDescent="0.2">
      <c r="B81" s="164"/>
      <c r="C81" s="165"/>
      <c r="D81" s="166" t="s">
        <v>75</v>
      </c>
      <c r="E81" s="167" t="s">
        <v>112</v>
      </c>
      <c r="F81" s="167" t="s">
        <v>532</v>
      </c>
      <c r="G81" s="165"/>
      <c r="H81" s="165"/>
      <c r="I81" s="168"/>
      <c r="J81" s="169">
        <f>BK81</f>
        <v>0</v>
      </c>
      <c r="K81" s="165"/>
      <c r="L81" s="170"/>
      <c r="M81" s="171"/>
      <c r="N81" s="172"/>
      <c r="O81" s="172"/>
      <c r="P81" s="173">
        <f>SUM(P82:P100)</f>
        <v>0</v>
      </c>
      <c r="Q81" s="172"/>
      <c r="R81" s="173">
        <f>SUM(R82:R100)</f>
        <v>0</v>
      </c>
      <c r="S81" s="172"/>
      <c r="T81" s="174">
        <f>SUM(T82:T100)</f>
        <v>0</v>
      </c>
      <c r="AR81" s="175" t="s">
        <v>142</v>
      </c>
      <c r="AT81" s="176" t="s">
        <v>75</v>
      </c>
      <c r="AU81" s="176" t="s">
        <v>76</v>
      </c>
      <c r="AY81" s="175" t="s">
        <v>141</v>
      </c>
      <c r="BK81" s="177">
        <f>SUM(BK82:BK100)</f>
        <v>0</v>
      </c>
    </row>
    <row r="82" spans="2:65" s="1" customFormat="1" ht="33.75" customHeight="1" x14ac:dyDescent="0.2">
      <c r="B82" s="32"/>
      <c r="C82" s="180" t="s">
        <v>83</v>
      </c>
      <c r="D82" s="180" t="s">
        <v>144</v>
      </c>
      <c r="E82" s="181" t="s">
        <v>533</v>
      </c>
      <c r="F82" s="182" t="s">
        <v>534</v>
      </c>
      <c r="G82" s="183" t="s">
        <v>535</v>
      </c>
      <c r="H82" s="226"/>
      <c r="I82" s="185"/>
      <c r="J82" s="186">
        <f>ROUND(I82*H82,2)</f>
        <v>0</v>
      </c>
      <c r="K82" s="182" t="s">
        <v>148</v>
      </c>
      <c r="L82" s="36"/>
      <c r="M82" s="187" t="s">
        <v>35</v>
      </c>
      <c r="N82" s="188" t="s">
        <v>47</v>
      </c>
      <c r="O82" s="58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15" t="s">
        <v>149</v>
      </c>
      <c r="AT82" s="15" t="s">
        <v>144</v>
      </c>
      <c r="AU82" s="15" t="s">
        <v>83</v>
      </c>
      <c r="AY82" s="15" t="s">
        <v>141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15" t="s">
        <v>83</v>
      </c>
      <c r="BK82" s="191">
        <f>ROUND(I82*H82,2)</f>
        <v>0</v>
      </c>
      <c r="BL82" s="15" t="s">
        <v>149</v>
      </c>
      <c r="BM82" s="15" t="s">
        <v>536</v>
      </c>
    </row>
    <row r="83" spans="2:65" s="1" customFormat="1" ht="29.25" x14ac:dyDescent="0.2">
      <c r="B83" s="32"/>
      <c r="C83" s="33"/>
      <c r="D83" s="192" t="s">
        <v>164</v>
      </c>
      <c r="E83" s="33"/>
      <c r="F83" s="193" t="s">
        <v>537</v>
      </c>
      <c r="G83" s="33"/>
      <c r="H83" s="33"/>
      <c r="I83" s="110"/>
      <c r="J83" s="33"/>
      <c r="K83" s="33"/>
      <c r="L83" s="36"/>
      <c r="M83" s="194"/>
      <c r="N83" s="58"/>
      <c r="O83" s="58"/>
      <c r="P83" s="58"/>
      <c r="Q83" s="58"/>
      <c r="R83" s="58"/>
      <c r="S83" s="58"/>
      <c r="T83" s="59"/>
      <c r="AT83" s="15" t="s">
        <v>164</v>
      </c>
      <c r="AU83" s="15" t="s">
        <v>83</v>
      </c>
    </row>
    <row r="84" spans="2:65" s="1" customFormat="1" ht="19.5" x14ac:dyDescent="0.2">
      <c r="B84" s="32"/>
      <c r="C84" s="33"/>
      <c r="D84" s="192" t="s">
        <v>151</v>
      </c>
      <c r="E84" s="33"/>
      <c r="F84" s="193" t="s">
        <v>538</v>
      </c>
      <c r="G84" s="33"/>
      <c r="H84" s="33"/>
      <c r="I84" s="110"/>
      <c r="J84" s="33"/>
      <c r="K84" s="33"/>
      <c r="L84" s="36"/>
      <c r="M84" s="194"/>
      <c r="N84" s="58"/>
      <c r="O84" s="58"/>
      <c r="P84" s="58"/>
      <c r="Q84" s="58"/>
      <c r="R84" s="58"/>
      <c r="S84" s="58"/>
      <c r="T84" s="59"/>
      <c r="AT84" s="15" t="s">
        <v>151</v>
      </c>
      <c r="AU84" s="15" t="s">
        <v>83</v>
      </c>
    </row>
    <row r="85" spans="2:65" s="1" customFormat="1" ht="22.5" customHeight="1" x14ac:dyDescent="0.2">
      <c r="B85" s="32"/>
      <c r="C85" s="180" t="s">
        <v>255</v>
      </c>
      <c r="D85" s="180" t="s">
        <v>144</v>
      </c>
      <c r="E85" s="181" t="s">
        <v>539</v>
      </c>
      <c r="F85" s="182" t="s">
        <v>540</v>
      </c>
      <c r="G85" s="183" t="s">
        <v>535</v>
      </c>
      <c r="H85" s="226"/>
      <c r="I85" s="185"/>
      <c r="J85" s="186">
        <f>ROUND(I85*H85,2)</f>
        <v>0</v>
      </c>
      <c r="K85" s="182" t="s">
        <v>148</v>
      </c>
      <c r="L85" s="36"/>
      <c r="M85" s="187" t="s">
        <v>35</v>
      </c>
      <c r="N85" s="188" t="s">
        <v>47</v>
      </c>
      <c r="O85" s="58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15" t="s">
        <v>149</v>
      </c>
      <c r="AT85" s="15" t="s">
        <v>144</v>
      </c>
      <c r="AU85" s="15" t="s">
        <v>83</v>
      </c>
      <c r="AY85" s="15" t="s">
        <v>141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5" t="s">
        <v>83</v>
      </c>
      <c r="BK85" s="191">
        <f>ROUND(I85*H85,2)</f>
        <v>0</v>
      </c>
      <c r="BL85" s="15" t="s">
        <v>149</v>
      </c>
      <c r="BM85" s="15" t="s">
        <v>541</v>
      </c>
    </row>
    <row r="86" spans="2:65" s="1" customFormat="1" ht="39" x14ac:dyDescent="0.2">
      <c r="B86" s="32"/>
      <c r="C86" s="33"/>
      <c r="D86" s="192" t="s">
        <v>151</v>
      </c>
      <c r="E86" s="33"/>
      <c r="F86" s="193" t="s">
        <v>542</v>
      </c>
      <c r="G86" s="33"/>
      <c r="H86" s="33"/>
      <c r="I86" s="110"/>
      <c r="J86" s="33"/>
      <c r="K86" s="33"/>
      <c r="L86" s="36"/>
      <c r="M86" s="194"/>
      <c r="N86" s="58"/>
      <c r="O86" s="58"/>
      <c r="P86" s="58"/>
      <c r="Q86" s="58"/>
      <c r="R86" s="58"/>
      <c r="S86" s="58"/>
      <c r="T86" s="59"/>
      <c r="AT86" s="15" t="s">
        <v>151</v>
      </c>
      <c r="AU86" s="15" t="s">
        <v>83</v>
      </c>
    </row>
    <row r="87" spans="2:65" s="1" customFormat="1" ht="33.75" customHeight="1" x14ac:dyDescent="0.2">
      <c r="B87" s="32"/>
      <c r="C87" s="180" t="s">
        <v>85</v>
      </c>
      <c r="D87" s="180" t="s">
        <v>144</v>
      </c>
      <c r="E87" s="181" t="s">
        <v>543</v>
      </c>
      <c r="F87" s="182" t="s">
        <v>544</v>
      </c>
      <c r="G87" s="183" t="s">
        <v>162</v>
      </c>
      <c r="H87" s="184">
        <v>2</v>
      </c>
      <c r="I87" s="185"/>
      <c r="J87" s="186">
        <f>ROUND(I87*H87,2)</f>
        <v>0</v>
      </c>
      <c r="K87" s="182" t="s">
        <v>148</v>
      </c>
      <c r="L87" s="36"/>
      <c r="M87" s="187" t="s">
        <v>35</v>
      </c>
      <c r="N87" s="188" t="s">
        <v>47</v>
      </c>
      <c r="O87" s="58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15" t="s">
        <v>149</v>
      </c>
      <c r="AT87" s="15" t="s">
        <v>144</v>
      </c>
      <c r="AU87" s="15" t="s">
        <v>83</v>
      </c>
      <c r="AY87" s="15" t="s">
        <v>141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15" t="s">
        <v>83</v>
      </c>
      <c r="BK87" s="191">
        <f>ROUND(I87*H87,2)</f>
        <v>0</v>
      </c>
      <c r="BL87" s="15" t="s">
        <v>149</v>
      </c>
      <c r="BM87" s="15" t="s">
        <v>545</v>
      </c>
    </row>
    <row r="88" spans="2:65" s="1" customFormat="1" ht="29.25" x14ac:dyDescent="0.2">
      <c r="B88" s="32"/>
      <c r="C88" s="33"/>
      <c r="D88" s="192" t="s">
        <v>164</v>
      </c>
      <c r="E88" s="33"/>
      <c r="F88" s="193" t="s">
        <v>546</v>
      </c>
      <c r="G88" s="33"/>
      <c r="H88" s="33"/>
      <c r="I88" s="110"/>
      <c r="J88" s="33"/>
      <c r="K88" s="33"/>
      <c r="L88" s="36"/>
      <c r="M88" s="194"/>
      <c r="N88" s="58"/>
      <c r="O88" s="58"/>
      <c r="P88" s="58"/>
      <c r="Q88" s="58"/>
      <c r="R88" s="58"/>
      <c r="S88" s="58"/>
      <c r="T88" s="59"/>
      <c r="AT88" s="15" t="s">
        <v>164</v>
      </c>
      <c r="AU88" s="15" t="s">
        <v>83</v>
      </c>
    </row>
    <row r="89" spans="2:65" s="1" customFormat="1" ht="22.5" customHeight="1" x14ac:dyDescent="0.2">
      <c r="B89" s="32"/>
      <c r="C89" s="180" t="s">
        <v>237</v>
      </c>
      <c r="D89" s="180" t="s">
        <v>144</v>
      </c>
      <c r="E89" s="181" t="s">
        <v>547</v>
      </c>
      <c r="F89" s="182" t="s">
        <v>548</v>
      </c>
      <c r="G89" s="183" t="s">
        <v>535</v>
      </c>
      <c r="H89" s="226"/>
      <c r="I89" s="185"/>
      <c r="J89" s="186">
        <f>ROUND(I89*H89,2)</f>
        <v>0</v>
      </c>
      <c r="K89" s="182" t="s">
        <v>148</v>
      </c>
      <c r="L89" s="36"/>
      <c r="M89" s="187" t="s">
        <v>35</v>
      </c>
      <c r="N89" s="188" t="s">
        <v>47</v>
      </c>
      <c r="O89" s="58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AR89" s="15" t="s">
        <v>149</v>
      </c>
      <c r="AT89" s="15" t="s">
        <v>144</v>
      </c>
      <c r="AU89" s="15" t="s">
        <v>83</v>
      </c>
      <c r="AY89" s="15" t="s">
        <v>141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5" t="s">
        <v>83</v>
      </c>
      <c r="BK89" s="191">
        <f>ROUND(I89*H89,2)</f>
        <v>0</v>
      </c>
      <c r="BL89" s="15" t="s">
        <v>149</v>
      </c>
      <c r="BM89" s="15" t="s">
        <v>549</v>
      </c>
    </row>
    <row r="90" spans="2:65" s="1" customFormat="1" ht="19.5" x14ac:dyDescent="0.2">
      <c r="B90" s="32"/>
      <c r="C90" s="33"/>
      <c r="D90" s="192" t="s">
        <v>151</v>
      </c>
      <c r="E90" s="33"/>
      <c r="F90" s="193" t="s">
        <v>550</v>
      </c>
      <c r="G90" s="33"/>
      <c r="H90" s="33"/>
      <c r="I90" s="110"/>
      <c r="J90" s="33"/>
      <c r="K90" s="33"/>
      <c r="L90" s="36"/>
      <c r="M90" s="194"/>
      <c r="N90" s="58"/>
      <c r="O90" s="58"/>
      <c r="P90" s="58"/>
      <c r="Q90" s="58"/>
      <c r="R90" s="58"/>
      <c r="S90" s="58"/>
      <c r="T90" s="59"/>
      <c r="AT90" s="15" t="s">
        <v>151</v>
      </c>
      <c r="AU90" s="15" t="s">
        <v>83</v>
      </c>
    </row>
    <row r="91" spans="2:65" s="1" customFormat="1" ht="45" customHeight="1" x14ac:dyDescent="0.2">
      <c r="B91" s="32"/>
      <c r="C91" s="180" t="s">
        <v>294</v>
      </c>
      <c r="D91" s="180" t="s">
        <v>144</v>
      </c>
      <c r="E91" s="181" t="s">
        <v>551</v>
      </c>
      <c r="F91" s="182" t="s">
        <v>552</v>
      </c>
      <c r="G91" s="183" t="s">
        <v>147</v>
      </c>
      <c r="H91" s="184">
        <v>3.3180000000000001</v>
      </c>
      <c r="I91" s="185"/>
      <c r="J91" s="186">
        <f>ROUND(I91*H91,2)</f>
        <v>0</v>
      </c>
      <c r="K91" s="182" t="s">
        <v>148</v>
      </c>
      <c r="L91" s="36"/>
      <c r="M91" s="187" t="s">
        <v>35</v>
      </c>
      <c r="N91" s="188" t="s">
        <v>47</v>
      </c>
      <c r="O91" s="58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5" t="s">
        <v>149</v>
      </c>
      <c r="AT91" s="15" t="s">
        <v>144</v>
      </c>
      <c r="AU91" s="15" t="s">
        <v>83</v>
      </c>
      <c r="AY91" s="15" t="s">
        <v>141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5" t="s">
        <v>83</v>
      </c>
      <c r="BK91" s="191">
        <f>ROUND(I91*H91,2)</f>
        <v>0</v>
      </c>
      <c r="BL91" s="15" t="s">
        <v>149</v>
      </c>
      <c r="BM91" s="15" t="s">
        <v>553</v>
      </c>
    </row>
    <row r="92" spans="2:65" s="1" customFormat="1" ht="39" x14ac:dyDescent="0.2">
      <c r="B92" s="32"/>
      <c r="C92" s="33"/>
      <c r="D92" s="192" t="s">
        <v>164</v>
      </c>
      <c r="E92" s="33"/>
      <c r="F92" s="193" t="s">
        <v>554</v>
      </c>
      <c r="G92" s="33"/>
      <c r="H92" s="33"/>
      <c r="I92" s="110"/>
      <c r="J92" s="33"/>
      <c r="K92" s="33"/>
      <c r="L92" s="36"/>
      <c r="M92" s="194"/>
      <c r="N92" s="58"/>
      <c r="O92" s="58"/>
      <c r="P92" s="58"/>
      <c r="Q92" s="58"/>
      <c r="R92" s="58"/>
      <c r="S92" s="58"/>
      <c r="T92" s="59"/>
      <c r="AT92" s="15" t="s">
        <v>164</v>
      </c>
      <c r="AU92" s="15" t="s">
        <v>83</v>
      </c>
    </row>
    <row r="93" spans="2:65" s="12" customFormat="1" x14ac:dyDescent="0.2">
      <c r="B93" s="195"/>
      <c r="C93" s="196"/>
      <c r="D93" s="192" t="s">
        <v>157</v>
      </c>
      <c r="E93" s="197" t="s">
        <v>35</v>
      </c>
      <c r="F93" s="198" t="s">
        <v>555</v>
      </c>
      <c r="G93" s="196"/>
      <c r="H93" s="199">
        <v>3.3180000000000001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157</v>
      </c>
      <c r="AU93" s="205" t="s">
        <v>83</v>
      </c>
      <c r="AV93" s="12" t="s">
        <v>85</v>
      </c>
      <c r="AW93" s="12" t="s">
        <v>37</v>
      </c>
      <c r="AX93" s="12" t="s">
        <v>83</v>
      </c>
      <c r="AY93" s="205" t="s">
        <v>141</v>
      </c>
    </row>
    <row r="94" spans="2:65" s="1" customFormat="1" ht="33.75" customHeight="1" x14ac:dyDescent="0.2">
      <c r="B94" s="32"/>
      <c r="C94" s="180" t="s">
        <v>149</v>
      </c>
      <c r="D94" s="180" t="s">
        <v>144</v>
      </c>
      <c r="E94" s="181" t="s">
        <v>556</v>
      </c>
      <c r="F94" s="182" t="s">
        <v>557</v>
      </c>
      <c r="G94" s="183" t="s">
        <v>252</v>
      </c>
      <c r="H94" s="184">
        <v>2212</v>
      </c>
      <c r="I94" s="185"/>
      <c r="J94" s="186">
        <f>ROUND(I94*H94,2)</f>
        <v>0</v>
      </c>
      <c r="K94" s="182" t="s">
        <v>148</v>
      </c>
      <c r="L94" s="36"/>
      <c r="M94" s="187" t="s">
        <v>35</v>
      </c>
      <c r="N94" s="188" t="s">
        <v>47</v>
      </c>
      <c r="O94" s="58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5" t="s">
        <v>149</v>
      </c>
      <c r="AT94" s="15" t="s">
        <v>144</v>
      </c>
      <c r="AU94" s="15" t="s">
        <v>83</v>
      </c>
      <c r="AY94" s="15" t="s">
        <v>141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5" t="s">
        <v>83</v>
      </c>
      <c r="BK94" s="191">
        <f>ROUND(I94*H94,2)</f>
        <v>0</v>
      </c>
      <c r="BL94" s="15" t="s">
        <v>149</v>
      </c>
      <c r="BM94" s="15" t="s">
        <v>558</v>
      </c>
    </row>
    <row r="95" spans="2:65" s="1" customFormat="1" ht="29.25" x14ac:dyDescent="0.2">
      <c r="B95" s="32"/>
      <c r="C95" s="33"/>
      <c r="D95" s="192" t="s">
        <v>164</v>
      </c>
      <c r="E95" s="33"/>
      <c r="F95" s="193" t="s">
        <v>559</v>
      </c>
      <c r="G95" s="33"/>
      <c r="H95" s="33"/>
      <c r="I95" s="110"/>
      <c r="J95" s="33"/>
      <c r="K95" s="33"/>
      <c r="L95" s="36"/>
      <c r="M95" s="194"/>
      <c r="N95" s="58"/>
      <c r="O95" s="58"/>
      <c r="P95" s="58"/>
      <c r="Q95" s="58"/>
      <c r="R95" s="58"/>
      <c r="S95" s="58"/>
      <c r="T95" s="59"/>
      <c r="AT95" s="15" t="s">
        <v>164</v>
      </c>
      <c r="AU95" s="15" t="s">
        <v>83</v>
      </c>
    </row>
    <row r="96" spans="2:65" s="12" customFormat="1" x14ac:dyDescent="0.2">
      <c r="B96" s="195"/>
      <c r="C96" s="196"/>
      <c r="D96" s="192" t="s">
        <v>157</v>
      </c>
      <c r="E96" s="197" t="s">
        <v>35</v>
      </c>
      <c r="F96" s="198" t="s">
        <v>560</v>
      </c>
      <c r="G96" s="196"/>
      <c r="H96" s="199">
        <v>2212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157</v>
      </c>
      <c r="AU96" s="205" t="s">
        <v>83</v>
      </c>
      <c r="AV96" s="12" t="s">
        <v>85</v>
      </c>
      <c r="AW96" s="12" t="s">
        <v>37</v>
      </c>
      <c r="AX96" s="12" t="s">
        <v>83</v>
      </c>
      <c r="AY96" s="205" t="s">
        <v>141</v>
      </c>
    </row>
    <row r="97" spans="2:65" s="1" customFormat="1" ht="22.5" customHeight="1" x14ac:dyDescent="0.2">
      <c r="B97" s="32"/>
      <c r="C97" s="180" t="s">
        <v>142</v>
      </c>
      <c r="D97" s="180" t="s">
        <v>144</v>
      </c>
      <c r="E97" s="181" t="s">
        <v>561</v>
      </c>
      <c r="F97" s="182" t="s">
        <v>562</v>
      </c>
      <c r="G97" s="183" t="s">
        <v>535</v>
      </c>
      <c r="H97" s="226"/>
      <c r="I97" s="185"/>
      <c r="J97" s="186">
        <f>ROUND(I97*H97,2)</f>
        <v>0</v>
      </c>
      <c r="K97" s="182" t="s">
        <v>148</v>
      </c>
      <c r="L97" s="36"/>
      <c r="M97" s="187" t="s">
        <v>35</v>
      </c>
      <c r="N97" s="188" t="s">
        <v>47</v>
      </c>
      <c r="O97" s="58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5" t="s">
        <v>149</v>
      </c>
      <c r="AT97" s="15" t="s">
        <v>144</v>
      </c>
      <c r="AU97" s="15" t="s">
        <v>83</v>
      </c>
      <c r="AY97" s="15" t="s">
        <v>141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5" t="s">
        <v>83</v>
      </c>
      <c r="BK97" s="191">
        <f>ROUND(I97*H97,2)</f>
        <v>0</v>
      </c>
      <c r="BL97" s="15" t="s">
        <v>149</v>
      </c>
      <c r="BM97" s="15" t="s">
        <v>563</v>
      </c>
    </row>
    <row r="98" spans="2:65" s="1" customFormat="1" ht="19.5" x14ac:dyDescent="0.2">
      <c r="B98" s="32"/>
      <c r="C98" s="33"/>
      <c r="D98" s="192" t="s">
        <v>151</v>
      </c>
      <c r="E98" s="33"/>
      <c r="F98" s="193" t="s">
        <v>564</v>
      </c>
      <c r="G98" s="33"/>
      <c r="H98" s="33"/>
      <c r="I98" s="110"/>
      <c r="J98" s="33"/>
      <c r="K98" s="33"/>
      <c r="L98" s="36"/>
      <c r="M98" s="194"/>
      <c r="N98" s="58"/>
      <c r="O98" s="58"/>
      <c r="P98" s="58"/>
      <c r="Q98" s="58"/>
      <c r="R98" s="58"/>
      <c r="S98" s="58"/>
      <c r="T98" s="59"/>
      <c r="AT98" s="15" t="s">
        <v>151</v>
      </c>
      <c r="AU98" s="15" t="s">
        <v>83</v>
      </c>
    </row>
    <row r="99" spans="2:65" s="1" customFormat="1" ht="22.5" customHeight="1" x14ac:dyDescent="0.2">
      <c r="B99" s="32"/>
      <c r="C99" s="180" t="s">
        <v>94</v>
      </c>
      <c r="D99" s="180" t="s">
        <v>144</v>
      </c>
      <c r="E99" s="181" t="s">
        <v>565</v>
      </c>
      <c r="F99" s="182" t="s">
        <v>566</v>
      </c>
      <c r="G99" s="183" t="s">
        <v>535</v>
      </c>
      <c r="H99" s="226"/>
      <c r="I99" s="185"/>
      <c r="J99" s="186">
        <f>ROUND(I99*H99,2)</f>
        <v>0</v>
      </c>
      <c r="K99" s="182" t="s">
        <v>148</v>
      </c>
      <c r="L99" s="36"/>
      <c r="M99" s="187" t="s">
        <v>35</v>
      </c>
      <c r="N99" s="188" t="s">
        <v>47</v>
      </c>
      <c r="O99" s="58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5" t="s">
        <v>149</v>
      </c>
      <c r="AT99" s="15" t="s">
        <v>144</v>
      </c>
      <c r="AU99" s="15" t="s">
        <v>83</v>
      </c>
      <c r="AY99" s="15" t="s">
        <v>141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5" t="s">
        <v>83</v>
      </c>
      <c r="BK99" s="191">
        <f>ROUND(I99*H99,2)</f>
        <v>0</v>
      </c>
      <c r="BL99" s="15" t="s">
        <v>149</v>
      </c>
      <c r="BM99" s="15" t="s">
        <v>567</v>
      </c>
    </row>
    <row r="100" spans="2:65" s="1" customFormat="1" ht="19.5" x14ac:dyDescent="0.2">
      <c r="B100" s="32"/>
      <c r="C100" s="33"/>
      <c r="D100" s="192" t="s">
        <v>151</v>
      </c>
      <c r="E100" s="33"/>
      <c r="F100" s="193" t="s">
        <v>568</v>
      </c>
      <c r="G100" s="33"/>
      <c r="H100" s="33"/>
      <c r="I100" s="110"/>
      <c r="J100" s="33"/>
      <c r="K100" s="33"/>
      <c r="L100" s="36"/>
      <c r="M100" s="221"/>
      <c r="N100" s="208"/>
      <c r="O100" s="208"/>
      <c r="P100" s="208"/>
      <c r="Q100" s="208"/>
      <c r="R100" s="208"/>
      <c r="S100" s="208"/>
      <c r="T100" s="222"/>
      <c r="AT100" s="15" t="s">
        <v>151</v>
      </c>
      <c r="AU100" s="15" t="s">
        <v>83</v>
      </c>
    </row>
    <row r="101" spans="2:65" s="1" customFormat="1" ht="6.95" customHeight="1" x14ac:dyDescent="0.2">
      <c r="B101" s="44"/>
      <c r="C101" s="45"/>
      <c r="D101" s="45"/>
      <c r="E101" s="45"/>
      <c r="F101" s="45"/>
      <c r="G101" s="45"/>
      <c r="H101" s="45"/>
      <c r="I101" s="132"/>
      <c r="J101" s="45"/>
      <c r="K101" s="45"/>
      <c r="L101" s="36"/>
    </row>
  </sheetData>
  <sheetProtection algorithmName="SHA-512" hashValue="Jmpm3gKUaqaViW3dgrsA9m9OL6OxF03k2pGPJmLXD48uhekqgPwPnA2zrRx7wK6p4+wOi83YM/O6dfmdJkeuNA==" saltValue="Mf+GVumThqtKAVwfqPwG2rGJVoX+07IwjXK4/5wMQQRvSt+/aNjv993RY8OlpWrAKtCND894uzZfq5rAb5i0iw==" spinCount="100000" sheet="1" objects="1" scenarios="1" formatColumns="0" formatRows="0" autoFilter="0"/>
  <autoFilter ref="C79:K10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1.1 - Demontáž kolejov...</vt:lpstr>
      <vt:lpstr>SO 1.2 - Montáž nového ko...</vt:lpstr>
      <vt:lpstr>SO 1.2.1 - Materíál dodáv...</vt:lpstr>
      <vt:lpstr>SO 1.3 - Pročištění ŠL, d...</vt:lpstr>
      <vt:lpstr>SO 1.4 - Svařování kolejn...</vt:lpstr>
      <vt:lpstr>SO 1.5 - P 1027 km 58,788...</vt:lpstr>
      <vt:lpstr>SO 1.6 - Číštění odvodňov...</vt:lpstr>
      <vt:lpstr>SO 2 - VRN</vt:lpstr>
      <vt:lpstr>Pokyny pro vyplnění</vt:lpstr>
      <vt:lpstr>'Rekapitulace stavby'!Názvy_tisku</vt:lpstr>
      <vt:lpstr>'SO 1.1 - Demontáž kolejov...'!Názvy_tisku</vt:lpstr>
      <vt:lpstr>'SO 1.2 - Montáž nového ko...'!Názvy_tisku</vt:lpstr>
      <vt:lpstr>'SO 1.2.1 - Materíál dodáv...'!Názvy_tisku</vt:lpstr>
      <vt:lpstr>'SO 1.3 - Pročištění ŠL, d...'!Názvy_tisku</vt:lpstr>
      <vt:lpstr>'SO 1.4 - Svařování kolejn...'!Názvy_tisku</vt:lpstr>
      <vt:lpstr>'SO 1.5 - P 1027 km 58,788...'!Názvy_tisku</vt:lpstr>
      <vt:lpstr>'SO 1.6 - Číštění odvodňov...'!Názvy_tisku</vt:lpstr>
      <vt:lpstr>'SO 2 - VRN'!Názvy_tisku</vt:lpstr>
      <vt:lpstr>'Pokyny pro vyplnění'!Oblast_tisku</vt:lpstr>
      <vt:lpstr>'Rekapitulace stavby'!Oblast_tisku</vt:lpstr>
      <vt:lpstr>'SO 1.1 - Demontáž kolejov...'!Oblast_tisku</vt:lpstr>
      <vt:lpstr>'SO 1.2 - Montáž nového ko...'!Oblast_tisku</vt:lpstr>
      <vt:lpstr>'SO 1.2.1 - Materíál dodáv...'!Oblast_tisku</vt:lpstr>
      <vt:lpstr>'SO 1.3 - Pročištění ŠL, d...'!Oblast_tisku</vt:lpstr>
      <vt:lpstr>'SO 1.4 - Svařování kolejn...'!Oblast_tisku</vt:lpstr>
      <vt:lpstr>'SO 1.5 - P 1027 km 58,788...'!Oblast_tisku</vt:lpstr>
      <vt:lpstr>'SO 1.6 - Číštění odvodňov...'!Oblast_tisku</vt:lpstr>
      <vt:lpstr>'SO 2 -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2019-04-05T07:02:01Z</dcterms:created>
  <dcterms:modified xsi:type="dcterms:W3CDTF">2019-04-05T07:08:53Z</dcterms:modified>
</cp:coreProperties>
</file>