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.01 - Oprava PZS v km 1,..." sheetId="2" r:id="rId2"/>
    <sheet name="1.02 - Oprava PZS v km 1,..." sheetId="3" r:id="rId3"/>
    <sheet name="1.03 - Oprava PZS v km 1,..." sheetId="4" r:id="rId4"/>
    <sheet name="2.01 - Kabelizace - stave..." sheetId="5" r:id="rId5"/>
    <sheet name="2.02 - Kabelizace - techn..." sheetId="6" r:id="rId6"/>
    <sheet name="3.01 - VRN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'1.01 - Oprava PZS v km 1,...'!$C$86:$K$106</definedName>
    <definedName name="_xlnm.Print_Area" localSheetId="1">'1.01 - Oprava PZS v km 1,...'!$C$4:$J$39,'1.01 - Oprava PZS v km 1,...'!$C$45:$J$68,'1.01 - Oprava PZS v km 1,...'!$C$74:$K$106</definedName>
    <definedName name="_xlnm.Print_Titles" localSheetId="1">'1.01 - Oprava PZS v km 1,...'!$86:$86</definedName>
    <definedName name="_xlnm._FilterDatabase" localSheetId="2" hidden="1">'1.02 - Oprava PZS v km 1,...'!$C$79:$K$209</definedName>
    <definedName name="_xlnm.Print_Area" localSheetId="2">'1.02 - Oprava PZS v km 1,...'!$C$4:$J$39,'1.02 - Oprava PZS v km 1,...'!$C$45:$J$61,'1.02 - Oprava PZS v km 1,...'!$C$67:$K$209</definedName>
    <definedName name="_xlnm.Print_Titles" localSheetId="2">'1.02 - Oprava PZS v km 1,...'!$79:$79</definedName>
    <definedName name="_xlnm._FilterDatabase" localSheetId="3" hidden="1">'1.03 - Oprava PZS v km 1,...'!$C$78:$K$95</definedName>
    <definedName name="_xlnm.Print_Area" localSheetId="3">'1.03 - Oprava PZS v km 1,...'!$C$4:$J$39,'1.03 - Oprava PZS v km 1,...'!$C$45:$J$60,'1.03 - Oprava PZS v km 1,...'!$C$66:$K$95</definedName>
    <definedName name="_xlnm.Print_Titles" localSheetId="3">'1.03 - Oprava PZS v km 1,...'!$78:$78</definedName>
    <definedName name="_xlnm._FilterDatabase" localSheetId="4" hidden="1">'2.01 - Kabelizace - stave...'!$C$82:$K$104</definedName>
    <definedName name="_xlnm.Print_Area" localSheetId="4">'2.01 - Kabelizace - stave...'!$C$4:$J$39,'2.01 - Kabelizace - stave...'!$C$45:$J$64,'2.01 - Kabelizace - stave...'!$C$70:$K$104</definedName>
    <definedName name="_xlnm.Print_Titles" localSheetId="4">'2.01 - Kabelizace - stave...'!$82:$82</definedName>
    <definedName name="_xlnm._FilterDatabase" localSheetId="5" hidden="1">'2.02 - Kabelizace - techn...'!$C$79:$K$98</definedName>
    <definedName name="_xlnm.Print_Area" localSheetId="5">'2.02 - Kabelizace - techn...'!$C$4:$J$39,'2.02 - Kabelizace - techn...'!$C$45:$J$61,'2.02 - Kabelizace - techn...'!$C$67:$K$98</definedName>
    <definedName name="_xlnm.Print_Titles" localSheetId="5">'2.02 - Kabelizace - techn...'!$79:$79</definedName>
    <definedName name="_xlnm._FilterDatabase" localSheetId="6" hidden="1">'3.01 - VRN'!$C$85:$K$104</definedName>
    <definedName name="_xlnm.Print_Area" localSheetId="6">'3.01 - VRN'!$C$4:$J$39,'3.01 - VRN'!$C$45:$J$67,'3.01 - VRN'!$C$73:$K$104</definedName>
    <definedName name="_xlnm.Print_Titles" localSheetId="6">'3.01 - VRN'!$85:$85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r="J37"/>
  <c r="J36"/>
  <c i="1" r="AY60"/>
  <c i="7" r="J35"/>
  <c i="1" r="AX60"/>
  <c i="7"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T101"/>
  <c r="R102"/>
  <c r="R101"/>
  <c r="P102"/>
  <c r="P101"/>
  <c r="BK102"/>
  <c r="BK101"/>
  <c r="J101"/>
  <c r="J102"/>
  <c r="BE102"/>
  <c r="J65"/>
  <c r="BI100"/>
  <c r="BH100"/>
  <c r="BG100"/>
  <c r="BF100"/>
  <c r="T100"/>
  <c r="R100"/>
  <c r="P100"/>
  <c r="BK100"/>
  <c r="J100"/>
  <c r="BE100"/>
  <c r="BI99"/>
  <c r="BH99"/>
  <c r="BG99"/>
  <c r="BF99"/>
  <c r="T99"/>
  <c r="T98"/>
  <c r="R99"/>
  <c r="R98"/>
  <c r="P99"/>
  <c r="P98"/>
  <c r="BK99"/>
  <c r="BK98"/>
  <c r="J98"/>
  <c r="J99"/>
  <c r="BE99"/>
  <c r="J64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T89"/>
  <c r="R91"/>
  <c r="R90"/>
  <c r="R89"/>
  <c r="P91"/>
  <c r="P90"/>
  <c r="P89"/>
  <c r="BK91"/>
  <c r="BK90"/>
  <c r="J90"/>
  <c r="BK89"/>
  <c r="J89"/>
  <c r="J91"/>
  <c r="BE91"/>
  <c r="J62"/>
  <c r="J61"/>
  <c r="BI88"/>
  <c r="F37"/>
  <c i="1" r="BD60"/>
  <c i="7" r="BH88"/>
  <c r="F36"/>
  <c i="1" r="BC60"/>
  <c i="7" r="BG88"/>
  <c r="F35"/>
  <c i="1" r="BB60"/>
  <c i="7" r="BF88"/>
  <c r="J34"/>
  <c i="1" r="AW60"/>
  <c i="7" r="F34"/>
  <c i="1" r="BA60"/>
  <c i="7" r="T88"/>
  <c r="T87"/>
  <c r="T86"/>
  <c r="R88"/>
  <c r="R87"/>
  <c r="R86"/>
  <c r="P88"/>
  <c r="P87"/>
  <c r="P86"/>
  <c i="1" r="AU60"/>
  <c i="7" r="BK88"/>
  <c r="BK87"/>
  <c r="J87"/>
  <c r="BK86"/>
  <c r="J86"/>
  <c r="J59"/>
  <c r="J30"/>
  <c i="1" r="AG60"/>
  <c i="7" r="J88"/>
  <c r="BE88"/>
  <c r="J33"/>
  <c i="1" r="AV60"/>
  <c i="7" r="F33"/>
  <c i="1" r="AZ60"/>
  <c i="7"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6" r="J37"/>
  <c r="J36"/>
  <c i="1" r="AY59"/>
  <c i="6" r="J35"/>
  <c i="1" r="AX59"/>
  <c i="6"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9"/>
  <c i="6" r="BH82"/>
  <c r="F36"/>
  <c i="1" r="BC59"/>
  <c i="6" r="BG82"/>
  <c r="F35"/>
  <c i="1" r="BB59"/>
  <c i="6" r="BF82"/>
  <c r="J34"/>
  <c i="1" r="AW59"/>
  <c i="6" r="F34"/>
  <c i="1" r="BA59"/>
  <c i="6" r="T82"/>
  <c r="T81"/>
  <c r="T80"/>
  <c r="R82"/>
  <c r="R81"/>
  <c r="R80"/>
  <c r="P82"/>
  <c r="P81"/>
  <c r="P80"/>
  <c i="1" r="AU59"/>
  <c i="6" r="BK82"/>
  <c r="BK81"/>
  <c r="J81"/>
  <c r="BK80"/>
  <c r="J80"/>
  <c r="J59"/>
  <c r="J30"/>
  <c i="1" r="AG59"/>
  <c i="6" r="J82"/>
  <c r="BE82"/>
  <c r="J33"/>
  <c i="1" r="AV59"/>
  <c i="6" r="F33"/>
  <c i="1" r="AZ59"/>
  <c i="6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5" r="J37"/>
  <c r="J36"/>
  <c i="1" r="AY58"/>
  <c i="5" r="J35"/>
  <c i="1" r="AX58"/>
  <c i="5"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T95"/>
  <c r="T94"/>
  <c r="R96"/>
  <c r="R95"/>
  <c r="R94"/>
  <c r="P96"/>
  <c r="P95"/>
  <c r="P94"/>
  <c r="BK96"/>
  <c r="BK95"/>
  <c r="J95"/>
  <c r="BK94"/>
  <c r="J94"/>
  <c r="J96"/>
  <c r="BE96"/>
  <c r="J63"/>
  <c r="J62"/>
  <c r="BI93"/>
  <c r="BH93"/>
  <c r="BG93"/>
  <c r="BF93"/>
  <c r="T93"/>
  <c r="R93"/>
  <c r="P93"/>
  <c r="BK93"/>
  <c r="J93"/>
  <c r="BE93"/>
  <c r="BI86"/>
  <c r="F37"/>
  <c i="1" r="BD58"/>
  <c i="5" r="BH86"/>
  <c r="F36"/>
  <c i="1" r="BC58"/>
  <c i="5" r="BG86"/>
  <c r="F35"/>
  <c i="1" r="BB58"/>
  <c i="5" r="BF86"/>
  <c r="J34"/>
  <c i="1" r="AW58"/>
  <c i="5" r="F34"/>
  <c i="1" r="BA58"/>
  <c i="5" r="T86"/>
  <c r="T85"/>
  <c r="T84"/>
  <c r="T83"/>
  <c r="R86"/>
  <c r="R85"/>
  <c r="R84"/>
  <c r="R83"/>
  <c r="P86"/>
  <c r="P85"/>
  <c r="P84"/>
  <c r="P83"/>
  <c i="1" r="AU58"/>
  <c i="5" r="BK86"/>
  <c r="BK85"/>
  <c r="J85"/>
  <c r="BK84"/>
  <c r="J84"/>
  <c r="BK83"/>
  <c r="J83"/>
  <c r="J59"/>
  <c r="J30"/>
  <c i="1" r="AG58"/>
  <c i="5" r="J86"/>
  <c r="BE86"/>
  <c r="J33"/>
  <c i="1" r="AV58"/>
  <c i="5" r="F33"/>
  <c i="1" r="AZ58"/>
  <c i="5" r="J61"/>
  <c r="J60"/>
  <c r="J79"/>
  <c r="F79"/>
  <c r="F77"/>
  <c r="E75"/>
  <c r="J54"/>
  <c r="F54"/>
  <c r="F52"/>
  <c r="E50"/>
  <c r="J39"/>
  <c r="J24"/>
  <c r="E24"/>
  <c r="J80"/>
  <c r="J55"/>
  <c r="J23"/>
  <c r="J18"/>
  <c r="E18"/>
  <c r="F80"/>
  <c r="F55"/>
  <c r="J17"/>
  <c r="J12"/>
  <c r="J77"/>
  <c r="J52"/>
  <c r="E7"/>
  <c r="E73"/>
  <c r="E48"/>
  <c i="4" r="J37"/>
  <c r="J36"/>
  <c i="1" r="AY57"/>
  <c i="4" r="J35"/>
  <c i="1" r="AX57"/>
  <c i="4"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F37"/>
  <c i="1" r="BD57"/>
  <c i="4" r="BH80"/>
  <c r="F36"/>
  <c i="1" r="BC57"/>
  <c i="4" r="BG80"/>
  <c r="F35"/>
  <c i="1" r="BB57"/>
  <c i="4" r="BF80"/>
  <c r="J34"/>
  <c i="1" r="AW57"/>
  <c i="4" r="F34"/>
  <c i="1" r="BA57"/>
  <c i="4" r="T80"/>
  <c r="T79"/>
  <c r="R80"/>
  <c r="R79"/>
  <c r="P80"/>
  <c r="P79"/>
  <c i="1" r="AU57"/>
  <c i="4" r="BK80"/>
  <c r="BK79"/>
  <c r="J79"/>
  <c r="J59"/>
  <c r="J30"/>
  <c i="1" r="AG57"/>
  <c i="4" r="J80"/>
  <c r="BE80"/>
  <c r="J33"/>
  <c i="1" r="AV57"/>
  <c i="4" r="F33"/>
  <c i="1" r="AZ57"/>
  <c i="4" r="J75"/>
  <c r="F75"/>
  <c r="F73"/>
  <c r="E71"/>
  <c r="J54"/>
  <c r="F54"/>
  <c r="F52"/>
  <c r="E50"/>
  <c r="J39"/>
  <c r="J24"/>
  <c r="E24"/>
  <c r="J76"/>
  <c r="J55"/>
  <c r="J23"/>
  <c r="J18"/>
  <c r="E18"/>
  <c r="F76"/>
  <c r="F55"/>
  <c r="J17"/>
  <c r="J12"/>
  <c r="J73"/>
  <c r="J52"/>
  <c r="E7"/>
  <c r="E69"/>
  <c r="E48"/>
  <c i="3" r="J37"/>
  <c r="J36"/>
  <c i="1" r="AY56"/>
  <c i="3" r="J35"/>
  <c i="1" r="AX56"/>
  <c i="3"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F37"/>
  <c i="1" r="BD56"/>
  <c i="3" r="BH82"/>
  <c r="F36"/>
  <c i="1" r="BC56"/>
  <c i="3" r="BG82"/>
  <c r="F35"/>
  <c i="1" r="BB56"/>
  <c i="3" r="BF82"/>
  <c r="J34"/>
  <c i="1" r="AW56"/>
  <c i="3" r="F34"/>
  <c i="1" r="BA56"/>
  <c i="3" r="T82"/>
  <c r="T81"/>
  <c r="T80"/>
  <c r="R82"/>
  <c r="R81"/>
  <c r="R80"/>
  <c r="P82"/>
  <c r="P81"/>
  <c r="P80"/>
  <c i="1" r="AU56"/>
  <c i="3" r="BK82"/>
  <c r="BK81"/>
  <c r="J81"/>
  <c r="BK80"/>
  <c r="J80"/>
  <c r="J59"/>
  <c r="J30"/>
  <c i="1" r="AG56"/>
  <c i="3" r="J82"/>
  <c r="BE82"/>
  <c r="J33"/>
  <c i="1" r="AV56"/>
  <c i="3" r="F33"/>
  <c i="1" r="AZ56"/>
  <c i="3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2" r="J37"/>
  <c r="J36"/>
  <c i="1" r="AY55"/>
  <c i="2" r="J35"/>
  <c i="1" r="AX55"/>
  <c i="2"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7"/>
  <c r="BI101"/>
  <c r="BH101"/>
  <c r="BG101"/>
  <c r="BF101"/>
  <c r="T101"/>
  <c r="T100"/>
  <c r="T99"/>
  <c r="R101"/>
  <c r="R100"/>
  <c r="R99"/>
  <c r="P101"/>
  <c r="P100"/>
  <c r="P99"/>
  <c r="BK101"/>
  <c r="BK100"/>
  <c r="J100"/>
  <c r="BK99"/>
  <c r="J99"/>
  <c r="J101"/>
  <c r="BE101"/>
  <c r="J66"/>
  <c r="J65"/>
  <c r="BI98"/>
  <c r="BH98"/>
  <c r="BG98"/>
  <c r="BF98"/>
  <c r="T98"/>
  <c r="R98"/>
  <c r="P98"/>
  <c r="BK98"/>
  <c r="J98"/>
  <c r="BE98"/>
  <c r="BI97"/>
  <c r="BH97"/>
  <c r="BG97"/>
  <c r="BF97"/>
  <c r="T97"/>
  <c r="T96"/>
  <c r="T95"/>
  <c r="R97"/>
  <c r="R96"/>
  <c r="R95"/>
  <c r="P97"/>
  <c r="P96"/>
  <c r="P95"/>
  <c r="BK97"/>
  <c r="BK96"/>
  <c r="J96"/>
  <c r="BK95"/>
  <c r="J95"/>
  <c r="J97"/>
  <c r="BE97"/>
  <c r="J64"/>
  <c r="J63"/>
  <c r="BI93"/>
  <c r="BH93"/>
  <c r="BG93"/>
  <c r="BF93"/>
  <c r="T93"/>
  <c r="T92"/>
  <c r="R93"/>
  <c r="R92"/>
  <c r="P93"/>
  <c r="P92"/>
  <c r="BK93"/>
  <c r="BK92"/>
  <c r="J92"/>
  <c r="J93"/>
  <c r="BE93"/>
  <c r="J62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J83"/>
  <c r="F83"/>
  <c r="F81"/>
  <c r="E79"/>
  <c r="J54"/>
  <c r="F54"/>
  <c r="F52"/>
  <c r="E50"/>
  <c r="J39"/>
  <c r="J24"/>
  <c r="E24"/>
  <c r="J84"/>
  <c r="J55"/>
  <c r="J23"/>
  <c r="J18"/>
  <c r="E18"/>
  <c r="F84"/>
  <c r="F55"/>
  <c r="J17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<sst xmlns="http://schemas.openxmlformats.org/spreadsheetml/2006/main">
  <si>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</si>
  <si>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</si>
  <si>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</si>
  <si>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</si>
  <si>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</si>
  <si>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{a143122a-4d14-41ab-a9ed-3c62d5c0e66d}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</si>
  <si>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</si>
  <si>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</si>
  <si>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</si>
  <si>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</si>
  <si>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</si>
  <si>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</si>
  <si>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</si>
  <si>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</si>
  <si>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</si>
  <si>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</si>
  <si>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</si>
  <si>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v km 1,506 v úseku Děčín hl. n. - Děčín Prostřední Žleb</t>
  </si>
  <si>
    <t>KSO:</t>
  </si>
  <si>
    <t/>
  </si>
  <si>
    <t>CC-CZ:</t>
  </si>
  <si>
    <t>Místo:</t>
  </si>
  <si>
    <t>Děčín</t>
  </si>
  <si>
    <t>Datum:</t>
  </si>
  <si>
    <t>19. 2. 2019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</si>
  <si>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</si>
  <si>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</si>
  <si>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</si>
  <si>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</si>
  <si>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</si>
  <si>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</si>
  <si>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</si>
  <si>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</si>
  <si>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</si>
  <si>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</si>
  <si>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</si>
  <si>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</si>
  <si>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</si>
  <si>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</si>
  <si>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</si>
  <si>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</si>
  <si>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</si>
  <si>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</si>
  <si>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</si>
  <si>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</si>
  <si>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</si>
  <si>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</si>
  <si>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</si>
  <si>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</si>
  <si>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</si>
  <si>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</si>
  <si>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</si>
  <si>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</si>
  <si>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</si>
  <si>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</si>
  <si>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</si>
  <si>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</si>
  <si>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</si>
  <si>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</si>
  <si>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</si>
  <si>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</si>
  <si>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</si>
  <si>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</si>
  <si>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</si>
  <si>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</si>
  <si>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</si>
  <si>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</si>
  <si>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</si>
  <si>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</si>
  <si>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</si>
  <si>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</si>
  <si>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</si>
  <si>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</si>
  <si>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</si>
  <si>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</si>
  <si>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</si>
  <si>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</si>
  <si>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</si>
  <si>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1.01</t>
  </si>
  <si>
    <t>Oprava PZS v km 1,506 - stavební část</t>
  </si>
  <si>
    <t>STA</t>
  </si>
  <si>
    <t>1</t>
  </si>
  <si>
    <t>{5374b7ae-6dd0-40d2-b309-c240b1c1373e}</t>
  </si>
  <si>
    <t>2</t>
  </si>
  <si>
    <t>1.02</t>
  </si>
  <si>
    <t>Oprava PZS v km 1,506 - technologická část</t>
  </si>
  <si>
    <t>{4f36534a-7392-4a10-842f-844d56065dcb}</t>
  </si>
  <si>
    <t>1.03</t>
  </si>
  <si>
    <t>Oprava PZS v km 1,506 - dodávky SSZT - N E O C E Ň O V A T !!!</t>
  </si>
  <si>
    <t>PRO</t>
  </si>
  <si>
    <t>{87916de9-bd3f-4a77-9a47-b95b4a7fa148}</t>
  </si>
  <si>
    <t>2.01</t>
  </si>
  <si>
    <t>Kabelizace - stavební část</t>
  </si>
  <si>
    <t>{bfa6d1ea-8ef1-4eb6-9afa-9d96cb2584e8}</t>
  </si>
  <si>
    <t>2.02</t>
  </si>
  <si>
    <t>Kabelizace - technologická část</t>
  </si>
  <si>
    <t>{1cd5b673-30c2-42d3-9259-3048ceb09830}</t>
  </si>
  <si>
    <t>3.01</t>
  </si>
  <si>
    <t>VRN</t>
  </si>
  <si>
    <t>{9fbcf4f7-81fb-43aa-9785-545a9f1f5c47}</t>
  </si>
  <si>
    <t>KRYCÍ LIST SOUPISU PRACÍ</t>
  </si>
  <si>
    <t>Objekt:</t>
  </si>
  <si>
    <t>1.01 - Oprava PZS v km 1,506 -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</si>
  <si>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</si>
  <si>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</si>
  <si>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</si>
  <si>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</si>
  <si>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</si>
  <si>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</si>
  <si>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9 - Ostatní konstrukce a práce, bourání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</si>
  <si>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</si>
  <si>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</si>
  <si>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</si>
  <si>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</si>
  <si>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</si>
  <si>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</si>
  <si>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</si>
  <si>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</si>
  <si>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</si>
  <si>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</si>
  <si>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</si>
  <si>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</si>
  <si>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</si>
  <si>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</si>
  <si>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</si>
  <si>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</si>
  <si>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</si>
  <si>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</si>
  <si>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</si>
  <si>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</si>
  <si>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</si>
  <si>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</si>
  <si>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</si>
  <si>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275111311</t>
  </si>
  <si>
    <t>Osazení základových konstrukcí z prefabrikovaných dílců bloků z betonu nebo železobetonu na cementovou maltu, hmotnosti do 500 kg</t>
  </si>
  <si>
    <t>kus</t>
  </si>
  <si>
    <t>CS ÚRS 2019 01</t>
  </si>
  <si>
    <t>4</t>
  </si>
  <si>
    <t>-1310244653</t>
  </si>
  <si>
    <t>PSC</t>
  </si>
  <si>
    <t xml:space="preserve">Poznámka k souboru cen:_x000d_
1. V ceně nejsou započteny náklady na dodání dílců; dílce se oceňují ve specifikaci._x000d_
2. Osazení dílců nad 500 kg se oceňuje cenami katalogu 821-1 Mosty._x000d_
</t>
  </si>
  <si>
    <t>9</t>
  </si>
  <si>
    <t>Ostatní konstrukce a práce, bourání</t>
  </si>
  <si>
    <t>965011111</t>
  </si>
  <si>
    <t>Demontáž základových prefabrikovaných konstrukcí z betonu železového patek hmotnosti jednotlivě do 5 t</t>
  </si>
  <si>
    <t>-578592388</t>
  </si>
  <si>
    <t xml:space="preserve">Poznámka k souboru cen:_x000d_
1. V cenách jsou započteny náklady na případné odstranění spojovací vrstvy z betonu._x000d_
</t>
  </si>
  <si>
    <t>PSV</t>
  </si>
  <si>
    <t>Práce a dodávky PSV</t>
  </si>
  <si>
    <t>741</t>
  </si>
  <si>
    <t>Elektroinstalace - silnoproud</t>
  </si>
  <si>
    <t>5</t>
  </si>
  <si>
    <t>741375021</t>
  </si>
  <si>
    <t>Montáž modulového osvětlovacího systému se zapojením vodičů světelných zdrojů zářivkových, délky do 1100 mm</t>
  </si>
  <si>
    <t>16</t>
  </si>
  <si>
    <t>246027549</t>
  </si>
  <si>
    <t>6</t>
  </si>
  <si>
    <t>M</t>
  </si>
  <si>
    <t>34814453</t>
  </si>
  <si>
    <t>svítidlo zářivkové stropní nepřímé, mřížka parabolická, elektronický předřadník, 2x36W</t>
  </si>
  <si>
    <t>32</t>
  </si>
  <si>
    <t>-1187475726</t>
  </si>
  <si>
    <t>Práce a dodávky M</t>
  </si>
  <si>
    <t>3</t>
  </si>
  <si>
    <t>46-M</t>
  </si>
  <si>
    <t>Zemní práce při extr.mont.pracích</t>
  </si>
  <si>
    <t>7</t>
  </si>
  <si>
    <t>460070154</t>
  </si>
  <si>
    <t>Hloubení nezapažených jam ručně pro ostatní konstrukce s přemístěním výkopku do vzdálenosti 3 m od okraje jámy nebo naložením na dopravní prostředek, včetně zásypu, zhutnění a urovnání povrchu pro základy sklolaminátových domků 2x2 m, v hornině třídy 4</t>
  </si>
  <si>
    <t>64</t>
  </si>
  <si>
    <t>-1289741053</t>
  </si>
  <si>
    <t xml:space="preserve">Poznámka k souboru cen:_x000d_
1. Ceny hloubení jam ručně v hornině třídy 6 a 7 jsou stanoveny za použití pneumatického kladiva._x000d_
</t>
  </si>
  <si>
    <t>HZS</t>
  </si>
  <si>
    <t>Hodinové zúčtovací sazby</t>
  </si>
  <si>
    <t>8</t>
  </si>
  <si>
    <t>HZS2132</t>
  </si>
  <si>
    <t>Hodinové zúčtovací sazby profesí PSV provádění stavebních konstrukcí zámečník odborný</t>
  </si>
  <si>
    <t>hod</t>
  </si>
  <si>
    <t>512</t>
  </si>
  <si>
    <t>2065451825</t>
  </si>
  <si>
    <t>13010013</t>
  </si>
  <si>
    <t>tyč ocelová kruhová jakost 11 375 D 14mm</t>
  </si>
  <si>
    <t>t</t>
  </si>
  <si>
    <t>128</t>
  </si>
  <si>
    <t>-288344373</t>
  </si>
  <si>
    <t>P</t>
  </si>
  <si>
    <t>Poznámka k položce:_x000d_
Materiál pro mříž</t>
  </si>
  <si>
    <t>1.02 - Oprava PZS v km 1,506 - technologická část</t>
  </si>
  <si>
    <t>OST - Ostatní</t>
  </si>
  <si>
    <t>OST</t>
  </si>
  <si>
    <t>Ostatní</t>
  </si>
  <si>
    <t>7491256010</t>
  </si>
  <si>
    <t>Montáž elektrických přímotopů konvektorů přímotopných s termostatem do 3000 W - včetně zapojení a osazení</t>
  </si>
  <si>
    <t>Sborník UOŽI 01 2019</t>
  </si>
  <si>
    <t>-144941307</t>
  </si>
  <si>
    <t>7491206730</t>
  </si>
  <si>
    <t>Elektroinstalační materiál Elektrické přímotopy Panel stropní 300 W, IP44</t>
  </si>
  <si>
    <t>-1724771315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</si>
  <si>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</si>
  <si>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</si>
  <si>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1415560872</t>
  </si>
  <si>
    <t>7494000014</t>
  </si>
  <si>
    <t>Rozvodnicové a rozváděčové skříně Distri Rozvodnicové skříně DistriTon Plastové Nástěnné (IP40) pro nástěnnou montáž, průhledné dveře, počet řad 1, počet modulů v řadě 14, krytí IP40, PE+N, barva bílá, materiál: plast</t>
  </si>
  <si>
    <t>-228570839</t>
  </si>
  <si>
    <t>7591500240</t>
  </si>
  <si>
    <t>Přejezdová zařízení světelná BUES 2000 Výluková zásuvka</t>
  </si>
  <si>
    <t>18248679</t>
  </si>
  <si>
    <t>7494000012</t>
  </si>
  <si>
    <t>Rozvodnicové a rozváděčové skříně Distri Rozvodnicové skříně DistriTon Plastové Nástěnné (IP40) pro nástěnnou montáž, průhledné dveře, počet řad 1, počet modulů v řadě 8, krytí IP40, PE+N, barva bílá, materiál: plast</t>
  </si>
  <si>
    <t>-210909989</t>
  </si>
  <si>
    <t>7494351020</t>
  </si>
  <si>
    <t>Montáž jističů (do 10 kA) dvoupólových nebo 1+N pólových do 20 A</t>
  </si>
  <si>
    <t>497849509</t>
  </si>
  <si>
    <t>7494351022</t>
  </si>
  <si>
    <t>Montáž jističů (do 10 kA) dvoupólových nebo 1+N pólových přes 20 do 63 A</t>
  </si>
  <si>
    <t>58943821</t>
  </si>
  <si>
    <t>7494003038</t>
  </si>
  <si>
    <t>Modulární přístroje Jističe do 63 A; 6 kA 2-pólové In 20 A, Ue AC 230/400 V / DC 144 V, charakteristika B, 2pól, Icn 6 kA</t>
  </si>
  <si>
    <t>269961943</t>
  </si>
  <si>
    <t>10</t>
  </si>
  <si>
    <t>7494003042</t>
  </si>
  <si>
    <t>Modulární přístroje Jističe do 63 A; 6 kA 2-pólové In 32 A, Ue AC 230/400 V / DC 144 V, charakteristika B, 2pól, Icn 6 kA</t>
  </si>
  <si>
    <t>1924757666</t>
  </si>
  <si>
    <t>11</t>
  </si>
  <si>
    <t>7494003048</t>
  </si>
  <si>
    <t>Modulární přístroje Jističe do 63 A; 6 kA 2-pólové In 63 A, Ue AC 230/400 V / DC 144 V, charakteristika B, 2pól, Icn 6 kA</t>
  </si>
  <si>
    <t>875699037</t>
  </si>
  <si>
    <t>12</t>
  </si>
  <si>
    <t>7494003314</t>
  </si>
  <si>
    <t>Modulární přístroje Jističe do 80 A; 10 kA 2-pólové In 1 A, Ue AC 230/400 V / DC 144 V, charakteristika C, 2pól, Icn 10 kA</t>
  </si>
  <si>
    <t>1132663888</t>
  </si>
  <si>
    <t>13</t>
  </si>
  <si>
    <t>7494003054</t>
  </si>
  <si>
    <t>Modulární přístroje Jističe do 63 A; 6 kA 2-pólové In 6 A, Ue AC 230/400 V / DC 144 V, charakteristika C, 2pól, Icn 6 kA</t>
  </si>
  <si>
    <t>-691275130</t>
  </si>
  <si>
    <t>14</t>
  </si>
  <si>
    <t>7494003056</t>
  </si>
  <si>
    <t>Modulární přístroje Jističe do 63 A; 6 kA 2-pólové In 10 A, Ue AC 230/400 V / DC 144 V, charakteristika C, 2pól, Icn 6 kA</t>
  </si>
  <si>
    <t>1022332063</t>
  </si>
  <si>
    <t>7494009287</t>
  </si>
  <si>
    <t>Přístroje pro spínání a ovládání Stykače a nadproudová relé Stykače Velikost 12 Pomocné relé Finder 60.13.8.230.00.40</t>
  </si>
  <si>
    <t>711432549</t>
  </si>
  <si>
    <t>7494351030</t>
  </si>
  <si>
    <t>Montáž jističů (do 10 kA) třípólových do 20 A</t>
  </si>
  <si>
    <t>-501033721</t>
  </si>
  <si>
    <t>17</t>
  </si>
  <si>
    <t>7494003388</t>
  </si>
  <si>
    <t>Modulární přístroje Jističe do 80 A; 10 kA 3-pólové In 20 A, Ue AC 230/400 V / DC 216 V, charakteristika B, 3pól, Icn 10 kA</t>
  </si>
  <si>
    <t>-609251857</t>
  </si>
  <si>
    <t>18</t>
  </si>
  <si>
    <t>7494552020</t>
  </si>
  <si>
    <t>Montáž vačkových silových spínačů - přepínačů třípólových do 63 A - přepínač 1-0-1</t>
  </si>
  <si>
    <t>1426816868</t>
  </si>
  <si>
    <t>19</t>
  </si>
  <si>
    <t>7494010084</t>
  </si>
  <si>
    <t>Přístroje pro spínání a ovládání Ovladače, signálky Ovladače CM přepínač 2 polohy 1zap+1vyp 20A</t>
  </si>
  <si>
    <t>-1559682050</t>
  </si>
  <si>
    <t>20</t>
  </si>
  <si>
    <t>7494009464</t>
  </si>
  <si>
    <t>Přístroje pro spínání a ovládání Stykače a nadproudová relé Stykače pro spínání kondenzátorů Instalační stykače AC/DC pomocný kontakt 1x zapínací kontakt, 1x rozpínací kontakt</t>
  </si>
  <si>
    <t>880751117</t>
  </si>
  <si>
    <t>7494556030</t>
  </si>
  <si>
    <t>Montáž vzduchových stykačů pomocného kontaktu ke stykači - včetně pomocných kontaktů</t>
  </si>
  <si>
    <t>-1075128892</t>
  </si>
  <si>
    <t>22</t>
  </si>
  <si>
    <t>7494004694</t>
  </si>
  <si>
    <t>Modulární přístroje Ostatní přístroje -modulární přístroje Pomocná relé Průmyslové výkonové relé 250V AC, 8A, 2P</t>
  </si>
  <si>
    <t>-73180645</t>
  </si>
  <si>
    <t>23</t>
  </si>
  <si>
    <t>7598095210</t>
  </si>
  <si>
    <t>Měření zabezpečovacího relé před uvedením do provozu - kontrola zapojení, provedení příslušných měření, přezkoušení funkce</t>
  </si>
  <si>
    <t>-1835350078</t>
  </si>
  <si>
    <t>24</t>
  </si>
  <si>
    <t>7494559020</t>
  </si>
  <si>
    <t>Montáž relé paticového včetně patice</t>
  </si>
  <si>
    <t>-809237829</t>
  </si>
  <si>
    <t>25</t>
  </si>
  <si>
    <t>7593320449</t>
  </si>
  <si>
    <t>Prvky Patice RT, 5mm/pro YM moduly RT 78725 (HM0358259992081)</t>
  </si>
  <si>
    <t>1038685537</t>
  </si>
  <si>
    <t>26</t>
  </si>
  <si>
    <t>7593330040</t>
  </si>
  <si>
    <t>Výměnné díly Relé NMŠ 1-2000 (HM0404221990407)</t>
  </si>
  <si>
    <t>274862827</t>
  </si>
  <si>
    <t>27</t>
  </si>
  <si>
    <t>7593330160</t>
  </si>
  <si>
    <t>Výměnné díly Relé NMŠ 2-4000 (HM0404221990419)</t>
  </si>
  <si>
    <t>-1645249087</t>
  </si>
  <si>
    <t>28</t>
  </si>
  <si>
    <t>7593330120</t>
  </si>
  <si>
    <t>Výměnné díly Relé NMŠ 1-1500 (HM0404221990415)</t>
  </si>
  <si>
    <t>706593879</t>
  </si>
  <si>
    <t>29</t>
  </si>
  <si>
    <t>7593330340</t>
  </si>
  <si>
    <t>Výměnné díly Relé NMŠ 1-0,25/0,7 (HM0404221990437)</t>
  </si>
  <si>
    <t>-660115953</t>
  </si>
  <si>
    <t>30</t>
  </si>
  <si>
    <t>7593330080</t>
  </si>
  <si>
    <t>Výměnné díly Relé NMŠ 1-10/3500 (HM0404221990411)</t>
  </si>
  <si>
    <t>1930190471</t>
  </si>
  <si>
    <t>31</t>
  </si>
  <si>
    <t>7593330420</t>
  </si>
  <si>
    <t>Výměnné díly Hlídač napětí baterie HNB/24V (HM0404221990502)</t>
  </si>
  <si>
    <t>-1453058496</t>
  </si>
  <si>
    <t>7592820550</t>
  </si>
  <si>
    <t xml:space="preserve">Součásti výstražníku Přijímač AS úplný  (CV708285107)</t>
  </si>
  <si>
    <t>-1567197897</t>
  </si>
  <si>
    <t>33</t>
  </si>
  <si>
    <t>7592820750</t>
  </si>
  <si>
    <t>Součásti výstražníku Zdroj akust.signálu pro nevido ZN 24 24V (HM0404229200020)</t>
  </si>
  <si>
    <t>-2001016417</t>
  </si>
  <si>
    <t>34</t>
  </si>
  <si>
    <t>7593320477</t>
  </si>
  <si>
    <t>Prvky Ochrana přepěť.pro nap.bat PONB 94 (HM0358239992984)</t>
  </si>
  <si>
    <t>-510864400</t>
  </si>
  <si>
    <t>35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</si>
  <si>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</si>
  <si>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</si>
  <si>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-1732235060</t>
  </si>
  <si>
    <t>36</t>
  </si>
  <si>
    <t>7498150525</t>
  </si>
  <si>
    <t>Vyhotovení výchozí revizní zprávy příplatek za každých dalších i započatých 500 000 Kč přes 1 000 000 Kč</t>
  </si>
  <si>
    <t>-770663780</t>
  </si>
  <si>
    <t>37</t>
  </si>
  <si>
    <t>7590115005</t>
  </si>
  <si>
    <t>Montáž objektu rozměru do 2,5 x 3,6 m - usazení na základy, zatažení kabelů a zřízení kabelové rezervy, opravný nátěr. Neobsahuje výkop a zához jam</t>
  </si>
  <si>
    <t>1556609310</t>
  </si>
  <si>
    <t>38</t>
  </si>
  <si>
    <t>7590115020</t>
  </si>
  <si>
    <t>Montáž objektu nosného rámu se stříškou - usazení konstrukce na základy</t>
  </si>
  <si>
    <t>2019555142</t>
  </si>
  <si>
    <t>39</t>
  </si>
  <si>
    <t>7590115030</t>
  </si>
  <si>
    <t>Montáž objektu střechy sedlové nebo valbové rel. domku rozměru do 3x3 m</t>
  </si>
  <si>
    <t>511026274</t>
  </si>
  <si>
    <t>40</t>
  </si>
  <si>
    <t>7590110120</t>
  </si>
  <si>
    <t>Domky, přístřešky Reléový domek - výška 3,10 m - podle zvl. požadavků a předložené dokumentace 3x2 m</t>
  </si>
  <si>
    <t>99954582</t>
  </si>
  <si>
    <t>41</t>
  </si>
  <si>
    <t>7590110400</t>
  </si>
  <si>
    <t xml:space="preserve">Domky, přístřešky Střecha sedlová  rel.domku - podle zvl. požadavků a předložené dokumentace 3x2 m</t>
  </si>
  <si>
    <t>-583825744</t>
  </si>
  <si>
    <t>42</t>
  </si>
  <si>
    <t>7590110700</t>
  </si>
  <si>
    <t xml:space="preserve">Domky, přístřešky Okapy a děšťové svody - pro rel. domek podle zvl. požadavků a  předložené dokumentace 3x2 m</t>
  </si>
  <si>
    <t>-300075091</t>
  </si>
  <si>
    <t>43</t>
  </si>
  <si>
    <t>7590190010</t>
  </si>
  <si>
    <t>Ostatní Patka základová</t>
  </si>
  <si>
    <t>-1755135849</t>
  </si>
  <si>
    <t>44</t>
  </si>
  <si>
    <t>7590117010</t>
  </si>
  <si>
    <t>Demontáž objektu rozměru do 6,0 x 3,0 m - včetně odpojení zařízení od kabelových rozvodů</t>
  </si>
  <si>
    <t>1035478</t>
  </si>
  <si>
    <t>45</t>
  </si>
  <si>
    <t>7590117020</t>
  </si>
  <si>
    <t>Demontáž objektu nosného rámu se stříškou - včetně odpojení zařízení od kabelových rozvodů</t>
  </si>
  <si>
    <t>802090972</t>
  </si>
  <si>
    <t>47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</si>
  <si>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</si>
  <si>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</si>
  <si>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-1051567640</t>
  </si>
  <si>
    <t>48</t>
  </si>
  <si>
    <t>7590120175</t>
  </si>
  <si>
    <t>Skříně Skříň přístroj.pro přejezdy sp 133/313.1.12 (HM0354399998281)</t>
  </si>
  <si>
    <t>1383652485</t>
  </si>
  <si>
    <t>49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</si>
  <si>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</si>
  <si>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</si>
  <si>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1820977202</t>
  </si>
  <si>
    <t>50</t>
  </si>
  <si>
    <t>7590120150</t>
  </si>
  <si>
    <t xml:space="preserve">Skříně Skříňka pro venk.ovl.PZ  (HM0404134130000)</t>
  </si>
  <si>
    <t>201236323</t>
  </si>
  <si>
    <t>51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</si>
  <si>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</si>
  <si>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</si>
  <si>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-1312782989</t>
  </si>
  <si>
    <t>52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</si>
  <si>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</si>
  <si>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</si>
  <si>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1403823193</t>
  </si>
  <si>
    <t>53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</si>
  <si>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</si>
  <si>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</si>
  <si>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-627281945</t>
  </si>
  <si>
    <t>54</t>
  </si>
  <si>
    <t>7592505020</t>
  </si>
  <si>
    <t>Montáž centrály diagnostiky PZS</t>
  </si>
  <si>
    <t>-1637352190</t>
  </si>
  <si>
    <t>55</t>
  </si>
  <si>
    <t>7592825010</t>
  </si>
  <si>
    <t>Montáž součástí výstražníku nosiče výstražníku</t>
  </si>
  <si>
    <t>-454399037</t>
  </si>
  <si>
    <t>56</t>
  </si>
  <si>
    <t>7592825015</t>
  </si>
  <si>
    <t>Montáž součástí výstražníku skříně výstražníku</t>
  </si>
  <si>
    <t>-2020660589</t>
  </si>
  <si>
    <t>57</t>
  </si>
  <si>
    <t>7592825025</t>
  </si>
  <si>
    <t>Montáž součástí výstražníku třmene stupačky</t>
  </si>
  <si>
    <t>2131248169</t>
  </si>
  <si>
    <t>58</t>
  </si>
  <si>
    <t>7592825030</t>
  </si>
  <si>
    <t>Montáž součástí výstražníku stupačky (velké)</t>
  </si>
  <si>
    <t>462767865</t>
  </si>
  <si>
    <t>59</t>
  </si>
  <si>
    <t>7592825035</t>
  </si>
  <si>
    <t>Montáž součástí výstražníku soustavy náv. výstražníku</t>
  </si>
  <si>
    <t>-771665524</t>
  </si>
  <si>
    <t>62</t>
  </si>
  <si>
    <t>7592825095</t>
  </si>
  <si>
    <t>Montáž součástí výstražníku žárovky</t>
  </si>
  <si>
    <t>796117399</t>
  </si>
  <si>
    <t>63</t>
  </si>
  <si>
    <t>7592825100</t>
  </si>
  <si>
    <t>Montáž součástí výstražníku sluneční clony</t>
  </si>
  <si>
    <t>-1515397830</t>
  </si>
  <si>
    <t>7592825105</t>
  </si>
  <si>
    <t>Montáž zařízení pro nevidomé (do jednoho výstražníku)</t>
  </si>
  <si>
    <t>-2106838726</t>
  </si>
  <si>
    <t>65</t>
  </si>
  <si>
    <t>7592825110</t>
  </si>
  <si>
    <t>Montáž výstražného kříže</t>
  </si>
  <si>
    <t>377839023</t>
  </si>
  <si>
    <t>66</t>
  </si>
  <si>
    <t>7592827010</t>
  </si>
  <si>
    <t>Demontáž součástí výstražníku nosiče výstražníku</t>
  </si>
  <si>
    <t>268395027</t>
  </si>
  <si>
    <t>67</t>
  </si>
  <si>
    <t>7592827015</t>
  </si>
  <si>
    <t>Demontáž součástí výstražníku skříně výstražníku</t>
  </si>
  <si>
    <t>-426730117</t>
  </si>
  <si>
    <t>68</t>
  </si>
  <si>
    <t>7592827025</t>
  </si>
  <si>
    <t>Demontáž součástí výstražníku třmene stupačky</t>
  </si>
  <si>
    <t>1555091829</t>
  </si>
  <si>
    <t>69</t>
  </si>
  <si>
    <t>7592827030</t>
  </si>
  <si>
    <t>Demontáž součástí výstražníku stupačky (velká)</t>
  </si>
  <si>
    <t>37438534</t>
  </si>
  <si>
    <t>74</t>
  </si>
  <si>
    <t>7592827110</t>
  </si>
  <si>
    <t>Demontáž výstražného kříže</t>
  </si>
  <si>
    <t>-706705097</t>
  </si>
  <si>
    <t>75</t>
  </si>
  <si>
    <t>7592835010</t>
  </si>
  <si>
    <t>Montáž součástí stojanu se závorou podstavce</t>
  </si>
  <si>
    <t>508188871</t>
  </si>
  <si>
    <t>76</t>
  </si>
  <si>
    <t>7592835012</t>
  </si>
  <si>
    <t>Montáž součástí stojanu se závorou víka podstavce</t>
  </si>
  <si>
    <t>-114584064</t>
  </si>
  <si>
    <t>77</t>
  </si>
  <si>
    <t>7592835022</t>
  </si>
  <si>
    <t>Montáž součástí stojanu se závorou stojanu závory vysokého</t>
  </si>
  <si>
    <t>-1159832251</t>
  </si>
  <si>
    <t>78</t>
  </si>
  <si>
    <t>7592835032</t>
  </si>
  <si>
    <t>Montáž součástí stojanu se závorou břevna závorového nad 5,5 m</t>
  </si>
  <si>
    <t>-540650107</t>
  </si>
  <si>
    <t>79</t>
  </si>
  <si>
    <t>7592835040</t>
  </si>
  <si>
    <t>Montáž součástí stojanu se závorou soupravy křídel s protizávažím</t>
  </si>
  <si>
    <t>-316798581</t>
  </si>
  <si>
    <t>80</t>
  </si>
  <si>
    <t>7592837010</t>
  </si>
  <si>
    <t>Demontáž součástí stojanu se závorou podstavce</t>
  </si>
  <si>
    <t>-387411419</t>
  </si>
  <si>
    <t>82</t>
  </si>
  <si>
    <t>7592837022</t>
  </si>
  <si>
    <t>Demontáž součástí stojanu se závorou stojanu závory vysokého</t>
  </si>
  <si>
    <t>1561918633</t>
  </si>
  <si>
    <t>83</t>
  </si>
  <si>
    <t>7592837032</t>
  </si>
  <si>
    <t>Demontáž součástí stojanu se závorou břevna závorového nad 5,5 m</t>
  </si>
  <si>
    <t>1130737220</t>
  </si>
  <si>
    <t>84</t>
  </si>
  <si>
    <t>7592837040</t>
  </si>
  <si>
    <t>Demontáž součástí stojanu se závorou soupravy křídel s protizávažím</t>
  </si>
  <si>
    <t>1079343342</t>
  </si>
  <si>
    <t>85</t>
  </si>
  <si>
    <t>7592837100</t>
  </si>
  <si>
    <t>Demontáž břevna závory</t>
  </si>
  <si>
    <t>1033930744</t>
  </si>
  <si>
    <t>86</t>
  </si>
  <si>
    <t>7592907012</t>
  </si>
  <si>
    <t>Demontáž článku niklokadmiového kapacity přes 200 Ah</t>
  </si>
  <si>
    <t>-1237220954</t>
  </si>
  <si>
    <t>87</t>
  </si>
  <si>
    <t>7593315100</t>
  </si>
  <si>
    <t>Montáž zabezpečovacího stojanu reléového - upevnění stojanu do stojanové řady, připojení ochranného uzemnění a informativní kontrola zapojení</t>
  </si>
  <si>
    <t>906571820</t>
  </si>
  <si>
    <t>88</t>
  </si>
  <si>
    <t>7592810908</t>
  </si>
  <si>
    <t>Reléový stojan PZS vystrojený na dvoukolejné trati s automatickými závorami 2 - 4 kusy výstražníků - kategorie dle ČSN 34 2650 ed.2: PZS 3(2) S,B(N),I(L)</t>
  </si>
  <si>
    <t>komplet</t>
  </si>
  <si>
    <t>1437461988</t>
  </si>
  <si>
    <t>89</t>
  </si>
  <si>
    <t>7593315120</t>
  </si>
  <si>
    <t>Montáž stojanové řady pro 1 stojan - sestavení dodané konstrukce, vyměření místa a usazení stojanové řady, montáž ochranných plechů a roštu stojanové řady, ukotvení</t>
  </si>
  <si>
    <t>2051789396</t>
  </si>
  <si>
    <t>90</t>
  </si>
  <si>
    <t>7593317360</t>
  </si>
  <si>
    <t>Demontáž stojanu P 67 ze stojanové řady</t>
  </si>
  <si>
    <t>1754094318</t>
  </si>
  <si>
    <t>91</t>
  </si>
  <si>
    <t>7593007012</t>
  </si>
  <si>
    <t>Demontáž dobíječe, usměrňovače, napáječe nástěnného</t>
  </si>
  <si>
    <t>-159642927</t>
  </si>
  <si>
    <t>92</t>
  </si>
  <si>
    <t>7593325030</t>
  </si>
  <si>
    <t>Montáž zásuvné jednotky elektroniky</t>
  </si>
  <si>
    <t>-1925226095</t>
  </si>
  <si>
    <t>93</t>
  </si>
  <si>
    <t>7593320426</t>
  </si>
  <si>
    <t>Prvky Jednotka časová CJS (CV755139004)</t>
  </si>
  <si>
    <t>562015960</t>
  </si>
  <si>
    <t>94</t>
  </si>
  <si>
    <t>7593320429</t>
  </si>
  <si>
    <t>Prvky Jednotka časová CJP (CV755139005)</t>
  </si>
  <si>
    <t>-1397203202</t>
  </si>
  <si>
    <t>95</t>
  </si>
  <si>
    <t>7593320414</t>
  </si>
  <si>
    <t>Prvky Deska propojovací DPN (CV755135004)</t>
  </si>
  <si>
    <t>-317572599</t>
  </si>
  <si>
    <t>96</t>
  </si>
  <si>
    <t>7593330470</t>
  </si>
  <si>
    <t xml:space="preserve">Výměnné díly Filtr časové jednotky  (HM0404229990227)</t>
  </si>
  <si>
    <t>1722404582</t>
  </si>
  <si>
    <t>97</t>
  </si>
  <si>
    <t>7593325080</t>
  </si>
  <si>
    <t>Montáž stavěcího odporu nebo kondenzátoru - včetně zapojení a označení</t>
  </si>
  <si>
    <t>1334286355</t>
  </si>
  <si>
    <t>98</t>
  </si>
  <si>
    <t>7593320153</t>
  </si>
  <si>
    <t>Prvky Rezistor regulační 2,2Ohm (CV719109006)</t>
  </si>
  <si>
    <t>1135889656</t>
  </si>
  <si>
    <t>99</t>
  </si>
  <si>
    <t>7593320165</t>
  </si>
  <si>
    <t>Prvky Rezistor regulační 240Ohm (CV719109010)</t>
  </si>
  <si>
    <t>340560394</t>
  </si>
  <si>
    <t>100</t>
  </si>
  <si>
    <t>7593325090</t>
  </si>
  <si>
    <t>Montáž diody - včetně zapojení a označení</t>
  </si>
  <si>
    <t>-870304885</t>
  </si>
  <si>
    <t>101</t>
  </si>
  <si>
    <t>7593325100</t>
  </si>
  <si>
    <t>Montáž pojistky zástrčkové pro zabezpečovací zařízení - včetně zapojení a označení</t>
  </si>
  <si>
    <t>993848192</t>
  </si>
  <si>
    <t>102</t>
  </si>
  <si>
    <t>7593320126</t>
  </si>
  <si>
    <t>Prvky Pojistka zástrčková 0,5A (CV719039001)</t>
  </si>
  <si>
    <t>1426575730</t>
  </si>
  <si>
    <t>103</t>
  </si>
  <si>
    <t>7593320129</t>
  </si>
  <si>
    <t>Prvky Pojistka zástrčková 1A (CV719039002)</t>
  </si>
  <si>
    <t>-1888619519</t>
  </si>
  <si>
    <t>104</t>
  </si>
  <si>
    <t>7593320132</t>
  </si>
  <si>
    <t>Prvky Pojistka zástrčková 2A (CV719039003)</t>
  </si>
  <si>
    <t>632117795</t>
  </si>
  <si>
    <t>105</t>
  </si>
  <si>
    <t>7593320135</t>
  </si>
  <si>
    <t>Prvky Pojistka zástrčková 5A (CV719039004)</t>
  </si>
  <si>
    <t>-1797489176</t>
  </si>
  <si>
    <t>106</t>
  </si>
  <si>
    <t>7593320138</t>
  </si>
  <si>
    <t>Prvky Pojistka zástrčková 10A (CV719039005)</t>
  </si>
  <si>
    <t>-656995731</t>
  </si>
  <si>
    <t>107</t>
  </si>
  <si>
    <t>7593325110</t>
  </si>
  <si>
    <t>Montáž pásku zdířkového pojistkového - včetně zapojení a označení</t>
  </si>
  <si>
    <t>263070397</t>
  </si>
  <si>
    <t>108</t>
  </si>
  <si>
    <t>7593320099</t>
  </si>
  <si>
    <t>Prvky Pásek zdíř.pro zástrč.poj. 0,5A (CV719029001)</t>
  </si>
  <si>
    <t>1379431568</t>
  </si>
  <si>
    <t>109</t>
  </si>
  <si>
    <t>7593320102</t>
  </si>
  <si>
    <t>Prvky Pásek zdíř.pro zástrč.poj. 1,0A (CV719029002)</t>
  </si>
  <si>
    <t>-130514702</t>
  </si>
  <si>
    <t>110</t>
  </si>
  <si>
    <t>7593320105</t>
  </si>
  <si>
    <t>Prvky Pásek zdíř.pro zástrč.poj. 2A (CV719029003)</t>
  </si>
  <si>
    <t>1730386018</t>
  </si>
  <si>
    <t>111</t>
  </si>
  <si>
    <t>7593320108</t>
  </si>
  <si>
    <t>Prvky Pásek zdíř.pro zástrč.poj. 5A (CV719029004)</t>
  </si>
  <si>
    <t>-1948983074</t>
  </si>
  <si>
    <t>112</t>
  </si>
  <si>
    <t>7593320111</t>
  </si>
  <si>
    <t>Prvky Pásek zdíř.pro zástrč.poj. 10A (CV719029005)</t>
  </si>
  <si>
    <t>1203315521</t>
  </si>
  <si>
    <t>113</t>
  </si>
  <si>
    <t>7593310080</t>
  </si>
  <si>
    <t xml:space="preserve">Konstrukční díly Destička pro odpor  (CV721235058)</t>
  </si>
  <si>
    <t>-1797888568</t>
  </si>
  <si>
    <t>114</t>
  </si>
  <si>
    <t>7594207050</t>
  </si>
  <si>
    <t>Demontáž stojánku kabelového KSL, KSLP</t>
  </si>
  <si>
    <t>-259861688</t>
  </si>
  <si>
    <t>115</t>
  </si>
  <si>
    <t>7593005012</t>
  </si>
  <si>
    <t>Montáž dobíječe, usměrňovače, napáječe nástěnného - včetně připojení vodičů elektrické sítě ss rozvodu a uzemnění, přezkoušení funkce</t>
  </si>
  <si>
    <t>-1205383563</t>
  </si>
  <si>
    <t>116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</si>
  <si>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</si>
  <si>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</si>
  <si>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1985771852</t>
  </si>
  <si>
    <t>117</t>
  </si>
  <si>
    <t>7593105010</t>
  </si>
  <si>
    <t>Montáž měniče (zdroje) statického ze stojanu - včetně připojení vodičů elektrické sítě ss rozvodu a uzemnění, přezkoušení funkce</t>
  </si>
  <si>
    <t>-699587429</t>
  </si>
  <si>
    <t>118</t>
  </si>
  <si>
    <t>7593321281</t>
  </si>
  <si>
    <t>Prvky Zdroj kmit.signálů bezpeč. BZKS 20-3.5B (HM0404228990307)</t>
  </si>
  <si>
    <t>1780994522</t>
  </si>
  <si>
    <t>119</t>
  </si>
  <si>
    <t>7593100850</t>
  </si>
  <si>
    <t>Měniče Stejnosměrný měnič napětí SMN01.1 se zapojením IZKP+KDK (pozitivní signál PZS s výkonovými LED)</t>
  </si>
  <si>
    <t>-1308900801</t>
  </si>
  <si>
    <t>120</t>
  </si>
  <si>
    <t>7596810790</t>
  </si>
  <si>
    <t>DC/DC měnič 36 až 72 V/24/30W</t>
  </si>
  <si>
    <t>742579402</t>
  </si>
  <si>
    <t>121</t>
  </si>
  <si>
    <t>7593315400</t>
  </si>
  <si>
    <t>Montáž kostry pro elektroniku</t>
  </si>
  <si>
    <t>343819580</t>
  </si>
  <si>
    <t>122</t>
  </si>
  <si>
    <t>7592500002r</t>
  </si>
  <si>
    <t>Kostra pro elektroniku</t>
  </si>
  <si>
    <t>-408258503</t>
  </si>
  <si>
    <t>123</t>
  </si>
  <si>
    <t>7593325020</t>
  </si>
  <si>
    <t>Montáž vložky přepěťové ochrany do 10 párů do kabelového rozvaděče - dle předpisu dodavatele pro montáž</t>
  </si>
  <si>
    <t>-348357856</t>
  </si>
  <si>
    <t>124</t>
  </si>
  <si>
    <t>7593320474</t>
  </si>
  <si>
    <t>Prvky Ochrana přepěťová POKL 94 (HM0358239992977)</t>
  </si>
  <si>
    <t>178092025</t>
  </si>
  <si>
    <t>125</t>
  </si>
  <si>
    <t>7494004124</t>
  </si>
  <si>
    <t>Modulární přístroje Přepěťové ochrany Svodiče přepětí typ 2, Imax 40 kA, Uc AC 350 V, výměnné moduly, se signalizací, varistor, 3pól</t>
  </si>
  <si>
    <t>1585235182</t>
  </si>
  <si>
    <t>126</t>
  </si>
  <si>
    <t>7593505270</t>
  </si>
  <si>
    <t>Montáž kabelového označníku Ball Marker - upevnění kabelového označníku na plášť kabelu upevňovacími prvky</t>
  </si>
  <si>
    <t>122173572</t>
  </si>
  <si>
    <t>127</t>
  </si>
  <si>
    <t>7592905032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</si>
  <si>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</si>
  <si>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421059233</t>
  </si>
  <si>
    <t>7593320405</t>
  </si>
  <si>
    <t xml:space="preserve">Prvky Kazeta snížená 119  (CV755125008B)</t>
  </si>
  <si>
    <t>472356373</t>
  </si>
  <si>
    <t>129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</si>
  <si>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</si>
  <si>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</si>
  <si>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914238213</t>
  </si>
  <si>
    <t>130</t>
  </si>
  <si>
    <t>7596915030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</si>
  <si>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</si>
  <si>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2012891736</t>
  </si>
  <si>
    <t>131</t>
  </si>
  <si>
    <t>7596910050</t>
  </si>
  <si>
    <t>Venkovní telefonní objekty Objekt telef.venk.VTO 9 plastový sloupek (CV540329009)</t>
  </si>
  <si>
    <t>239131123</t>
  </si>
  <si>
    <t>132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</si>
  <si>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</si>
  <si>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</si>
  <si>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-824221513</t>
  </si>
  <si>
    <t>133</t>
  </si>
  <si>
    <t>7598095355</t>
  </si>
  <si>
    <t>Aktivace BDA modulem GSM a vzdáleného přístupu - aktivace a konfigurace systému podle příslušné dokumentace</t>
  </si>
  <si>
    <t>-1531449688</t>
  </si>
  <si>
    <t>134</t>
  </si>
  <si>
    <t>7592500010</t>
  </si>
  <si>
    <t>Diagnostická zařízení Blok diagnostiky pro diagnostiku reléového PZS 42 vstupů, 8 výstupů</t>
  </si>
  <si>
    <t>-1482956931</t>
  </si>
  <si>
    <t>135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</si>
  <si>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</si>
  <si>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</si>
  <si>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709569291</t>
  </si>
  <si>
    <t>136</t>
  </si>
  <si>
    <t>7598095565</t>
  </si>
  <si>
    <t>Vyhotovení protokolu UTZ pro PZZ se závorou dvě a více kolejí - vykonání prohlídky a zkoušky včetně vyhotovení protokolu podle vyhl. 100/1995 Sb.</t>
  </si>
  <si>
    <t>-1760153057</t>
  </si>
  <si>
    <t>1.03 - Oprava PZS v km 1,506 - dodávky SSZT - N E O C E Ň O V A T !!!</t>
  </si>
  <si>
    <t>7592820040</t>
  </si>
  <si>
    <t xml:space="preserve">Součásti výstražníku Stožár výstražníku SVVD  (CV708275023)</t>
  </si>
  <si>
    <t>1529001638</t>
  </si>
  <si>
    <t>7590720425</t>
  </si>
  <si>
    <t>Základ svět.náv. T I Z 51x71x135cm (HM0592110090000)</t>
  </si>
  <si>
    <t>1106832360</t>
  </si>
  <si>
    <t>7590720515</t>
  </si>
  <si>
    <t>Žárovka SIG 1820 12V 20/20W, dvouvláknová (HM0347260050001)</t>
  </si>
  <si>
    <t>2098631295</t>
  </si>
  <si>
    <t>7592820340</t>
  </si>
  <si>
    <t xml:space="preserve">Třmen stupačky  (CV708275048)</t>
  </si>
  <si>
    <t>256948184</t>
  </si>
  <si>
    <t>Poznámka k položce:_x000d_
CV708275048</t>
  </si>
  <si>
    <t>7592820350</t>
  </si>
  <si>
    <t xml:space="preserve">Stupačka (velká)  (CV708275050)</t>
  </si>
  <si>
    <t>-1654848632</t>
  </si>
  <si>
    <t>Poznámka k položce:_x000d_
CV708275050</t>
  </si>
  <si>
    <t>7592810030</t>
  </si>
  <si>
    <t xml:space="preserve">Výstražník V3  (CV708289004)</t>
  </si>
  <si>
    <t>1233115282</t>
  </si>
  <si>
    <t>Poznámka k položce:_x000d_
CV708289004</t>
  </si>
  <si>
    <t>7592830200</t>
  </si>
  <si>
    <t xml:space="preserve">Křídla s protizávaž.velkým  (CV708405007)</t>
  </si>
  <si>
    <t>976464497</t>
  </si>
  <si>
    <t>Poznámka k položce:_x000d_
CV708405007</t>
  </si>
  <si>
    <t>7592820110</t>
  </si>
  <si>
    <t xml:space="preserve">Nosič kříže  (CV708405063)</t>
  </si>
  <si>
    <t>10831607</t>
  </si>
  <si>
    <t>Poznámka k položce:_x000d_
CV708405063</t>
  </si>
  <si>
    <t>7592830030</t>
  </si>
  <si>
    <t>Stojan závory s pohonem- P2V (CV708409003)</t>
  </si>
  <si>
    <t>917943836</t>
  </si>
  <si>
    <t>Poznámka k položce:_x000d_
CV708409003</t>
  </si>
  <si>
    <t>7592830110</t>
  </si>
  <si>
    <t>Součásti stojanu se závorou Břevno závory s unašečem 7,5m (CV708405001)</t>
  </si>
  <si>
    <t>1019150839</t>
  </si>
  <si>
    <t>2.01 - Kabelizace - stavební část</t>
  </si>
  <si>
    <t xml:space="preserve">    1 - Zemní práce</t>
  </si>
  <si>
    <t>Zemní práce</t>
  </si>
  <si>
    <t>131203102</t>
  </si>
  <si>
    <t>Hloubení zapažených i nezapažených jam ručním nebo pneumatickým nářadím s urovnáním dna do předepsaného profilu a spádu v horninách tř. 3 nesoudržných</t>
  </si>
  <si>
    <t>m3</t>
  </si>
  <si>
    <t>80353098</t>
  </si>
  <si>
    <t xml:space="preserve">Poznámka k souboru cen:_x000d_
1. V cenách jsou započteny i náklady na přehození výkopku na přilehlém terénu na vzdálenost do 3 m od okraje jámy nebo naložení na dopravní prostředek._x000d_
2. V cenách 10-3101 až 40-3102 jsou započteny i náklady na svislý přesun horniny po házečkách do 2 metrů._x000d_
</t>
  </si>
  <si>
    <t>VV</t>
  </si>
  <si>
    <t>"Startovací jáma - 3 ks"</t>
  </si>
  <si>
    <t>(2,5*2,5*1,5)*3</t>
  </si>
  <si>
    <t>"Cílová jáma - 3 ks"</t>
  </si>
  <si>
    <t>Součet</t>
  </si>
  <si>
    <t>34575138</t>
  </si>
  <si>
    <t>žlab kabelový s víkem PVC (120x100)</t>
  </si>
  <si>
    <t>m</t>
  </si>
  <si>
    <t>484741685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</si>
  <si>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</si>
  <si>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</si>
  <si>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-1248375197</t>
  </si>
  <si>
    <t xml:space="preserve">Poznámka k souboru cen:_x000d_
1. Ceny hloubení rýh v hornině třídy 6 a 7 se oceňují cenami souboru cen 460 20- . Hloubení nezapažených kabelových rýh strojně._x000d_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</si>
  <si>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</si>
  <si>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</si>
  <si>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-1217071012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</si>
  <si>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</si>
  <si>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28613970</t>
  </si>
  <si>
    <t>trubka ochranná pro plyn PEHD 160x6,2mm</t>
  </si>
  <si>
    <t>722942623</t>
  </si>
  <si>
    <t>460421082</t>
  </si>
  <si>
    <t>Kabelové lože včetně podsypu, zhutnění a urovnání povrchu z písku nebo štěrkopísku tloušťky 5 cm nad kabel zakryté plastovou fólií, šířky lože přes 25 do 50 cm</t>
  </si>
  <si>
    <t>164781529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</si>
  <si>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</si>
  <si>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460560163</t>
  </si>
  <si>
    <t>Zásyp kabelových rýh ručně s uložením výkopku ve vrstvách včetně zhutnění a urovnání povrchu šířky 35 cm hloubky 80 cm, v hornině třídy 3</t>
  </si>
  <si>
    <t>-1007575364</t>
  </si>
  <si>
    <t>460700001</t>
  </si>
  <si>
    <t>Zemní značky včetně hloubení jámy, hutnění a urovnání povrchu,natření a očíslování značek kabelový označník</t>
  </si>
  <si>
    <t>296706732</t>
  </si>
  <si>
    <t>2.02 - Kabelizace - technologická část</t>
  </si>
  <si>
    <t>7491251025</t>
  </si>
  <si>
    <t>Montáž lišt elektroinstalačních, kabelových žlabů z PVC-U jednokomorových zaklapávacích rozměru 100/100 - 100/150 mm - na konstrukci, omítku apod. včetně spojek, ohybů, rohů, bez krabic</t>
  </si>
  <si>
    <t>-1213633024</t>
  </si>
  <si>
    <t>7492554010</t>
  </si>
  <si>
    <t>Montáž kabelů 4- a 5-žílových Cu do 16 mm2 - uložení do země, chráničky, na rošty, pod omítku apod.</t>
  </si>
  <si>
    <t>Sborník UOŽI 01 2018</t>
  </si>
  <si>
    <t>-40060684</t>
  </si>
  <si>
    <t>7492501930</t>
  </si>
  <si>
    <t>Kabely, vodiče, šňůry Cu - nn Kabel silový 4 a 5-žílový Cu, plastová izolace CYKY 4J6 (4Bx6)</t>
  </si>
  <si>
    <t>256</t>
  </si>
  <si>
    <t>1551034531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</si>
  <si>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</si>
  <si>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</si>
  <si>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-2010466839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</si>
  <si>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</si>
  <si>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</si>
  <si>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-1973107875</t>
  </si>
  <si>
    <t>7590521589</t>
  </si>
  <si>
    <t>Venkovní vedení kabelová - metalické sítě Plněné, párované s ochr. vodičem, armované Al dráty TCEKPFLEZE 3 P 1,0 D</t>
  </si>
  <si>
    <t>1096289928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</si>
  <si>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</si>
  <si>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</si>
  <si>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1246851746</t>
  </si>
  <si>
    <t>7590521609</t>
  </si>
  <si>
    <t>Venkovní vedení kabelová - metalické sítě Plněné, párované s ochr. vodičem, armované Al dráty TCEKPFLEZE 12 P 1,0 D</t>
  </si>
  <si>
    <t>-1154623453</t>
  </si>
  <si>
    <t>7590521614</t>
  </si>
  <si>
    <t>Venkovní vedení kabelová - metalické sítě Plněné, párované s ochr. vodičem, armované Al dráty TCEKPFLEZE 16 P 1,0 D</t>
  </si>
  <si>
    <t>692259588</t>
  </si>
  <si>
    <t>7590525686</t>
  </si>
  <si>
    <t>Montáž ukončení celoplastového kabelu v závěru nebo rozvaděči se zářezovými svorkovnicemi bez pancíře do 10 žil - odstranění pláště kabelu, vyformování, zaříznutí vodičů do svorkovnice, přezkoušení izolačního stavu kabelových žil</t>
  </si>
  <si>
    <t>-307738212</t>
  </si>
  <si>
    <t>7590525688</t>
  </si>
  <si>
    <t>Montáž ukončení celoplastového kabelu v závěru nebo rozvaděči se zářezovými svorkovnicemi bez pancíře do 40 žil - odstranění pláště kabelu, vyformování, zaříznutí vodičů do svorkovnice, přezkoušení izolačního stavu kabelových žil</t>
  </si>
  <si>
    <t>-1363414594</t>
  </si>
  <si>
    <t>7598095240</t>
  </si>
  <si>
    <t>Zkoušení souboru KAV, FID, ASE - kontrola zapojení, provedení příslušných měření, přezkoušení funkce</t>
  </si>
  <si>
    <t>1278525567</t>
  </si>
  <si>
    <t>7593320087</t>
  </si>
  <si>
    <t xml:space="preserve">Prvky Soubor anulační ASE 5  (CV714789005B)</t>
  </si>
  <si>
    <t>-2067219785</t>
  </si>
  <si>
    <t>7594205062</t>
  </si>
  <si>
    <t>Montáž stojánku kabelového na betonové pražce KSLP - usazení kabelového stojánku do výkopu bez provedení zemních prací, propojení stojánku s kolejnicemi jednokolíkovými lanovými propojeními, připevnění lan k pražci a montážním trámkům, zatažení kabelu, proměření izolačního stavu. Bez zhotovení a zapojení kabelové formy</t>
  </si>
  <si>
    <t>91742560</t>
  </si>
  <si>
    <t>7590140140</t>
  </si>
  <si>
    <t>Závěry Stojánek kabelový KSLP 2-M (CV736689002)</t>
  </si>
  <si>
    <t>295780019</t>
  </si>
  <si>
    <t>7594105014</t>
  </si>
  <si>
    <t>Odpojení a zpětné připojení lan ke stojánku KSLP - včetně odpojení a připevnění lanového propojení na pražce nebo montážní trámky</t>
  </si>
  <si>
    <t>1087768853</t>
  </si>
  <si>
    <t>7594110140</t>
  </si>
  <si>
    <t>Lanové propojení s kolíkovým ukončením KD 1xCu16/400 norma 703589001 (HM0404223430000)</t>
  </si>
  <si>
    <t>-2134888487</t>
  </si>
  <si>
    <t>3.01 -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</si>
  <si>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</si>
  <si>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</si>
  <si>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</si>
  <si>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</si>
  <si>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</si>
  <si>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VRN8 - Přesun stavebních kapacit</t>
  </si>
  <si>
    <t>HZS2222</t>
  </si>
  <si>
    <t>Hodinové zúčtovací sazby profesí PSV provádění stavebních instalací elektrikář odborný</t>
  </si>
  <si>
    <t>792104701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</si>
  <si>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</si>
  <si>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</si>
  <si>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</si>
  <si>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</si>
  <si>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</si>
  <si>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</si>
  <si>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</si>
  <si>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1347792711</t>
  </si>
  <si>
    <t>012303000</t>
  </si>
  <si>
    <t>Geodetické práce po výstavbě</t>
  </si>
  <si>
    <t>1340253322</t>
  </si>
  <si>
    <t>013002000</t>
  </si>
  <si>
    <t>Projektové práce</t>
  </si>
  <si>
    <t>1066002014</t>
  </si>
  <si>
    <t>013244000</t>
  </si>
  <si>
    <t>Dokumentace pro provádění stavby</t>
  </si>
  <si>
    <t>-1010437029</t>
  </si>
  <si>
    <t>013254000</t>
  </si>
  <si>
    <t>Dokumentace skutečného provedení stavby</t>
  </si>
  <si>
    <t>-472977901</t>
  </si>
  <si>
    <t>VRN3</t>
  </si>
  <si>
    <t>Zařízení staveniště</t>
  </si>
  <si>
    <t>030001000</t>
  </si>
  <si>
    <t>-138163955</t>
  </si>
  <si>
    <t>VRN4</t>
  </si>
  <si>
    <t>Inženýrská činnost</t>
  </si>
  <si>
    <t>041403000</t>
  </si>
  <si>
    <t>Koordinátor BOZP na staveništi</t>
  </si>
  <si>
    <t>-388832948</t>
  </si>
  <si>
    <t>045203000</t>
  </si>
  <si>
    <t>Kompletační činnost</t>
  </si>
  <si>
    <t>-1526438808</t>
  </si>
  <si>
    <t>VRN7</t>
  </si>
  <si>
    <t>Provozní vlivy</t>
  </si>
  <si>
    <t>074002000</t>
  </si>
  <si>
    <t>Železniční a městský kolejový provoz</t>
  </si>
  <si>
    <t>-985303840</t>
  </si>
  <si>
    <t>VRN8</t>
  </si>
  <si>
    <t>Přesun stavebních kapacit</t>
  </si>
  <si>
    <t>081103000</t>
  </si>
  <si>
    <t>Denní doprava pracovníků na pracoviště</t>
  </si>
  <si>
    <t>2069053638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</si>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</sst>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43</v>
      </c>
      <c r="E29" s="45"/>
      <c r="F29" s="31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</row>
    <row r="35" s="1" customFormat="1" ht="25.92" customHeight="1">
      <c r="B35" s="37"/>
      <c r="C35" s="49"/>
      <c r="D35" s="50" t="s">
        <v>49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50</v>
      </c>
      <c r="U35" s="51"/>
      <c r="V35" s="51"/>
      <c r="W35" s="51"/>
      <c r="X35" s="53" t="s">
        <v>51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2019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Oprava PZS v km 1,506 v úseku Děčín hl. n. - Děčín Prostřední Žleb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Děčín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66" t="str">
        <f>IF(AN8= "","",AN8)</f>
        <v>19. 2. 2019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>Správa železniční dopravní cesty,státní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1"/>
      <c r="AQ52" s="85" t="s">
        <v>58</v>
      </c>
      <c r="AR52" s="42"/>
      <c r="AS52" s="86" t="s">
        <v>59</v>
      </c>
      <c r="AT52" s="87" t="s">
        <v>60</v>
      </c>
      <c r="AU52" s="87" t="s">
        <v>61</v>
      </c>
      <c r="AV52" s="87" t="s">
        <v>62</v>
      </c>
      <c r="AW52" s="87" t="s">
        <v>63</v>
      </c>
      <c r="AX52" s="87" t="s">
        <v>64</v>
      </c>
      <c r="AY52" s="87" t="s">
        <v>65</v>
      </c>
      <c r="AZ52" s="87" t="s">
        <v>66</v>
      </c>
      <c r="BA52" s="87" t="s">
        <v>67</v>
      </c>
      <c r="BB52" s="87" t="s">
        <v>68</v>
      </c>
      <c r="BC52" s="87" t="s">
        <v>69</v>
      </c>
      <c r="BD52" s="88" t="s">
        <v>70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71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ROUND(SUM(AG55:AG60),2)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19</v>
      </c>
      <c r="AR54" s="98"/>
      <c r="AS54" s="99">
        <f>ROUND(SUM(AS55:AS60),2)</f>
        <v>0</v>
      </c>
      <c r="AT54" s="100">
        <f>ROUND(SUM(AV54:AW54),2)</f>
        <v>0</v>
      </c>
      <c r="AU54" s="101">
        <f>ROUND(SUM(AU55:AU60),5)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ROUND(SUM(AZ55:AZ60),2)</f>
        <v>0</v>
      </c>
      <c r="BA54" s="100">
        <f>ROUND(SUM(BA55:BA60),2)</f>
        <v>0</v>
      </c>
      <c r="BB54" s="100">
        <f>ROUND(SUM(BB55:BB60),2)</f>
        <v>0</v>
      </c>
      <c r="BC54" s="100">
        <f>ROUND(SUM(BC55:BC60),2)</f>
        <v>0</v>
      </c>
      <c r="BD54" s="102">
        <f>ROUND(SUM(BD55:BD60),2)</f>
        <v>0</v>
      </c>
      <c r="BS54" s="103" t="s">
        <v>72</v>
      </c>
      <c r="BT54" s="103" t="s">
        <v>73</v>
      </c>
      <c r="BU54" s="104" t="s">
        <v>74</v>
      </c>
      <c r="BV54" s="103" t="s">
        <v>75</v>
      </c>
      <c r="BW54" s="103" t="s">
        <v>5</v>
      </c>
      <c r="BX54" s="103" t="s">
        <v>76</v>
      </c>
      <c r="CL54" s="103" t="s">
        <v>19</v>
      </c>
    </row>
    <row r="55" s="5" customFormat="1" ht="27" customHeight="1">
      <c r="A55" s="105" t="s">
        <v>77</v>
      </c>
      <c r="B55" s="106"/>
      <c r="C55" s="107"/>
      <c r="D55" s="108" t="s">
        <v>78</v>
      </c>
      <c r="E55" s="108"/>
      <c r="F55" s="108"/>
      <c r="G55" s="108"/>
      <c r="H55" s="108"/>
      <c r="I55" s="109"/>
      <c r="J55" s="108" t="s">
        <v>79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'1.01 - Oprava PZS v km 1,...'!J30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80</v>
      </c>
      <c r="AR55" s="112"/>
      <c r="AS55" s="113">
        <v>0</v>
      </c>
      <c r="AT55" s="114">
        <f>ROUND(SUM(AV55:AW55),2)</f>
        <v>0</v>
      </c>
      <c r="AU55" s="115">
        <f>'1.01 - Oprava PZS v km 1,...'!P87</f>
        <v>0</v>
      </c>
      <c r="AV55" s="114">
        <f>'1.01 - Oprava PZS v km 1,...'!J33</f>
        <v>0</v>
      </c>
      <c r="AW55" s="114">
        <f>'1.01 - Oprava PZS v km 1,...'!J34</f>
        <v>0</v>
      </c>
      <c r="AX55" s="114">
        <f>'1.01 - Oprava PZS v km 1,...'!J35</f>
        <v>0</v>
      </c>
      <c r="AY55" s="114">
        <f>'1.01 - Oprava PZS v km 1,...'!J36</f>
        <v>0</v>
      </c>
      <c r="AZ55" s="114">
        <f>'1.01 - Oprava PZS v km 1,...'!F33</f>
        <v>0</v>
      </c>
      <c r="BA55" s="114">
        <f>'1.01 - Oprava PZS v km 1,...'!F34</f>
        <v>0</v>
      </c>
      <c r="BB55" s="114">
        <f>'1.01 - Oprava PZS v km 1,...'!F35</f>
        <v>0</v>
      </c>
      <c r="BC55" s="114">
        <f>'1.01 - Oprava PZS v km 1,...'!F36</f>
        <v>0</v>
      </c>
      <c r="BD55" s="116">
        <f>'1.01 - Oprava PZS v km 1,...'!F37</f>
        <v>0</v>
      </c>
      <c r="BT55" s="117" t="s">
        <v>81</v>
      </c>
      <c r="BV55" s="117" t="s">
        <v>75</v>
      </c>
      <c r="BW55" s="117" t="s">
        <v>82</v>
      </c>
      <c r="BX55" s="117" t="s">
        <v>5</v>
      </c>
      <c r="CL55" s="117" t="s">
        <v>19</v>
      </c>
      <c r="CM55" s="117" t="s">
        <v>83</v>
      </c>
    </row>
    <row r="56" s="5" customFormat="1" ht="27" customHeight="1">
      <c r="A56" s="105" t="s">
        <v>77</v>
      </c>
      <c r="B56" s="106"/>
      <c r="C56" s="107"/>
      <c r="D56" s="108" t="s">
        <v>84</v>
      </c>
      <c r="E56" s="108"/>
      <c r="F56" s="108"/>
      <c r="G56" s="108"/>
      <c r="H56" s="108"/>
      <c r="I56" s="109"/>
      <c r="J56" s="108" t="s">
        <v>85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'1.02 - Oprava PZS v km 1,...'!J30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80</v>
      </c>
      <c r="AR56" s="112"/>
      <c r="AS56" s="113">
        <v>0</v>
      </c>
      <c r="AT56" s="114">
        <f>ROUND(SUM(AV56:AW56),2)</f>
        <v>0</v>
      </c>
      <c r="AU56" s="115">
        <f>'1.02 - Oprava PZS v km 1,...'!P80</f>
        <v>0</v>
      </c>
      <c r="AV56" s="114">
        <f>'1.02 - Oprava PZS v km 1,...'!J33</f>
        <v>0</v>
      </c>
      <c r="AW56" s="114">
        <f>'1.02 - Oprava PZS v km 1,...'!J34</f>
        <v>0</v>
      </c>
      <c r="AX56" s="114">
        <f>'1.02 - Oprava PZS v km 1,...'!J35</f>
        <v>0</v>
      </c>
      <c r="AY56" s="114">
        <f>'1.02 - Oprava PZS v km 1,...'!J36</f>
        <v>0</v>
      </c>
      <c r="AZ56" s="114">
        <f>'1.02 - Oprava PZS v km 1,...'!F33</f>
        <v>0</v>
      </c>
      <c r="BA56" s="114">
        <f>'1.02 - Oprava PZS v km 1,...'!F34</f>
        <v>0</v>
      </c>
      <c r="BB56" s="114">
        <f>'1.02 - Oprava PZS v km 1,...'!F35</f>
        <v>0</v>
      </c>
      <c r="BC56" s="114">
        <f>'1.02 - Oprava PZS v km 1,...'!F36</f>
        <v>0</v>
      </c>
      <c r="BD56" s="116">
        <f>'1.02 - Oprava PZS v km 1,...'!F37</f>
        <v>0</v>
      </c>
      <c r="BT56" s="117" t="s">
        <v>81</v>
      </c>
      <c r="BV56" s="117" t="s">
        <v>75</v>
      </c>
      <c r="BW56" s="117" t="s">
        <v>86</v>
      </c>
      <c r="BX56" s="117" t="s">
        <v>5</v>
      </c>
      <c r="CL56" s="117" t="s">
        <v>19</v>
      </c>
      <c r="CM56" s="117" t="s">
        <v>83</v>
      </c>
    </row>
    <row r="57" s="5" customFormat="1" ht="40.5" customHeight="1">
      <c r="A57" s="105" t="s">
        <v>77</v>
      </c>
      <c r="B57" s="106"/>
      <c r="C57" s="107"/>
      <c r="D57" s="108" t="s">
        <v>87</v>
      </c>
      <c r="E57" s="108"/>
      <c r="F57" s="108"/>
      <c r="G57" s="108"/>
      <c r="H57" s="108"/>
      <c r="I57" s="109"/>
      <c r="J57" s="108" t="s">
        <v>88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'1.03 - Oprava PZS v km 1,...'!J30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89</v>
      </c>
      <c r="AR57" s="112"/>
      <c r="AS57" s="113">
        <v>0</v>
      </c>
      <c r="AT57" s="114">
        <f>ROUND(SUM(AV57:AW57),2)</f>
        <v>0</v>
      </c>
      <c r="AU57" s="115">
        <f>'1.03 - Oprava PZS v km 1,...'!P79</f>
        <v>0</v>
      </c>
      <c r="AV57" s="114">
        <f>'1.03 - Oprava PZS v km 1,...'!J33</f>
        <v>0</v>
      </c>
      <c r="AW57" s="114">
        <f>'1.03 - Oprava PZS v km 1,...'!J34</f>
        <v>0</v>
      </c>
      <c r="AX57" s="114">
        <f>'1.03 - Oprava PZS v km 1,...'!J35</f>
        <v>0</v>
      </c>
      <c r="AY57" s="114">
        <f>'1.03 - Oprava PZS v km 1,...'!J36</f>
        <v>0</v>
      </c>
      <c r="AZ57" s="114">
        <f>'1.03 - Oprava PZS v km 1,...'!F33</f>
        <v>0</v>
      </c>
      <c r="BA57" s="114">
        <f>'1.03 - Oprava PZS v km 1,...'!F34</f>
        <v>0</v>
      </c>
      <c r="BB57" s="114">
        <f>'1.03 - Oprava PZS v km 1,...'!F35</f>
        <v>0</v>
      </c>
      <c r="BC57" s="114">
        <f>'1.03 - Oprava PZS v km 1,...'!F36</f>
        <v>0</v>
      </c>
      <c r="BD57" s="116">
        <f>'1.03 - Oprava PZS v km 1,...'!F37</f>
        <v>0</v>
      </c>
      <c r="BT57" s="117" t="s">
        <v>81</v>
      </c>
      <c r="BV57" s="117" t="s">
        <v>75</v>
      </c>
      <c r="BW57" s="117" t="s">
        <v>90</v>
      </c>
      <c r="BX57" s="117" t="s">
        <v>5</v>
      </c>
      <c r="CL57" s="117" t="s">
        <v>19</v>
      </c>
      <c r="CM57" s="117" t="s">
        <v>83</v>
      </c>
    </row>
    <row r="58" s="5" customFormat="1" ht="16.5" customHeight="1">
      <c r="A58" s="105" t="s">
        <v>77</v>
      </c>
      <c r="B58" s="106"/>
      <c r="C58" s="107"/>
      <c r="D58" s="108" t="s">
        <v>91</v>
      </c>
      <c r="E58" s="108"/>
      <c r="F58" s="108"/>
      <c r="G58" s="108"/>
      <c r="H58" s="108"/>
      <c r="I58" s="109"/>
      <c r="J58" s="108" t="s">
        <v>92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'2.01 - Kabelizace - stave...'!J30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80</v>
      </c>
      <c r="AR58" s="112"/>
      <c r="AS58" s="113">
        <v>0</v>
      </c>
      <c r="AT58" s="114">
        <f>ROUND(SUM(AV58:AW58),2)</f>
        <v>0</v>
      </c>
      <c r="AU58" s="115">
        <f>'2.01 - Kabelizace - stave...'!P83</f>
        <v>0</v>
      </c>
      <c r="AV58" s="114">
        <f>'2.01 - Kabelizace - stave...'!J33</f>
        <v>0</v>
      </c>
      <c r="AW58" s="114">
        <f>'2.01 - Kabelizace - stave...'!J34</f>
        <v>0</v>
      </c>
      <c r="AX58" s="114">
        <f>'2.01 - Kabelizace - stave...'!J35</f>
        <v>0</v>
      </c>
      <c r="AY58" s="114">
        <f>'2.01 - Kabelizace - stave...'!J36</f>
        <v>0</v>
      </c>
      <c r="AZ58" s="114">
        <f>'2.01 - Kabelizace - stave...'!F33</f>
        <v>0</v>
      </c>
      <c r="BA58" s="114">
        <f>'2.01 - Kabelizace - stave...'!F34</f>
        <v>0</v>
      </c>
      <c r="BB58" s="114">
        <f>'2.01 - Kabelizace - stave...'!F35</f>
        <v>0</v>
      </c>
      <c r="BC58" s="114">
        <f>'2.01 - Kabelizace - stave...'!F36</f>
        <v>0</v>
      </c>
      <c r="BD58" s="116">
        <f>'2.01 - Kabelizace - stave...'!F37</f>
        <v>0</v>
      </c>
      <c r="BT58" s="117" t="s">
        <v>81</v>
      </c>
      <c r="BV58" s="117" t="s">
        <v>75</v>
      </c>
      <c r="BW58" s="117" t="s">
        <v>93</v>
      </c>
      <c r="BX58" s="117" t="s">
        <v>5</v>
      </c>
      <c r="CL58" s="117" t="s">
        <v>19</v>
      </c>
      <c r="CM58" s="117" t="s">
        <v>83</v>
      </c>
    </row>
    <row r="59" s="5" customFormat="1" ht="16.5" customHeight="1">
      <c r="A59" s="105" t="s">
        <v>77</v>
      </c>
      <c r="B59" s="106"/>
      <c r="C59" s="107"/>
      <c r="D59" s="108" t="s">
        <v>94</v>
      </c>
      <c r="E59" s="108"/>
      <c r="F59" s="108"/>
      <c r="G59" s="108"/>
      <c r="H59" s="108"/>
      <c r="I59" s="109"/>
      <c r="J59" s="108" t="s">
        <v>95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'2.02 - Kabelizace - techn...'!J30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80</v>
      </c>
      <c r="AR59" s="112"/>
      <c r="AS59" s="113">
        <v>0</v>
      </c>
      <c r="AT59" s="114">
        <f>ROUND(SUM(AV59:AW59),2)</f>
        <v>0</v>
      </c>
      <c r="AU59" s="115">
        <f>'2.02 - Kabelizace - techn...'!P80</f>
        <v>0</v>
      </c>
      <c r="AV59" s="114">
        <f>'2.02 - Kabelizace - techn...'!J33</f>
        <v>0</v>
      </c>
      <c r="AW59" s="114">
        <f>'2.02 - Kabelizace - techn...'!J34</f>
        <v>0</v>
      </c>
      <c r="AX59" s="114">
        <f>'2.02 - Kabelizace - techn...'!J35</f>
        <v>0</v>
      </c>
      <c r="AY59" s="114">
        <f>'2.02 - Kabelizace - techn...'!J36</f>
        <v>0</v>
      </c>
      <c r="AZ59" s="114">
        <f>'2.02 - Kabelizace - techn...'!F33</f>
        <v>0</v>
      </c>
      <c r="BA59" s="114">
        <f>'2.02 - Kabelizace - techn...'!F34</f>
        <v>0</v>
      </c>
      <c r="BB59" s="114">
        <f>'2.02 - Kabelizace - techn...'!F35</f>
        <v>0</v>
      </c>
      <c r="BC59" s="114">
        <f>'2.02 - Kabelizace - techn...'!F36</f>
        <v>0</v>
      </c>
      <c r="BD59" s="116">
        <f>'2.02 - Kabelizace - techn...'!F37</f>
        <v>0</v>
      </c>
      <c r="BT59" s="117" t="s">
        <v>81</v>
      </c>
      <c r="BV59" s="117" t="s">
        <v>75</v>
      </c>
      <c r="BW59" s="117" t="s">
        <v>96</v>
      </c>
      <c r="BX59" s="117" t="s">
        <v>5</v>
      </c>
      <c r="CL59" s="117" t="s">
        <v>19</v>
      </c>
      <c r="CM59" s="117" t="s">
        <v>83</v>
      </c>
    </row>
    <row r="60" s="5" customFormat="1" ht="16.5" customHeight="1">
      <c r="A60" s="105" t="s">
        <v>77</v>
      </c>
      <c r="B60" s="106"/>
      <c r="C60" s="107"/>
      <c r="D60" s="108" t="s">
        <v>97</v>
      </c>
      <c r="E60" s="108"/>
      <c r="F60" s="108"/>
      <c r="G60" s="108"/>
      <c r="H60" s="108"/>
      <c r="I60" s="109"/>
      <c r="J60" s="108" t="s">
        <v>98</v>
      </c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10">
        <f>'3.01 - VRN'!J30</f>
        <v>0</v>
      </c>
      <c r="AH60" s="109"/>
      <c r="AI60" s="109"/>
      <c r="AJ60" s="109"/>
      <c r="AK60" s="109"/>
      <c r="AL60" s="109"/>
      <c r="AM60" s="109"/>
      <c r="AN60" s="110">
        <f>SUM(AG60,AT60)</f>
        <v>0</v>
      </c>
      <c r="AO60" s="109"/>
      <c r="AP60" s="109"/>
      <c r="AQ60" s="111" t="s">
        <v>80</v>
      </c>
      <c r="AR60" s="112"/>
      <c r="AS60" s="118">
        <v>0</v>
      </c>
      <c r="AT60" s="119">
        <f>ROUND(SUM(AV60:AW60),2)</f>
        <v>0</v>
      </c>
      <c r="AU60" s="120">
        <f>'3.01 - VRN'!P86</f>
        <v>0</v>
      </c>
      <c r="AV60" s="119">
        <f>'3.01 - VRN'!J33</f>
        <v>0</v>
      </c>
      <c r="AW60" s="119">
        <f>'3.01 - VRN'!J34</f>
        <v>0</v>
      </c>
      <c r="AX60" s="119">
        <f>'3.01 - VRN'!J35</f>
        <v>0</v>
      </c>
      <c r="AY60" s="119">
        <f>'3.01 - VRN'!J36</f>
        <v>0</v>
      </c>
      <c r="AZ60" s="119">
        <f>'3.01 - VRN'!F33</f>
        <v>0</v>
      </c>
      <c r="BA60" s="119">
        <f>'3.01 - VRN'!F34</f>
        <v>0</v>
      </c>
      <c r="BB60" s="119">
        <f>'3.01 - VRN'!F35</f>
        <v>0</v>
      </c>
      <c r="BC60" s="119">
        <f>'3.01 - VRN'!F36</f>
        <v>0</v>
      </c>
      <c r="BD60" s="121">
        <f>'3.01 - VRN'!F37</f>
        <v>0</v>
      </c>
      <c r="BT60" s="117" t="s">
        <v>81</v>
      </c>
      <c r="BV60" s="117" t="s">
        <v>75</v>
      </c>
      <c r="BW60" s="117" t="s">
        <v>99</v>
      </c>
      <c r="BX60" s="117" t="s">
        <v>5</v>
      </c>
      <c r="CL60" s="117" t="s">
        <v>19</v>
      </c>
      <c r="CM60" s="117" t="s">
        <v>83</v>
      </c>
    </row>
    <row r="61" s="1" customFormat="1" ht="30" customHeigh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42"/>
    </row>
  </sheetData>
  <sheetProtection sheet="1" formatColumns="0" formatRows="0" objects="1" scenarios="1" spinCount="100000" saltValue="pDdhZQttRMpVLyi7hp0QGue5ZVRyXuZGLXJg25FMom0fp5XcfbfHgXFZNEH8m9MgZIbH9CgLCImwA2t3KIr0eg==" hashValue="T4sRH8QySxho/JwLSFidnVxC5l8GenowNsmwRs63dwzr2WQj7nTgWNR4jRkovKndw8UqB1Fk/lD3DOppgNWz2A==" algorithmName="SHA-512" password="CC35"/>
  <mergeCells count="6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N60:AP60"/>
    <mergeCell ref="AG60:AM60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</mergeCells>
  <hyperlinks>
    <hyperlink ref="A55" location="'1.01 - Oprava PZS v km 1,...'!C2" display="/"/>
    <hyperlink ref="A56" location="'1.02 - Oprava PZS v km 1,...'!C2" display="/"/>
    <hyperlink ref="A57" location="'1.03 - Oprava PZS v km 1,...'!C2" display="/"/>
    <hyperlink ref="A58" location="'2.01 - Kabelizace - stave...'!C2" display="/"/>
    <hyperlink ref="A59" location="'2.02 - Kabelizace - techn...'!C2" display="/"/>
    <hyperlink ref="A60" location="'3.0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82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102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ROUND(J87,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ROUND((SUM(BE87:BE106)),  2)</f>
        <v>0</v>
      </c>
      <c r="I33" s="142">
        <v>0.20999999999999999</v>
      </c>
      <c r="J33" s="141">
        <f>ROUND(((SUM(BE87:BE106))*I33),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ROUND((SUM(BF87:BF106)),  2)</f>
        <v>0</v>
      </c>
      <c r="I34" s="142">
        <v>0.14999999999999999</v>
      </c>
      <c r="J34" s="141">
        <f>ROUND(((SUM(BF87:BF106))*I34),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ROUND((SUM(BG87:BG106)),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ROUND((SUM(BH87:BH106)),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ROUND((SUM(BI87:BI106)),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1.01 - Oprava PZS v km 1,506 - stavební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J87</f>
        <v>0</v>
      </c>
      <c r="K59" s="38"/>
      <c r="L59" s="42"/>
      <c r="AU59" s="16" t="s">
        <v>106</v>
      </c>
    </row>
    <row r="60" s="7" customFormat="1" ht="24.96" customHeight="1">
      <c r="B60" s="163"/>
      <c r="C60" s="164"/>
      <c r="D60" s="165" t="s">
        <v>107</v>
      </c>
      <c r="E60" s="166"/>
      <c r="F60" s="166"/>
      <c r="G60" s="166"/>
      <c r="H60" s="166"/>
      <c r="I60" s="167"/>
      <c r="J60" s="168">
        <f>J88</f>
        <v>0</v>
      </c>
      <c r="K60" s="164"/>
      <c r="L60" s="169"/>
    </row>
    <row r="61" s="8" customFormat="1" ht="19.92" customHeight="1">
      <c r="B61" s="170"/>
      <c r="C61" s="171"/>
      <c r="D61" s="172" t="s">
        <v>108</v>
      </c>
      <c r="E61" s="173"/>
      <c r="F61" s="173"/>
      <c r="G61" s="173"/>
      <c r="H61" s="173"/>
      <c r="I61" s="174"/>
      <c r="J61" s="175">
        <f>J89</f>
        <v>0</v>
      </c>
      <c r="K61" s="171"/>
      <c r="L61" s="176"/>
    </row>
    <row r="62" s="8" customFormat="1" ht="19.92" customHeight="1">
      <c r="B62" s="170"/>
      <c r="C62" s="171"/>
      <c r="D62" s="172" t="s">
        <v>109</v>
      </c>
      <c r="E62" s="173"/>
      <c r="F62" s="173"/>
      <c r="G62" s="173"/>
      <c r="H62" s="173"/>
      <c r="I62" s="174"/>
      <c r="J62" s="175">
        <f>J92</f>
        <v>0</v>
      </c>
      <c r="K62" s="171"/>
      <c r="L62" s="176"/>
    </row>
    <row r="63" s="7" customFormat="1" ht="24.96" customHeight="1">
      <c r="B63" s="163"/>
      <c r="C63" s="164"/>
      <c r="D63" s="165" t="s">
        <v>110</v>
      </c>
      <c r="E63" s="166"/>
      <c r="F63" s="166"/>
      <c r="G63" s="166"/>
      <c r="H63" s="166"/>
      <c r="I63" s="167"/>
      <c r="J63" s="168">
        <f>J95</f>
        <v>0</v>
      </c>
      <c r="K63" s="164"/>
      <c r="L63" s="169"/>
    </row>
    <row r="64" s="8" customFormat="1" ht="19.92" customHeight="1">
      <c r="B64" s="170"/>
      <c r="C64" s="171"/>
      <c r="D64" s="172" t="s">
        <v>111</v>
      </c>
      <c r="E64" s="173"/>
      <c r="F64" s="173"/>
      <c r="G64" s="173"/>
      <c r="H64" s="173"/>
      <c r="I64" s="174"/>
      <c r="J64" s="175">
        <f>J96</f>
        <v>0</v>
      </c>
      <c r="K64" s="171"/>
      <c r="L64" s="176"/>
    </row>
    <row r="65" s="7" customFormat="1" ht="24.96" customHeight="1">
      <c r="B65" s="163"/>
      <c r="C65" s="164"/>
      <c r="D65" s="165" t="s">
        <v>112</v>
      </c>
      <c r="E65" s="166"/>
      <c r="F65" s="166"/>
      <c r="G65" s="166"/>
      <c r="H65" s="166"/>
      <c r="I65" s="167"/>
      <c r="J65" s="168">
        <f>J99</f>
        <v>0</v>
      </c>
      <c r="K65" s="164"/>
      <c r="L65" s="169"/>
    </row>
    <row r="66" s="8" customFormat="1" ht="19.92" customHeight="1">
      <c r="B66" s="170"/>
      <c r="C66" s="171"/>
      <c r="D66" s="172" t="s">
        <v>113</v>
      </c>
      <c r="E66" s="173"/>
      <c r="F66" s="173"/>
      <c r="G66" s="173"/>
      <c r="H66" s="173"/>
      <c r="I66" s="174"/>
      <c r="J66" s="175">
        <f>J100</f>
        <v>0</v>
      </c>
      <c r="K66" s="171"/>
      <c r="L66" s="176"/>
    </row>
    <row r="67" s="7" customFormat="1" ht="24.96" customHeight="1">
      <c r="B67" s="163"/>
      <c r="C67" s="164"/>
      <c r="D67" s="165" t="s">
        <v>114</v>
      </c>
      <c r="E67" s="166"/>
      <c r="F67" s="166"/>
      <c r="G67" s="166"/>
      <c r="H67" s="166"/>
      <c r="I67" s="167"/>
      <c r="J67" s="168">
        <f>J103</f>
        <v>0</v>
      </c>
      <c r="K67" s="164"/>
      <c r="L67" s="169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3"/>
      <c r="J69" s="57"/>
      <c r="K69" s="57"/>
      <c r="L69" s="42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56"/>
      <c r="J73" s="59"/>
      <c r="K73" s="59"/>
      <c r="L73" s="42"/>
    </row>
    <row r="74" s="1" customFormat="1" ht="24.96" customHeight="1">
      <c r="B74" s="37"/>
      <c r="C74" s="22" t="s">
        <v>115</v>
      </c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16.5" customHeight="1">
      <c r="B77" s="37"/>
      <c r="C77" s="38"/>
      <c r="D77" s="38"/>
      <c r="E77" s="157" t="str">
        <f>E7</f>
        <v>Oprava PZS v km 1,506 v úseku Děčín hl. n. - Děčín Prostřední Žleb</v>
      </c>
      <c r="F77" s="31"/>
      <c r="G77" s="31"/>
      <c r="H77" s="31"/>
      <c r="I77" s="129"/>
      <c r="J77" s="38"/>
      <c r="K77" s="38"/>
      <c r="L77" s="42"/>
    </row>
    <row r="78" s="1" customFormat="1" ht="12" customHeight="1">
      <c r="B78" s="37"/>
      <c r="C78" s="31" t="s">
        <v>101</v>
      </c>
      <c r="D78" s="38"/>
      <c r="E78" s="38"/>
      <c r="F78" s="38"/>
      <c r="G78" s="38"/>
      <c r="H78" s="38"/>
      <c r="I78" s="129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E9</f>
        <v>1.01 - Oprava PZS v km 1,506 - stavební část</v>
      </c>
      <c r="F79" s="38"/>
      <c r="G79" s="38"/>
      <c r="H79" s="38"/>
      <c r="I79" s="129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29"/>
      <c r="J80" s="38"/>
      <c r="K80" s="38"/>
      <c r="L80" s="42"/>
    </row>
    <row r="81" s="1" customFormat="1" ht="12" customHeight="1">
      <c r="B81" s="37"/>
      <c r="C81" s="31" t="s">
        <v>21</v>
      </c>
      <c r="D81" s="38"/>
      <c r="E81" s="38"/>
      <c r="F81" s="26" t="str">
        <f>F12</f>
        <v>Děčín</v>
      </c>
      <c r="G81" s="38"/>
      <c r="H81" s="38"/>
      <c r="I81" s="131" t="s">
        <v>23</v>
      </c>
      <c r="J81" s="66" t="str">
        <f>IF(J12="","",J12)</f>
        <v>19. 2. 2019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29"/>
      <c r="J82" s="38"/>
      <c r="K82" s="38"/>
      <c r="L82" s="42"/>
    </row>
    <row r="83" s="1" customFormat="1" ht="13.65" customHeight="1">
      <c r="B83" s="37"/>
      <c r="C83" s="31" t="s">
        <v>25</v>
      </c>
      <c r="D83" s="38"/>
      <c r="E83" s="38"/>
      <c r="F83" s="26" t="str">
        <f>E15</f>
        <v>Správa železniční dopravní cesty,státní organizace</v>
      </c>
      <c r="G83" s="38"/>
      <c r="H83" s="38"/>
      <c r="I83" s="131" t="s">
        <v>33</v>
      </c>
      <c r="J83" s="35" t="str">
        <f>E21</f>
        <v xml:space="preserve"> </v>
      </c>
      <c r="K83" s="38"/>
      <c r="L83" s="42"/>
    </row>
    <row r="84" s="1" customFormat="1" ht="13.65" customHeight="1">
      <c r="B84" s="37"/>
      <c r="C84" s="31" t="s">
        <v>31</v>
      </c>
      <c r="D84" s="38"/>
      <c r="E84" s="38"/>
      <c r="F84" s="26" t="str">
        <f>IF(E18="","",E18)</f>
        <v>Vyplň údaj</v>
      </c>
      <c r="G84" s="38"/>
      <c r="H84" s="38"/>
      <c r="I84" s="131" t="s">
        <v>36</v>
      </c>
      <c r="J84" s="35" t="str">
        <f>E24</f>
        <v xml:space="preserve"> 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29"/>
      <c r="J85" s="38"/>
      <c r="K85" s="38"/>
      <c r="L85" s="42"/>
    </row>
    <row r="86" s="9" customFormat="1" ht="29.28" customHeight="1">
      <c r="B86" s="177"/>
      <c r="C86" s="178" t="s">
        <v>116</v>
      </c>
      <c r="D86" s="179" t="s">
        <v>58</v>
      </c>
      <c r="E86" s="179" t="s">
        <v>54</v>
      </c>
      <c r="F86" s="179" t="s">
        <v>55</v>
      </c>
      <c r="G86" s="179" t="s">
        <v>117</v>
      </c>
      <c r="H86" s="179" t="s">
        <v>118</v>
      </c>
      <c r="I86" s="180" t="s">
        <v>119</v>
      </c>
      <c r="J86" s="179" t="s">
        <v>105</v>
      </c>
      <c r="K86" s="181" t="s">
        <v>120</v>
      </c>
      <c r="L86" s="182"/>
      <c r="M86" s="86" t="s">
        <v>19</v>
      </c>
      <c r="N86" s="87" t="s">
        <v>43</v>
      </c>
      <c r="O86" s="87" t="s">
        <v>121</v>
      </c>
      <c r="P86" s="87" t="s">
        <v>122</v>
      </c>
      <c r="Q86" s="87" t="s">
        <v>123</v>
      </c>
      <c r="R86" s="87" t="s">
        <v>124</v>
      </c>
      <c r="S86" s="87" t="s">
        <v>125</v>
      </c>
      <c r="T86" s="88" t="s">
        <v>126</v>
      </c>
    </row>
    <row r="87" s="1" customFormat="1" ht="22.8" customHeight="1">
      <c r="B87" s="37"/>
      <c r="C87" s="93" t="s">
        <v>127</v>
      </c>
      <c r="D87" s="38"/>
      <c r="E87" s="38"/>
      <c r="F87" s="38"/>
      <c r="G87" s="38"/>
      <c r="H87" s="38"/>
      <c r="I87" s="129"/>
      <c r="J87" s="183">
        <f>BK87</f>
        <v>0</v>
      </c>
      <c r="K87" s="38"/>
      <c r="L87" s="42"/>
      <c r="M87" s="89"/>
      <c r="N87" s="90"/>
      <c r="O87" s="90"/>
      <c r="P87" s="184">
        <f>P88+P95+P99+P103</f>
        <v>0</v>
      </c>
      <c r="Q87" s="90"/>
      <c r="R87" s="184">
        <f>R88+R95+R99+R103</f>
        <v>0.41927999999999999</v>
      </c>
      <c r="S87" s="90"/>
      <c r="T87" s="185">
        <f>T88+T95+T99+T103</f>
        <v>10.44</v>
      </c>
      <c r="AT87" s="16" t="s">
        <v>72</v>
      </c>
      <c r="AU87" s="16" t="s">
        <v>106</v>
      </c>
      <c r="BK87" s="186">
        <f>BK88+BK95+BK99+BK103</f>
        <v>0</v>
      </c>
    </row>
    <row r="88" s="10" customFormat="1" ht="25.92" customHeight="1">
      <c r="B88" s="187"/>
      <c r="C88" s="188"/>
      <c r="D88" s="189" t="s">
        <v>72</v>
      </c>
      <c r="E88" s="190" t="s">
        <v>128</v>
      </c>
      <c r="F88" s="190" t="s">
        <v>129</v>
      </c>
      <c r="G88" s="188"/>
      <c r="H88" s="188"/>
      <c r="I88" s="191"/>
      <c r="J88" s="192">
        <f>BK88</f>
        <v>0</v>
      </c>
      <c r="K88" s="188"/>
      <c r="L88" s="193"/>
      <c r="M88" s="194"/>
      <c r="N88" s="195"/>
      <c r="O88" s="195"/>
      <c r="P88" s="196">
        <f>P89+P92</f>
        <v>0</v>
      </c>
      <c r="Q88" s="195"/>
      <c r="R88" s="196">
        <f>R89+R92</f>
        <v>0.32688</v>
      </c>
      <c r="S88" s="195"/>
      <c r="T88" s="197">
        <f>T89+T92</f>
        <v>10.44</v>
      </c>
      <c r="AR88" s="198" t="s">
        <v>81</v>
      </c>
      <c r="AT88" s="199" t="s">
        <v>72</v>
      </c>
      <c r="AU88" s="199" t="s">
        <v>73</v>
      </c>
      <c r="AY88" s="198" t="s">
        <v>130</v>
      </c>
      <c r="BK88" s="200">
        <f>BK89+BK92</f>
        <v>0</v>
      </c>
    </row>
    <row r="89" s="10" customFormat="1" ht="22.8" customHeight="1">
      <c r="B89" s="187"/>
      <c r="C89" s="188"/>
      <c r="D89" s="189" t="s">
        <v>72</v>
      </c>
      <c r="E89" s="201" t="s">
        <v>83</v>
      </c>
      <c r="F89" s="201" t="s">
        <v>131</v>
      </c>
      <c r="G89" s="188"/>
      <c r="H89" s="188"/>
      <c r="I89" s="191"/>
      <c r="J89" s="202">
        <f>BK89</f>
        <v>0</v>
      </c>
      <c r="K89" s="188"/>
      <c r="L89" s="193"/>
      <c r="M89" s="194"/>
      <c r="N89" s="195"/>
      <c r="O89" s="195"/>
      <c r="P89" s="196">
        <f>SUM(P90:P91)</f>
        <v>0</v>
      </c>
      <c r="Q89" s="195"/>
      <c r="R89" s="196">
        <f>SUM(R90:R91)</f>
        <v>0.32688</v>
      </c>
      <c r="S89" s="195"/>
      <c r="T89" s="197">
        <f>SUM(T90:T91)</f>
        <v>0</v>
      </c>
      <c r="AR89" s="198" t="s">
        <v>81</v>
      </c>
      <c r="AT89" s="199" t="s">
        <v>72</v>
      </c>
      <c r="AU89" s="199" t="s">
        <v>81</v>
      </c>
      <c r="AY89" s="198" t="s">
        <v>130</v>
      </c>
      <c r="BK89" s="200">
        <f>SUM(BK90:BK91)</f>
        <v>0</v>
      </c>
    </row>
    <row r="90" s="1" customFormat="1" ht="22.5" customHeight="1">
      <c r="B90" s="37"/>
      <c r="C90" s="203" t="s">
        <v>81</v>
      </c>
      <c r="D90" s="203" t="s">
        <v>132</v>
      </c>
      <c r="E90" s="204" t="s">
        <v>133</v>
      </c>
      <c r="F90" s="205" t="s">
        <v>134</v>
      </c>
      <c r="G90" s="206" t="s">
        <v>135</v>
      </c>
      <c r="H90" s="207">
        <v>6</v>
      </c>
      <c r="I90" s="208"/>
      <c r="J90" s="209">
        <f>ROUND(I90*H90,2)</f>
        <v>0</v>
      </c>
      <c r="K90" s="205" t="s">
        <v>136</v>
      </c>
      <c r="L90" s="42"/>
      <c r="M90" s="210" t="s">
        <v>19</v>
      </c>
      <c r="N90" s="211" t="s">
        <v>44</v>
      </c>
      <c r="O90" s="78"/>
      <c r="P90" s="212">
        <f>O90*H90</f>
        <v>0</v>
      </c>
      <c r="Q90" s="212">
        <v>0.054480000000000001</v>
      </c>
      <c r="R90" s="212">
        <f>Q90*H90</f>
        <v>0.32688</v>
      </c>
      <c r="S90" s="212">
        <v>0</v>
      </c>
      <c r="T90" s="213">
        <f>S90*H90</f>
        <v>0</v>
      </c>
      <c r="AR90" s="16" t="s">
        <v>137</v>
      </c>
      <c r="AT90" s="16" t="s">
        <v>132</v>
      </c>
      <c r="AU90" s="16" t="s">
        <v>83</v>
      </c>
      <c r="AY90" s="16" t="s">
        <v>130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81</v>
      </c>
      <c r="BK90" s="214">
        <f>ROUND(I90*H90,2)</f>
        <v>0</v>
      </c>
      <c r="BL90" s="16" t="s">
        <v>137</v>
      </c>
      <c r="BM90" s="16" t="s">
        <v>138</v>
      </c>
    </row>
    <row r="91" s="1" customFormat="1">
      <c r="B91" s="37"/>
      <c r="C91" s="38"/>
      <c r="D91" s="215" t="s">
        <v>139</v>
      </c>
      <c r="E91" s="38"/>
      <c r="F91" s="216" t="s">
        <v>140</v>
      </c>
      <c r="G91" s="38"/>
      <c r="H91" s="38"/>
      <c r="I91" s="129"/>
      <c r="J91" s="38"/>
      <c r="K91" s="38"/>
      <c r="L91" s="42"/>
      <c r="M91" s="217"/>
      <c r="N91" s="78"/>
      <c r="O91" s="78"/>
      <c r="P91" s="78"/>
      <c r="Q91" s="78"/>
      <c r="R91" s="78"/>
      <c r="S91" s="78"/>
      <c r="T91" s="79"/>
      <c r="AT91" s="16" t="s">
        <v>139</v>
      </c>
      <c r="AU91" s="16" t="s">
        <v>83</v>
      </c>
    </row>
    <row r="92" s="10" customFormat="1" ht="22.8" customHeight="1">
      <c r="B92" s="187"/>
      <c r="C92" s="188"/>
      <c r="D92" s="189" t="s">
        <v>72</v>
      </c>
      <c r="E92" s="201" t="s">
        <v>141</v>
      </c>
      <c r="F92" s="201" t="s">
        <v>142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SUM(P93:P94)</f>
        <v>0</v>
      </c>
      <c r="Q92" s="195"/>
      <c r="R92" s="196">
        <f>SUM(R93:R94)</f>
        <v>0</v>
      </c>
      <c r="S92" s="195"/>
      <c r="T92" s="197">
        <f>SUM(T93:T94)</f>
        <v>10.44</v>
      </c>
      <c r="AR92" s="198" t="s">
        <v>81</v>
      </c>
      <c r="AT92" s="199" t="s">
        <v>72</v>
      </c>
      <c r="AU92" s="199" t="s">
        <v>81</v>
      </c>
      <c r="AY92" s="198" t="s">
        <v>130</v>
      </c>
      <c r="BK92" s="200">
        <f>SUM(BK93:BK94)</f>
        <v>0</v>
      </c>
    </row>
    <row r="93" s="1" customFormat="1" ht="16.5" customHeight="1">
      <c r="B93" s="37"/>
      <c r="C93" s="203" t="s">
        <v>83</v>
      </c>
      <c r="D93" s="203" t="s">
        <v>132</v>
      </c>
      <c r="E93" s="204" t="s">
        <v>143</v>
      </c>
      <c r="F93" s="205" t="s">
        <v>144</v>
      </c>
      <c r="G93" s="206" t="s">
        <v>135</v>
      </c>
      <c r="H93" s="207">
        <v>3</v>
      </c>
      <c r="I93" s="208"/>
      <c r="J93" s="209">
        <f>ROUND(I93*H93,2)</f>
        <v>0</v>
      </c>
      <c r="K93" s="205" t="s">
        <v>136</v>
      </c>
      <c r="L93" s="42"/>
      <c r="M93" s="210" t="s">
        <v>19</v>
      </c>
      <c r="N93" s="211" t="s">
        <v>44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3.48</v>
      </c>
      <c r="T93" s="213">
        <f>S93*H93</f>
        <v>10.44</v>
      </c>
      <c r="AR93" s="16" t="s">
        <v>137</v>
      </c>
      <c r="AT93" s="16" t="s">
        <v>132</v>
      </c>
      <c r="AU93" s="16" t="s">
        <v>83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137</v>
      </c>
      <c r="BM93" s="16" t="s">
        <v>145</v>
      </c>
    </row>
    <row r="94" s="1" customFormat="1">
      <c r="B94" s="37"/>
      <c r="C94" s="38"/>
      <c r="D94" s="215" t="s">
        <v>139</v>
      </c>
      <c r="E94" s="38"/>
      <c r="F94" s="216" t="s">
        <v>146</v>
      </c>
      <c r="G94" s="38"/>
      <c r="H94" s="38"/>
      <c r="I94" s="129"/>
      <c r="J94" s="38"/>
      <c r="K94" s="38"/>
      <c r="L94" s="42"/>
      <c r="M94" s="217"/>
      <c r="N94" s="78"/>
      <c r="O94" s="78"/>
      <c r="P94" s="78"/>
      <c r="Q94" s="78"/>
      <c r="R94" s="78"/>
      <c r="S94" s="78"/>
      <c r="T94" s="79"/>
      <c r="AT94" s="16" t="s">
        <v>139</v>
      </c>
      <c r="AU94" s="16" t="s">
        <v>83</v>
      </c>
    </row>
    <row r="95" s="10" customFormat="1" ht="25.92" customHeight="1">
      <c r="B95" s="187"/>
      <c r="C95" s="188"/>
      <c r="D95" s="189" t="s">
        <v>72</v>
      </c>
      <c r="E95" s="190" t="s">
        <v>147</v>
      </c>
      <c r="F95" s="190" t="s">
        <v>148</v>
      </c>
      <c r="G95" s="188"/>
      <c r="H95" s="188"/>
      <c r="I95" s="191"/>
      <c r="J95" s="192">
        <f>BK95</f>
        <v>0</v>
      </c>
      <c r="K95" s="188"/>
      <c r="L95" s="193"/>
      <c r="M95" s="194"/>
      <c r="N95" s="195"/>
      <c r="O95" s="195"/>
      <c r="P95" s="196">
        <f>P96</f>
        <v>0</v>
      </c>
      <c r="Q95" s="195"/>
      <c r="R95" s="196">
        <f>R96</f>
        <v>0.032399999999999998</v>
      </c>
      <c r="S95" s="195"/>
      <c r="T95" s="197">
        <f>T96</f>
        <v>0</v>
      </c>
      <c r="AR95" s="198" t="s">
        <v>83</v>
      </c>
      <c r="AT95" s="199" t="s">
        <v>72</v>
      </c>
      <c r="AU95" s="199" t="s">
        <v>73</v>
      </c>
      <c r="AY95" s="198" t="s">
        <v>130</v>
      </c>
      <c r="BK95" s="200">
        <f>BK96</f>
        <v>0</v>
      </c>
    </row>
    <row r="96" s="10" customFormat="1" ht="22.8" customHeight="1">
      <c r="B96" s="187"/>
      <c r="C96" s="188"/>
      <c r="D96" s="189" t="s">
        <v>72</v>
      </c>
      <c r="E96" s="201" t="s">
        <v>149</v>
      </c>
      <c r="F96" s="201" t="s">
        <v>150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SUM(P97:P98)</f>
        <v>0</v>
      </c>
      <c r="Q96" s="195"/>
      <c r="R96" s="196">
        <f>SUM(R97:R98)</f>
        <v>0.032399999999999998</v>
      </c>
      <c r="S96" s="195"/>
      <c r="T96" s="197">
        <f>SUM(T97:T98)</f>
        <v>0</v>
      </c>
      <c r="AR96" s="198" t="s">
        <v>83</v>
      </c>
      <c r="AT96" s="199" t="s">
        <v>72</v>
      </c>
      <c r="AU96" s="199" t="s">
        <v>81</v>
      </c>
      <c r="AY96" s="198" t="s">
        <v>130</v>
      </c>
      <c r="BK96" s="200">
        <f>SUM(BK97:BK98)</f>
        <v>0</v>
      </c>
    </row>
    <row r="97" s="1" customFormat="1" ht="16.5" customHeight="1">
      <c r="B97" s="37"/>
      <c r="C97" s="203" t="s">
        <v>151</v>
      </c>
      <c r="D97" s="203" t="s">
        <v>132</v>
      </c>
      <c r="E97" s="204" t="s">
        <v>152</v>
      </c>
      <c r="F97" s="205" t="s">
        <v>153</v>
      </c>
      <c r="G97" s="206" t="s">
        <v>135</v>
      </c>
      <c r="H97" s="207">
        <v>4</v>
      </c>
      <c r="I97" s="208"/>
      <c r="J97" s="209">
        <f>ROUND(I97*H97,2)</f>
        <v>0</v>
      </c>
      <c r="K97" s="205" t="s">
        <v>136</v>
      </c>
      <c r="L97" s="42"/>
      <c r="M97" s="210" t="s">
        <v>19</v>
      </c>
      <c r="N97" s="211" t="s">
        <v>44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154</v>
      </c>
      <c r="AT97" s="16" t="s">
        <v>132</v>
      </c>
      <c r="AU97" s="16" t="s">
        <v>83</v>
      </c>
      <c r="AY97" s="16" t="s">
        <v>130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81</v>
      </c>
      <c r="BK97" s="214">
        <f>ROUND(I97*H97,2)</f>
        <v>0</v>
      </c>
      <c r="BL97" s="16" t="s">
        <v>154</v>
      </c>
      <c r="BM97" s="16" t="s">
        <v>155</v>
      </c>
    </row>
    <row r="98" s="1" customFormat="1" ht="16.5" customHeight="1">
      <c r="B98" s="37"/>
      <c r="C98" s="218" t="s">
        <v>156</v>
      </c>
      <c r="D98" s="218" t="s">
        <v>157</v>
      </c>
      <c r="E98" s="219" t="s">
        <v>158</v>
      </c>
      <c r="F98" s="220" t="s">
        <v>159</v>
      </c>
      <c r="G98" s="221" t="s">
        <v>135</v>
      </c>
      <c r="H98" s="222">
        <v>4</v>
      </c>
      <c r="I98" s="223"/>
      <c r="J98" s="224">
        <f>ROUND(I98*H98,2)</f>
        <v>0</v>
      </c>
      <c r="K98" s="220" t="s">
        <v>136</v>
      </c>
      <c r="L98" s="225"/>
      <c r="M98" s="226" t="s">
        <v>19</v>
      </c>
      <c r="N98" s="227" t="s">
        <v>44</v>
      </c>
      <c r="O98" s="78"/>
      <c r="P98" s="212">
        <f>O98*H98</f>
        <v>0</v>
      </c>
      <c r="Q98" s="212">
        <v>0.0080999999999999996</v>
      </c>
      <c r="R98" s="212">
        <f>Q98*H98</f>
        <v>0.032399999999999998</v>
      </c>
      <c r="S98" s="212">
        <v>0</v>
      </c>
      <c r="T98" s="213">
        <f>S98*H98</f>
        <v>0</v>
      </c>
      <c r="AR98" s="16" t="s">
        <v>160</v>
      </c>
      <c r="AT98" s="16" t="s">
        <v>157</v>
      </c>
      <c r="AU98" s="16" t="s">
        <v>83</v>
      </c>
      <c r="AY98" s="16" t="s">
        <v>130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81</v>
      </c>
      <c r="BK98" s="214">
        <f>ROUND(I98*H98,2)</f>
        <v>0</v>
      </c>
      <c r="BL98" s="16" t="s">
        <v>154</v>
      </c>
      <c r="BM98" s="16" t="s">
        <v>161</v>
      </c>
    </row>
    <row r="99" s="10" customFormat="1" ht="25.92" customHeight="1">
      <c r="B99" s="187"/>
      <c r="C99" s="188"/>
      <c r="D99" s="189" t="s">
        <v>72</v>
      </c>
      <c r="E99" s="190" t="s">
        <v>157</v>
      </c>
      <c r="F99" s="190" t="s">
        <v>162</v>
      </c>
      <c r="G99" s="188"/>
      <c r="H99" s="188"/>
      <c r="I99" s="191"/>
      <c r="J99" s="192">
        <f>BK99</f>
        <v>0</v>
      </c>
      <c r="K99" s="188"/>
      <c r="L99" s="193"/>
      <c r="M99" s="194"/>
      <c r="N99" s="195"/>
      <c r="O99" s="195"/>
      <c r="P99" s="196">
        <f>P100</f>
        <v>0</v>
      </c>
      <c r="Q99" s="195"/>
      <c r="R99" s="196">
        <f>R100</f>
        <v>0</v>
      </c>
      <c r="S99" s="195"/>
      <c r="T99" s="197">
        <f>T100</f>
        <v>0</v>
      </c>
      <c r="AR99" s="198" t="s">
        <v>163</v>
      </c>
      <c r="AT99" s="199" t="s">
        <v>72</v>
      </c>
      <c r="AU99" s="199" t="s">
        <v>73</v>
      </c>
      <c r="AY99" s="198" t="s">
        <v>130</v>
      </c>
      <c r="BK99" s="200">
        <f>BK100</f>
        <v>0</v>
      </c>
    </row>
    <row r="100" s="10" customFormat="1" ht="22.8" customHeight="1">
      <c r="B100" s="187"/>
      <c r="C100" s="188"/>
      <c r="D100" s="189" t="s">
        <v>72</v>
      </c>
      <c r="E100" s="201" t="s">
        <v>164</v>
      </c>
      <c r="F100" s="201" t="s">
        <v>165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SUM(P101:P102)</f>
        <v>0</v>
      </c>
      <c r="Q100" s="195"/>
      <c r="R100" s="196">
        <f>SUM(R101:R102)</f>
        <v>0</v>
      </c>
      <c r="S100" s="195"/>
      <c r="T100" s="197">
        <f>SUM(T101:T102)</f>
        <v>0</v>
      </c>
      <c r="AR100" s="198" t="s">
        <v>163</v>
      </c>
      <c r="AT100" s="199" t="s">
        <v>72</v>
      </c>
      <c r="AU100" s="199" t="s">
        <v>81</v>
      </c>
      <c r="AY100" s="198" t="s">
        <v>130</v>
      </c>
      <c r="BK100" s="200">
        <f>SUM(BK101:BK102)</f>
        <v>0</v>
      </c>
    </row>
    <row r="101" s="1" customFormat="1" ht="33.75" customHeight="1">
      <c r="B101" s="37"/>
      <c r="C101" s="203" t="s">
        <v>166</v>
      </c>
      <c r="D101" s="203" t="s">
        <v>132</v>
      </c>
      <c r="E101" s="204" t="s">
        <v>167</v>
      </c>
      <c r="F101" s="205" t="s">
        <v>168</v>
      </c>
      <c r="G101" s="206" t="s">
        <v>135</v>
      </c>
      <c r="H101" s="207">
        <v>6</v>
      </c>
      <c r="I101" s="208"/>
      <c r="J101" s="209">
        <f>ROUND(I101*H101,2)</f>
        <v>0</v>
      </c>
      <c r="K101" s="205" t="s">
        <v>136</v>
      </c>
      <c r="L101" s="42"/>
      <c r="M101" s="210" t="s">
        <v>19</v>
      </c>
      <c r="N101" s="211" t="s">
        <v>44</v>
      </c>
      <c r="O101" s="78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6" t="s">
        <v>169</v>
      </c>
      <c r="AT101" s="16" t="s">
        <v>132</v>
      </c>
      <c r="AU101" s="16" t="s">
        <v>83</v>
      </c>
      <c r="AY101" s="16" t="s">
        <v>130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81</v>
      </c>
      <c r="BK101" s="214">
        <f>ROUND(I101*H101,2)</f>
        <v>0</v>
      </c>
      <c r="BL101" s="16" t="s">
        <v>169</v>
      </c>
      <c r="BM101" s="16" t="s">
        <v>170</v>
      </c>
    </row>
    <row r="102" s="1" customFormat="1">
      <c r="B102" s="37"/>
      <c r="C102" s="38"/>
      <c r="D102" s="215" t="s">
        <v>139</v>
      </c>
      <c r="E102" s="38"/>
      <c r="F102" s="216" t="s">
        <v>171</v>
      </c>
      <c r="G102" s="38"/>
      <c r="H102" s="38"/>
      <c r="I102" s="129"/>
      <c r="J102" s="38"/>
      <c r="K102" s="38"/>
      <c r="L102" s="42"/>
      <c r="M102" s="217"/>
      <c r="N102" s="78"/>
      <c r="O102" s="78"/>
      <c r="P102" s="78"/>
      <c r="Q102" s="78"/>
      <c r="R102" s="78"/>
      <c r="S102" s="78"/>
      <c r="T102" s="79"/>
      <c r="AT102" s="16" t="s">
        <v>139</v>
      </c>
      <c r="AU102" s="16" t="s">
        <v>83</v>
      </c>
    </row>
    <row r="103" s="10" customFormat="1" ht="25.92" customHeight="1">
      <c r="B103" s="187"/>
      <c r="C103" s="188"/>
      <c r="D103" s="189" t="s">
        <v>72</v>
      </c>
      <c r="E103" s="190" t="s">
        <v>172</v>
      </c>
      <c r="F103" s="190" t="s">
        <v>173</v>
      </c>
      <c r="G103" s="188"/>
      <c r="H103" s="188"/>
      <c r="I103" s="191"/>
      <c r="J103" s="192">
        <f>BK103</f>
        <v>0</v>
      </c>
      <c r="K103" s="188"/>
      <c r="L103" s="193"/>
      <c r="M103" s="194"/>
      <c r="N103" s="195"/>
      <c r="O103" s="195"/>
      <c r="P103" s="196">
        <f>SUM(P104:P106)</f>
        <v>0</v>
      </c>
      <c r="Q103" s="195"/>
      <c r="R103" s="196">
        <f>SUM(R104:R106)</f>
        <v>0.059999999999999998</v>
      </c>
      <c r="S103" s="195"/>
      <c r="T103" s="197">
        <f>SUM(T104:T106)</f>
        <v>0</v>
      </c>
      <c r="AR103" s="198" t="s">
        <v>137</v>
      </c>
      <c r="AT103" s="199" t="s">
        <v>72</v>
      </c>
      <c r="AU103" s="199" t="s">
        <v>73</v>
      </c>
      <c r="AY103" s="198" t="s">
        <v>130</v>
      </c>
      <c r="BK103" s="200">
        <f>SUM(BK104:BK106)</f>
        <v>0</v>
      </c>
    </row>
    <row r="104" s="1" customFormat="1" ht="16.5" customHeight="1">
      <c r="B104" s="37"/>
      <c r="C104" s="203" t="s">
        <v>174</v>
      </c>
      <c r="D104" s="203" t="s">
        <v>132</v>
      </c>
      <c r="E104" s="204" t="s">
        <v>175</v>
      </c>
      <c r="F104" s="205" t="s">
        <v>176</v>
      </c>
      <c r="G104" s="206" t="s">
        <v>177</v>
      </c>
      <c r="H104" s="207">
        <v>24</v>
      </c>
      <c r="I104" s="208"/>
      <c r="J104" s="209">
        <f>ROUND(I104*H104,2)</f>
        <v>0</v>
      </c>
      <c r="K104" s="205" t="s">
        <v>136</v>
      </c>
      <c r="L104" s="42"/>
      <c r="M104" s="210" t="s">
        <v>19</v>
      </c>
      <c r="N104" s="211" t="s">
        <v>44</v>
      </c>
      <c r="O104" s="78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6" t="s">
        <v>178</v>
      </c>
      <c r="AT104" s="16" t="s">
        <v>132</v>
      </c>
      <c r="AU104" s="16" t="s">
        <v>81</v>
      </c>
      <c r="AY104" s="16" t="s">
        <v>130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81</v>
      </c>
      <c r="BK104" s="214">
        <f>ROUND(I104*H104,2)</f>
        <v>0</v>
      </c>
      <c r="BL104" s="16" t="s">
        <v>178</v>
      </c>
      <c r="BM104" s="16" t="s">
        <v>179</v>
      </c>
    </row>
    <row r="105" s="1" customFormat="1" ht="16.5" customHeight="1">
      <c r="B105" s="37"/>
      <c r="C105" s="218" t="s">
        <v>141</v>
      </c>
      <c r="D105" s="218" t="s">
        <v>157</v>
      </c>
      <c r="E105" s="219" t="s">
        <v>180</v>
      </c>
      <c r="F105" s="220" t="s">
        <v>181</v>
      </c>
      <c r="G105" s="221" t="s">
        <v>182</v>
      </c>
      <c r="H105" s="222">
        <v>0.059999999999999998</v>
      </c>
      <c r="I105" s="223"/>
      <c r="J105" s="224">
        <f>ROUND(I105*H105,2)</f>
        <v>0</v>
      </c>
      <c r="K105" s="220" t="s">
        <v>136</v>
      </c>
      <c r="L105" s="225"/>
      <c r="M105" s="226" t="s">
        <v>19</v>
      </c>
      <c r="N105" s="227" t="s">
        <v>44</v>
      </c>
      <c r="O105" s="78"/>
      <c r="P105" s="212">
        <f>O105*H105</f>
        <v>0</v>
      </c>
      <c r="Q105" s="212">
        <v>1</v>
      </c>
      <c r="R105" s="212">
        <f>Q105*H105</f>
        <v>0.059999999999999998</v>
      </c>
      <c r="S105" s="212">
        <v>0</v>
      </c>
      <c r="T105" s="213">
        <f>S105*H105</f>
        <v>0</v>
      </c>
      <c r="AR105" s="16" t="s">
        <v>183</v>
      </c>
      <c r="AT105" s="16" t="s">
        <v>157</v>
      </c>
      <c r="AU105" s="16" t="s">
        <v>81</v>
      </c>
      <c r="AY105" s="16" t="s">
        <v>130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81</v>
      </c>
      <c r="BK105" s="214">
        <f>ROUND(I105*H105,2)</f>
        <v>0</v>
      </c>
      <c r="BL105" s="16" t="s">
        <v>183</v>
      </c>
      <c r="BM105" s="16" t="s">
        <v>184</v>
      </c>
    </row>
    <row r="106" s="1" customFormat="1">
      <c r="B106" s="37"/>
      <c r="C106" s="38"/>
      <c r="D106" s="215" t="s">
        <v>185</v>
      </c>
      <c r="E106" s="38"/>
      <c r="F106" s="216" t="s">
        <v>186</v>
      </c>
      <c r="G106" s="38"/>
      <c r="H106" s="38"/>
      <c r="I106" s="129"/>
      <c r="J106" s="38"/>
      <c r="K106" s="38"/>
      <c r="L106" s="42"/>
      <c r="M106" s="228"/>
      <c r="N106" s="229"/>
      <c r="O106" s="229"/>
      <c r="P106" s="229"/>
      <c r="Q106" s="229"/>
      <c r="R106" s="229"/>
      <c r="S106" s="229"/>
      <c r="T106" s="230"/>
      <c r="AT106" s="16" t="s">
        <v>185</v>
      </c>
      <c r="AU106" s="16" t="s">
        <v>81</v>
      </c>
    </row>
    <row r="107" s="1" customFormat="1" ht="6.96" customHeight="1">
      <c r="B107" s="56"/>
      <c r="C107" s="57"/>
      <c r="D107" s="57"/>
      <c r="E107" s="57"/>
      <c r="F107" s="57"/>
      <c r="G107" s="57"/>
      <c r="H107" s="57"/>
      <c r="I107" s="153"/>
      <c r="J107" s="57"/>
      <c r="K107" s="57"/>
      <c r="L107" s="42"/>
    </row>
  </sheetData>
  <sheetProtection sheet="1" autoFilter="0" formatColumns="0" formatRows="0" objects="1" scenarios="1" spinCount="100000" saltValue="PxQbcyrKyrRi3rhXBEPjplf4WBm04i4yyGzFkI/JYWY/QvhGx8K3GTKziFBoIrMT9ctFN+y4IFmXy6muHcjaUA==" hashValue="v7FUAgFyis0gulSGYvdBwrb+Wfea1A0KFbnaiga5mzuwdNOBy4R9wopZbVw/KZ0luonJIJ7fJfS+f7uLbMi7Ww==" algorithmName="SHA-512" password="CC35"/>
  <autoFilter ref="C86:K10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187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ROUND(J80,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ROUND((SUM(BE80:BE209)),  2)</f>
        <v>0</v>
      </c>
      <c r="I33" s="142">
        <v>0.20999999999999999</v>
      </c>
      <c r="J33" s="141">
        <f>ROUND(((SUM(BE80:BE209))*I33),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ROUND((SUM(BF80:BF209)),  2)</f>
        <v>0</v>
      </c>
      <c r="I34" s="142">
        <v>0.14999999999999999</v>
      </c>
      <c r="J34" s="141">
        <f>ROUND(((SUM(BF80:BF209))*I34),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ROUND((SUM(BG80:BG209)),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ROUND((SUM(BH80:BH209)),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ROUND((SUM(BI80:BI209)),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1.02 - Oprava PZS v km 1,506 - technologická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J80</f>
        <v>0</v>
      </c>
      <c r="K59" s="38"/>
      <c r="L59" s="42"/>
      <c r="AU59" s="16" t="s">
        <v>106</v>
      </c>
    </row>
    <row r="60" s="7" customFormat="1" ht="24.96" customHeight="1">
      <c r="B60" s="163"/>
      <c r="C60" s="164"/>
      <c r="D60" s="165" t="s">
        <v>188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29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3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6"/>
      <c r="J66" s="59"/>
      <c r="K66" s="59"/>
      <c r="L66" s="42"/>
    </row>
    <row r="67" s="1" customFormat="1" ht="24.96" customHeight="1">
      <c r="B67" s="37"/>
      <c r="C67" s="22" t="s">
        <v>115</v>
      </c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6.5" customHeight="1">
      <c r="B70" s="37"/>
      <c r="C70" s="38"/>
      <c r="D70" s="38"/>
      <c r="E70" s="157" t="str">
        <f>E7</f>
        <v>Oprava PZS v km 1,506 v úseku Děčín hl. n. - Děčín Prostřední Žleb</v>
      </c>
      <c r="F70" s="31"/>
      <c r="G70" s="31"/>
      <c r="H70" s="31"/>
      <c r="I70" s="129"/>
      <c r="J70" s="38"/>
      <c r="K70" s="38"/>
      <c r="L70" s="42"/>
    </row>
    <row r="71" s="1" customFormat="1" ht="12" customHeight="1">
      <c r="B71" s="37"/>
      <c r="C71" s="31" t="s">
        <v>101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1.02 - Oprava PZS v km 1,506 - technologická část</v>
      </c>
      <c r="F72" s="38"/>
      <c r="G72" s="38"/>
      <c r="H72" s="38"/>
      <c r="I72" s="129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2" customHeight="1">
      <c r="B74" s="37"/>
      <c r="C74" s="31" t="s">
        <v>21</v>
      </c>
      <c r="D74" s="38"/>
      <c r="E74" s="38"/>
      <c r="F74" s="26" t="str">
        <f>F12</f>
        <v>Děčín</v>
      </c>
      <c r="G74" s="38"/>
      <c r="H74" s="38"/>
      <c r="I74" s="131" t="s">
        <v>23</v>
      </c>
      <c r="J74" s="66" t="str">
        <f>IF(J12="","",J12)</f>
        <v>19. 2. 2019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3.65" customHeight="1">
      <c r="B76" s="37"/>
      <c r="C76" s="31" t="s">
        <v>25</v>
      </c>
      <c r="D76" s="38"/>
      <c r="E76" s="38"/>
      <c r="F76" s="26" t="str">
        <f>E15</f>
        <v>Správa železniční dopravní cesty,státní organizace</v>
      </c>
      <c r="G76" s="38"/>
      <c r="H76" s="38"/>
      <c r="I76" s="131" t="s">
        <v>33</v>
      </c>
      <c r="J76" s="35" t="str">
        <f>E21</f>
        <v xml:space="preserve"> </v>
      </c>
      <c r="K76" s="38"/>
      <c r="L76" s="42"/>
    </row>
    <row r="77" s="1" customFormat="1" ht="13.65" customHeight="1">
      <c r="B77" s="37"/>
      <c r="C77" s="31" t="s">
        <v>31</v>
      </c>
      <c r="D77" s="38"/>
      <c r="E77" s="38"/>
      <c r="F77" s="26" t="str">
        <f>IF(E18="","",E18)</f>
        <v>Vyplň údaj</v>
      </c>
      <c r="G77" s="38"/>
      <c r="H77" s="38"/>
      <c r="I77" s="131" t="s">
        <v>36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9" customFormat="1" ht="29.28" customHeight="1">
      <c r="B79" s="177"/>
      <c r="C79" s="178" t="s">
        <v>116</v>
      </c>
      <c r="D79" s="179" t="s">
        <v>58</v>
      </c>
      <c r="E79" s="179" t="s">
        <v>54</v>
      </c>
      <c r="F79" s="179" t="s">
        <v>55</v>
      </c>
      <c r="G79" s="179" t="s">
        <v>117</v>
      </c>
      <c r="H79" s="179" t="s">
        <v>118</v>
      </c>
      <c r="I79" s="180" t="s">
        <v>119</v>
      </c>
      <c r="J79" s="179" t="s">
        <v>105</v>
      </c>
      <c r="K79" s="181" t="s">
        <v>120</v>
      </c>
      <c r="L79" s="182"/>
      <c r="M79" s="86" t="s">
        <v>19</v>
      </c>
      <c r="N79" s="87" t="s">
        <v>43</v>
      </c>
      <c r="O79" s="87" t="s">
        <v>121</v>
      </c>
      <c r="P79" s="87" t="s">
        <v>122</v>
      </c>
      <c r="Q79" s="87" t="s">
        <v>123</v>
      </c>
      <c r="R79" s="87" t="s">
        <v>124</v>
      </c>
      <c r="S79" s="87" t="s">
        <v>125</v>
      </c>
      <c r="T79" s="88" t="s">
        <v>126</v>
      </c>
    </row>
    <row r="80" s="1" customFormat="1" ht="22.8" customHeight="1">
      <c r="B80" s="37"/>
      <c r="C80" s="93" t="s">
        <v>127</v>
      </c>
      <c r="D80" s="38"/>
      <c r="E80" s="38"/>
      <c r="F80" s="38"/>
      <c r="G80" s="38"/>
      <c r="H80" s="38"/>
      <c r="I80" s="129"/>
      <c r="J80" s="183">
        <f>BK80</f>
        <v>0</v>
      </c>
      <c r="K80" s="38"/>
      <c r="L80" s="42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6" t="s">
        <v>72</v>
      </c>
      <c r="AU80" s="16" t="s">
        <v>106</v>
      </c>
      <c r="BK80" s="186">
        <f>BK81</f>
        <v>0</v>
      </c>
    </row>
    <row r="81" s="10" customFormat="1" ht="25.92" customHeight="1">
      <c r="B81" s="187"/>
      <c r="C81" s="188"/>
      <c r="D81" s="189" t="s">
        <v>72</v>
      </c>
      <c r="E81" s="190" t="s">
        <v>189</v>
      </c>
      <c r="F81" s="190" t="s">
        <v>190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SUM(P82:P209)</f>
        <v>0</v>
      </c>
      <c r="Q81" s="195"/>
      <c r="R81" s="196">
        <f>SUM(R82:R209)</f>
        <v>0</v>
      </c>
      <c r="S81" s="195"/>
      <c r="T81" s="197">
        <f>SUM(T82:T209)</f>
        <v>0</v>
      </c>
      <c r="AR81" s="198" t="s">
        <v>137</v>
      </c>
      <c r="AT81" s="199" t="s">
        <v>72</v>
      </c>
      <c r="AU81" s="199" t="s">
        <v>73</v>
      </c>
      <c r="AY81" s="198" t="s">
        <v>130</v>
      </c>
      <c r="BK81" s="200">
        <f>SUM(BK82:BK209)</f>
        <v>0</v>
      </c>
    </row>
    <row r="82" s="1" customFormat="1" ht="22.5" customHeight="1">
      <c r="B82" s="37"/>
      <c r="C82" s="203" t="s">
        <v>81</v>
      </c>
      <c r="D82" s="203" t="s">
        <v>132</v>
      </c>
      <c r="E82" s="204" t="s">
        <v>191</v>
      </c>
      <c r="F82" s="205" t="s">
        <v>192</v>
      </c>
      <c r="G82" s="206" t="s">
        <v>135</v>
      </c>
      <c r="H82" s="207">
        <v>4</v>
      </c>
      <c r="I82" s="208"/>
      <c r="J82" s="209">
        <f>ROUND(I82*H82,2)</f>
        <v>0</v>
      </c>
      <c r="K82" s="205" t="s">
        <v>193</v>
      </c>
      <c r="L82" s="42"/>
      <c r="M82" s="210" t="s">
        <v>19</v>
      </c>
      <c r="N82" s="211" t="s">
        <v>44</v>
      </c>
      <c r="O82" s="78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6" t="s">
        <v>178</v>
      </c>
      <c r="AT82" s="16" t="s">
        <v>132</v>
      </c>
      <c r="AU82" s="16" t="s">
        <v>81</v>
      </c>
      <c r="AY82" s="16" t="s">
        <v>130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81</v>
      </c>
      <c r="BK82" s="214">
        <f>ROUND(I82*H82,2)</f>
        <v>0</v>
      </c>
      <c r="BL82" s="16" t="s">
        <v>178</v>
      </c>
      <c r="BM82" s="16" t="s">
        <v>194</v>
      </c>
    </row>
    <row r="83" s="1" customFormat="1" ht="22.5" customHeight="1">
      <c r="B83" s="37"/>
      <c r="C83" s="218" t="s">
        <v>83</v>
      </c>
      <c r="D83" s="218" t="s">
        <v>157</v>
      </c>
      <c r="E83" s="219" t="s">
        <v>195</v>
      </c>
      <c r="F83" s="220" t="s">
        <v>196</v>
      </c>
      <c r="G83" s="221" t="s">
        <v>135</v>
      </c>
      <c r="H83" s="222">
        <v>4</v>
      </c>
      <c r="I83" s="223"/>
      <c r="J83" s="224">
        <f>ROUND(I83*H83,2)</f>
        <v>0</v>
      </c>
      <c r="K83" s="220" t="s">
        <v>193</v>
      </c>
      <c r="L83" s="225"/>
      <c r="M83" s="226" t="s">
        <v>19</v>
      </c>
      <c r="N83" s="227" t="s">
        <v>44</v>
      </c>
      <c r="O83" s="78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6" t="s">
        <v>183</v>
      </c>
      <c r="AT83" s="16" t="s">
        <v>157</v>
      </c>
      <c r="AU83" s="16" t="s">
        <v>81</v>
      </c>
      <c r="AY83" s="16" t="s">
        <v>130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81</v>
      </c>
      <c r="BK83" s="214">
        <f>ROUND(I83*H83,2)</f>
        <v>0</v>
      </c>
      <c r="BL83" s="16" t="s">
        <v>183</v>
      </c>
      <c r="BM83" s="16" t="s">
        <v>197</v>
      </c>
    </row>
    <row r="84" s="1" customFormat="1" ht="33.75" customHeight="1">
      <c r="B84" s="37"/>
      <c r="C84" s="203" t="s">
        <v>163</v>
      </c>
      <c r="D84" s="203" t="s">
        <v>132</v>
      </c>
      <c r="E84" s="204" t="s">
        <v>198</v>
      </c>
      <c r="F84" s="205" t="s">
        <v>199</v>
      </c>
      <c r="G84" s="206" t="s">
        <v>135</v>
      </c>
      <c r="H84" s="207">
        <v>2</v>
      </c>
      <c r="I84" s="208"/>
      <c r="J84" s="209">
        <f>ROUND(I84*H84,2)</f>
        <v>0</v>
      </c>
      <c r="K84" s="205" t="s">
        <v>193</v>
      </c>
      <c r="L84" s="42"/>
      <c r="M84" s="210" t="s">
        <v>19</v>
      </c>
      <c r="N84" s="211" t="s">
        <v>44</v>
      </c>
      <c r="O84" s="78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6" t="s">
        <v>178</v>
      </c>
      <c r="AT84" s="16" t="s">
        <v>132</v>
      </c>
      <c r="AU84" s="16" t="s">
        <v>81</v>
      </c>
      <c r="AY84" s="16" t="s">
        <v>130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81</v>
      </c>
      <c r="BK84" s="214">
        <f>ROUND(I84*H84,2)</f>
        <v>0</v>
      </c>
      <c r="BL84" s="16" t="s">
        <v>178</v>
      </c>
      <c r="BM84" s="16" t="s">
        <v>200</v>
      </c>
    </row>
    <row r="85" s="1" customFormat="1" ht="22.5" customHeight="1">
      <c r="B85" s="37"/>
      <c r="C85" s="218" t="s">
        <v>137</v>
      </c>
      <c r="D85" s="218" t="s">
        <v>157</v>
      </c>
      <c r="E85" s="219" t="s">
        <v>201</v>
      </c>
      <c r="F85" s="220" t="s">
        <v>202</v>
      </c>
      <c r="G85" s="221" t="s">
        <v>135</v>
      </c>
      <c r="H85" s="222">
        <v>1</v>
      </c>
      <c r="I85" s="223"/>
      <c r="J85" s="224">
        <f>ROUND(I85*H85,2)</f>
        <v>0</v>
      </c>
      <c r="K85" s="220" t="s">
        <v>193</v>
      </c>
      <c r="L85" s="225"/>
      <c r="M85" s="226" t="s">
        <v>19</v>
      </c>
      <c r="N85" s="227" t="s">
        <v>44</v>
      </c>
      <c r="O85" s="78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6" t="s">
        <v>178</v>
      </c>
      <c r="AT85" s="16" t="s">
        <v>157</v>
      </c>
      <c r="AU85" s="16" t="s">
        <v>81</v>
      </c>
      <c r="AY85" s="16" t="s">
        <v>130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81</v>
      </c>
      <c r="BK85" s="214">
        <f>ROUND(I85*H85,2)</f>
        <v>0</v>
      </c>
      <c r="BL85" s="16" t="s">
        <v>178</v>
      </c>
      <c r="BM85" s="16" t="s">
        <v>203</v>
      </c>
    </row>
    <row r="86" s="1" customFormat="1" ht="22.5" customHeight="1">
      <c r="B86" s="37"/>
      <c r="C86" s="218" t="s">
        <v>151</v>
      </c>
      <c r="D86" s="218" t="s">
        <v>157</v>
      </c>
      <c r="E86" s="219" t="s">
        <v>204</v>
      </c>
      <c r="F86" s="220" t="s">
        <v>205</v>
      </c>
      <c r="G86" s="221" t="s">
        <v>135</v>
      </c>
      <c r="H86" s="222">
        <v>1</v>
      </c>
      <c r="I86" s="223"/>
      <c r="J86" s="224">
        <f>ROUND(I86*H86,2)</f>
        <v>0</v>
      </c>
      <c r="K86" s="220" t="s">
        <v>193</v>
      </c>
      <c r="L86" s="225"/>
      <c r="M86" s="226" t="s">
        <v>19</v>
      </c>
      <c r="N86" s="227" t="s">
        <v>44</v>
      </c>
      <c r="O86" s="7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6" t="s">
        <v>178</v>
      </c>
      <c r="AT86" s="16" t="s">
        <v>157</v>
      </c>
      <c r="AU86" s="16" t="s">
        <v>81</v>
      </c>
      <c r="AY86" s="16" t="s">
        <v>130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81</v>
      </c>
      <c r="BK86" s="214">
        <f>ROUND(I86*H86,2)</f>
        <v>0</v>
      </c>
      <c r="BL86" s="16" t="s">
        <v>178</v>
      </c>
      <c r="BM86" s="16" t="s">
        <v>206</v>
      </c>
    </row>
    <row r="87" s="1" customFormat="1" ht="22.5" customHeight="1">
      <c r="B87" s="37"/>
      <c r="C87" s="218" t="s">
        <v>156</v>
      </c>
      <c r="D87" s="218" t="s">
        <v>157</v>
      </c>
      <c r="E87" s="219" t="s">
        <v>207</v>
      </c>
      <c r="F87" s="220" t="s">
        <v>208</v>
      </c>
      <c r="G87" s="221" t="s">
        <v>135</v>
      </c>
      <c r="H87" s="222">
        <v>1</v>
      </c>
      <c r="I87" s="223"/>
      <c r="J87" s="224">
        <f>ROUND(I87*H87,2)</f>
        <v>0</v>
      </c>
      <c r="K87" s="220" t="s">
        <v>193</v>
      </c>
      <c r="L87" s="225"/>
      <c r="M87" s="226" t="s">
        <v>19</v>
      </c>
      <c r="N87" s="227" t="s">
        <v>44</v>
      </c>
      <c r="O87" s="78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6" t="s">
        <v>183</v>
      </c>
      <c r="AT87" s="16" t="s">
        <v>157</v>
      </c>
      <c r="AU87" s="16" t="s">
        <v>81</v>
      </c>
      <c r="AY87" s="16" t="s">
        <v>130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81</v>
      </c>
      <c r="BK87" s="214">
        <f>ROUND(I87*H87,2)</f>
        <v>0</v>
      </c>
      <c r="BL87" s="16" t="s">
        <v>183</v>
      </c>
      <c r="BM87" s="16" t="s">
        <v>209</v>
      </c>
    </row>
    <row r="88" s="1" customFormat="1" ht="22.5" customHeight="1">
      <c r="B88" s="37"/>
      <c r="C88" s="203" t="s">
        <v>166</v>
      </c>
      <c r="D88" s="203" t="s">
        <v>132</v>
      </c>
      <c r="E88" s="204" t="s">
        <v>210</v>
      </c>
      <c r="F88" s="205" t="s">
        <v>211</v>
      </c>
      <c r="G88" s="206" t="s">
        <v>135</v>
      </c>
      <c r="H88" s="207">
        <v>10</v>
      </c>
      <c r="I88" s="208"/>
      <c r="J88" s="209">
        <f>ROUND(I88*H88,2)</f>
        <v>0</v>
      </c>
      <c r="K88" s="205" t="s">
        <v>193</v>
      </c>
      <c r="L88" s="42"/>
      <c r="M88" s="210" t="s">
        <v>19</v>
      </c>
      <c r="N88" s="211" t="s">
        <v>44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178</v>
      </c>
      <c r="AT88" s="16" t="s">
        <v>132</v>
      </c>
      <c r="AU88" s="16" t="s">
        <v>81</v>
      </c>
      <c r="AY88" s="16" t="s">
        <v>130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81</v>
      </c>
      <c r="BK88" s="214">
        <f>ROUND(I88*H88,2)</f>
        <v>0</v>
      </c>
      <c r="BL88" s="16" t="s">
        <v>178</v>
      </c>
      <c r="BM88" s="16" t="s">
        <v>212</v>
      </c>
    </row>
    <row r="89" s="1" customFormat="1" ht="22.5" customHeight="1">
      <c r="B89" s="37"/>
      <c r="C89" s="203" t="s">
        <v>174</v>
      </c>
      <c r="D89" s="203" t="s">
        <v>132</v>
      </c>
      <c r="E89" s="204" t="s">
        <v>213</v>
      </c>
      <c r="F89" s="205" t="s">
        <v>214</v>
      </c>
      <c r="G89" s="206" t="s">
        <v>135</v>
      </c>
      <c r="H89" s="207">
        <v>2</v>
      </c>
      <c r="I89" s="208"/>
      <c r="J89" s="209">
        <f>ROUND(I89*H89,2)</f>
        <v>0</v>
      </c>
      <c r="K89" s="205" t="s">
        <v>193</v>
      </c>
      <c r="L89" s="42"/>
      <c r="M89" s="210" t="s">
        <v>19</v>
      </c>
      <c r="N89" s="211" t="s">
        <v>44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178</v>
      </c>
      <c r="AT89" s="16" t="s">
        <v>132</v>
      </c>
      <c r="AU89" s="16" t="s">
        <v>81</v>
      </c>
      <c r="AY89" s="16" t="s">
        <v>130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81</v>
      </c>
      <c r="BK89" s="214">
        <f>ROUND(I89*H89,2)</f>
        <v>0</v>
      </c>
      <c r="BL89" s="16" t="s">
        <v>178</v>
      </c>
      <c r="BM89" s="16" t="s">
        <v>215</v>
      </c>
    </row>
    <row r="90" s="1" customFormat="1" ht="22.5" customHeight="1">
      <c r="B90" s="37"/>
      <c r="C90" s="218" t="s">
        <v>141</v>
      </c>
      <c r="D90" s="218" t="s">
        <v>157</v>
      </c>
      <c r="E90" s="219" t="s">
        <v>216</v>
      </c>
      <c r="F90" s="220" t="s">
        <v>217</v>
      </c>
      <c r="G90" s="221" t="s">
        <v>135</v>
      </c>
      <c r="H90" s="222">
        <v>4</v>
      </c>
      <c r="I90" s="223"/>
      <c r="J90" s="224">
        <f>ROUND(I90*H90,2)</f>
        <v>0</v>
      </c>
      <c r="K90" s="220" t="s">
        <v>193</v>
      </c>
      <c r="L90" s="225"/>
      <c r="M90" s="226" t="s">
        <v>19</v>
      </c>
      <c r="N90" s="227" t="s">
        <v>44</v>
      </c>
      <c r="O90" s="7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6" t="s">
        <v>183</v>
      </c>
      <c r="AT90" s="16" t="s">
        <v>157</v>
      </c>
      <c r="AU90" s="16" t="s">
        <v>81</v>
      </c>
      <c r="AY90" s="16" t="s">
        <v>130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81</v>
      </c>
      <c r="BK90" s="214">
        <f>ROUND(I90*H90,2)</f>
        <v>0</v>
      </c>
      <c r="BL90" s="16" t="s">
        <v>183</v>
      </c>
      <c r="BM90" s="16" t="s">
        <v>218</v>
      </c>
    </row>
    <row r="91" s="1" customFormat="1" ht="22.5" customHeight="1">
      <c r="B91" s="37"/>
      <c r="C91" s="218" t="s">
        <v>219</v>
      </c>
      <c r="D91" s="218" t="s">
        <v>157</v>
      </c>
      <c r="E91" s="219" t="s">
        <v>220</v>
      </c>
      <c r="F91" s="220" t="s">
        <v>221</v>
      </c>
      <c r="G91" s="221" t="s">
        <v>135</v>
      </c>
      <c r="H91" s="222">
        <v>1</v>
      </c>
      <c r="I91" s="223"/>
      <c r="J91" s="224">
        <f>ROUND(I91*H91,2)</f>
        <v>0</v>
      </c>
      <c r="K91" s="220" t="s">
        <v>193</v>
      </c>
      <c r="L91" s="225"/>
      <c r="M91" s="226" t="s">
        <v>19</v>
      </c>
      <c r="N91" s="227" t="s">
        <v>44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183</v>
      </c>
      <c r="AT91" s="16" t="s">
        <v>157</v>
      </c>
      <c r="AU91" s="16" t="s">
        <v>81</v>
      </c>
      <c r="AY91" s="16" t="s">
        <v>130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81</v>
      </c>
      <c r="BK91" s="214">
        <f>ROUND(I91*H91,2)</f>
        <v>0</v>
      </c>
      <c r="BL91" s="16" t="s">
        <v>183</v>
      </c>
      <c r="BM91" s="16" t="s">
        <v>222</v>
      </c>
    </row>
    <row r="92" s="1" customFormat="1" ht="22.5" customHeight="1">
      <c r="B92" s="37"/>
      <c r="C92" s="218" t="s">
        <v>223</v>
      </c>
      <c r="D92" s="218" t="s">
        <v>157</v>
      </c>
      <c r="E92" s="219" t="s">
        <v>224</v>
      </c>
      <c r="F92" s="220" t="s">
        <v>225</v>
      </c>
      <c r="G92" s="221" t="s">
        <v>135</v>
      </c>
      <c r="H92" s="222">
        <v>1</v>
      </c>
      <c r="I92" s="223"/>
      <c r="J92" s="224">
        <f>ROUND(I92*H92,2)</f>
        <v>0</v>
      </c>
      <c r="K92" s="220" t="s">
        <v>193</v>
      </c>
      <c r="L92" s="225"/>
      <c r="M92" s="226" t="s">
        <v>19</v>
      </c>
      <c r="N92" s="227" t="s">
        <v>44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183</v>
      </c>
      <c r="AT92" s="16" t="s">
        <v>157</v>
      </c>
      <c r="AU92" s="16" t="s">
        <v>81</v>
      </c>
      <c r="AY92" s="16" t="s">
        <v>130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81</v>
      </c>
      <c r="BK92" s="214">
        <f>ROUND(I92*H92,2)</f>
        <v>0</v>
      </c>
      <c r="BL92" s="16" t="s">
        <v>183</v>
      </c>
      <c r="BM92" s="16" t="s">
        <v>226</v>
      </c>
    </row>
    <row r="93" s="1" customFormat="1" ht="22.5" customHeight="1">
      <c r="B93" s="37"/>
      <c r="C93" s="218" t="s">
        <v>227</v>
      </c>
      <c r="D93" s="218" t="s">
        <v>157</v>
      </c>
      <c r="E93" s="219" t="s">
        <v>228</v>
      </c>
      <c r="F93" s="220" t="s">
        <v>229</v>
      </c>
      <c r="G93" s="221" t="s">
        <v>135</v>
      </c>
      <c r="H93" s="222">
        <v>1</v>
      </c>
      <c r="I93" s="223"/>
      <c r="J93" s="224">
        <f>ROUND(I93*H93,2)</f>
        <v>0</v>
      </c>
      <c r="K93" s="220" t="s">
        <v>193</v>
      </c>
      <c r="L93" s="225"/>
      <c r="M93" s="226" t="s">
        <v>19</v>
      </c>
      <c r="N93" s="227" t="s">
        <v>44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183</v>
      </c>
      <c r="AT93" s="16" t="s">
        <v>157</v>
      </c>
      <c r="AU93" s="16" t="s">
        <v>81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183</v>
      </c>
      <c r="BM93" s="16" t="s">
        <v>230</v>
      </c>
    </row>
    <row r="94" s="1" customFormat="1" ht="22.5" customHeight="1">
      <c r="B94" s="37"/>
      <c r="C94" s="218" t="s">
        <v>231</v>
      </c>
      <c r="D94" s="218" t="s">
        <v>157</v>
      </c>
      <c r="E94" s="219" t="s">
        <v>232</v>
      </c>
      <c r="F94" s="220" t="s">
        <v>233</v>
      </c>
      <c r="G94" s="221" t="s">
        <v>135</v>
      </c>
      <c r="H94" s="222">
        <v>3</v>
      </c>
      <c r="I94" s="223"/>
      <c r="J94" s="224">
        <f>ROUND(I94*H94,2)</f>
        <v>0</v>
      </c>
      <c r="K94" s="220" t="s">
        <v>193</v>
      </c>
      <c r="L94" s="225"/>
      <c r="M94" s="226" t="s">
        <v>19</v>
      </c>
      <c r="N94" s="227" t="s">
        <v>44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183</v>
      </c>
      <c r="AT94" s="16" t="s">
        <v>157</v>
      </c>
      <c r="AU94" s="16" t="s">
        <v>81</v>
      </c>
      <c r="AY94" s="16" t="s">
        <v>130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81</v>
      </c>
      <c r="BK94" s="214">
        <f>ROUND(I94*H94,2)</f>
        <v>0</v>
      </c>
      <c r="BL94" s="16" t="s">
        <v>183</v>
      </c>
      <c r="BM94" s="16" t="s">
        <v>234</v>
      </c>
    </row>
    <row r="95" s="1" customFormat="1" ht="22.5" customHeight="1">
      <c r="B95" s="37"/>
      <c r="C95" s="218" t="s">
        <v>235</v>
      </c>
      <c r="D95" s="218" t="s">
        <v>157</v>
      </c>
      <c r="E95" s="219" t="s">
        <v>236</v>
      </c>
      <c r="F95" s="220" t="s">
        <v>237</v>
      </c>
      <c r="G95" s="221" t="s">
        <v>135</v>
      </c>
      <c r="H95" s="222">
        <v>2</v>
      </c>
      <c r="I95" s="223"/>
      <c r="J95" s="224">
        <f>ROUND(I95*H95,2)</f>
        <v>0</v>
      </c>
      <c r="K95" s="220" t="s">
        <v>193</v>
      </c>
      <c r="L95" s="225"/>
      <c r="M95" s="226" t="s">
        <v>19</v>
      </c>
      <c r="N95" s="227" t="s">
        <v>44</v>
      </c>
      <c r="O95" s="78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6" t="s">
        <v>183</v>
      </c>
      <c r="AT95" s="16" t="s">
        <v>157</v>
      </c>
      <c r="AU95" s="16" t="s">
        <v>81</v>
      </c>
      <c r="AY95" s="16" t="s">
        <v>130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81</v>
      </c>
      <c r="BK95" s="214">
        <f>ROUND(I95*H95,2)</f>
        <v>0</v>
      </c>
      <c r="BL95" s="16" t="s">
        <v>183</v>
      </c>
      <c r="BM95" s="16" t="s">
        <v>238</v>
      </c>
    </row>
    <row r="96" s="1" customFormat="1" ht="22.5" customHeight="1">
      <c r="B96" s="37"/>
      <c r="C96" s="218" t="s">
        <v>8</v>
      </c>
      <c r="D96" s="218" t="s">
        <v>157</v>
      </c>
      <c r="E96" s="219" t="s">
        <v>239</v>
      </c>
      <c r="F96" s="220" t="s">
        <v>240</v>
      </c>
      <c r="G96" s="221" t="s">
        <v>135</v>
      </c>
      <c r="H96" s="222">
        <v>2</v>
      </c>
      <c r="I96" s="223"/>
      <c r="J96" s="224">
        <f>ROUND(I96*H96,2)</f>
        <v>0</v>
      </c>
      <c r="K96" s="220" t="s">
        <v>193</v>
      </c>
      <c r="L96" s="225"/>
      <c r="M96" s="226" t="s">
        <v>19</v>
      </c>
      <c r="N96" s="227" t="s">
        <v>44</v>
      </c>
      <c r="O96" s="78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6" t="s">
        <v>183</v>
      </c>
      <c r="AT96" s="16" t="s">
        <v>157</v>
      </c>
      <c r="AU96" s="16" t="s">
        <v>81</v>
      </c>
      <c r="AY96" s="16" t="s">
        <v>130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81</v>
      </c>
      <c r="BK96" s="214">
        <f>ROUND(I96*H96,2)</f>
        <v>0</v>
      </c>
      <c r="BL96" s="16" t="s">
        <v>183</v>
      </c>
      <c r="BM96" s="16" t="s">
        <v>241</v>
      </c>
    </row>
    <row r="97" s="1" customFormat="1" ht="22.5" customHeight="1">
      <c r="B97" s="37"/>
      <c r="C97" s="203" t="s">
        <v>154</v>
      </c>
      <c r="D97" s="203" t="s">
        <v>132</v>
      </c>
      <c r="E97" s="204" t="s">
        <v>242</v>
      </c>
      <c r="F97" s="205" t="s">
        <v>243</v>
      </c>
      <c r="G97" s="206" t="s">
        <v>135</v>
      </c>
      <c r="H97" s="207">
        <v>1</v>
      </c>
      <c r="I97" s="208"/>
      <c r="J97" s="209">
        <f>ROUND(I97*H97,2)</f>
        <v>0</v>
      </c>
      <c r="K97" s="205" t="s">
        <v>193</v>
      </c>
      <c r="L97" s="42"/>
      <c r="M97" s="210" t="s">
        <v>19</v>
      </c>
      <c r="N97" s="211" t="s">
        <v>44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178</v>
      </c>
      <c r="AT97" s="16" t="s">
        <v>132</v>
      </c>
      <c r="AU97" s="16" t="s">
        <v>81</v>
      </c>
      <c r="AY97" s="16" t="s">
        <v>130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81</v>
      </c>
      <c r="BK97" s="214">
        <f>ROUND(I97*H97,2)</f>
        <v>0</v>
      </c>
      <c r="BL97" s="16" t="s">
        <v>178</v>
      </c>
      <c r="BM97" s="16" t="s">
        <v>244</v>
      </c>
    </row>
    <row r="98" s="1" customFormat="1" ht="22.5" customHeight="1">
      <c r="B98" s="37"/>
      <c r="C98" s="218" t="s">
        <v>245</v>
      </c>
      <c r="D98" s="218" t="s">
        <v>157</v>
      </c>
      <c r="E98" s="219" t="s">
        <v>246</v>
      </c>
      <c r="F98" s="220" t="s">
        <v>247</v>
      </c>
      <c r="G98" s="221" t="s">
        <v>135</v>
      </c>
      <c r="H98" s="222">
        <v>1</v>
      </c>
      <c r="I98" s="223"/>
      <c r="J98" s="224">
        <f>ROUND(I98*H98,2)</f>
        <v>0</v>
      </c>
      <c r="K98" s="220" t="s">
        <v>193</v>
      </c>
      <c r="L98" s="225"/>
      <c r="M98" s="226" t="s">
        <v>19</v>
      </c>
      <c r="N98" s="227" t="s">
        <v>44</v>
      </c>
      <c r="O98" s="78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6" t="s">
        <v>183</v>
      </c>
      <c r="AT98" s="16" t="s">
        <v>157</v>
      </c>
      <c r="AU98" s="16" t="s">
        <v>81</v>
      </c>
      <c r="AY98" s="16" t="s">
        <v>130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81</v>
      </c>
      <c r="BK98" s="214">
        <f>ROUND(I98*H98,2)</f>
        <v>0</v>
      </c>
      <c r="BL98" s="16" t="s">
        <v>183</v>
      </c>
      <c r="BM98" s="16" t="s">
        <v>248</v>
      </c>
    </row>
    <row r="99" s="1" customFormat="1" ht="22.5" customHeight="1">
      <c r="B99" s="37"/>
      <c r="C99" s="203" t="s">
        <v>249</v>
      </c>
      <c r="D99" s="203" t="s">
        <v>132</v>
      </c>
      <c r="E99" s="204" t="s">
        <v>250</v>
      </c>
      <c r="F99" s="205" t="s">
        <v>251</v>
      </c>
      <c r="G99" s="206" t="s">
        <v>135</v>
      </c>
      <c r="H99" s="207">
        <v>4</v>
      </c>
      <c r="I99" s="208"/>
      <c r="J99" s="209">
        <f>ROUND(I99*H99,2)</f>
        <v>0</v>
      </c>
      <c r="K99" s="205" t="s">
        <v>193</v>
      </c>
      <c r="L99" s="42"/>
      <c r="M99" s="210" t="s">
        <v>19</v>
      </c>
      <c r="N99" s="211" t="s">
        <v>44</v>
      </c>
      <c r="O99" s="78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6" t="s">
        <v>178</v>
      </c>
      <c r="AT99" s="16" t="s">
        <v>132</v>
      </c>
      <c r="AU99" s="16" t="s">
        <v>81</v>
      </c>
      <c r="AY99" s="16" t="s">
        <v>130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81</v>
      </c>
      <c r="BK99" s="214">
        <f>ROUND(I99*H99,2)</f>
        <v>0</v>
      </c>
      <c r="BL99" s="16" t="s">
        <v>178</v>
      </c>
      <c r="BM99" s="16" t="s">
        <v>252</v>
      </c>
    </row>
    <row r="100" s="1" customFormat="1" ht="22.5" customHeight="1">
      <c r="B100" s="37"/>
      <c r="C100" s="218" t="s">
        <v>253</v>
      </c>
      <c r="D100" s="218" t="s">
        <v>157</v>
      </c>
      <c r="E100" s="219" t="s">
        <v>254</v>
      </c>
      <c r="F100" s="220" t="s">
        <v>255</v>
      </c>
      <c r="G100" s="221" t="s">
        <v>135</v>
      </c>
      <c r="H100" s="222">
        <v>1</v>
      </c>
      <c r="I100" s="223"/>
      <c r="J100" s="224">
        <f>ROUND(I100*H100,2)</f>
        <v>0</v>
      </c>
      <c r="K100" s="220" t="s">
        <v>193</v>
      </c>
      <c r="L100" s="225"/>
      <c r="M100" s="226" t="s">
        <v>19</v>
      </c>
      <c r="N100" s="227" t="s">
        <v>44</v>
      </c>
      <c r="O100" s="78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6" t="s">
        <v>183</v>
      </c>
      <c r="AT100" s="16" t="s">
        <v>157</v>
      </c>
      <c r="AU100" s="16" t="s">
        <v>81</v>
      </c>
      <c r="AY100" s="16" t="s">
        <v>130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81</v>
      </c>
      <c r="BK100" s="214">
        <f>ROUND(I100*H100,2)</f>
        <v>0</v>
      </c>
      <c r="BL100" s="16" t="s">
        <v>183</v>
      </c>
      <c r="BM100" s="16" t="s">
        <v>256</v>
      </c>
    </row>
    <row r="101" s="1" customFormat="1" ht="22.5" customHeight="1">
      <c r="B101" s="37"/>
      <c r="C101" s="218" t="s">
        <v>257</v>
      </c>
      <c r="D101" s="218" t="s">
        <v>157</v>
      </c>
      <c r="E101" s="219" t="s">
        <v>258</v>
      </c>
      <c r="F101" s="220" t="s">
        <v>259</v>
      </c>
      <c r="G101" s="221" t="s">
        <v>135</v>
      </c>
      <c r="H101" s="222">
        <v>3</v>
      </c>
      <c r="I101" s="223"/>
      <c r="J101" s="224">
        <f>ROUND(I101*H101,2)</f>
        <v>0</v>
      </c>
      <c r="K101" s="220" t="s">
        <v>193</v>
      </c>
      <c r="L101" s="225"/>
      <c r="M101" s="226" t="s">
        <v>19</v>
      </c>
      <c r="N101" s="227" t="s">
        <v>44</v>
      </c>
      <c r="O101" s="78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6" t="s">
        <v>183</v>
      </c>
      <c r="AT101" s="16" t="s">
        <v>157</v>
      </c>
      <c r="AU101" s="16" t="s">
        <v>81</v>
      </c>
      <c r="AY101" s="16" t="s">
        <v>130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81</v>
      </c>
      <c r="BK101" s="214">
        <f>ROUND(I101*H101,2)</f>
        <v>0</v>
      </c>
      <c r="BL101" s="16" t="s">
        <v>183</v>
      </c>
      <c r="BM101" s="16" t="s">
        <v>260</v>
      </c>
    </row>
    <row r="102" s="1" customFormat="1" ht="22.5" customHeight="1">
      <c r="B102" s="37"/>
      <c r="C102" s="203" t="s">
        <v>7</v>
      </c>
      <c r="D102" s="203" t="s">
        <v>132</v>
      </c>
      <c r="E102" s="204" t="s">
        <v>261</v>
      </c>
      <c r="F102" s="205" t="s">
        <v>262</v>
      </c>
      <c r="G102" s="206" t="s">
        <v>135</v>
      </c>
      <c r="H102" s="207">
        <v>2</v>
      </c>
      <c r="I102" s="208"/>
      <c r="J102" s="209">
        <f>ROUND(I102*H102,2)</f>
        <v>0</v>
      </c>
      <c r="K102" s="205" t="s">
        <v>193</v>
      </c>
      <c r="L102" s="42"/>
      <c r="M102" s="210" t="s">
        <v>19</v>
      </c>
      <c r="N102" s="211" t="s">
        <v>44</v>
      </c>
      <c r="O102" s="78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6" t="s">
        <v>178</v>
      </c>
      <c r="AT102" s="16" t="s">
        <v>132</v>
      </c>
      <c r="AU102" s="16" t="s">
        <v>81</v>
      </c>
      <c r="AY102" s="16" t="s">
        <v>130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81</v>
      </c>
      <c r="BK102" s="214">
        <f>ROUND(I102*H102,2)</f>
        <v>0</v>
      </c>
      <c r="BL102" s="16" t="s">
        <v>178</v>
      </c>
      <c r="BM102" s="16" t="s">
        <v>263</v>
      </c>
    </row>
    <row r="103" s="1" customFormat="1" ht="22.5" customHeight="1">
      <c r="B103" s="37"/>
      <c r="C103" s="218" t="s">
        <v>264</v>
      </c>
      <c r="D103" s="218" t="s">
        <v>157</v>
      </c>
      <c r="E103" s="219" t="s">
        <v>265</v>
      </c>
      <c r="F103" s="220" t="s">
        <v>266</v>
      </c>
      <c r="G103" s="221" t="s">
        <v>135</v>
      </c>
      <c r="H103" s="222">
        <v>2</v>
      </c>
      <c r="I103" s="223"/>
      <c r="J103" s="224">
        <f>ROUND(I103*H103,2)</f>
        <v>0</v>
      </c>
      <c r="K103" s="220" t="s">
        <v>193</v>
      </c>
      <c r="L103" s="225"/>
      <c r="M103" s="226" t="s">
        <v>19</v>
      </c>
      <c r="N103" s="227" t="s">
        <v>44</v>
      </c>
      <c r="O103" s="78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6" t="s">
        <v>183</v>
      </c>
      <c r="AT103" s="16" t="s">
        <v>157</v>
      </c>
      <c r="AU103" s="16" t="s">
        <v>81</v>
      </c>
      <c r="AY103" s="16" t="s">
        <v>130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81</v>
      </c>
      <c r="BK103" s="214">
        <f>ROUND(I103*H103,2)</f>
        <v>0</v>
      </c>
      <c r="BL103" s="16" t="s">
        <v>183</v>
      </c>
      <c r="BM103" s="16" t="s">
        <v>267</v>
      </c>
    </row>
    <row r="104" s="1" customFormat="1" ht="22.5" customHeight="1">
      <c r="B104" s="37"/>
      <c r="C104" s="203" t="s">
        <v>268</v>
      </c>
      <c r="D104" s="203" t="s">
        <v>132</v>
      </c>
      <c r="E104" s="204" t="s">
        <v>269</v>
      </c>
      <c r="F104" s="205" t="s">
        <v>270</v>
      </c>
      <c r="G104" s="206" t="s">
        <v>135</v>
      </c>
      <c r="H104" s="207">
        <v>96</v>
      </c>
      <c r="I104" s="208"/>
      <c r="J104" s="209">
        <f>ROUND(I104*H104,2)</f>
        <v>0</v>
      </c>
      <c r="K104" s="205" t="s">
        <v>193</v>
      </c>
      <c r="L104" s="42"/>
      <c r="M104" s="210" t="s">
        <v>19</v>
      </c>
      <c r="N104" s="211" t="s">
        <v>44</v>
      </c>
      <c r="O104" s="78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6" t="s">
        <v>178</v>
      </c>
      <c r="AT104" s="16" t="s">
        <v>132</v>
      </c>
      <c r="AU104" s="16" t="s">
        <v>81</v>
      </c>
      <c r="AY104" s="16" t="s">
        <v>130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81</v>
      </c>
      <c r="BK104" s="214">
        <f>ROUND(I104*H104,2)</f>
        <v>0</v>
      </c>
      <c r="BL104" s="16" t="s">
        <v>178</v>
      </c>
      <c r="BM104" s="16" t="s">
        <v>271</v>
      </c>
    </row>
    <row r="105" s="1" customFormat="1" ht="22.5" customHeight="1">
      <c r="B105" s="37"/>
      <c r="C105" s="203" t="s">
        <v>272</v>
      </c>
      <c r="D105" s="203" t="s">
        <v>132</v>
      </c>
      <c r="E105" s="204" t="s">
        <v>273</v>
      </c>
      <c r="F105" s="205" t="s">
        <v>274</v>
      </c>
      <c r="G105" s="206" t="s">
        <v>135</v>
      </c>
      <c r="H105" s="207">
        <v>96</v>
      </c>
      <c r="I105" s="208"/>
      <c r="J105" s="209">
        <f>ROUND(I105*H105,2)</f>
        <v>0</v>
      </c>
      <c r="K105" s="205" t="s">
        <v>193</v>
      </c>
      <c r="L105" s="42"/>
      <c r="M105" s="210" t="s">
        <v>19</v>
      </c>
      <c r="N105" s="211" t="s">
        <v>44</v>
      </c>
      <c r="O105" s="78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6" t="s">
        <v>178</v>
      </c>
      <c r="AT105" s="16" t="s">
        <v>132</v>
      </c>
      <c r="AU105" s="16" t="s">
        <v>81</v>
      </c>
      <c r="AY105" s="16" t="s">
        <v>130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6" t="s">
        <v>81</v>
      </c>
      <c r="BK105" s="214">
        <f>ROUND(I105*H105,2)</f>
        <v>0</v>
      </c>
      <c r="BL105" s="16" t="s">
        <v>178</v>
      </c>
      <c r="BM105" s="16" t="s">
        <v>275</v>
      </c>
    </row>
    <row r="106" s="1" customFormat="1" ht="22.5" customHeight="1">
      <c r="B106" s="37"/>
      <c r="C106" s="218" t="s">
        <v>276</v>
      </c>
      <c r="D106" s="218" t="s">
        <v>157</v>
      </c>
      <c r="E106" s="219" t="s">
        <v>277</v>
      </c>
      <c r="F106" s="220" t="s">
        <v>278</v>
      </c>
      <c r="G106" s="221" t="s">
        <v>135</v>
      </c>
      <c r="H106" s="222">
        <v>96</v>
      </c>
      <c r="I106" s="223"/>
      <c r="J106" s="224">
        <f>ROUND(I106*H106,2)</f>
        <v>0</v>
      </c>
      <c r="K106" s="220" t="s">
        <v>193</v>
      </c>
      <c r="L106" s="225"/>
      <c r="M106" s="226" t="s">
        <v>19</v>
      </c>
      <c r="N106" s="227" t="s">
        <v>44</v>
      </c>
      <c r="O106" s="78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16" t="s">
        <v>183</v>
      </c>
      <c r="AT106" s="16" t="s">
        <v>157</v>
      </c>
      <c r="AU106" s="16" t="s">
        <v>81</v>
      </c>
      <c r="AY106" s="16" t="s">
        <v>130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6" t="s">
        <v>81</v>
      </c>
      <c r="BK106" s="214">
        <f>ROUND(I106*H106,2)</f>
        <v>0</v>
      </c>
      <c r="BL106" s="16" t="s">
        <v>183</v>
      </c>
      <c r="BM106" s="16" t="s">
        <v>279</v>
      </c>
    </row>
    <row r="107" s="1" customFormat="1" ht="22.5" customHeight="1">
      <c r="B107" s="37"/>
      <c r="C107" s="218" t="s">
        <v>280</v>
      </c>
      <c r="D107" s="218" t="s">
        <v>157</v>
      </c>
      <c r="E107" s="219" t="s">
        <v>281</v>
      </c>
      <c r="F107" s="220" t="s">
        <v>282</v>
      </c>
      <c r="G107" s="221" t="s">
        <v>135</v>
      </c>
      <c r="H107" s="222">
        <v>60</v>
      </c>
      <c r="I107" s="223"/>
      <c r="J107" s="224">
        <f>ROUND(I107*H107,2)</f>
        <v>0</v>
      </c>
      <c r="K107" s="220" t="s">
        <v>193</v>
      </c>
      <c r="L107" s="225"/>
      <c r="M107" s="226" t="s">
        <v>19</v>
      </c>
      <c r="N107" s="227" t="s">
        <v>44</v>
      </c>
      <c r="O107" s="78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16" t="s">
        <v>183</v>
      </c>
      <c r="AT107" s="16" t="s">
        <v>157</v>
      </c>
      <c r="AU107" s="16" t="s">
        <v>81</v>
      </c>
      <c r="AY107" s="16" t="s">
        <v>130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6" t="s">
        <v>81</v>
      </c>
      <c r="BK107" s="214">
        <f>ROUND(I107*H107,2)</f>
        <v>0</v>
      </c>
      <c r="BL107" s="16" t="s">
        <v>183</v>
      </c>
      <c r="BM107" s="16" t="s">
        <v>283</v>
      </c>
    </row>
    <row r="108" s="1" customFormat="1" ht="22.5" customHeight="1">
      <c r="B108" s="37"/>
      <c r="C108" s="218" t="s">
        <v>284</v>
      </c>
      <c r="D108" s="218" t="s">
        <v>157</v>
      </c>
      <c r="E108" s="219" t="s">
        <v>285</v>
      </c>
      <c r="F108" s="220" t="s">
        <v>286</v>
      </c>
      <c r="G108" s="221" t="s">
        <v>135</v>
      </c>
      <c r="H108" s="222">
        <v>11</v>
      </c>
      <c r="I108" s="223"/>
      <c r="J108" s="224">
        <f>ROUND(I108*H108,2)</f>
        <v>0</v>
      </c>
      <c r="K108" s="220" t="s">
        <v>193</v>
      </c>
      <c r="L108" s="225"/>
      <c r="M108" s="226" t="s">
        <v>19</v>
      </c>
      <c r="N108" s="227" t="s">
        <v>44</v>
      </c>
      <c r="O108" s="78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6" t="s">
        <v>183</v>
      </c>
      <c r="AT108" s="16" t="s">
        <v>157</v>
      </c>
      <c r="AU108" s="16" t="s">
        <v>81</v>
      </c>
      <c r="AY108" s="16" t="s">
        <v>130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6" t="s">
        <v>81</v>
      </c>
      <c r="BK108" s="214">
        <f>ROUND(I108*H108,2)</f>
        <v>0</v>
      </c>
      <c r="BL108" s="16" t="s">
        <v>183</v>
      </c>
      <c r="BM108" s="16" t="s">
        <v>287</v>
      </c>
    </row>
    <row r="109" s="1" customFormat="1" ht="22.5" customHeight="1">
      <c r="B109" s="37"/>
      <c r="C109" s="218" t="s">
        <v>288</v>
      </c>
      <c r="D109" s="218" t="s">
        <v>157</v>
      </c>
      <c r="E109" s="219" t="s">
        <v>289</v>
      </c>
      <c r="F109" s="220" t="s">
        <v>290</v>
      </c>
      <c r="G109" s="221" t="s">
        <v>135</v>
      </c>
      <c r="H109" s="222">
        <v>13</v>
      </c>
      <c r="I109" s="223"/>
      <c r="J109" s="224">
        <f>ROUND(I109*H109,2)</f>
        <v>0</v>
      </c>
      <c r="K109" s="220" t="s">
        <v>193</v>
      </c>
      <c r="L109" s="225"/>
      <c r="M109" s="226" t="s">
        <v>19</v>
      </c>
      <c r="N109" s="227" t="s">
        <v>44</v>
      </c>
      <c r="O109" s="78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6" t="s">
        <v>183</v>
      </c>
      <c r="AT109" s="16" t="s">
        <v>157</v>
      </c>
      <c r="AU109" s="16" t="s">
        <v>81</v>
      </c>
      <c r="AY109" s="16" t="s">
        <v>130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6" t="s">
        <v>81</v>
      </c>
      <c r="BK109" s="214">
        <f>ROUND(I109*H109,2)</f>
        <v>0</v>
      </c>
      <c r="BL109" s="16" t="s">
        <v>183</v>
      </c>
      <c r="BM109" s="16" t="s">
        <v>291</v>
      </c>
    </row>
    <row r="110" s="1" customFormat="1" ht="22.5" customHeight="1">
      <c r="B110" s="37"/>
      <c r="C110" s="218" t="s">
        <v>292</v>
      </c>
      <c r="D110" s="218" t="s">
        <v>157</v>
      </c>
      <c r="E110" s="219" t="s">
        <v>293</v>
      </c>
      <c r="F110" s="220" t="s">
        <v>294</v>
      </c>
      <c r="G110" s="221" t="s">
        <v>135</v>
      </c>
      <c r="H110" s="222">
        <v>8</v>
      </c>
      <c r="I110" s="223"/>
      <c r="J110" s="224">
        <f>ROUND(I110*H110,2)</f>
        <v>0</v>
      </c>
      <c r="K110" s="220" t="s">
        <v>193</v>
      </c>
      <c r="L110" s="225"/>
      <c r="M110" s="226" t="s">
        <v>19</v>
      </c>
      <c r="N110" s="227" t="s">
        <v>44</v>
      </c>
      <c r="O110" s="78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16" t="s">
        <v>183</v>
      </c>
      <c r="AT110" s="16" t="s">
        <v>157</v>
      </c>
      <c r="AU110" s="16" t="s">
        <v>81</v>
      </c>
      <c r="AY110" s="16" t="s">
        <v>130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6" t="s">
        <v>81</v>
      </c>
      <c r="BK110" s="214">
        <f>ROUND(I110*H110,2)</f>
        <v>0</v>
      </c>
      <c r="BL110" s="16" t="s">
        <v>183</v>
      </c>
      <c r="BM110" s="16" t="s">
        <v>295</v>
      </c>
    </row>
    <row r="111" s="1" customFormat="1" ht="22.5" customHeight="1">
      <c r="B111" s="37"/>
      <c r="C111" s="218" t="s">
        <v>296</v>
      </c>
      <c r="D111" s="218" t="s">
        <v>157</v>
      </c>
      <c r="E111" s="219" t="s">
        <v>297</v>
      </c>
      <c r="F111" s="220" t="s">
        <v>298</v>
      </c>
      <c r="G111" s="221" t="s">
        <v>135</v>
      </c>
      <c r="H111" s="222">
        <v>4</v>
      </c>
      <c r="I111" s="223"/>
      <c r="J111" s="224">
        <f>ROUND(I111*H111,2)</f>
        <v>0</v>
      </c>
      <c r="K111" s="220" t="s">
        <v>193</v>
      </c>
      <c r="L111" s="225"/>
      <c r="M111" s="226" t="s">
        <v>19</v>
      </c>
      <c r="N111" s="227" t="s">
        <v>44</v>
      </c>
      <c r="O111" s="78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6" t="s">
        <v>183</v>
      </c>
      <c r="AT111" s="16" t="s">
        <v>157</v>
      </c>
      <c r="AU111" s="16" t="s">
        <v>81</v>
      </c>
      <c r="AY111" s="16" t="s">
        <v>130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6" t="s">
        <v>81</v>
      </c>
      <c r="BK111" s="214">
        <f>ROUND(I111*H111,2)</f>
        <v>0</v>
      </c>
      <c r="BL111" s="16" t="s">
        <v>183</v>
      </c>
      <c r="BM111" s="16" t="s">
        <v>299</v>
      </c>
    </row>
    <row r="112" s="1" customFormat="1" ht="22.5" customHeight="1">
      <c r="B112" s="37"/>
      <c r="C112" s="218" t="s">
        <v>300</v>
      </c>
      <c r="D112" s="218" t="s">
        <v>157</v>
      </c>
      <c r="E112" s="219" t="s">
        <v>301</v>
      </c>
      <c r="F112" s="220" t="s">
        <v>302</v>
      </c>
      <c r="G112" s="221" t="s">
        <v>135</v>
      </c>
      <c r="H112" s="222">
        <v>1</v>
      </c>
      <c r="I112" s="223"/>
      <c r="J112" s="224">
        <f>ROUND(I112*H112,2)</f>
        <v>0</v>
      </c>
      <c r="K112" s="220" t="s">
        <v>193</v>
      </c>
      <c r="L112" s="225"/>
      <c r="M112" s="226" t="s">
        <v>19</v>
      </c>
      <c r="N112" s="227" t="s">
        <v>44</v>
      </c>
      <c r="O112" s="78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16" t="s">
        <v>183</v>
      </c>
      <c r="AT112" s="16" t="s">
        <v>157</v>
      </c>
      <c r="AU112" s="16" t="s">
        <v>81</v>
      </c>
      <c r="AY112" s="16" t="s">
        <v>130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6" t="s">
        <v>81</v>
      </c>
      <c r="BK112" s="214">
        <f>ROUND(I112*H112,2)</f>
        <v>0</v>
      </c>
      <c r="BL112" s="16" t="s">
        <v>183</v>
      </c>
      <c r="BM112" s="16" t="s">
        <v>303</v>
      </c>
    </row>
    <row r="113" s="1" customFormat="1" ht="22.5" customHeight="1">
      <c r="B113" s="37"/>
      <c r="C113" s="218" t="s">
        <v>160</v>
      </c>
      <c r="D113" s="218" t="s">
        <v>157</v>
      </c>
      <c r="E113" s="219" t="s">
        <v>304</v>
      </c>
      <c r="F113" s="220" t="s">
        <v>305</v>
      </c>
      <c r="G113" s="221" t="s">
        <v>135</v>
      </c>
      <c r="H113" s="222">
        <v>1</v>
      </c>
      <c r="I113" s="223"/>
      <c r="J113" s="224">
        <f>ROUND(I113*H113,2)</f>
        <v>0</v>
      </c>
      <c r="K113" s="220" t="s">
        <v>193</v>
      </c>
      <c r="L113" s="225"/>
      <c r="M113" s="226" t="s">
        <v>19</v>
      </c>
      <c r="N113" s="227" t="s">
        <v>44</v>
      </c>
      <c r="O113" s="78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16" t="s">
        <v>183</v>
      </c>
      <c r="AT113" s="16" t="s">
        <v>157</v>
      </c>
      <c r="AU113" s="16" t="s">
        <v>81</v>
      </c>
      <c r="AY113" s="16" t="s">
        <v>130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6" t="s">
        <v>81</v>
      </c>
      <c r="BK113" s="214">
        <f>ROUND(I113*H113,2)</f>
        <v>0</v>
      </c>
      <c r="BL113" s="16" t="s">
        <v>183</v>
      </c>
      <c r="BM113" s="16" t="s">
        <v>306</v>
      </c>
    </row>
    <row r="114" s="1" customFormat="1" ht="22.5" customHeight="1">
      <c r="B114" s="37"/>
      <c r="C114" s="218" t="s">
        <v>307</v>
      </c>
      <c r="D114" s="218" t="s">
        <v>157</v>
      </c>
      <c r="E114" s="219" t="s">
        <v>308</v>
      </c>
      <c r="F114" s="220" t="s">
        <v>309</v>
      </c>
      <c r="G114" s="221" t="s">
        <v>135</v>
      </c>
      <c r="H114" s="222">
        <v>1</v>
      </c>
      <c r="I114" s="223"/>
      <c r="J114" s="224">
        <f>ROUND(I114*H114,2)</f>
        <v>0</v>
      </c>
      <c r="K114" s="220" t="s">
        <v>193</v>
      </c>
      <c r="L114" s="225"/>
      <c r="M114" s="226" t="s">
        <v>19</v>
      </c>
      <c r="N114" s="227" t="s">
        <v>44</v>
      </c>
      <c r="O114" s="78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16" t="s">
        <v>183</v>
      </c>
      <c r="AT114" s="16" t="s">
        <v>157</v>
      </c>
      <c r="AU114" s="16" t="s">
        <v>81</v>
      </c>
      <c r="AY114" s="16" t="s">
        <v>130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6" t="s">
        <v>81</v>
      </c>
      <c r="BK114" s="214">
        <f>ROUND(I114*H114,2)</f>
        <v>0</v>
      </c>
      <c r="BL114" s="16" t="s">
        <v>183</v>
      </c>
      <c r="BM114" s="16" t="s">
        <v>310</v>
      </c>
    </row>
    <row r="115" s="1" customFormat="1" ht="22.5" customHeight="1">
      <c r="B115" s="37"/>
      <c r="C115" s="218" t="s">
        <v>311</v>
      </c>
      <c r="D115" s="218" t="s">
        <v>157</v>
      </c>
      <c r="E115" s="219" t="s">
        <v>312</v>
      </c>
      <c r="F115" s="220" t="s">
        <v>313</v>
      </c>
      <c r="G115" s="221" t="s">
        <v>135</v>
      </c>
      <c r="H115" s="222">
        <v>1</v>
      </c>
      <c r="I115" s="223"/>
      <c r="J115" s="224">
        <f>ROUND(I115*H115,2)</f>
        <v>0</v>
      </c>
      <c r="K115" s="220" t="s">
        <v>193</v>
      </c>
      <c r="L115" s="225"/>
      <c r="M115" s="226" t="s">
        <v>19</v>
      </c>
      <c r="N115" s="227" t="s">
        <v>44</v>
      </c>
      <c r="O115" s="78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16" t="s">
        <v>183</v>
      </c>
      <c r="AT115" s="16" t="s">
        <v>157</v>
      </c>
      <c r="AU115" s="16" t="s">
        <v>81</v>
      </c>
      <c r="AY115" s="16" t="s">
        <v>130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6" t="s">
        <v>81</v>
      </c>
      <c r="BK115" s="214">
        <f>ROUND(I115*H115,2)</f>
        <v>0</v>
      </c>
      <c r="BL115" s="16" t="s">
        <v>183</v>
      </c>
      <c r="BM115" s="16" t="s">
        <v>314</v>
      </c>
    </row>
    <row r="116" s="1" customFormat="1" ht="45" customHeight="1">
      <c r="B116" s="37"/>
      <c r="C116" s="203" t="s">
        <v>315</v>
      </c>
      <c r="D116" s="203" t="s">
        <v>132</v>
      </c>
      <c r="E116" s="204" t="s">
        <v>316</v>
      </c>
      <c r="F116" s="205" t="s">
        <v>317</v>
      </c>
      <c r="G116" s="206" t="s">
        <v>135</v>
      </c>
      <c r="H116" s="207">
        <v>1</v>
      </c>
      <c r="I116" s="208"/>
      <c r="J116" s="209">
        <f>ROUND(I116*H116,2)</f>
        <v>0</v>
      </c>
      <c r="K116" s="205" t="s">
        <v>193</v>
      </c>
      <c r="L116" s="42"/>
      <c r="M116" s="210" t="s">
        <v>19</v>
      </c>
      <c r="N116" s="211" t="s">
        <v>44</v>
      </c>
      <c r="O116" s="78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16" t="s">
        <v>178</v>
      </c>
      <c r="AT116" s="16" t="s">
        <v>132</v>
      </c>
      <c r="AU116" s="16" t="s">
        <v>81</v>
      </c>
      <c r="AY116" s="16" t="s">
        <v>130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6" t="s">
        <v>81</v>
      </c>
      <c r="BK116" s="214">
        <f>ROUND(I116*H116,2)</f>
        <v>0</v>
      </c>
      <c r="BL116" s="16" t="s">
        <v>178</v>
      </c>
      <c r="BM116" s="16" t="s">
        <v>318</v>
      </c>
    </row>
    <row r="117" s="1" customFormat="1" ht="22.5" customHeight="1">
      <c r="B117" s="37"/>
      <c r="C117" s="203" t="s">
        <v>319</v>
      </c>
      <c r="D117" s="203" t="s">
        <v>132</v>
      </c>
      <c r="E117" s="204" t="s">
        <v>320</v>
      </c>
      <c r="F117" s="205" t="s">
        <v>321</v>
      </c>
      <c r="G117" s="206" t="s">
        <v>135</v>
      </c>
      <c r="H117" s="207">
        <v>4</v>
      </c>
      <c r="I117" s="208"/>
      <c r="J117" s="209">
        <f>ROUND(I117*H117,2)</f>
        <v>0</v>
      </c>
      <c r="K117" s="205" t="s">
        <v>193</v>
      </c>
      <c r="L117" s="42"/>
      <c r="M117" s="210" t="s">
        <v>19</v>
      </c>
      <c r="N117" s="211" t="s">
        <v>44</v>
      </c>
      <c r="O117" s="78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6" t="s">
        <v>178</v>
      </c>
      <c r="AT117" s="16" t="s">
        <v>132</v>
      </c>
      <c r="AU117" s="16" t="s">
        <v>81</v>
      </c>
      <c r="AY117" s="16" t="s">
        <v>130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6" t="s">
        <v>81</v>
      </c>
      <c r="BK117" s="214">
        <f>ROUND(I117*H117,2)</f>
        <v>0</v>
      </c>
      <c r="BL117" s="16" t="s">
        <v>178</v>
      </c>
      <c r="BM117" s="16" t="s">
        <v>322</v>
      </c>
    </row>
    <row r="118" s="1" customFormat="1" ht="22.5" customHeight="1">
      <c r="B118" s="37"/>
      <c r="C118" s="203" t="s">
        <v>323</v>
      </c>
      <c r="D118" s="203" t="s">
        <v>132</v>
      </c>
      <c r="E118" s="204" t="s">
        <v>324</v>
      </c>
      <c r="F118" s="205" t="s">
        <v>325</v>
      </c>
      <c r="G118" s="206" t="s">
        <v>135</v>
      </c>
      <c r="H118" s="207">
        <v>1</v>
      </c>
      <c r="I118" s="208"/>
      <c r="J118" s="209">
        <f>ROUND(I118*H118,2)</f>
        <v>0</v>
      </c>
      <c r="K118" s="205" t="s">
        <v>193</v>
      </c>
      <c r="L118" s="42"/>
      <c r="M118" s="210" t="s">
        <v>19</v>
      </c>
      <c r="N118" s="211" t="s">
        <v>44</v>
      </c>
      <c r="O118" s="78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16" t="s">
        <v>178</v>
      </c>
      <c r="AT118" s="16" t="s">
        <v>132</v>
      </c>
      <c r="AU118" s="16" t="s">
        <v>81</v>
      </c>
      <c r="AY118" s="16" t="s">
        <v>130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6" t="s">
        <v>81</v>
      </c>
      <c r="BK118" s="214">
        <f>ROUND(I118*H118,2)</f>
        <v>0</v>
      </c>
      <c r="BL118" s="16" t="s">
        <v>178</v>
      </c>
      <c r="BM118" s="16" t="s">
        <v>326</v>
      </c>
    </row>
    <row r="119" s="1" customFormat="1" ht="22.5" customHeight="1">
      <c r="B119" s="37"/>
      <c r="C119" s="203" t="s">
        <v>327</v>
      </c>
      <c r="D119" s="203" t="s">
        <v>132</v>
      </c>
      <c r="E119" s="204" t="s">
        <v>328</v>
      </c>
      <c r="F119" s="205" t="s">
        <v>329</v>
      </c>
      <c r="G119" s="206" t="s">
        <v>135</v>
      </c>
      <c r="H119" s="207">
        <v>1</v>
      </c>
      <c r="I119" s="208"/>
      <c r="J119" s="209">
        <f>ROUND(I119*H119,2)</f>
        <v>0</v>
      </c>
      <c r="K119" s="205" t="s">
        <v>193</v>
      </c>
      <c r="L119" s="42"/>
      <c r="M119" s="210" t="s">
        <v>19</v>
      </c>
      <c r="N119" s="211" t="s">
        <v>44</v>
      </c>
      <c r="O119" s="78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16" t="s">
        <v>178</v>
      </c>
      <c r="AT119" s="16" t="s">
        <v>132</v>
      </c>
      <c r="AU119" s="16" t="s">
        <v>81</v>
      </c>
      <c r="AY119" s="16" t="s">
        <v>130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81</v>
      </c>
      <c r="BK119" s="214">
        <f>ROUND(I119*H119,2)</f>
        <v>0</v>
      </c>
      <c r="BL119" s="16" t="s">
        <v>178</v>
      </c>
      <c r="BM119" s="16" t="s">
        <v>330</v>
      </c>
    </row>
    <row r="120" s="1" customFormat="1" ht="22.5" customHeight="1">
      <c r="B120" s="37"/>
      <c r="C120" s="203" t="s">
        <v>331</v>
      </c>
      <c r="D120" s="203" t="s">
        <v>132</v>
      </c>
      <c r="E120" s="204" t="s">
        <v>332</v>
      </c>
      <c r="F120" s="205" t="s">
        <v>333</v>
      </c>
      <c r="G120" s="206" t="s">
        <v>135</v>
      </c>
      <c r="H120" s="207">
        <v>1</v>
      </c>
      <c r="I120" s="208"/>
      <c r="J120" s="209">
        <f>ROUND(I120*H120,2)</f>
        <v>0</v>
      </c>
      <c r="K120" s="205" t="s">
        <v>193</v>
      </c>
      <c r="L120" s="42"/>
      <c r="M120" s="210" t="s">
        <v>19</v>
      </c>
      <c r="N120" s="211" t="s">
        <v>44</v>
      </c>
      <c r="O120" s="78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6" t="s">
        <v>178</v>
      </c>
      <c r="AT120" s="16" t="s">
        <v>132</v>
      </c>
      <c r="AU120" s="16" t="s">
        <v>81</v>
      </c>
      <c r="AY120" s="16" t="s">
        <v>130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6" t="s">
        <v>81</v>
      </c>
      <c r="BK120" s="214">
        <f>ROUND(I120*H120,2)</f>
        <v>0</v>
      </c>
      <c r="BL120" s="16" t="s">
        <v>178</v>
      </c>
      <c r="BM120" s="16" t="s">
        <v>334</v>
      </c>
    </row>
    <row r="121" s="1" customFormat="1" ht="22.5" customHeight="1">
      <c r="B121" s="37"/>
      <c r="C121" s="218" t="s">
        <v>335</v>
      </c>
      <c r="D121" s="218" t="s">
        <v>157</v>
      </c>
      <c r="E121" s="219" t="s">
        <v>336</v>
      </c>
      <c r="F121" s="220" t="s">
        <v>337</v>
      </c>
      <c r="G121" s="221" t="s">
        <v>135</v>
      </c>
      <c r="H121" s="222">
        <v>1</v>
      </c>
      <c r="I121" s="223"/>
      <c r="J121" s="224">
        <f>ROUND(I121*H121,2)</f>
        <v>0</v>
      </c>
      <c r="K121" s="220" t="s">
        <v>193</v>
      </c>
      <c r="L121" s="225"/>
      <c r="M121" s="226" t="s">
        <v>19</v>
      </c>
      <c r="N121" s="227" t="s">
        <v>44</v>
      </c>
      <c r="O121" s="78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6" t="s">
        <v>183</v>
      </c>
      <c r="AT121" s="16" t="s">
        <v>157</v>
      </c>
      <c r="AU121" s="16" t="s">
        <v>81</v>
      </c>
      <c r="AY121" s="16" t="s">
        <v>130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81</v>
      </c>
      <c r="BK121" s="214">
        <f>ROUND(I121*H121,2)</f>
        <v>0</v>
      </c>
      <c r="BL121" s="16" t="s">
        <v>183</v>
      </c>
      <c r="BM121" s="16" t="s">
        <v>338</v>
      </c>
    </row>
    <row r="122" s="1" customFormat="1" ht="22.5" customHeight="1">
      <c r="B122" s="37"/>
      <c r="C122" s="218" t="s">
        <v>339</v>
      </c>
      <c r="D122" s="218" t="s">
        <v>157</v>
      </c>
      <c r="E122" s="219" t="s">
        <v>340</v>
      </c>
      <c r="F122" s="220" t="s">
        <v>341</v>
      </c>
      <c r="G122" s="221" t="s">
        <v>135</v>
      </c>
      <c r="H122" s="222">
        <v>1</v>
      </c>
      <c r="I122" s="223"/>
      <c r="J122" s="224">
        <f>ROUND(I122*H122,2)</f>
        <v>0</v>
      </c>
      <c r="K122" s="220" t="s">
        <v>193</v>
      </c>
      <c r="L122" s="225"/>
      <c r="M122" s="226" t="s">
        <v>19</v>
      </c>
      <c r="N122" s="227" t="s">
        <v>44</v>
      </c>
      <c r="O122" s="78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16" t="s">
        <v>183</v>
      </c>
      <c r="AT122" s="16" t="s">
        <v>157</v>
      </c>
      <c r="AU122" s="16" t="s">
        <v>81</v>
      </c>
      <c r="AY122" s="16" t="s">
        <v>130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81</v>
      </c>
      <c r="BK122" s="214">
        <f>ROUND(I122*H122,2)</f>
        <v>0</v>
      </c>
      <c r="BL122" s="16" t="s">
        <v>183</v>
      </c>
      <c r="BM122" s="16" t="s">
        <v>342</v>
      </c>
    </row>
    <row r="123" s="1" customFormat="1" ht="22.5" customHeight="1">
      <c r="B123" s="37"/>
      <c r="C123" s="218" t="s">
        <v>343</v>
      </c>
      <c r="D123" s="218" t="s">
        <v>157</v>
      </c>
      <c r="E123" s="219" t="s">
        <v>344</v>
      </c>
      <c r="F123" s="220" t="s">
        <v>345</v>
      </c>
      <c r="G123" s="221" t="s">
        <v>135</v>
      </c>
      <c r="H123" s="222">
        <v>1</v>
      </c>
      <c r="I123" s="223"/>
      <c r="J123" s="224">
        <f>ROUND(I123*H123,2)</f>
        <v>0</v>
      </c>
      <c r="K123" s="220" t="s">
        <v>193</v>
      </c>
      <c r="L123" s="225"/>
      <c r="M123" s="226" t="s">
        <v>19</v>
      </c>
      <c r="N123" s="227" t="s">
        <v>44</v>
      </c>
      <c r="O123" s="78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16" t="s">
        <v>183</v>
      </c>
      <c r="AT123" s="16" t="s">
        <v>157</v>
      </c>
      <c r="AU123" s="16" t="s">
        <v>81</v>
      </c>
      <c r="AY123" s="16" t="s">
        <v>130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81</v>
      </c>
      <c r="BK123" s="214">
        <f>ROUND(I123*H123,2)</f>
        <v>0</v>
      </c>
      <c r="BL123" s="16" t="s">
        <v>183</v>
      </c>
      <c r="BM123" s="16" t="s">
        <v>346</v>
      </c>
    </row>
    <row r="124" s="1" customFormat="1" ht="22.5" customHeight="1">
      <c r="B124" s="37"/>
      <c r="C124" s="218" t="s">
        <v>347</v>
      </c>
      <c r="D124" s="218" t="s">
        <v>157</v>
      </c>
      <c r="E124" s="219" t="s">
        <v>348</v>
      </c>
      <c r="F124" s="220" t="s">
        <v>349</v>
      </c>
      <c r="G124" s="221" t="s">
        <v>135</v>
      </c>
      <c r="H124" s="222">
        <v>6</v>
      </c>
      <c r="I124" s="223"/>
      <c r="J124" s="224">
        <f>ROUND(I124*H124,2)</f>
        <v>0</v>
      </c>
      <c r="K124" s="220" t="s">
        <v>193</v>
      </c>
      <c r="L124" s="225"/>
      <c r="M124" s="226" t="s">
        <v>19</v>
      </c>
      <c r="N124" s="227" t="s">
        <v>44</v>
      </c>
      <c r="O124" s="78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16" t="s">
        <v>183</v>
      </c>
      <c r="AT124" s="16" t="s">
        <v>157</v>
      </c>
      <c r="AU124" s="16" t="s">
        <v>81</v>
      </c>
      <c r="AY124" s="16" t="s">
        <v>130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81</v>
      </c>
      <c r="BK124" s="214">
        <f>ROUND(I124*H124,2)</f>
        <v>0</v>
      </c>
      <c r="BL124" s="16" t="s">
        <v>183</v>
      </c>
      <c r="BM124" s="16" t="s">
        <v>350</v>
      </c>
    </row>
    <row r="125" s="1" customFormat="1" ht="22.5" customHeight="1">
      <c r="B125" s="37"/>
      <c r="C125" s="203" t="s">
        <v>351</v>
      </c>
      <c r="D125" s="203" t="s">
        <v>132</v>
      </c>
      <c r="E125" s="204" t="s">
        <v>352</v>
      </c>
      <c r="F125" s="205" t="s">
        <v>353</v>
      </c>
      <c r="G125" s="206" t="s">
        <v>135</v>
      </c>
      <c r="H125" s="207">
        <v>2</v>
      </c>
      <c r="I125" s="208"/>
      <c r="J125" s="209">
        <f>ROUND(I125*H125,2)</f>
        <v>0</v>
      </c>
      <c r="K125" s="205" t="s">
        <v>193</v>
      </c>
      <c r="L125" s="42"/>
      <c r="M125" s="210" t="s">
        <v>19</v>
      </c>
      <c r="N125" s="211" t="s">
        <v>44</v>
      </c>
      <c r="O125" s="78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6" t="s">
        <v>178</v>
      </c>
      <c r="AT125" s="16" t="s">
        <v>132</v>
      </c>
      <c r="AU125" s="16" t="s">
        <v>81</v>
      </c>
      <c r="AY125" s="16" t="s">
        <v>130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81</v>
      </c>
      <c r="BK125" s="214">
        <f>ROUND(I125*H125,2)</f>
        <v>0</v>
      </c>
      <c r="BL125" s="16" t="s">
        <v>178</v>
      </c>
      <c r="BM125" s="16" t="s">
        <v>354</v>
      </c>
    </row>
    <row r="126" s="1" customFormat="1" ht="22.5" customHeight="1">
      <c r="B126" s="37"/>
      <c r="C126" s="203" t="s">
        <v>355</v>
      </c>
      <c r="D126" s="203" t="s">
        <v>132</v>
      </c>
      <c r="E126" s="204" t="s">
        <v>356</v>
      </c>
      <c r="F126" s="205" t="s">
        <v>357</v>
      </c>
      <c r="G126" s="206" t="s">
        <v>135</v>
      </c>
      <c r="H126" s="207">
        <v>2</v>
      </c>
      <c r="I126" s="208"/>
      <c r="J126" s="209">
        <f>ROUND(I126*H126,2)</f>
        <v>0</v>
      </c>
      <c r="K126" s="205" t="s">
        <v>193</v>
      </c>
      <c r="L126" s="42"/>
      <c r="M126" s="210" t="s">
        <v>19</v>
      </c>
      <c r="N126" s="211" t="s">
        <v>44</v>
      </c>
      <c r="O126" s="78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16" t="s">
        <v>178</v>
      </c>
      <c r="AT126" s="16" t="s">
        <v>132</v>
      </c>
      <c r="AU126" s="16" t="s">
        <v>81</v>
      </c>
      <c r="AY126" s="16" t="s">
        <v>130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81</v>
      </c>
      <c r="BK126" s="214">
        <f>ROUND(I126*H126,2)</f>
        <v>0</v>
      </c>
      <c r="BL126" s="16" t="s">
        <v>178</v>
      </c>
      <c r="BM126" s="16" t="s">
        <v>358</v>
      </c>
    </row>
    <row r="127" s="1" customFormat="1" ht="22.5" customHeight="1">
      <c r="B127" s="37"/>
      <c r="C127" s="203" t="s">
        <v>359</v>
      </c>
      <c r="D127" s="203" t="s">
        <v>132</v>
      </c>
      <c r="E127" s="204" t="s">
        <v>360</v>
      </c>
      <c r="F127" s="205" t="s">
        <v>361</v>
      </c>
      <c r="G127" s="206" t="s">
        <v>135</v>
      </c>
      <c r="H127" s="207">
        <v>1</v>
      </c>
      <c r="I127" s="208"/>
      <c r="J127" s="209">
        <f>ROUND(I127*H127,2)</f>
        <v>0</v>
      </c>
      <c r="K127" s="205" t="s">
        <v>193</v>
      </c>
      <c r="L127" s="42"/>
      <c r="M127" s="210" t="s">
        <v>19</v>
      </c>
      <c r="N127" s="211" t="s">
        <v>44</v>
      </c>
      <c r="O127" s="78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16" t="s">
        <v>178</v>
      </c>
      <c r="AT127" s="16" t="s">
        <v>132</v>
      </c>
      <c r="AU127" s="16" t="s">
        <v>81</v>
      </c>
      <c r="AY127" s="16" t="s">
        <v>130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81</v>
      </c>
      <c r="BK127" s="214">
        <f>ROUND(I127*H127,2)</f>
        <v>0</v>
      </c>
      <c r="BL127" s="16" t="s">
        <v>178</v>
      </c>
      <c r="BM127" s="16" t="s">
        <v>362</v>
      </c>
    </row>
    <row r="128" s="1" customFormat="1" ht="22.5" customHeight="1">
      <c r="B128" s="37"/>
      <c r="C128" s="218" t="s">
        <v>363</v>
      </c>
      <c r="D128" s="218" t="s">
        <v>157</v>
      </c>
      <c r="E128" s="219" t="s">
        <v>364</v>
      </c>
      <c r="F128" s="220" t="s">
        <v>365</v>
      </c>
      <c r="G128" s="221" t="s">
        <v>135</v>
      </c>
      <c r="H128" s="222">
        <v>1</v>
      </c>
      <c r="I128" s="223"/>
      <c r="J128" s="224">
        <f>ROUND(I128*H128,2)</f>
        <v>0</v>
      </c>
      <c r="K128" s="220" t="s">
        <v>193</v>
      </c>
      <c r="L128" s="225"/>
      <c r="M128" s="226" t="s">
        <v>19</v>
      </c>
      <c r="N128" s="227" t="s">
        <v>44</v>
      </c>
      <c r="O128" s="78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6" t="s">
        <v>183</v>
      </c>
      <c r="AT128" s="16" t="s">
        <v>157</v>
      </c>
      <c r="AU128" s="16" t="s">
        <v>81</v>
      </c>
      <c r="AY128" s="16" t="s">
        <v>130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81</v>
      </c>
      <c r="BK128" s="214">
        <f>ROUND(I128*H128,2)</f>
        <v>0</v>
      </c>
      <c r="BL128" s="16" t="s">
        <v>183</v>
      </c>
      <c r="BM128" s="16" t="s">
        <v>366</v>
      </c>
    </row>
    <row r="129" s="1" customFormat="1" ht="22.5" customHeight="1">
      <c r="B129" s="37"/>
      <c r="C129" s="203" t="s">
        <v>367</v>
      </c>
      <c r="D129" s="203" t="s">
        <v>132</v>
      </c>
      <c r="E129" s="204" t="s">
        <v>368</v>
      </c>
      <c r="F129" s="205" t="s">
        <v>369</v>
      </c>
      <c r="G129" s="206" t="s">
        <v>135</v>
      </c>
      <c r="H129" s="207">
        <v>1</v>
      </c>
      <c r="I129" s="208"/>
      <c r="J129" s="209">
        <f>ROUND(I129*H129,2)</f>
        <v>0</v>
      </c>
      <c r="K129" s="205" t="s">
        <v>193</v>
      </c>
      <c r="L129" s="42"/>
      <c r="M129" s="210" t="s">
        <v>19</v>
      </c>
      <c r="N129" s="211" t="s">
        <v>44</v>
      </c>
      <c r="O129" s="78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6" t="s">
        <v>178</v>
      </c>
      <c r="AT129" s="16" t="s">
        <v>132</v>
      </c>
      <c r="AU129" s="16" t="s">
        <v>81</v>
      </c>
      <c r="AY129" s="16" t="s">
        <v>130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81</v>
      </c>
      <c r="BK129" s="214">
        <f>ROUND(I129*H129,2)</f>
        <v>0</v>
      </c>
      <c r="BL129" s="16" t="s">
        <v>178</v>
      </c>
      <c r="BM129" s="16" t="s">
        <v>370</v>
      </c>
    </row>
    <row r="130" s="1" customFormat="1" ht="22.5" customHeight="1">
      <c r="B130" s="37"/>
      <c r="C130" s="218" t="s">
        <v>371</v>
      </c>
      <c r="D130" s="218" t="s">
        <v>157</v>
      </c>
      <c r="E130" s="219" t="s">
        <v>372</v>
      </c>
      <c r="F130" s="220" t="s">
        <v>373</v>
      </c>
      <c r="G130" s="221" t="s">
        <v>135</v>
      </c>
      <c r="H130" s="222">
        <v>1</v>
      </c>
      <c r="I130" s="223"/>
      <c r="J130" s="224">
        <f>ROUND(I130*H130,2)</f>
        <v>0</v>
      </c>
      <c r="K130" s="220" t="s">
        <v>193</v>
      </c>
      <c r="L130" s="225"/>
      <c r="M130" s="226" t="s">
        <v>19</v>
      </c>
      <c r="N130" s="227" t="s">
        <v>44</v>
      </c>
      <c r="O130" s="78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16" t="s">
        <v>183</v>
      </c>
      <c r="AT130" s="16" t="s">
        <v>157</v>
      </c>
      <c r="AU130" s="16" t="s">
        <v>81</v>
      </c>
      <c r="AY130" s="16" t="s">
        <v>130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81</v>
      </c>
      <c r="BK130" s="214">
        <f>ROUND(I130*H130,2)</f>
        <v>0</v>
      </c>
      <c r="BL130" s="16" t="s">
        <v>183</v>
      </c>
      <c r="BM130" s="16" t="s">
        <v>374</v>
      </c>
    </row>
    <row r="131" s="1" customFormat="1" ht="33.75" customHeight="1">
      <c r="B131" s="37"/>
      <c r="C131" s="203" t="s">
        <v>375</v>
      </c>
      <c r="D131" s="203" t="s">
        <v>132</v>
      </c>
      <c r="E131" s="204" t="s">
        <v>376</v>
      </c>
      <c r="F131" s="205" t="s">
        <v>377</v>
      </c>
      <c r="G131" s="206" t="s">
        <v>135</v>
      </c>
      <c r="H131" s="207">
        <v>1</v>
      </c>
      <c r="I131" s="208"/>
      <c r="J131" s="209">
        <f>ROUND(I131*H131,2)</f>
        <v>0</v>
      </c>
      <c r="K131" s="205" t="s">
        <v>193</v>
      </c>
      <c r="L131" s="42"/>
      <c r="M131" s="210" t="s">
        <v>19</v>
      </c>
      <c r="N131" s="211" t="s">
        <v>44</v>
      </c>
      <c r="O131" s="78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16" t="s">
        <v>178</v>
      </c>
      <c r="AT131" s="16" t="s">
        <v>132</v>
      </c>
      <c r="AU131" s="16" t="s">
        <v>81</v>
      </c>
      <c r="AY131" s="16" t="s">
        <v>130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81</v>
      </c>
      <c r="BK131" s="214">
        <f>ROUND(I131*H131,2)</f>
        <v>0</v>
      </c>
      <c r="BL131" s="16" t="s">
        <v>178</v>
      </c>
      <c r="BM131" s="16" t="s">
        <v>378</v>
      </c>
    </row>
    <row r="132" s="1" customFormat="1" ht="22.5" customHeight="1">
      <c r="B132" s="37"/>
      <c r="C132" s="203" t="s">
        <v>379</v>
      </c>
      <c r="D132" s="203" t="s">
        <v>132</v>
      </c>
      <c r="E132" s="204" t="s">
        <v>380</v>
      </c>
      <c r="F132" s="205" t="s">
        <v>381</v>
      </c>
      <c r="G132" s="206" t="s">
        <v>135</v>
      </c>
      <c r="H132" s="207">
        <v>2</v>
      </c>
      <c r="I132" s="208"/>
      <c r="J132" s="209">
        <f>ROUND(I132*H132,2)</f>
        <v>0</v>
      </c>
      <c r="K132" s="205" t="s">
        <v>193</v>
      </c>
      <c r="L132" s="42"/>
      <c r="M132" s="210" t="s">
        <v>19</v>
      </c>
      <c r="N132" s="211" t="s">
        <v>44</v>
      </c>
      <c r="O132" s="78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6" t="s">
        <v>178</v>
      </c>
      <c r="AT132" s="16" t="s">
        <v>132</v>
      </c>
      <c r="AU132" s="16" t="s">
        <v>81</v>
      </c>
      <c r="AY132" s="16" t="s">
        <v>130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81</v>
      </c>
      <c r="BK132" s="214">
        <f>ROUND(I132*H132,2)</f>
        <v>0</v>
      </c>
      <c r="BL132" s="16" t="s">
        <v>178</v>
      </c>
      <c r="BM132" s="16" t="s">
        <v>382</v>
      </c>
    </row>
    <row r="133" s="1" customFormat="1" ht="22.5" customHeight="1">
      <c r="B133" s="37"/>
      <c r="C133" s="203" t="s">
        <v>383</v>
      </c>
      <c r="D133" s="203" t="s">
        <v>132</v>
      </c>
      <c r="E133" s="204" t="s">
        <v>384</v>
      </c>
      <c r="F133" s="205" t="s">
        <v>385</v>
      </c>
      <c r="G133" s="206" t="s">
        <v>135</v>
      </c>
      <c r="H133" s="207">
        <v>2</v>
      </c>
      <c r="I133" s="208"/>
      <c r="J133" s="209">
        <f>ROUND(I133*H133,2)</f>
        <v>0</v>
      </c>
      <c r="K133" s="205" t="s">
        <v>193</v>
      </c>
      <c r="L133" s="42"/>
      <c r="M133" s="210" t="s">
        <v>19</v>
      </c>
      <c r="N133" s="211" t="s">
        <v>44</v>
      </c>
      <c r="O133" s="78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6" t="s">
        <v>178</v>
      </c>
      <c r="AT133" s="16" t="s">
        <v>132</v>
      </c>
      <c r="AU133" s="16" t="s">
        <v>81</v>
      </c>
      <c r="AY133" s="16" t="s">
        <v>130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81</v>
      </c>
      <c r="BK133" s="214">
        <f>ROUND(I133*H133,2)</f>
        <v>0</v>
      </c>
      <c r="BL133" s="16" t="s">
        <v>178</v>
      </c>
      <c r="BM133" s="16" t="s">
        <v>386</v>
      </c>
    </row>
    <row r="134" s="1" customFormat="1" ht="22.5" customHeight="1">
      <c r="B134" s="37"/>
      <c r="C134" s="203" t="s">
        <v>387</v>
      </c>
      <c r="D134" s="203" t="s">
        <v>132</v>
      </c>
      <c r="E134" s="204" t="s">
        <v>388</v>
      </c>
      <c r="F134" s="205" t="s">
        <v>389</v>
      </c>
      <c r="G134" s="206" t="s">
        <v>177</v>
      </c>
      <c r="H134" s="207">
        <v>1</v>
      </c>
      <c r="I134" s="208"/>
      <c r="J134" s="209">
        <f>ROUND(I134*H134,2)</f>
        <v>0</v>
      </c>
      <c r="K134" s="205" t="s">
        <v>193</v>
      </c>
      <c r="L134" s="42"/>
      <c r="M134" s="210" t="s">
        <v>19</v>
      </c>
      <c r="N134" s="211" t="s">
        <v>44</v>
      </c>
      <c r="O134" s="78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6" t="s">
        <v>178</v>
      </c>
      <c r="AT134" s="16" t="s">
        <v>132</v>
      </c>
      <c r="AU134" s="16" t="s">
        <v>81</v>
      </c>
      <c r="AY134" s="16" t="s">
        <v>130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81</v>
      </c>
      <c r="BK134" s="214">
        <f>ROUND(I134*H134,2)</f>
        <v>0</v>
      </c>
      <c r="BL134" s="16" t="s">
        <v>178</v>
      </c>
      <c r="BM134" s="16" t="s">
        <v>390</v>
      </c>
    </row>
    <row r="135" s="1" customFormat="1" ht="22.5" customHeight="1">
      <c r="B135" s="37"/>
      <c r="C135" s="203" t="s">
        <v>391</v>
      </c>
      <c r="D135" s="203" t="s">
        <v>132</v>
      </c>
      <c r="E135" s="204" t="s">
        <v>392</v>
      </c>
      <c r="F135" s="205" t="s">
        <v>393</v>
      </c>
      <c r="G135" s="206" t="s">
        <v>135</v>
      </c>
      <c r="H135" s="207">
        <v>4</v>
      </c>
      <c r="I135" s="208"/>
      <c r="J135" s="209">
        <f>ROUND(I135*H135,2)</f>
        <v>0</v>
      </c>
      <c r="K135" s="205" t="s">
        <v>193</v>
      </c>
      <c r="L135" s="42"/>
      <c r="M135" s="210" t="s">
        <v>19</v>
      </c>
      <c r="N135" s="211" t="s">
        <v>44</v>
      </c>
      <c r="O135" s="78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16" t="s">
        <v>178</v>
      </c>
      <c r="AT135" s="16" t="s">
        <v>132</v>
      </c>
      <c r="AU135" s="16" t="s">
        <v>81</v>
      </c>
      <c r="AY135" s="16" t="s">
        <v>130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81</v>
      </c>
      <c r="BK135" s="214">
        <f>ROUND(I135*H135,2)</f>
        <v>0</v>
      </c>
      <c r="BL135" s="16" t="s">
        <v>178</v>
      </c>
      <c r="BM135" s="16" t="s">
        <v>394</v>
      </c>
    </row>
    <row r="136" s="1" customFormat="1" ht="22.5" customHeight="1">
      <c r="B136" s="37"/>
      <c r="C136" s="203" t="s">
        <v>395</v>
      </c>
      <c r="D136" s="203" t="s">
        <v>132</v>
      </c>
      <c r="E136" s="204" t="s">
        <v>396</v>
      </c>
      <c r="F136" s="205" t="s">
        <v>397</v>
      </c>
      <c r="G136" s="206" t="s">
        <v>135</v>
      </c>
      <c r="H136" s="207">
        <v>4</v>
      </c>
      <c r="I136" s="208"/>
      <c r="J136" s="209">
        <f>ROUND(I136*H136,2)</f>
        <v>0</v>
      </c>
      <c r="K136" s="205" t="s">
        <v>193</v>
      </c>
      <c r="L136" s="42"/>
      <c r="M136" s="210" t="s">
        <v>19</v>
      </c>
      <c r="N136" s="211" t="s">
        <v>44</v>
      </c>
      <c r="O136" s="78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6" t="s">
        <v>178</v>
      </c>
      <c r="AT136" s="16" t="s">
        <v>132</v>
      </c>
      <c r="AU136" s="16" t="s">
        <v>81</v>
      </c>
      <c r="AY136" s="16" t="s">
        <v>130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81</v>
      </c>
      <c r="BK136" s="214">
        <f>ROUND(I136*H136,2)</f>
        <v>0</v>
      </c>
      <c r="BL136" s="16" t="s">
        <v>178</v>
      </c>
      <c r="BM136" s="16" t="s">
        <v>398</v>
      </c>
    </row>
    <row r="137" s="1" customFormat="1" ht="22.5" customHeight="1">
      <c r="B137" s="37"/>
      <c r="C137" s="203" t="s">
        <v>399</v>
      </c>
      <c r="D137" s="203" t="s">
        <v>132</v>
      </c>
      <c r="E137" s="204" t="s">
        <v>400</v>
      </c>
      <c r="F137" s="205" t="s">
        <v>401</v>
      </c>
      <c r="G137" s="206" t="s">
        <v>135</v>
      </c>
      <c r="H137" s="207">
        <v>1</v>
      </c>
      <c r="I137" s="208"/>
      <c r="J137" s="209">
        <f>ROUND(I137*H137,2)</f>
        <v>0</v>
      </c>
      <c r="K137" s="205" t="s">
        <v>193</v>
      </c>
      <c r="L137" s="42"/>
      <c r="M137" s="210" t="s">
        <v>19</v>
      </c>
      <c r="N137" s="211" t="s">
        <v>44</v>
      </c>
      <c r="O137" s="78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6" t="s">
        <v>178</v>
      </c>
      <c r="AT137" s="16" t="s">
        <v>132</v>
      </c>
      <c r="AU137" s="16" t="s">
        <v>81</v>
      </c>
      <c r="AY137" s="16" t="s">
        <v>130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81</v>
      </c>
      <c r="BK137" s="214">
        <f>ROUND(I137*H137,2)</f>
        <v>0</v>
      </c>
      <c r="BL137" s="16" t="s">
        <v>178</v>
      </c>
      <c r="BM137" s="16" t="s">
        <v>402</v>
      </c>
    </row>
    <row r="138" s="1" customFormat="1" ht="22.5" customHeight="1">
      <c r="B138" s="37"/>
      <c r="C138" s="203" t="s">
        <v>403</v>
      </c>
      <c r="D138" s="203" t="s">
        <v>132</v>
      </c>
      <c r="E138" s="204" t="s">
        <v>404</v>
      </c>
      <c r="F138" s="205" t="s">
        <v>405</v>
      </c>
      <c r="G138" s="206" t="s">
        <v>135</v>
      </c>
      <c r="H138" s="207">
        <v>1</v>
      </c>
      <c r="I138" s="208"/>
      <c r="J138" s="209">
        <f>ROUND(I138*H138,2)</f>
        <v>0</v>
      </c>
      <c r="K138" s="205" t="s">
        <v>193</v>
      </c>
      <c r="L138" s="42"/>
      <c r="M138" s="210" t="s">
        <v>19</v>
      </c>
      <c r="N138" s="211" t="s">
        <v>44</v>
      </c>
      <c r="O138" s="78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6" t="s">
        <v>178</v>
      </c>
      <c r="AT138" s="16" t="s">
        <v>132</v>
      </c>
      <c r="AU138" s="16" t="s">
        <v>81</v>
      </c>
      <c r="AY138" s="16" t="s">
        <v>130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81</v>
      </c>
      <c r="BK138" s="214">
        <f>ROUND(I138*H138,2)</f>
        <v>0</v>
      </c>
      <c r="BL138" s="16" t="s">
        <v>178</v>
      </c>
      <c r="BM138" s="16" t="s">
        <v>406</v>
      </c>
    </row>
    <row r="139" s="1" customFormat="1" ht="22.5" customHeight="1">
      <c r="B139" s="37"/>
      <c r="C139" s="203" t="s">
        <v>407</v>
      </c>
      <c r="D139" s="203" t="s">
        <v>132</v>
      </c>
      <c r="E139" s="204" t="s">
        <v>408</v>
      </c>
      <c r="F139" s="205" t="s">
        <v>409</v>
      </c>
      <c r="G139" s="206" t="s">
        <v>135</v>
      </c>
      <c r="H139" s="207">
        <v>4</v>
      </c>
      <c r="I139" s="208"/>
      <c r="J139" s="209">
        <f>ROUND(I139*H139,2)</f>
        <v>0</v>
      </c>
      <c r="K139" s="205" t="s">
        <v>193</v>
      </c>
      <c r="L139" s="42"/>
      <c r="M139" s="210" t="s">
        <v>19</v>
      </c>
      <c r="N139" s="211" t="s">
        <v>44</v>
      </c>
      <c r="O139" s="78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16" t="s">
        <v>178</v>
      </c>
      <c r="AT139" s="16" t="s">
        <v>132</v>
      </c>
      <c r="AU139" s="16" t="s">
        <v>81</v>
      </c>
      <c r="AY139" s="16" t="s">
        <v>130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81</v>
      </c>
      <c r="BK139" s="214">
        <f>ROUND(I139*H139,2)</f>
        <v>0</v>
      </c>
      <c r="BL139" s="16" t="s">
        <v>178</v>
      </c>
      <c r="BM139" s="16" t="s">
        <v>410</v>
      </c>
    </row>
    <row r="140" s="1" customFormat="1" ht="22.5" customHeight="1">
      <c r="B140" s="37"/>
      <c r="C140" s="203" t="s">
        <v>411</v>
      </c>
      <c r="D140" s="203" t="s">
        <v>132</v>
      </c>
      <c r="E140" s="204" t="s">
        <v>412</v>
      </c>
      <c r="F140" s="205" t="s">
        <v>413</v>
      </c>
      <c r="G140" s="206" t="s">
        <v>135</v>
      </c>
      <c r="H140" s="207">
        <v>12</v>
      </c>
      <c r="I140" s="208"/>
      <c r="J140" s="209">
        <f>ROUND(I140*H140,2)</f>
        <v>0</v>
      </c>
      <c r="K140" s="205" t="s">
        <v>193</v>
      </c>
      <c r="L140" s="42"/>
      <c r="M140" s="210" t="s">
        <v>19</v>
      </c>
      <c r="N140" s="211" t="s">
        <v>44</v>
      </c>
      <c r="O140" s="78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6" t="s">
        <v>178</v>
      </c>
      <c r="AT140" s="16" t="s">
        <v>132</v>
      </c>
      <c r="AU140" s="16" t="s">
        <v>81</v>
      </c>
      <c r="AY140" s="16" t="s">
        <v>130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81</v>
      </c>
      <c r="BK140" s="214">
        <f>ROUND(I140*H140,2)</f>
        <v>0</v>
      </c>
      <c r="BL140" s="16" t="s">
        <v>178</v>
      </c>
      <c r="BM140" s="16" t="s">
        <v>414</v>
      </c>
    </row>
    <row r="141" s="1" customFormat="1" ht="22.5" customHeight="1">
      <c r="B141" s="37"/>
      <c r="C141" s="203" t="s">
        <v>415</v>
      </c>
      <c r="D141" s="203" t="s">
        <v>132</v>
      </c>
      <c r="E141" s="204" t="s">
        <v>416</v>
      </c>
      <c r="F141" s="205" t="s">
        <v>417</v>
      </c>
      <c r="G141" s="206" t="s">
        <v>135</v>
      </c>
      <c r="H141" s="207">
        <v>12</v>
      </c>
      <c r="I141" s="208"/>
      <c r="J141" s="209">
        <f>ROUND(I141*H141,2)</f>
        <v>0</v>
      </c>
      <c r="K141" s="205" t="s">
        <v>193</v>
      </c>
      <c r="L141" s="42"/>
      <c r="M141" s="210" t="s">
        <v>19</v>
      </c>
      <c r="N141" s="211" t="s">
        <v>44</v>
      </c>
      <c r="O141" s="78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6" t="s">
        <v>178</v>
      </c>
      <c r="AT141" s="16" t="s">
        <v>132</v>
      </c>
      <c r="AU141" s="16" t="s">
        <v>81</v>
      </c>
      <c r="AY141" s="16" t="s">
        <v>130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81</v>
      </c>
      <c r="BK141" s="214">
        <f>ROUND(I141*H141,2)</f>
        <v>0</v>
      </c>
      <c r="BL141" s="16" t="s">
        <v>178</v>
      </c>
      <c r="BM141" s="16" t="s">
        <v>418</v>
      </c>
    </row>
    <row r="142" s="1" customFormat="1" ht="22.5" customHeight="1">
      <c r="B142" s="37"/>
      <c r="C142" s="203" t="s">
        <v>169</v>
      </c>
      <c r="D142" s="203" t="s">
        <v>132</v>
      </c>
      <c r="E142" s="204" t="s">
        <v>419</v>
      </c>
      <c r="F142" s="205" t="s">
        <v>420</v>
      </c>
      <c r="G142" s="206" t="s">
        <v>135</v>
      </c>
      <c r="H142" s="207">
        <v>3</v>
      </c>
      <c r="I142" s="208"/>
      <c r="J142" s="209">
        <f>ROUND(I142*H142,2)</f>
        <v>0</v>
      </c>
      <c r="K142" s="205" t="s">
        <v>193</v>
      </c>
      <c r="L142" s="42"/>
      <c r="M142" s="210" t="s">
        <v>19</v>
      </c>
      <c r="N142" s="211" t="s">
        <v>44</v>
      </c>
      <c r="O142" s="78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16" t="s">
        <v>178</v>
      </c>
      <c r="AT142" s="16" t="s">
        <v>132</v>
      </c>
      <c r="AU142" s="16" t="s">
        <v>81</v>
      </c>
      <c r="AY142" s="16" t="s">
        <v>130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81</v>
      </c>
      <c r="BK142" s="214">
        <f>ROUND(I142*H142,2)</f>
        <v>0</v>
      </c>
      <c r="BL142" s="16" t="s">
        <v>178</v>
      </c>
      <c r="BM142" s="16" t="s">
        <v>421</v>
      </c>
    </row>
    <row r="143" s="1" customFormat="1" ht="22.5" customHeight="1">
      <c r="B143" s="37"/>
      <c r="C143" s="203" t="s">
        <v>422</v>
      </c>
      <c r="D143" s="203" t="s">
        <v>132</v>
      </c>
      <c r="E143" s="204" t="s">
        <v>423</v>
      </c>
      <c r="F143" s="205" t="s">
        <v>424</v>
      </c>
      <c r="G143" s="206" t="s">
        <v>135</v>
      </c>
      <c r="H143" s="207">
        <v>4</v>
      </c>
      <c r="I143" s="208"/>
      <c r="J143" s="209">
        <f>ROUND(I143*H143,2)</f>
        <v>0</v>
      </c>
      <c r="K143" s="205" t="s">
        <v>193</v>
      </c>
      <c r="L143" s="42"/>
      <c r="M143" s="210" t="s">
        <v>19</v>
      </c>
      <c r="N143" s="211" t="s">
        <v>44</v>
      </c>
      <c r="O143" s="78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16" t="s">
        <v>178</v>
      </c>
      <c r="AT143" s="16" t="s">
        <v>132</v>
      </c>
      <c r="AU143" s="16" t="s">
        <v>81</v>
      </c>
      <c r="AY143" s="16" t="s">
        <v>130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81</v>
      </c>
      <c r="BK143" s="214">
        <f>ROUND(I143*H143,2)</f>
        <v>0</v>
      </c>
      <c r="BL143" s="16" t="s">
        <v>178</v>
      </c>
      <c r="BM143" s="16" t="s">
        <v>425</v>
      </c>
    </row>
    <row r="144" s="1" customFormat="1" ht="22.5" customHeight="1">
      <c r="B144" s="37"/>
      <c r="C144" s="203" t="s">
        <v>426</v>
      </c>
      <c r="D144" s="203" t="s">
        <v>132</v>
      </c>
      <c r="E144" s="204" t="s">
        <v>427</v>
      </c>
      <c r="F144" s="205" t="s">
        <v>428</v>
      </c>
      <c r="G144" s="206" t="s">
        <v>135</v>
      </c>
      <c r="H144" s="207">
        <v>4</v>
      </c>
      <c r="I144" s="208"/>
      <c r="J144" s="209">
        <f>ROUND(I144*H144,2)</f>
        <v>0</v>
      </c>
      <c r="K144" s="205" t="s">
        <v>193</v>
      </c>
      <c r="L144" s="42"/>
      <c r="M144" s="210" t="s">
        <v>19</v>
      </c>
      <c r="N144" s="211" t="s">
        <v>44</v>
      </c>
      <c r="O144" s="78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6" t="s">
        <v>178</v>
      </c>
      <c r="AT144" s="16" t="s">
        <v>132</v>
      </c>
      <c r="AU144" s="16" t="s">
        <v>81</v>
      </c>
      <c r="AY144" s="16" t="s">
        <v>130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81</v>
      </c>
      <c r="BK144" s="214">
        <f>ROUND(I144*H144,2)</f>
        <v>0</v>
      </c>
      <c r="BL144" s="16" t="s">
        <v>178</v>
      </c>
      <c r="BM144" s="16" t="s">
        <v>429</v>
      </c>
    </row>
    <row r="145" s="1" customFormat="1" ht="22.5" customHeight="1">
      <c r="B145" s="37"/>
      <c r="C145" s="203" t="s">
        <v>430</v>
      </c>
      <c r="D145" s="203" t="s">
        <v>132</v>
      </c>
      <c r="E145" s="204" t="s">
        <v>431</v>
      </c>
      <c r="F145" s="205" t="s">
        <v>432</v>
      </c>
      <c r="G145" s="206" t="s">
        <v>135</v>
      </c>
      <c r="H145" s="207">
        <v>4</v>
      </c>
      <c r="I145" s="208"/>
      <c r="J145" s="209">
        <f>ROUND(I145*H145,2)</f>
        <v>0</v>
      </c>
      <c r="K145" s="205" t="s">
        <v>193</v>
      </c>
      <c r="L145" s="42"/>
      <c r="M145" s="210" t="s">
        <v>19</v>
      </c>
      <c r="N145" s="211" t="s">
        <v>44</v>
      </c>
      <c r="O145" s="78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6" t="s">
        <v>178</v>
      </c>
      <c r="AT145" s="16" t="s">
        <v>132</v>
      </c>
      <c r="AU145" s="16" t="s">
        <v>81</v>
      </c>
      <c r="AY145" s="16" t="s">
        <v>130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81</v>
      </c>
      <c r="BK145" s="214">
        <f>ROUND(I145*H145,2)</f>
        <v>0</v>
      </c>
      <c r="BL145" s="16" t="s">
        <v>178</v>
      </c>
      <c r="BM145" s="16" t="s">
        <v>433</v>
      </c>
    </row>
    <row r="146" s="1" customFormat="1" ht="22.5" customHeight="1">
      <c r="B146" s="37"/>
      <c r="C146" s="203" t="s">
        <v>434</v>
      </c>
      <c r="D146" s="203" t="s">
        <v>132</v>
      </c>
      <c r="E146" s="204" t="s">
        <v>435</v>
      </c>
      <c r="F146" s="205" t="s">
        <v>436</v>
      </c>
      <c r="G146" s="206" t="s">
        <v>135</v>
      </c>
      <c r="H146" s="207">
        <v>1</v>
      </c>
      <c r="I146" s="208"/>
      <c r="J146" s="209">
        <f>ROUND(I146*H146,2)</f>
        <v>0</v>
      </c>
      <c r="K146" s="205" t="s">
        <v>193</v>
      </c>
      <c r="L146" s="42"/>
      <c r="M146" s="210" t="s">
        <v>19</v>
      </c>
      <c r="N146" s="211" t="s">
        <v>44</v>
      </c>
      <c r="O146" s="78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16" t="s">
        <v>178</v>
      </c>
      <c r="AT146" s="16" t="s">
        <v>132</v>
      </c>
      <c r="AU146" s="16" t="s">
        <v>81</v>
      </c>
      <c r="AY146" s="16" t="s">
        <v>130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81</v>
      </c>
      <c r="BK146" s="214">
        <f>ROUND(I146*H146,2)</f>
        <v>0</v>
      </c>
      <c r="BL146" s="16" t="s">
        <v>178</v>
      </c>
      <c r="BM146" s="16" t="s">
        <v>437</v>
      </c>
    </row>
    <row r="147" s="1" customFormat="1" ht="22.5" customHeight="1">
      <c r="B147" s="37"/>
      <c r="C147" s="203" t="s">
        <v>438</v>
      </c>
      <c r="D147" s="203" t="s">
        <v>132</v>
      </c>
      <c r="E147" s="204" t="s">
        <v>439</v>
      </c>
      <c r="F147" s="205" t="s">
        <v>440</v>
      </c>
      <c r="G147" s="206" t="s">
        <v>135</v>
      </c>
      <c r="H147" s="207">
        <v>1</v>
      </c>
      <c r="I147" s="208"/>
      <c r="J147" s="209">
        <f>ROUND(I147*H147,2)</f>
        <v>0</v>
      </c>
      <c r="K147" s="205" t="s">
        <v>193</v>
      </c>
      <c r="L147" s="42"/>
      <c r="M147" s="210" t="s">
        <v>19</v>
      </c>
      <c r="N147" s="211" t="s">
        <v>44</v>
      </c>
      <c r="O147" s="78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AR147" s="16" t="s">
        <v>178</v>
      </c>
      <c r="AT147" s="16" t="s">
        <v>132</v>
      </c>
      <c r="AU147" s="16" t="s">
        <v>81</v>
      </c>
      <c r="AY147" s="16" t="s">
        <v>130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81</v>
      </c>
      <c r="BK147" s="214">
        <f>ROUND(I147*H147,2)</f>
        <v>0</v>
      </c>
      <c r="BL147" s="16" t="s">
        <v>178</v>
      </c>
      <c r="BM147" s="16" t="s">
        <v>441</v>
      </c>
    </row>
    <row r="148" s="1" customFormat="1" ht="22.5" customHeight="1">
      <c r="B148" s="37"/>
      <c r="C148" s="203" t="s">
        <v>442</v>
      </c>
      <c r="D148" s="203" t="s">
        <v>132</v>
      </c>
      <c r="E148" s="204" t="s">
        <v>443</v>
      </c>
      <c r="F148" s="205" t="s">
        <v>444</v>
      </c>
      <c r="G148" s="206" t="s">
        <v>135</v>
      </c>
      <c r="H148" s="207">
        <v>4</v>
      </c>
      <c r="I148" s="208"/>
      <c r="J148" s="209">
        <f>ROUND(I148*H148,2)</f>
        <v>0</v>
      </c>
      <c r="K148" s="205" t="s">
        <v>193</v>
      </c>
      <c r="L148" s="42"/>
      <c r="M148" s="210" t="s">
        <v>19</v>
      </c>
      <c r="N148" s="211" t="s">
        <v>44</v>
      </c>
      <c r="O148" s="78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6" t="s">
        <v>178</v>
      </c>
      <c r="AT148" s="16" t="s">
        <v>132</v>
      </c>
      <c r="AU148" s="16" t="s">
        <v>81</v>
      </c>
      <c r="AY148" s="16" t="s">
        <v>130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81</v>
      </c>
      <c r="BK148" s="214">
        <f>ROUND(I148*H148,2)</f>
        <v>0</v>
      </c>
      <c r="BL148" s="16" t="s">
        <v>178</v>
      </c>
      <c r="BM148" s="16" t="s">
        <v>445</v>
      </c>
    </row>
    <row r="149" s="1" customFormat="1" ht="22.5" customHeight="1">
      <c r="B149" s="37"/>
      <c r="C149" s="203" t="s">
        <v>446</v>
      </c>
      <c r="D149" s="203" t="s">
        <v>132</v>
      </c>
      <c r="E149" s="204" t="s">
        <v>447</v>
      </c>
      <c r="F149" s="205" t="s">
        <v>448</v>
      </c>
      <c r="G149" s="206" t="s">
        <v>135</v>
      </c>
      <c r="H149" s="207">
        <v>2</v>
      </c>
      <c r="I149" s="208"/>
      <c r="J149" s="209">
        <f>ROUND(I149*H149,2)</f>
        <v>0</v>
      </c>
      <c r="K149" s="205" t="s">
        <v>193</v>
      </c>
      <c r="L149" s="42"/>
      <c r="M149" s="210" t="s">
        <v>19</v>
      </c>
      <c r="N149" s="211" t="s">
        <v>44</v>
      </c>
      <c r="O149" s="78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6" t="s">
        <v>178</v>
      </c>
      <c r="AT149" s="16" t="s">
        <v>132</v>
      </c>
      <c r="AU149" s="16" t="s">
        <v>81</v>
      </c>
      <c r="AY149" s="16" t="s">
        <v>130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81</v>
      </c>
      <c r="BK149" s="214">
        <f>ROUND(I149*H149,2)</f>
        <v>0</v>
      </c>
      <c r="BL149" s="16" t="s">
        <v>178</v>
      </c>
      <c r="BM149" s="16" t="s">
        <v>449</v>
      </c>
    </row>
    <row r="150" s="1" customFormat="1" ht="22.5" customHeight="1">
      <c r="B150" s="37"/>
      <c r="C150" s="203" t="s">
        <v>450</v>
      </c>
      <c r="D150" s="203" t="s">
        <v>132</v>
      </c>
      <c r="E150" s="204" t="s">
        <v>451</v>
      </c>
      <c r="F150" s="205" t="s">
        <v>452</v>
      </c>
      <c r="G150" s="206" t="s">
        <v>135</v>
      </c>
      <c r="H150" s="207">
        <v>2</v>
      </c>
      <c r="I150" s="208"/>
      <c r="J150" s="209">
        <f>ROUND(I150*H150,2)</f>
        <v>0</v>
      </c>
      <c r="K150" s="205" t="s">
        <v>193</v>
      </c>
      <c r="L150" s="42"/>
      <c r="M150" s="210" t="s">
        <v>19</v>
      </c>
      <c r="N150" s="211" t="s">
        <v>44</v>
      </c>
      <c r="O150" s="78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16" t="s">
        <v>178</v>
      </c>
      <c r="AT150" s="16" t="s">
        <v>132</v>
      </c>
      <c r="AU150" s="16" t="s">
        <v>81</v>
      </c>
      <c r="AY150" s="16" t="s">
        <v>130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81</v>
      </c>
      <c r="BK150" s="214">
        <f>ROUND(I150*H150,2)</f>
        <v>0</v>
      </c>
      <c r="BL150" s="16" t="s">
        <v>178</v>
      </c>
      <c r="BM150" s="16" t="s">
        <v>453</v>
      </c>
    </row>
    <row r="151" s="1" customFormat="1" ht="22.5" customHeight="1">
      <c r="B151" s="37"/>
      <c r="C151" s="203" t="s">
        <v>454</v>
      </c>
      <c r="D151" s="203" t="s">
        <v>132</v>
      </c>
      <c r="E151" s="204" t="s">
        <v>455</v>
      </c>
      <c r="F151" s="205" t="s">
        <v>456</v>
      </c>
      <c r="G151" s="206" t="s">
        <v>135</v>
      </c>
      <c r="H151" s="207">
        <v>2</v>
      </c>
      <c r="I151" s="208"/>
      <c r="J151" s="209">
        <f>ROUND(I151*H151,2)</f>
        <v>0</v>
      </c>
      <c r="K151" s="205" t="s">
        <v>193</v>
      </c>
      <c r="L151" s="42"/>
      <c r="M151" s="210" t="s">
        <v>19</v>
      </c>
      <c r="N151" s="211" t="s">
        <v>44</v>
      </c>
      <c r="O151" s="78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6" t="s">
        <v>178</v>
      </c>
      <c r="AT151" s="16" t="s">
        <v>132</v>
      </c>
      <c r="AU151" s="16" t="s">
        <v>81</v>
      </c>
      <c r="AY151" s="16" t="s">
        <v>130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81</v>
      </c>
      <c r="BK151" s="214">
        <f>ROUND(I151*H151,2)</f>
        <v>0</v>
      </c>
      <c r="BL151" s="16" t="s">
        <v>178</v>
      </c>
      <c r="BM151" s="16" t="s">
        <v>457</v>
      </c>
    </row>
    <row r="152" s="1" customFormat="1" ht="22.5" customHeight="1">
      <c r="B152" s="37"/>
      <c r="C152" s="203" t="s">
        <v>458</v>
      </c>
      <c r="D152" s="203" t="s">
        <v>132</v>
      </c>
      <c r="E152" s="204" t="s">
        <v>459</v>
      </c>
      <c r="F152" s="205" t="s">
        <v>460</v>
      </c>
      <c r="G152" s="206" t="s">
        <v>135</v>
      </c>
      <c r="H152" s="207">
        <v>2</v>
      </c>
      <c r="I152" s="208"/>
      <c r="J152" s="209">
        <f>ROUND(I152*H152,2)</f>
        <v>0</v>
      </c>
      <c r="K152" s="205" t="s">
        <v>193</v>
      </c>
      <c r="L152" s="42"/>
      <c r="M152" s="210" t="s">
        <v>19</v>
      </c>
      <c r="N152" s="211" t="s">
        <v>44</v>
      </c>
      <c r="O152" s="78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16" t="s">
        <v>178</v>
      </c>
      <c r="AT152" s="16" t="s">
        <v>132</v>
      </c>
      <c r="AU152" s="16" t="s">
        <v>81</v>
      </c>
      <c r="AY152" s="16" t="s">
        <v>130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81</v>
      </c>
      <c r="BK152" s="214">
        <f>ROUND(I152*H152,2)</f>
        <v>0</v>
      </c>
      <c r="BL152" s="16" t="s">
        <v>178</v>
      </c>
      <c r="BM152" s="16" t="s">
        <v>461</v>
      </c>
    </row>
    <row r="153" s="1" customFormat="1" ht="22.5" customHeight="1">
      <c r="B153" s="37"/>
      <c r="C153" s="203" t="s">
        <v>462</v>
      </c>
      <c r="D153" s="203" t="s">
        <v>132</v>
      </c>
      <c r="E153" s="204" t="s">
        <v>463</v>
      </c>
      <c r="F153" s="205" t="s">
        <v>464</v>
      </c>
      <c r="G153" s="206" t="s">
        <v>135</v>
      </c>
      <c r="H153" s="207">
        <v>2</v>
      </c>
      <c r="I153" s="208"/>
      <c r="J153" s="209">
        <f>ROUND(I153*H153,2)</f>
        <v>0</v>
      </c>
      <c r="K153" s="205" t="s">
        <v>193</v>
      </c>
      <c r="L153" s="42"/>
      <c r="M153" s="210" t="s">
        <v>19</v>
      </c>
      <c r="N153" s="211" t="s">
        <v>44</v>
      </c>
      <c r="O153" s="78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6" t="s">
        <v>178</v>
      </c>
      <c r="AT153" s="16" t="s">
        <v>132</v>
      </c>
      <c r="AU153" s="16" t="s">
        <v>81</v>
      </c>
      <c r="AY153" s="16" t="s">
        <v>130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81</v>
      </c>
      <c r="BK153" s="214">
        <f>ROUND(I153*H153,2)</f>
        <v>0</v>
      </c>
      <c r="BL153" s="16" t="s">
        <v>178</v>
      </c>
      <c r="BM153" s="16" t="s">
        <v>465</v>
      </c>
    </row>
    <row r="154" s="1" customFormat="1" ht="22.5" customHeight="1">
      <c r="B154" s="37"/>
      <c r="C154" s="203" t="s">
        <v>466</v>
      </c>
      <c r="D154" s="203" t="s">
        <v>132</v>
      </c>
      <c r="E154" s="204" t="s">
        <v>467</v>
      </c>
      <c r="F154" s="205" t="s">
        <v>468</v>
      </c>
      <c r="G154" s="206" t="s">
        <v>135</v>
      </c>
      <c r="H154" s="207">
        <v>2</v>
      </c>
      <c r="I154" s="208"/>
      <c r="J154" s="209">
        <f>ROUND(I154*H154,2)</f>
        <v>0</v>
      </c>
      <c r="K154" s="205" t="s">
        <v>193</v>
      </c>
      <c r="L154" s="42"/>
      <c r="M154" s="210" t="s">
        <v>19</v>
      </c>
      <c r="N154" s="211" t="s">
        <v>44</v>
      </c>
      <c r="O154" s="78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AR154" s="16" t="s">
        <v>178</v>
      </c>
      <c r="AT154" s="16" t="s">
        <v>132</v>
      </c>
      <c r="AU154" s="16" t="s">
        <v>81</v>
      </c>
      <c r="AY154" s="16" t="s">
        <v>130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81</v>
      </c>
      <c r="BK154" s="214">
        <f>ROUND(I154*H154,2)</f>
        <v>0</v>
      </c>
      <c r="BL154" s="16" t="s">
        <v>178</v>
      </c>
      <c r="BM154" s="16" t="s">
        <v>469</v>
      </c>
    </row>
    <row r="155" s="1" customFormat="1" ht="22.5" customHeight="1">
      <c r="B155" s="37"/>
      <c r="C155" s="203" t="s">
        <v>470</v>
      </c>
      <c r="D155" s="203" t="s">
        <v>132</v>
      </c>
      <c r="E155" s="204" t="s">
        <v>471</v>
      </c>
      <c r="F155" s="205" t="s">
        <v>472</v>
      </c>
      <c r="G155" s="206" t="s">
        <v>135</v>
      </c>
      <c r="H155" s="207">
        <v>2</v>
      </c>
      <c r="I155" s="208"/>
      <c r="J155" s="209">
        <f>ROUND(I155*H155,2)</f>
        <v>0</v>
      </c>
      <c r="K155" s="205" t="s">
        <v>193</v>
      </c>
      <c r="L155" s="42"/>
      <c r="M155" s="210" t="s">
        <v>19</v>
      </c>
      <c r="N155" s="211" t="s">
        <v>44</v>
      </c>
      <c r="O155" s="78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16" t="s">
        <v>178</v>
      </c>
      <c r="AT155" s="16" t="s">
        <v>132</v>
      </c>
      <c r="AU155" s="16" t="s">
        <v>81</v>
      </c>
      <c r="AY155" s="16" t="s">
        <v>130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81</v>
      </c>
      <c r="BK155" s="214">
        <f>ROUND(I155*H155,2)</f>
        <v>0</v>
      </c>
      <c r="BL155" s="16" t="s">
        <v>178</v>
      </c>
      <c r="BM155" s="16" t="s">
        <v>473</v>
      </c>
    </row>
    <row r="156" s="1" customFormat="1" ht="22.5" customHeight="1">
      <c r="B156" s="37"/>
      <c r="C156" s="203" t="s">
        <v>474</v>
      </c>
      <c r="D156" s="203" t="s">
        <v>132</v>
      </c>
      <c r="E156" s="204" t="s">
        <v>475</v>
      </c>
      <c r="F156" s="205" t="s">
        <v>476</v>
      </c>
      <c r="G156" s="206" t="s">
        <v>135</v>
      </c>
      <c r="H156" s="207">
        <v>2</v>
      </c>
      <c r="I156" s="208"/>
      <c r="J156" s="209">
        <f>ROUND(I156*H156,2)</f>
        <v>0</v>
      </c>
      <c r="K156" s="205" t="s">
        <v>193</v>
      </c>
      <c r="L156" s="42"/>
      <c r="M156" s="210" t="s">
        <v>19</v>
      </c>
      <c r="N156" s="211" t="s">
        <v>44</v>
      </c>
      <c r="O156" s="78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16" t="s">
        <v>178</v>
      </c>
      <c r="AT156" s="16" t="s">
        <v>132</v>
      </c>
      <c r="AU156" s="16" t="s">
        <v>81</v>
      </c>
      <c r="AY156" s="16" t="s">
        <v>130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81</v>
      </c>
      <c r="BK156" s="214">
        <f>ROUND(I156*H156,2)</f>
        <v>0</v>
      </c>
      <c r="BL156" s="16" t="s">
        <v>178</v>
      </c>
      <c r="BM156" s="16" t="s">
        <v>477</v>
      </c>
    </row>
    <row r="157" s="1" customFormat="1" ht="22.5" customHeight="1">
      <c r="B157" s="37"/>
      <c r="C157" s="203" t="s">
        <v>478</v>
      </c>
      <c r="D157" s="203" t="s">
        <v>132</v>
      </c>
      <c r="E157" s="204" t="s">
        <v>479</v>
      </c>
      <c r="F157" s="205" t="s">
        <v>480</v>
      </c>
      <c r="G157" s="206" t="s">
        <v>135</v>
      </c>
      <c r="H157" s="207">
        <v>2</v>
      </c>
      <c r="I157" s="208"/>
      <c r="J157" s="209">
        <f>ROUND(I157*H157,2)</f>
        <v>0</v>
      </c>
      <c r="K157" s="205" t="s">
        <v>193</v>
      </c>
      <c r="L157" s="42"/>
      <c r="M157" s="210" t="s">
        <v>19</v>
      </c>
      <c r="N157" s="211" t="s">
        <v>44</v>
      </c>
      <c r="O157" s="78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6" t="s">
        <v>178</v>
      </c>
      <c r="AT157" s="16" t="s">
        <v>132</v>
      </c>
      <c r="AU157" s="16" t="s">
        <v>81</v>
      </c>
      <c r="AY157" s="16" t="s">
        <v>130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81</v>
      </c>
      <c r="BK157" s="214">
        <f>ROUND(I157*H157,2)</f>
        <v>0</v>
      </c>
      <c r="BL157" s="16" t="s">
        <v>178</v>
      </c>
      <c r="BM157" s="16" t="s">
        <v>481</v>
      </c>
    </row>
    <row r="158" s="1" customFormat="1" ht="22.5" customHeight="1">
      <c r="B158" s="37"/>
      <c r="C158" s="203" t="s">
        <v>482</v>
      </c>
      <c r="D158" s="203" t="s">
        <v>132</v>
      </c>
      <c r="E158" s="204" t="s">
        <v>483</v>
      </c>
      <c r="F158" s="205" t="s">
        <v>484</v>
      </c>
      <c r="G158" s="206" t="s">
        <v>135</v>
      </c>
      <c r="H158" s="207">
        <v>2</v>
      </c>
      <c r="I158" s="208"/>
      <c r="J158" s="209">
        <f>ROUND(I158*H158,2)</f>
        <v>0</v>
      </c>
      <c r="K158" s="205" t="s">
        <v>193</v>
      </c>
      <c r="L158" s="42"/>
      <c r="M158" s="210" t="s">
        <v>19</v>
      </c>
      <c r="N158" s="211" t="s">
        <v>44</v>
      </c>
      <c r="O158" s="78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16" t="s">
        <v>178</v>
      </c>
      <c r="AT158" s="16" t="s">
        <v>132</v>
      </c>
      <c r="AU158" s="16" t="s">
        <v>81</v>
      </c>
      <c r="AY158" s="16" t="s">
        <v>130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81</v>
      </c>
      <c r="BK158" s="214">
        <f>ROUND(I158*H158,2)</f>
        <v>0</v>
      </c>
      <c r="BL158" s="16" t="s">
        <v>178</v>
      </c>
      <c r="BM158" s="16" t="s">
        <v>485</v>
      </c>
    </row>
    <row r="159" s="1" customFormat="1" ht="22.5" customHeight="1">
      <c r="B159" s="37"/>
      <c r="C159" s="203" t="s">
        <v>486</v>
      </c>
      <c r="D159" s="203" t="s">
        <v>132</v>
      </c>
      <c r="E159" s="204" t="s">
        <v>487</v>
      </c>
      <c r="F159" s="205" t="s">
        <v>488</v>
      </c>
      <c r="G159" s="206" t="s">
        <v>135</v>
      </c>
      <c r="H159" s="207">
        <v>12</v>
      </c>
      <c r="I159" s="208"/>
      <c r="J159" s="209">
        <f>ROUND(I159*H159,2)</f>
        <v>0</v>
      </c>
      <c r="K159" s="205" t="s">
        <v>193</v>
      </c>
      <c r="L159" s="42"/>
      <c r="M159" s="210" t="s">
        <v>19</v>
      </c>
      <c r="N159" s="211" t="s">
        <v>44</v>
      </c>
      <c r="O159" s="78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16" t="s">
        <v>178</v>
      </c>
      <c r="AT159" s="16" t="s">
        <v>132</v>
      </c>
      <c r="AU159" s="16" t="s">
        <v>81</v>
      </c>
      <c r="AY159" s="16" t="s">
        <v>130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81</v>
      </c>
      <c r="BK159" s="214">
        <f>ROUND(I159*H159,2)</f>
        <v>0</v>
      </c>
      <c r="BL159" s="16" t="s">
        <v>178</v>
      </c>
      <c r="BM159" s="16" t="s">
        <v>489</v>
      </c>
    </row>
    <row r="160" s="1" customFormat="1" ht="22.5" customHeight="1">
      <c r="B160" s="37"/>
      <c r="C160" s="203" t="s">
        <v>490</v>
      </c>
      <c r="D160" s="203" t="s">
        <v>132</v>
      </c>
      <c r="E160" s="204" t="s">
        <v>491</v>
      </c>
      <c r="F160" s="205" t="s">
        <v>492</v>
      </c>
      <c r="G160" s="206" t="s">
        <v>135</v>
      </c>
      <c r="H160" s="207">
        <v>1</v>
      </c>
      <c r="I160" s="208"/>
      <c r="J160" s="209">
        <f>ROUND(I160*H160,2)</f>
        <v>0</v>
      </c>
      <c r="K160" s="205" t="s">
        <v>193</v>
      </c>
      <c r="L160" s="42"/>
      <c r="M160" s="210" t="s">
        <v>19</v>
      </c>
      <c r="N160" s="211" t="s">
        <v>44</v>
      </c>
      <c r="O160" s="78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16" t="s">
        <v>178</v>
      </c>
      <c r="AT160" s="16" t="s">
        <v>132</v>
      </c>
      <c r="AU160" s="16" t="s">
        <v>81</v>
      </c>
      <c r="AY160" s="16" t="s">
        <v>130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81</v>
      </c>
      <c r="BK160" s="214">
        <f>ROUND(I160*H160,2)</f>
        <v>0</v>
      </c>
      <c r="BL160" s="16" t="s">
        <v>178</v>
      </c>
      <c r="BM160" s="16" t="s">
        <v>493</v>
      </c>
    </row>
    <row r="161" s="1" customFormat="1" ht="22.5" customHeight="1">
      <c r="B161" s="37"/>
      <c r="C161" s="218" t="s">
        <v>494</v>
      </c>
      <c r="D161" s="218" t="s">
        <v>157</v>
      </c>
      <c r="E161" s="219" t="s">
        <v>495</v>
      </c>
      <c r="F161" s="220" t="s">
        <v>496</v>
      </c>
      <c r="G161" s="221" t="s">
        <v>497</v>
      </c>
      <c r="H161" s="222">
        <v>1</v>
      </c>
      <c r="I161" s="223"/>
      <c r="J161" s="224">
        <f>ROUND(I161*H161,2)</f>
        <v>0</v>
      </c>
      <c r="K161" s="220" t="s">
        <v>193</v>
      </c>
      <c r="L161" s="225"/>
      <c r="M161" s="226" t="s">
        <v>19</v>
      </c>
      <c r="N161" s="227" t="s">
        <v>44</v>
      </c>
      <c r="O161" s="78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16" t="s">
        <v>183</v>
      </c>
      <c r="AT161" s="16" t="s">
        <v>157</v>
      </c>
      <c r="AU161" s="16" t="s">
        <v>81</v>
      </c>
      <c r="AY161" s="16" t="s">
        <v>130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81</v>
      </c>
      <c r="BK161" s="214">
        <f>ROUND(I161*H161,2)</f>
        <v>0</v>
      </c>
      <c r="BL161" s="16" t="s">
        <v>183</v>
      </c>
      <c r="BM161" s="16" t="s">
        <v>498</v>
      </c>
    </row>
    <row r="162" s="1" customFormat="1" ht="22.5" customHeight="1">
      <c r="B162" s="37"/>
      <c r="C162" s="203" t="s">
        <v>499</v>
      </c>
      <c r="D162" s="203" t="s">
        <v>132</v>
      </c>
      <c r="E162" s="204" t="s">
        <v>500</v>
      </c>
      <c r="F162" s="205" t="s">
        <v>501</v>
      </c>
      <c r="G162" s="206" t="s">
        <v>135</v>
      </c>
      <c r="H162" s="207">
        <v>1</v>
      </c>
      <c r="I162" s="208"/>
      <c r="J162" s="209">
        <f>ROUND(I162*H162,2)</f>
        <v>0</v>
      </c>
      <c r="K162" s="205" t="s">
        <v>193</v>
      </c>
      <c r="L162" s="42"/>
      <c r="M162" s="210" t="s">
        <v>19</v>
      </c>
      <c r="N162" s="211" t="s">
        <v>44</v>
      </c>
      <c r="O162" s="78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6" t="s">
        <v>178</v>
      </c>
      <c r="AT162" s="16" t="s">
        <v>132</v>
      </c>
      <c r="AU162" s="16" t="s">
        <v>81</v>
      </c>
      <c r="AY162" s="16" t="s">
        <v>130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81</v>
      </c>
      <c r="BK162" s="214">
        <f>ROUND(I162*H162,2)</f>
        <v>0</v>
      </c>
      <c r="BL162" s="16" t="s">
        <v>178</v>
      </c>
      <c r="BM162" s="16" t="s">
        <v>502</v>
      </c>
    </row>
    <row r="163" s="1" customFormat="1" ht="22.5" customHeight="1">
      <c r="B163" s="37"/>
      <c r="C163" s="203" t="s">
        <v>503</v>
      </c>
      <c r="D163" s="203" t="s">
        <v>132</v>
      </c>
      <c r="E163" s="204" t="s">
        <v>504</v>
      </c>
      <c r="F163" s="205" t="s">
        <v>505</v>
      </c>
      <c r="G163" s="206" t="s">
        <v>135</v>
      </c>
      <c r="H163" s="207">
        <v>1</v>
      </c>
      <c r="I163" s="208"/>
      <c r="J163" s="209">
        <f>ROUND(I163*H163,2)</f>
        <v>0</v>
      </c>
      <c r="K163" s="205" t="s">
        <v>193</v>
      </c>
      <c r="L163" s="42"/>
      <c r="M163" s="210" t="s">
        <v>19</v>
      </c>
      <c r="N163" s="211" t="s">
        <v>44</v>
      </c>
      <c r="O163" s="78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16" t="s">
        <v>178</v>
      </c>
      <c r="AT163" s="16" t="s">
        <v>132</v>
      </c>
      <c r="AU163" s="16" t="s">
        <v>81</v>
      </c>
      <c r="AY163" s="16" t="s">
        <v>130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81</v>
      </c>
      <c r="BK163" s="214">
        <f>ROUND(I163*H163,2)</f>
        <v>0</v>
      </c>
      <c r="BL163" s="16" t="s">
        <v>178</v>
      </c>
      <c r="BM163" s="16" t="s">
        <v>506</v>
      </c>
    </row>
    <row r="164" s="1" customFormat="1" ht="22.5" customHeight="1">
      <c r="B164" s="37"/>
      <c r="C164" s="203" t="s">
        <v>507</v>
      </c>
      <c r="D164" s="203" t="s">
        <v>132</v>
      </c>
      <c r="E164" s="204" t="s">
        <v>508</v>
      </c>
      <c r="F164" s="205" t="s">
        <v>509</v>
      </c>
      <c r="G164" s="206" t="s">
        <v>135</v>
      </c>
      <c r="H164" s="207">
        <v>1</v>
      </c>
      <c r="I164" s="208"/>
      <c r="J164" s="209">
        <f>ROUND(I164*H164,2)</f>
        <v>0</v>
      </c>
      <c r="K164" s="205" t="s">
        <v>193</v>
      </c>
      <c r="L164" s="42"/>
      <c r="M164" s="210" t="s">
        <v>19</v>
      </c>
      <c r="N164" s="211" t="s">
        <v>44</v>
      </c>
      <c r="O164" s="78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6" t="s">
        <v>178</v>
      </c>
      <c r="AT164" s="16" t="s">
        <v>132</v>
      </c>
      <c r="AU164" s="16" t="s">
        <v>81</v>
      </c>
      <c r="AY164" s="16" t="s">
        <v>130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81</v>
      </c>
      <c r="BK164" s="214">
        <f>ROUND(I164*H164,2)</f>
        <v>0</v>
      </c>
      <c r="BL164" s="16" t="s">
        <v>178</v>
      </c>
      <c r="BM164" s="16" t="s">
        <v>510</v>
      </c>
    </row>
    <row r="165" s="1" customFormat="1" ht="22.5" customHeight="1">
      <c r="B165" s="37"/>
      <c r="C165" s="203" t="s">
        <v>511</v>
      </c>
      <c r="D165" s="203" t="s">
        <v>132</v>
      </c>
      <c r="E165" s="204" t="s">
        <v>512</v>
      </c>
      <c r="F165" s="205" t="s">
        <v>513</v>
      </c>
      <c r="G165" s="206" t="s">
        <v>135</v>
      </c>
      <c r="H165" s="207">
        <v>16</v>
      </c>
      <c r="I165" s="208"/>
      <c r="J165" s="209">
        <f>ROUND(I165*H165,2)</f>
        <v>0</v>
      </c>
      <c r="K165" s="205" t="s">
        <v>193</v>
      </c>
      <c r="L165" s="42"/>
      <c r="M165" s="210" t="s">
        <v>19</v>
      </c>
      <c r="N165" s="211" t="s">
        <v>44</v>
      </c>
      <c r="O165" s="78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16" t="s">
        <v>178</v>
      </c>
      <c r="AT165" s="16" t="s">
        <v>132</v>
      </c>
      <c r="AU165" s="16" t="s">
        <v>81</v>
      </c>
      <c r="AY165" s="16" t="s">
        <v>130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81</v>
      </c>
      <c r="BK165" s="214">
        <f>ROUND(I165*H165,2)</f>
        <v>0</v>
      </c>
      <c r="BL165" s="16" t="s">
        <v>178</v>
      </c>
      <c r="BM165" s="16" t="s">
        <v>514</v>
      </c>
    </row>
    <row r="166" s="1" customFormat="1" ht="22.5" customHeight="1">
      <c r="B166" s="37"/>
      <c r="C166" s="218" t="s">
        <v>515</v>
      </c>
      <c r="D166" s="218" t="s">
        <v>157</v>
      </c>
      <c r="E166" s="219" t="s">
        <v>516</v>
      </c>
      <c r="F166" s="220" t="s">
        <v>517</v>
      </c>
      <c r="G166" s="221" t="s">
        <v>135</v>
      </c>
      <c r="H166" s="222">
        <v>5</v>
      </c>
      <c r="I166" s="223"/>
      <c r="J166" s="224">
        <f>ROUND(I166*H166,2)</f>
        <v>0</v>
      </c>
      <c r="K166" s="220" t="s">
        <v>193</v>
      </c>
      <c r="L166" s="225"/>
      <c r="M166" s="226" t="s">
        <v>19</v>
      </c>
      <c r="N166" s="227" t="s">
        <v>44</v>
      </c>
      <c r="O166" s="78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16" t="s">
        <v>183</v>
      </c>
      <c r="AT166" s="16" t="s">
        <v>157</v>
      </c>
      <c r="AU166" s="16" t="s">
        <v>81</v>
      </c>
      <c r="AY166" s="16" t="s">
        <v>130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81</v>
      </c>
      <c r="BK166" s="214">
        <f>ROUND(I166*H166,2)</f>
        <v>0</v>
      </c>
      <c r="BL166" s="16" t="s">
        <v>183</v>
      </c>
      <c r="BM166" s="16" t="s">
        <v>518</v>
      </c>
    </row>
    <row r="167" s="1" customFormat="1" ht="22.5" customHeight="1">
      <c r="B167" s="37"/>
      <c r="C167" s="218" t="s">
        <v>519</v>
      </c>
      <c r="D167" s="218" t="s">
        <v>157</v>
      </c>
      <c r="E167" s="219" t="s">
        <v>520</v>
      </c>
      <c r="F167" s="220" t="s">
        <v>521</v>
      </c>
      <c r="G167" s="221" t="s">
        <v>135</v>
      </c>
      <c r="H167" s="222">
        <v>3</v>
      </c>
      <c r="I167" s="223"/>
      <c r="J167" s="224">
        <f>ROUND(I167*H167,2)</f>
        <v>0</v>
      </c>
      <c r="K167" s="220" t="s">
        <v>193</v>
      </c>
      <c r="L167" s="225"/>
      <c r="M167" s="226" t="s">
        <v>19</v>
      </c>
      <c r="N167" s="227" t="s">
        <v>44</v>
      </c>
      <c r="O167" s="78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16" t="s">
        <v>183</v>
      </c>
      <c r="AT167" s="16" t="s">
        <v>157</v>
      </c>
      <c r="AU167" s="16" t="s">
        <v>81</v>
      </c>
      <c r="AY167" s="16" t="s">
        <v>130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81</v>
      </c>
      <c r="BK167" s="214">
        <f>ROUND(I167*H167,2)</f>
        <v>0</v>
      </c>
      <c r="BL167" s="16" t="s">
        <v>183</v>
      </c>
      <c r="BM167" s="16" t="s">
        <v>522</v>
      </c>
    </row>
    <row r="168" s="1" customFormat="1" ht="22.5" customHeight="1">
      <c r="B168" s="37"/>
      <c r="C168" s="218" t="s">
        <v>523</v>
      </c>
      <c r="D168" s="218" t="s">
        <v>157</v>
      </c>
      <c r="E168" s="219" t="s">
        <v>524</v>
      </c>
      <c r="F168" s="220" t="s">
        <v>525</v>
      </c>
      <c r="G168" s="221" t="s">
        <v>135</v>
      </c>
      <c r="H168" s="222">
        <v>4</v>
      </c>
      <c r="I168" s="223"/>
      <c r="J168" s="224">
        <f>ROUND(I168*H168,2)</f>
        <v>0</v>
      </c>
      <c r="K168" s="220" t="s">
        <v>193</v>
      </c>
      <c r="L168" s="225"/>
      <c r="M168" s="226" t="s">
        <v>19</v>
      </c>
      <c r="N168" s="227" t="s">
        <v>44</v>
      </c>
      <c r="O168" s="78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16" t="s">
        <v>183</v>
      </c>
      <c r="AT168" s="16" t="s">
        <v>157</v>
      </c>
      <c r="AU168" s="16" t="s">
        <v>81</v>
      </c>
      <c r="AY168" s="16" t="s">
        <v>130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81</v>
      </c>
      <c r="BK168" s="214">
        <f>ROUND(I168*H168,2)</f>
        <v>0</v>
      </c>
      <c r="BL168" s="16" t="s">
        <v>183</v>
      </c>
      <c r="BM168" s="16" t="s">
        <v>526</v>
      </c>
    </row>
    <row r="169" s="1" customFormat="1" ht="22.5" customHeight="1">
      <c r="B169" s="37"/>
      <c r="C169" s="218" t="s">
        <v>527</v>
      </c>
      <c r="D169" s="218" t="s">
        <v>157</v>
      </c>
      <c r="E169" s="219" t="s">
        <v>528</v>
      </c>
      <c r="F169" s="220" t="s">
        <v>529</v>
      </c>
      <c r="G169" s="221" t="s">
        <v>135</v>
      </c>
      <c r="H169" s="222">
        <v>4</v>
      </c>
      <c r="I169" s="223"/>
      <c r="J169" s="224">
        <f>ROUND(I169*H169,2)</f>
        <v>0</v>
      </c>
      <c r="K169" s="220" t="s">
        <v>193</v>
      </c>
      <c r="L169" s="225"/>
      <c r="M169" s="226" t="s">
        <v>19</v>
      </c>
      <c r="N169" s="227" t="s">
        <v>44</v>
      </c>
      <c r="O169" s="78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16" t="s">
        <v>183</v>
      </c>
      <c r="AT169" s="16" t="s">
        <v>157</v>
      </c>
      <c r="AU169" s="16" t="s">
        <v>81</v>
      </c>
      <c r="AY169" s="16" t="s">
        <v>130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81</v>
      </c>
      <c r="BK169" s="214">
        <f>ROUND(I169*H169,2)</f>
        <v>0</v>
      </c>
      <c r="BL169" s="16" t="s">
        <v>183</v>
      </c>
      <c r="BM169" s="16" t="s">
        <v>530</v>
      </c>
    </row>
    <row r="170" s="1" customFormat="1" ht="22.5" customHeight="1">
      <c r="B170" s="37"/>
      <c r="C170" s="203" t="s">
        <v>531</v>
      </c>
      <c r="D170" s="203" t="s">
        <v>132</v>
      </c>
      <c r="E170" s="204" t="s">
        <v>532</v>
      </c>
      <c r="F170" s="205" t="s">
        <v>533</v>
      </c>
      <c r="G170" s="206" t="s">
        <v>135</v>
      </c>
      <c r="H170" s="207">
        <v>9</v>
      </c>
      <c r="I170" s="208"/>
      <c r="J170" s="209">
        <f>ROUND(I170*H170,2)</f>
        <v>0</v>
      </c>
      <c r="K170" s="205" t="s">
        <v>193</v>
      </c>
      <c r="L170" s="42"/>
      <c r="M170" s="210" t="s">
        <v>19</v>
      </c>
      <c r="N170" s="211" t="s">
        <v>44</v>
      </c>
      <c r="O170" s="78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6" t="s">
        <v>178</v>
      </c>
      <c r="AT170" s="16" t="s">
        <v>132</v>
      </c>
      <c r="AU170" s="16" t="s">
        <v>81</v>
      </c>
      <c r="AY170" s="16" t="s">
        <v>130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81</v>
      </c>
      <c r="BK170" s="214">
        <f>ROUND(I170*H170,2)</f>
        <v>0</v>
      </c>
      <c r="BL170" s="16" t="s">
        <v>178</v>
      </c>
      <c r="BM170" s="16" t="s">
        <v>534</v>
      </c>
    </row>
    <row r="171" s="1" customFormat="1" ht="22.5" customHeight="1">
      <c r="B171" s="37"/>
      <c r="C171" s="218" t="s">
        <v>535</v>
      </c>
      <c r="D171" s="218" t="s">
        <v>157</v>
      </c>
      <c r="E171" s="219" t="s">
        <v>536</v>
      </c>
      <c r="F171" s="220" t="s">
        <v>537</v>
      </c>
      <c r="G171" s="221" t="s">
        <v>135</v>
      </c>
      <c r="H171" s="222">
        <v>8</v>
      </c>
      <c r="I171" s="223"/>
      <c r="J171" s="224">
        <f>ROUND(I171*H171,2)</f>
        <v>0</v>
      </c>
      <c r="K171" s="220" t="s">
        <v>193</v>
      </c>
      <c r="L171" s="225"/>
      <c r="M171" s="226" t="s">
        <v>19</v>
      </c>
      <c r="N171" s="227" t="s">
        <v>44</v>
      </c>
      <c r="O171" s="78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AR171" s="16" t="s">
        <v>183</v>
      </c>
      <c r="AT171" s="16" t="s">
        <v>157</v>
      </c>
      <c r="AU171" s="16" t="s">
        <v>81</v>
      </c>
      <c r="AY171" s="16" t="s">
        <v>130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81</v>
      </c>
      <c r="BK171" s="214">
        <f>ROUND(I171*H171,2)</f>
        <v>0</v>
      </c>
      <c r="BL171" s="16" t="s">
        <v>183</v>
      </c>
      <c r="BM171" s="16" t="s">
        <v>538</v>
      </c>
    </row>
    <row r="172" s="1" customFormat="1" ht="22.5" customHeight="1">
      <c r="B172" s="37"/>
      <c r="C172" s="218" t="s">
        <v>539</v>
      </c>
      <c r="D172" s="218" t="s">
        <v>157</v>
      </c>
      <c r="E172" s="219" t="s">
        <v>540</v>
      </c>
      <c r="F172" s="220" t="s">
        <v>541</v>
      </c>
      <c r="G172" s="221" t="s">
        <v>135</v>
      </c>
      <c r="H172" s="222">
        <v>1</v>
      </c>
      <c r="I172" s="223"/>
      <c r="J172" s="224">
        <f>ROUND(I172*H172,2)</f>
        <v>0</v>
      </c>
      <c r="K172" s="220" t="s">
        <v>193</v>
      </c>
      <c r="L172" s="225"/>
      <c r="M172" s="226" t="s">
        <v>19</v>
      </c>
      <c r="N172" s="227" t="s">
        <v>44</v>
      </c>
      <c r="O172" s="78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16" t="s">
        <v>183</v>
      </c>
      <c r="AT172" s="16" t="s">
        <v>157</v>
      </c>
      <c r="AU172" s="16" t="s">
        <v>81</v>
      </c>
      <c r="AY172" s="16" t="s">
        <v>130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81</v>
      </c>
      <c r="BK172" s="214">
        <f>ROUND(I172*H172,2)</f>
        <v>0</v>
      </c>
      <c r="BL172" s="16" t="s">
        <v>183</v>
      </c>
      <c r="BM172" s="16" t="s">
        <v>542</v>
      </c>
    </row>
    <row r="173" s="1" customFormat="1" ht="22.5" customHeight="1">
      <c r="B173" s="37"/>
      <c r="C173" s="203" t="s">
        <v>543</v>
      </c>
      <c r="D173" s="203" t="s">
        <v>132</v>
      </c>
      <c r="E173" s="204" t="s">
        <v>544</v>
      </c>
      <c r="F173" s="205" t="s">
        <v>545</v>
      </c>
      <c r="G173" s="206" t="s">
        <v>135</v>
      </c>
      <c r="H173" s="207">
        <v>1</v>
      </c>
      <c r="I173" s="208"/>
      <c r="J173" s="209">
        <f>ROUND(I173*H173,2)</f>
        <v>0</v>
      </c>
      <c r="K173" s="205" t="s">
        <v>193</v>
      </c>
      <c r="L173" s="42"/>
      <c r="M173" s="210" t="s">
        <v>19</v>
      </c>
      <c r="N173" s="211" t="s">
        <v>44</v>
      </c>
      <c r="O173" s="78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16" t="s">
        <v>178</v>
      </c>
      <c r="AT173" s="16" t="s">
        <v>132</v>
      </c>
      <c r="AU173" s="16" t="s">
        <v>81</v>
      </c>
      <c r="AY173" s="16" t="s">
        <v>130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81</v>
      </c>
      <c r="BK173" s="214">
        <f>ROUND(I173*H173,2)</f>
        <v>0</v>
      </c>
      <c r="BL173" s="16" t="s">
        <v>178</v>
      </c>
      <c r="BM173" s="16" t="s">
        <v>546</v>
      </c>
    </row>
    <row r="174" s="1" customFormat="1" ht="22.5" customHeight="1">
      <c r="B174" s="37"/>
      <c r="C174" s="203" t="s">
        <v>547</v>
      </c>
      <c r="D174" s="203" t="s">
        <v>132</v>
      </c>
      <c r="E174" s="204" t="s">
        <v>548</v>
      </c>
      <c r="F174" s="205" t="s">
        <v>549</v>
      </c>
      <c r="G174" s="206" t="s">
        <v>135</v>
      </c>
      <c r="H174" s="207">
        <v>24</v>
      </c>
      <c r="I174" s="208"/>
      <c r="J174" s="209">
        <f>ROUND(I174*H174,2)</f>
        <v>0</v>
      </c>
      <c r="K174" s="205" t="s">
        <v>193</v>
      </c>
      <c r="L174" s="42"/>
      <c r="M174" s="210" t="s">
        <v>19</v>
      </c>
      <c r="N174" s="211" t="s">
        <v>44</v>
      </c>
      <c r="O174" s="78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16" t="s">
        <v>178</v>
      </c>
      <c r="AT174" s="16" t="s">
        <v>132</v>
      </c>
      <c r="AU174" s="16" t="s">
        <v>81</v>
      </c>
      <c r="AY174" s="16" t="s">
        <v>130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81</v>
      </c>
      <c r="BK174" s="214">
        <f>ROUND(I174*H174,2)</f>
        <v>0</v>
      </c>
      <c r="BL174" s="16" t="s">
        <v>178</v>
      </c>
      <c r="BM174" s="16" t="s">
        <v>550</v>
      </c>
    </row>
    <row r="175" s="1" customFormat="1" ht="22.5" customHeight="1">
      <c r="B175" s="37"/>
      <c r="C175" s="218" t="s">
        <v>551</v>
      </c>
      <c r="D175" s="218" t="s">
        <v>157</v>
      </c>
      <c r="E175" s="219" t="s">
        <v>552</v>
      </c>
      <c r="F175" s="220" t="s">
        <v>553</v>
      </c>
      <c r="G175" s="221" t="s">
        <v>135</v>
      </c>
      <c r="H175" s="222">
        <v>2</v>
      </c>
      <c r="I175" s="223"/>
      <c r="J175" s="224">
        <f>ROUND(I175*H175,2)</f>
        <v>0</v>
      </c>
      <c r="K175" s="220" t="s">
        <v>193</v>
      </c>
      <c r="L175" s="225"/>
      <c r="M175" s="226" t="s">
        <v>19</v>
      </c>
      <c r="N175" s="227" t="s">
        <v>44</v>
      </c>
      <c r="O175" s="78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16" t="s">
        <v>183</v>
      </c>
      <c r="AT175" s="16" t="s">
        <v>157</v>
      </c>
      <c r="AU175" s="16" t="s">
        <v>81</v>
      </c>
      <c r="AY175" s="16" t="s">
        <v>130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81</v>
      </c>
      <c r="BK175" s="214">
        <f>ROUND(I175*H175,2)</f>
        <v>0</v>
      </c>
      <c r="BL175" s="16" t="s">
        <v>183</v>
      </c>
      <c r="BM175" s="16" t="s">
        <v>554</v>
      </c>
    </row>
    <row r="176" s="1" customFormat="1" ht="22.5" customHeight="1">
      <c r="B176" s="37"/>
      <c r="C176" s="218" t="s">
        <v>555</v>
      </c>
      <c r="D176" s="218" t="s">
        <v>157</v>
      </c>
      <c r="E176" s="219" t="s">
        <v>556</v>
      </c>
      <c r="F176" s="220" t="s">
        <v>557</v>
      </c>
      <c r="G176" s="221" t="s">
        <v>135</v>
      </c>
      <c r="H176" s="222">
        <v>4</v>
      </c>
      <c r="I176" s="223"/>
      <c r="J176" s="224">
        <f>ROUND(I176*H176,2)</f>
        <v>0</v>
      </c>
      <c r="K176" s="220" t="s">
        <v>193</v>
      </c>
      <c r="L176" s="225"/>
      <c r="M176" s="226" t="s">
        <v>19</v>
      </c>
      <c r="N176" s="227" t="s">
        <v>44</v>
      </c>
      <c r="O176" s="78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16" t="s">
        <v>183</v>
      </c>
      <c r="AT176" s="16" t="s">
        <v>157</v>
      </c>
      <c r="AU176" s="16" t="s">
        <v>81</v>
      </c>
      <c r="AY176" s="16" t="s">
        <v>130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81</v>
      </c>
      <c r="BK176" s="214">
        <f>ROUND(I176*H176,2)</f>
        <v>0</v>
      </c>
      <c r="BL176" s="16" t="s">
        <v>183</v>
      </c>
      <c r="BM176" s="16" t="s">
        <v>558</v>
      </c>
    </row>
    <row r="177" s="1" customFormat="1" ht="22.5" customHeight="1">
      <c r="B177" s="37"/>
      <c r="C177" s="218" t="s">
        <v>559</v>
      </c>
      <c r="D177" s="218" t="s">
        <v>157</v>
      </c>
      <c r="E177" s="219" t="s">
        <v>560</v>
      </c>
      <c r="F177" s="220" t="s">
        <v>561</v>
      </c>
      <c r="G177" s="221" t="s">
        <v>135</v>
      </c>
      <c r="H177" s="222">
        <v>7</v>
      </c>
      <c r="I177" s="223"/>
      <c r="J177" s="224">
        <f>ROUND(I177*H177,2)</f>
        <v>0</v>
      </c>
      <c r="K177" s="220" t="s">
        <v>193</v>
      </c>
      <c r="L177" s="225"/>
      <c r="M177" s="226" t="s">
        <v>19</v>
      </c>
      <c r="N177" s="227" t="s">
        <v>44</v>
      </c>
      <c r="O177" s="78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AR177" s="16" t="s">
        <v>183</v>
      </c>
      <c r="AT177" s="16" t="s">
        <v>157</v>
      </c>
      <c r="AU177" s="16" t="s">
        <v>81</v>
      </c>
      <c r="AY177" s="16" t="s">
        <v>130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81</v>
      </c>
      <c r="BK177" s="214">
        <f>ROUND(I177*H177,2)</f>
        <v>0</v>
      </c>
      <c r="BL177" s="16" t="s">
        <v>183</v>
      </c>
      <c r="BM177" s="16" t="s">
        <v>562</v>
      </c>
    </row>
    <row r="178" s="1" customFormat="1" ht="22.5" customHeight="1">
      <c r="B178" s="37"/>
      <c r="C178" s="218" t="s">
        <v>563</v>
      </c>
      <c r="D178" s="218" t="s">
        <v>157</v>
      </c>
      <c r="E178" s="219" t="s">
        <v>564</v>
      </c>
      <c r="F178" s="220" t="s">
        <v>565</v>
      </c>
      <c r="G178" s="221" t="s">
        <v>135</v>
      </c>
      <c r="H178" s="222">
        <v>9</v>
      </c>
      <c r="I178" s="223"/>
      <c r="J178" s="224">
        <f>ROUND(I178*H178,2)</f>
        <v>0</v>
      </c>
      <c r="K178" s="220" t="s">
        <v>193</v>
      </c>
      <c r="L178" s="225"/>
      <c r="M178" s="226" t="s">
        <v>19</v>
      </c>
      <c r="N178" s="227" t="s">
        <v>44</v>
      </c>
      <c r="O178" s="78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AR178" s="16" t="s">
        <v>183</v>
      </c>
      <c r="AT178" s="16" t="s">
        <v>157</v>
      </c>
      <c r="AU178" s="16" t="s">
        <v>81</v>
      </c>
      <c r="AY178" s="16" t="s">
        <v>130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81</v>
      </c>
      <c r="BK178" s="214">
        <f>ROUND(I178*H178,2)</f>
        <v>0</v>
      </c>
      <c r="BL178" s="16" t="s">
        <v>183</v>
      </c>
      <c r="BM178" s="16" t="s">
        <v>566</v>
      </c>
    </row>
    <row r="179" s="1" customFormat="1" ht="22.5" customHeight="1">
      <c r="B179" s="37"/>
      <c r="C179" s="218" t="s">
        <v>567</v>
      </c>
      <c r="D179" s="218" t="s">
        <v>157</v>
      </c>
      <c r="E179" s="219" t="s">
        <v>568</v>
      </c>
      <c r="F179" s="220" t="s">
        <v>569</v>
      </c>
      <c r="G179" s="221" t="s">
        <v>135</v>
      </c>
      <c r="H179" s="222">
        <v>2</v>
      </c>
      <c r="I179" s="223"/>
      <c r="J179" s="224">
        <f>ROUND(I179*H179,2)</f>
        <v>0</v>
      </c>
      <c r="K179" s="220" t="s">
        <v>193</v>
      </c>
      <c r="L179" s="225"/>
      <c r="M179" s="226" t="s">
        <v>19</v>
      </c>
      <c r="N179" s="227" t="s">
        <v>44</v>
      </c>
      <c r="O179" s="78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6" t="s">
        <v>183</v>
      </c>
      <c r="AT179" s="16" t="s">
        <v>157</v>
      </c>
      <c r="AU179" s="16" t="s">
        <v>81</v>
      </c>
      <c r="AY179" s="16" t="s">
        <v>130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81</v>
      </c>
      <c r="BK179" s="214">
        <f>ROUND(I179*H179,2)</f>
        <v>0</v>
      </c>
      <c r="BL179" s="16" t="s">
        <v>183</v>
      </c>
      <c r="BM179" s="16" t="s">
        <v>570</v>
      </c>
    </row>
    <row r="180" s="1" customFormat="1" ht="22.5" customHeight="1">
      <c r="B180" s="37"/>
      <c r="C180" s="203" t="s">
        <v>571</v>
      </c>
      <c r="D180" s="203" t="s">
        <v>132</v>
      </c>
      <c r="E180" s="204" t="s">
        <v>572</v>
      </c>
      <c r="F180" s="205" t="s">
        <v>573</v>
      </c>
      <c r="G180" s="206" t="s">
        <v>135</v>
      </c>
      <c r="H180" s="207">
        <v>24</v>
      </c>
      <c r="I180" s="208"/>
      <c r="J180" s="209">
        <f>ROUND(I180*H180,2)</f>
        <v>0</v>
      </c>
      <c r="K180" s="205" t="s">
        <v>193</v>
      </c>
      <c r="L180" s="42"/>
      <c r="M180" s="210" t="s">
        <v>19</v>
      </c>
      <c r="N180" s="211" t="s">
        <v>44</v>
      </c>
      <c r="O180" s="78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6" t="s">
        <v>178</v>
      </c>
      <c r="AT180" s="16" t="s">
        <v>132</v>
      </c>
      <c r="AU180" s="16" t="s">
        <v>81</v>
      </c>
      <c r="AY180" s="16" t="s">
        <v>130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81</v>
      </c>
      <c r="BK180" s="214">
        <f>ROUND(I180*H180,2)</f>
        <v>0</v>
      </c>
      <c r="BL180" s="16" t="s">
        <v>178</v>
      </c>
      <c r="BM180" s="16" t="s">
        <v>574</v>
      </c>
    </row>
    <row r="181" s="1" customFormat="1" ht="22.5" customHeight="1">
      <c r="B181" s="37"/>
      <c r="C181" s="218" t="s">
        <v>575</v>
      </c>
      <c r="D181" s="218" t="s">
        <v>157</v>
      </c>
      <c r="E181" s="219" t="s">
        <v>576</v>
      </c>
      <c r="F181" s="220" t="s">
        <v>577</v>
      </c>
      <c r="G181" s="221" t="s">
        <v>135</v>
      </c>
      <c r="H181" s="222">
        <v>2</v>
      </c>
      <c r="I181" s="223"/>
      <c r="J181" s="224">
        <f>ROUND(I181*H181,2)</f>
        <v>0</v>
      </c>
      <c r="K181" s="220" t="s">
        <v>193</v>
      </c>
      <c r="L181" s="225"/>
      <c r="M181" s="226" t="s">
        <v>19</v>
      </c>
      <c r="N181" s="227" t="s">
        <v>44</v>
      </c>
      <c r="O181" s="78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6" t="s">
        <v>183</v>
      </c>
      <c r="AT181" s="16" t="s">
        <v>157</v>
      </c>
      <c r="AU181" s="16" t="s">
        <v>81</v>
      </c>
      <c r="AY181" s="16" t="s">
        <v>130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81</v>
      </c>
      <c r="BK181" s="214">
        <f>ROUND(I181*H181,2)</f>
        <v>0</v>
      </c>
      <c r="BL181" s="16" t="s">
        <v>183</v>
      </c>
      <c r="BM181" s="16" t="s">
        <v>578</v>
      </c>
    </row>
    <row r="182" s="1" customFormat="1" ht="22.5" customHeight="1">
      <c r="B182" s="37"/>
      <c r="C182" s="218" t="s">
        <v>579</v>
      </c>
      <c r="D182" s="218" t="s">
        <v>157</v>
      </c>
      <c r="E182" s="219" t="s">
        <v>580</v>
      </c>
      <c r="F182" s="220" t="s">
        <v>581</v>
      </c>
      <c r="G182" s="221" t="s">
        <v>135</v>
      </c>
      <c r="H182" s="222">
        <v>4</v>
      </c>
      <c r="I182" s="223"/>
      <c r="J182" s="224">
        <f>ROUND(I182*H182,2)</f>
        <v>0</v>
      </c>
      <c r="K182" s="220" t="s">
        <v>193</v>
      </c>
      <c r="L182" s="225"/>
      <c r="M182" s="226" t="s">
        <v>19</v>
      </c>
      <c r="N182" s="227" t="s">
        <v>44</v>
      </c>
      <c r="O182" s="78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AR182" s="16" t="s">
        <v>183</v>
      </c>
      <c r="AT182" s="16" t="s">
        <v>157</v>
      </c>
      <c r="AU182" s="16" t="s">
        <v>81</v>
      </c>
      <c r="AY182" s="16" t="s">
        <v>130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81</v>
      </c>
      <c r="BK182" s="214">
        <f>ROUND(I182*H182,2)</f>
        <v>0</v>
      </c>
      <c r="BL182" s="16" t="s">
        <v>183</v>
      </c>
      <c r="BM182" s="16" t="s">
        <v>582</v>
      </c>
    </row>
    <row r="183" s="1" customFormat="1" ht="22.5" customHeight="1">
      <c r="B183" s="37"/>
      <c r="C183" s="218" t="s">
        <v>583</v>
      </c>
      <c r="D183" s="218" t="s">
        <v>157</v>
      </c>
      <c r="E183" s="219" t="s">
        <v>584</v>
      </c>
      <c r="F183" s="220" t="s">
        <v>585</v>
      </c>
      <c r="G183" s="221" t="s">
        <v>135</v>
      </c>
      <c r="H183" s="222">
        <v>7</v>
      </c>
      <c r="I183" s="223"/>
      <c r="J183" s="224">
        <f>ROUND(I183*H183,2)</f>
        <v>0</v>
      </c>
      <c r="K183" s="220" t="s">
        <v>193</v>
      </c>
      <c r="L183" s="225"/>
      <c r="M183" s="226" t="s">
        <v>19</v>
      </c>
      <c r="N183" s="227" t="s">
        <v>44</v>
      </c>
      <c r="O183" s="78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AR183" s="16" t="s">
        <v>183</v>
      </c>
      <c r="AT183" s="16" t="s">
        <v>157</v>
      </c>
      <c r="AU183" s="16" t="s">
        <v>81</v>
      </c>
      <c r="AY183" s="16" t="s">
        <v>130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81</v>
      </c>
      <c r="BK183" s="214">
        <f>ROUND(I183*H183,2)</f>
        <v>0</v>
      </c>
      <c r="BL183" s="16" t="s">
        <v>183</v>
      </c>
      <c r="BM183" s="16" t="s">
        <v>586</v>
      </c>
    </row>
    <row r="184" s="1" customFormat="1" ht="22.5" customHeight="1">
      <c r="B184" s="37"/>
      <c r="C184" s="218" t="s">
        <v>587</v>
      </c>
      <c r="D184" s="218" t="s">
        <v>157</v>
      </c>
      <c r="E184" s="219" t="s">
        <v>588</v>
      </c>
      <c r="F184" s="220" t="s">
        <v>589</v>
      </c>
      <c r="G184" s="221" t="s">
        <v>135</v>
      </c>
      <c r="H184" s="222">
        <v>9</v>
      </c>
      <c r="I184" s="223"/>
      <c r="J184" s="224">
        <f>ROUND(I184*H184,2)</f>
        <v>0</v>
      </c>
      <c r="K184" s="220" t="s">
        <v>193</v>
      </c>
      <c r="L184" s="225"/>
      <c r="M184" s="226" t="s">
        <v>19</v>
      </c>
      <c r="N184" s="227" t="s">
        <v>44</v>
      </c>
      <c r="O184" s="78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AR184" s="16" t="s">
        <v>183</v>
      </c>
      <c r="AT184" s="16" t="s">
        <v>157</v>
      </c>
      <c r="AU184" s="16" t="s">
        <v>81</v>
      </c>
      <c r="AY184" s="16" t="s">
        <v>130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81</v>
      </c>
      <c r="BK184" s="214">
        <f>ROUND(I184*H184,2)</f>
        <v>0</v>
      </c>
      <c r="BL184" s="16" t="s">
        <v>183</v>
      </c>
      <c r="BM184" s="16" t="s">
        <v>590</v>
      </c>
    </row>
    <row r="185" s="1" customFormat="1" ht="22.5" customHeight="1">
      <c r="B185" s="37"/>
      <c r="C185" s="218" t="s">
        <v>591</v>
      </c>
      <c r="D185" s="218" t="s">
        <v>157</v>
      </c>
      <c r="E185" s="219" t="s">
        <v>592</v>
      </c>
      <c r="F185" s="220" t="s">
        <v>593</v>
      </c>
      <c r="G185" s="221" t="s">
        <v>135</v>
      </c>
      <c r="H185" s="222">
        <v>2</v>
      </c>
      <c r="I185" s="223"/>
      <c r="J185" s="224">
        <f>ROUND(I185*H185,2)</f>
        <v>0</v>
      </c>
      <c r="K185" s="220" t="s">
        <v>193</v>
      </c>
      <c r="L185" s="225"/>
      <c r="M185" s="226" t="s">
        <v>19</v>
      </c>
      <c r="N185" s="227" t="s">
        <v>44</v>
      </c>
      <c r="O185" s="78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AR185" s="16" t="s">
        <v>183</v>
      </c>
      <c r="AT185" s="16" t="s">
        <v>157</v>
      </c>
      <c r="AU185" s="16" t="s">
        <v>81</v>
      </c>
      <c r="AY185" s="16" t="s">
        <v>130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81</v>
      </c>
      <c r="BK185" s="214">
        <f>ROUND(I185*H185,2)</f>
        <v>0</v>
      </c>
      <c r="BL185" s="16" t="s">
        <v>183</v>
      </c>
      <c r="BM185" s="16" t="s">
        <v>594</v>
      </c>
    </row>
    <row r="186" s="1" customFormat="1" ht="22.5" customHeight="1">
      <c r="B186" s="37"/>
      <c r="C186" s="218" t="s">
        <v>595</v>
      </c>
      <c r="D186" s="218" t="s">
        <v>157</v>
      </c>
      <c r="E186" s="219" t="s">
        <v>596</v>
      </c>
      <c r="F186" s="220" t="s">
        <v>597</v>
      </c>
      <c r="G186" s="221" t="s">
        <v>135</v>
      </c>
      <c r="H186" s="222">
        <v>16</v>
      </c>
      <c r="I186" s="223"/>
      <c r="J186" s="224">
        <f>ROUND(I186*H186,2)</f>
        <v>0</v>
      </c>
      <c r="K186" s="220" t="s">
        <v>193</v>
      </c>
      <c r="L186" s="225"/>
      <c r="M186" s="226" t="s">
        <v>19</v>
      </c>
      <c r="N186" s="227" t="s">
        <v>44</v>
      </c>
      <c r="O186" s="78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AR186" s="16" t="s">
        <v>183</v>
      </c>
      <c r="AT186" s="16" t="s">
        <v>157</v>
      </c>
      <c r="AU186" s="16" t="s">
        <v>81</v>
      </c>
      <c r="AY186" s="16" t="s">
        <v>130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81</v>
      </c>
      <c r="BK186" s="214">
        <f>ROUND(I186*H186,2)</f>
        <v>0</v>
      </c>
      <c r="BL186" s="16" t="s">
        <v>183</v>
      </c>
      <c r="BM186" s="16" t="s">
        <v>598</v>
      </c>
    </row>
    <row r="187" s="1" customFormat="1" ht="22.5" customHeight="1">
      <c r="B187" s="37"/>
      <c r="C187" s="203" t="s">
        <v>599</v>
      </c>
      <c r="D187" s="203" t="s">
        <v>132</v>
      </c>
      <c r="E187" s="204" t="s">
        <v>600</v>
      </c>
      <c r="F187" s="205" t="s">
        <v>601</v>
      </c>
      <c r="G187" s="206" t="s">
        <v>135</v>
      </c>
      <c r="H187" s="207">
        <v>4</v>
      </c>
      <c r="I187" s="208"/>
      <c r="J187" s="209">
        <f>ROUND(I187*H187,2)</f>
        <v>0</v>
      </c>
      <c r="K187" s="205" t="s">
        <v>193</v>
      </c>
      <c r="L187" s="42"/>
      <c r="M187" s="210" t="s">
        <v>19</v>
      </c>
      <c r="N187" s="211" t="s">
        <v>44</v>
      </c>
      <c r="O187" s="78"/>
      <c r="P187" s="212">
        <f>O187*H187</f>
        <v>0</v>
      </c>
      <c r="Q187" s="212">
        <v>0</v>
      </c>
      <c r="R187" s="212">
        <f>Q187*H187</f>
        <v>0</v>
      </c>
      <c r="S187" s="212">
        <v>0</v>
      </c>
      <c r="T187" s="213">
        <f>S187*H187</f>
        <v>0</v>
      </c>
      <c r="AR187" s="16" t="s">
        <v>178</v>
      </c>
      <c r="AT187" s="16" t="s">
        <v>132</v>
      </c>
      <c r="AU187" s="16" t="s">
        <v>81</v>
      </c>
      <c r="AY187" s="16" t="s">
        <v>130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81</v>
      </c>
      <c r="BK187" s="214">
        <f>ROUND(I187*H187,2)</f>
        <v>0</v>
      </c>
      <c r="BL187" s="16" t="s">
        <v>178</v>
      </c>
      <c r="BM187" s="16" t="s">
        <v>602</v>
      </c>
    </row>
    <row r="188" s="1" customFormat="1" ht="22.5" customHeight="1">
      <c r="B188" s="37"/>
      <c r="C188" s="203" t="s">
        <v>603</v>
      </c>
      <c r="D188" s="203" t="s">
        <v>132</v>
      </c>
      <c r="E188" s="204" t="s">
        <v>604</v>
      </c>
      <c r="F188" s="205" t="s">
        <v>605</v>
      </c>
      <c r="G188" s="206" t="s">
        <v>135</v>
      </c>
      <c r="H188" s="207">
        <v>1</v>
      </c>
      <c r="I188" s="208"/>
      <c r="J188" s="209">
        <f>ROUND(I188*H188,2)</f>
        <v>0</v>
      </c>
      <c r="K188" s="205" t="s">
        <v>193</v>
      </c>
      <c r="L188" s="42"/>
      <c r="M188" s="210" t="s">
        <v>19</v>
      </c>
      <c r="N188" s="211" t="s">
        <v>44</v>
      </c>
      <c r="O188" s="78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AR188" s="16" t="s">
        <v>178</v>
      </c>
      <c r="AT188" s="16" t="s">
        <v>132</v>
      </c>
      <c r="AU188" s="16" t="s">
        <v>81</v>
      </c>
      <c r="AY188" s="16" t="s">
        <v>130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81</v>
      </c>
      <c r="BK188" s="214">
        <f>ROUND(I188*H188,2)</f>
        <v>0</v>
      </c>
      <c r="BL188" s="16" t="s">
        <v>178</v>
      </c>
      <c r="BM188" s="16" t="s">
        <v>606</v>
      </c>
    </row>
    <row r="189" s="1" customFormat="1" ht="22.5" customHeight="1">
      <c r="B189" s="37"/>
      <c r="C189" s="218" t="s">
        <v>607</v>
      </c>
      <c r="D189" s="218" t="s">
        <v>157</v>
      </c>
      <c r="E189" s="219" t="s">
        <v>608</v>
      </c>
      <c r="F189" s="220" t="s">
        <v>609</v>
      </c>
      <c r="G189" s="221" t="s">
        <v>135</v>
      </c>
      <c r="H189" s="222">
        <v>1</v>
      </c>
      <c r="I189" s="223"/>
      <c r="J189" s="224">
        <f>ROUND(I189*H189,2)</f>
        <v>0</v>
      </c>
      <c r="K189" s="220" t="s">
        <v>193</v>
      </c>
      <c r="L189" s="225"/>
      <c r="M189" s="226" t="s">
        <v>19</v>
      </c>
      <c r="N189" s="227" t="s">
        <v>44</v>
      </c>
      <c r="O189" s="78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AR189" s="16" t="s">
        <v>183</v>
      </c>
      <c r="AT189" s="16" t="s">
        <v>157</v>
      </c>
      <c r="AU189" s="16" t="s">
        <v>81</v>
      </c>
      <c r="AY189" s="16" t="s">
        <v>130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81</v>
      </c>
      <c r="BK189" s="214">
        <f>ROUND(I189*H189,2)</f>
        <v>0</v>
      </c>
      <c r="BL189" s="16" t="s">
        <v>183</v>
      </c>
      <c r="BM189" s="16" t="s">
        <v>610</v>
      </c>
    </row>
    <row r="190" s="1" customFormat="1" ht="22.5" customHeight="1">
      <c r="B190" s="37"/>
      <c r="C190" s="203" t="s">
        <v>611</v>
      </c>
      <c r="D190" s="203" t="s">
        <v>132</v>
      </c>
      <c r="E190" s="204" t="s">
        <v>612</v>
      </c>
      <c r="F190" s="205" t="s">
        <v>613</v>
      </c>
      <c r="G190" s="206" t="s">
        <v>135</v>
      </c>
      <c r="H190" s="207">
        <v>3</v>
      </c>
      <c r="I190" s="208"/>
      <c r="J190" s="209">
        <f>ROUND(I190*H190,2)</f>
        <v>0</v>
      </c>
      <c r="K190" s="205" t="s">
        <v>193</v>
      </c>
      <c r="L190" s="42"/>
      <c r="M190" s="210" t="s">
        <v>19</v>
      </c>
      <c r="N190" s="211" t="s">
        <v>44</v>
      </c>
      <c r="O190" s="78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AR190" s="16" t="s">
        <v>178</v>
      </c>
      <c r="AT190" s="16" t="s">
        <v>132</v>
      </c>
      <c r="AU190" s="16" t="s">
        <v>81</v>
      </c>
      <c r="AY190" s="16" t="s">
        <v>130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81</v>
      </c>
      <c r="BK190" s="214">
        <f>ROUND(I190*H190,2)</f>
        <v>0</v>
      </c>
      <c r="BL190" s="16" t="s">
        <v>178</v>
      </c>
      <c r="BM190" s="16" t="s">
        <v>614</v>
      </c>
    </row>
    <row r="191" s="1" customFormat="1" ht="22.5" customHeight="1">
      <c r="B191" s="37"/>
      <c r="C191" s="218" t="s">
        <v>615</v>
      </c>
      <c r="D191" s="218" t="s">
        <v>157</v>
      </c>
      <c r="E191" s="219" t="s">
        <v>616</v>
      </c>
      <c r="F191" s="220" t="s">
        <v>617</v>
      </c>
      <c r="G191" s="221" t="s">
        <v>135</v>
      </c>
      <c r="H191" s="222">
        <v>1</v>
      </c>
      <c r="I191" s="223"/>
      <c r="J191" s="224">
        <f>ROUND(I191*H191,2)</f>
        <v>0</v>
      </c>
      <c r="K191" s="220" t="s">
        <v>193</v>
      </c>
      <c r="L191" s="225"/>
      <c r="M191" s="226" t="s">
        <v>19</v>
      </c>
      <c r="N191" s="227" t="s">
        <v>44</v>
      </c>
      <c r="O191" s="78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AR191" s="16" t="s">
        <v>183</v>
      </c>
      <c r="AT191" s="16" t="s">
        <v>157</v>
      </c>
      <c r="AU191" s="16" t="s">
        <v>81</v>
      </c>
      <c r="AY191" s="16" t="s">
        <v>130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81</v>
      </c>
      <c r="BK191" s="214">
        <f>ROUND(I191*H191,2)</f>
        <v>0</v>
      </c>
      <c r="BL191" s="16" t="s">
        <v>183</v>
      </c>
      <c r="BM191" s="16" t="s">
        <v>618</v>
      </c>
    </row>
    <row r="192" s="1" customFormat="1" ht="22.5" customHeight="1">
      <c r="B192" s="37"/>
      <c r="C192" s="218" t="s">
        <v>619</v>
      </c>
      <c r="D192" s="218" t="s">
        <v>157</v>
      </c>
      <c r="E192" s="219" t="s">
        <v>620</v>
      </c>
      <c r="F192" s="220" t="s">
        <v>621</v>
      </c>
      <c r="G192" s="221" t="s">
        <v>135</v>
      </c>
      <c r="H192" s="222">
        <v>1</v>
      </c>
      <c r="I192" s="223"/>
      <c r="J192" s="224">
        <f>ROUND(I192*H192,2)</f>
        <v>0</v>
      </c>
      <c r="K192" s="220" t="s">
        <v>193</v>
      </c>
      <c r="L192" s="225"/>
      <c r="M192" s="226" t="s">
        <v>19</v>
      </c>
      <c r="N192" s="227" t="s">
        <v>44</v>
      </c>
      <c r="O192" s="78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AR192" s="16" t="s">
        <v>178</v>
      </c>
      <c r="AT192" s="16" t="s">
        <v>157</v>
      </c>
      <c r="AU192" s="16" t="s">
        <v>81</v>
      </c>
      <c r="AY192" s="16" t="s">
        <v>130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81</v>
      </c>
      <c r="BK192" s="214">
        <f>ROUND(I192*H192,2)</f>
        <v>0</v>
      </c>
      <c r="BL192" s="16" t="s">
        <v>178</v>
      </c>
      <c r="BM192" s="16" t="s">
        <v>622</v>
      </c>
    </row>
    <row r="193" s="1" customFormat="1" ht="16.5" customHeight="1">
      <c r="B193" s="37"/>
      <c r="C193" s="218" t="s">
        <v>623</v>
      </c>
      <c r="D193" s="218" t="s">
        <v>157</v>
      </c>
      <c r="E193" s="219" t="s">
        <v>624</v>
      </c>
      <c r="F193" s="220" t="s">
        <v>625</v>
      </c>
      <c r="G193" s="221" t="s">
        <v>135</v>
      </c>
      <c r="H193" s="222">
        <v>1</v>
      </c>
      <c r="I193" s="223"/>
      <c r="J193" s="224">
        <f>ROUND(I193*H193,2)</f>
        <v>0</v>
      </c>
      <c r="K193" s="220" t="s">
        <v>19</v>
      </c>
      <c r="L193" s="225"/>
      <c r="M193" s="226" t="s">
        <v>19</v>
      </c>
      <c r="N193" s="227" t="s">
        <v>44</v>
      </c>
      <c r="O193" s="78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3">
        <f>S193*H193</f>
        <v>0</v>
      </c>
      <c r="AR193" s="16" t="s">
        <v>183</v>
      </c>
      <c r="AT193" s="16" t="s">
        <v>157</v>
      </c>
      <c r="AU193" s="16" t="s">
        <v>81</v>
      </c>
      <c r="AY193" s="16" t="s">
        <v>130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81</v>
      </c>
      <c r="BK193" s="214">
        <f>ROUND(I193*H193,2)</f>
        <v>0</v>
      </c>
      <c r="BL193" s="16" t="s">
        <v>183</v>
      </c>
      <c r="BM193" s="16" t="s">
        <v>626</v>
      </c>
    </row>
    <row r="194" s="1" customFormat="1" ht="22.5" customHeight="1">
      <c r="B194" s="37"/>
      <c r="C194" s="203" t="s">
        <v>627</v>
      </c>
      <c r="D194" s="203" t="s">
        <v>132</v>
      </c>
      <c r="E194" s="204" t="s">
        <v>628</v>
      </c>
      <c r="F194" s="205" t="s">
        <v>629</v>
      </c>
      <c r="G194" s="206" t="s">
        <v>135</v>
      </c>
      <c r="H194" s="207">
        <v>1</v>
      </c>
      <c r="I194" s="208"/>
      <c r="J194" s="209">
        <f>ROUND(I194*H194,2)</f>
        <v>0</v>
      </c>
      <c r="K194" s="205" t="s">
        <v>193</v>
      </c>
      <c r="L194" s="42"/>
      <c r="M194" s="210" t="s">
        <v>19</v>
      </c>
      <c r="N194" s="211" t="s">
        <v>44</v>
      </c>
      <c r="O194" s="78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AR194" s="16" t="s">
        <v>178</v>
      </c>
      <c r="AT194" s="16" t="s">
        <v>132</v>
      </c>
      <c r="AU194" s="16" t="s">
        <v>81</v>
      </c>
      <c r="AY194" s="16" t="s">
        <v>130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81</v>
      </c>
      <c r="BK194" s="214">
        <f>ROUND(I194*H194,2)</f>
        <v>0</v>
      </c>
      <c r="BL194" s="16" t="s">
        <v>178</v>
      </c>
      <c r="BM194" s="16" t="s">
        <v>630</v>
      </c>
    </row>
    <row r="195" s="1" customFormat="1" ht="16.5" customHeight="1">
      <c r="B195" s="37"/>
      <c r="C195" s="218" t="s">
        <v>631</v>
      </c>
      <c r="D195" s="218" t="s">
        <v>157</v>
      </c>
      <c r="E195" s="219" t="s">
        <v>632</v>
      </c>
      <c r="F195" s="220" t="s">
        <v>633</v>
      </c>
      <c r="G195" s="221" t="s">
        <v>135</v>
      </c>
      <c r="H195" s="222">
        <v>1</v>
      </c>
      <c r="I195" s="223"/>
      <c r="J195" s="224">
        <f>ROUND(I195*H195,2)</f>
        <v>0</v>
      </c>
      <c r="K195" s="220" t="s">
        <v>19</v>
      </c>
      <c r="L195" s="225"/>
      <c r="M195" s="226" t="s">
        <v>19</v>
      </c>
      <c r="N195" s="227" t="s">
        <v>44</v>
      </c>
      <c r="O195" s="78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AR195" s="16" t="s">
        <v>183</v>
      </c>
      <c r="AT195" s="16" t="s">
        <v>157</v>
      </c>
      <c r="AU195" s="16" t="s">
        <v>81</v>
      </c>
      <c r="AY195" s="16" t="s">
        <v>130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81</v>
      </c>
      <c r="BK195" s="214">
        <f>ROUND(I195*H195,2)</f>
        <v>0</v>
      </c>
      <c r="BL195" s="16" t="s">
        <v>183</v>
      </c>
      <c r="BM195" s="16" t="s">
        <v>634</v>
      </c>
    </row>
    <row r="196" s="1" customFormat="1" ht="22.5" customHeight="1">
      <c r="B196" s="37"/>
      <c r="C196" s="203" t="s">
        <v>635</v>
      </c>
      <c r="D196" s="203" t="s">
        <v>132</v>
      </c>
      <c r="E196" s="204" t="s">
        <v>636</v>
      </c>
      <c r="F196" s="205" t="s">
        <v>637</v>
      </c>
      <c r="G196" s="206" t="s">
        <v>135</v>
      </c>
      <c r="H196" s="207">
        <v>2</v>
      </c>
      <c r="I196" s="208"/>
      <c r="J196" s="209">
        <f>ROUND(I196*H196,2)</f>
        <v>0</v>
      </c>
      <c r="K196" s="205" t="s">
        <v>193</v>
      </c>
      <c r="L196" s="42"/>
      <c r="M196" s="210" t="s">
        <v>19</v>
      </c>
      <c r="N196" s="211" t="s">
        <v>44</v>
      </c>
      <c r="O196" s="78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16" t="s">
        <v>178</v>
      </c>
      <c r="AT196" s="16" t="s">
        <v>132</v>
      </c>
      <c r="AU196" s="16" t="s">
        <v>81</v>
      </c>
      <c r="AY196" s="16" t="s">
        <v>130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81</v>
      </c>
      <c r="BK196" s="214">
        <f>ROUND(I196*H196,2)</f>
        <v>0</v>
      </c>
      <c r="BL196" s="16" t="s">
        <v>178</v>
      </c>
      <c r="BM196" s="16" t="s">
        <v>638</v>
      </c>
    </row>
    <row r="197" s="1" customFormat="1" ht="22.5" customHeight="1">
      <c r="B197" s="37"/>
      <c r="C197" s="218" t="s">
        <v>639</v>
      </c>
      <c r="D197" s="218" t="s">
        <v>157</v>
      </c>
      <c r="E197" s="219" t="s">
        <v>640</v>
      </c>
      <c r="F197" s="220" t="s">
        <v>641</v>
      </c>
      <c r="G197" s="221" t="s">
        <v>135</v>
      </c>
      <c r="H197" s="222">
        <v>1</v>
      </c>
      <c r="I197" s="223"/>
      <c r="J197" s="224">
        <f>ROUND(I197*H197,2)</f>
        <v>0</v>
      </c>
      <c r="K197" s="220" t="s">
        <v>193</v>
      </c>
      <c r="L197" s="225"/>
      <c r="M197" s="226" t="s">
        <v>19</v>
      </c>
      <c r="N197" s="227" t="s">
        <v>44</v>
      </c>
      <c r="O197" s="78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AR197" s="16" t="s">
        <v>183</v>
      </c>
      <c r="AT197" s="16" t="s">
        <v>157</v>
      </c>
      <c r="AU197" s="16" t="s">
        <v>81</v>
      </c>
      <c r="AY197" s="16" t="s">
        <v>130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81</v>
      </c>
      <c r="BK197" s="214">
        <f>ROUND(I197*H197,2)</f>
        <v>0</v>
      </c>
      <c r="BL197" s="16" t="s">
        <v>183</v>
      </c>
      <c r="BM197" s="16" t="s">
        <v>642</v>
      </c>
    </row>
    <row r="198" s="1" customFormat="1" ht="22.5" customHeight="1">
      <c r="B198" s="37"/>
      <c r="C198" s="218" t="s">
        <v>643</v>
      </c>
      <c r="D198" s="218" t="s">
        <v>157</v>
      </c>
      <c r="E198" s="219" t="s">
        <v>644</v>
      </c>
      <c r="F198" s="220" t="s">
        <v>645</v>
      </c>
      <c r="G198" s="221" t="s">
        <v>135</v>
      </c>
      <c r="H198" s="222">
        <v>1</v>
      </c>
      <c r="I198" s="223"/>
      <c r="J198" s="224">
        <f>ROUND(I198*H198,2)</f>
        <v>0</v>
      </c>
      <c r="K198" s="220" t="s">
        <v>193</v>
      </c>
      <c r="L198" s="225"/>
      <c r="M198" s="226" t="s">
        <v>19</v>
      </c>
      <c r="N198" s="227" t="s">
        <v>44</v>
      </c>
      <c r="O198" s="78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6" t="s">
        <v>183</v>
      </c>
      <c r="AT198" s="16" t="s">
        <v>157</v>
      </c>
      <c r="AU198" s="16" t="s">
        <v>81</v>
      </c>
      <c r="AY198" s="16" t="s">
        <v>130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81</v>
      </c>
      <c r="BK198" s="214">
        <f>ROUND(I198*H198,2)</f>
        <v>0</v>
      </c>
      <c r="BL198" s="16" t="s">
        <v>183</v>
      </c>
      <c r="BM198" s="16" t="s">
        <v>646</v>
      </c>
    </row>
    <row r="199" s="1" customFormat="1" ht="22.5" customHeight="1">
      <c r="B199" s="37"/>
      <c r="C199" s="203" t="s">
        <v>647</v>
      </c>
      <c r="D199" s="203" t="s">
        <v>132</v>
      </c>
      <c r="E199" s="204" t="s">
        <v>648</v>
      </c>
      <c r="F199" s="205" t="s">
        <v>649</v>
      </c>
      <c r="G199" s="206" t="s">
        <v>135</v>
      </c>
      <c r="H199" s="207">
        <v>10</v>
      </c>
      <c r="I199" s="208"/>
      <c r="J199" s="209">
        <f>ROUND(I199*H199,2)</f>
        <v>0</v>
      </c>
      <c r="K199" s="205" t="s">
        <v>193</v>
      </c>
      <c r="L199" s="42"/>
      <c r="M199" s="210" t="s">
        <v>19</v>
      </c>
      <c r="N199" s="211" t="s">
        <v>44</v>
      </c>
      <c r="O199" s="78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AR199" s="16" t="s">
        <v>178</v>
      </c>
      <c r="AT199" s="16" t="s">
        <v>132</v>
      </c>
      <c r="AU199" s="16" t="s">
        <v>81</v>
      </c>
      <c r="AY199" s="16" t="s">
        <v>130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81</v>
      </c>
      <c r="BK199" s="214">
        <f>ROUND(I199*H199,2)</f>
        <v>0</v>
      </c>
      <c r="BL199" s="16" t="s">
        <v>178</v>
      </c>
      <c r="BM199" s="16" t="s">
        <v>650</v>
      </c>
    </row>
    <row r="200" s="1" customFormat="1" ht="22.5" customHeight="1">
      <c r="B200" s="37"/>
      <c r="C200" s="203" t="s">
        <v>651</v>
      </c>
      <c r="D200" s="203" t="s">
        <v>132</v>
      </c>
      <c r="E200" s="204" t="s">
        <v>652</v>
      </c>
      <c r="F200" s="205" t="s">
        <v>653</v>
      </c>
      <c r="G200" s="206" t="s">
        <v>135</v>
      </c>
      <c r="H200" s="207">
        <v>12</v>
      </c>
      <c r="I200" s="208"/>
      <c r="J200" s="209">
        <f>ROUND(I200*H200,2)</f>
        <v>0</v>
      </c>
      <c r="K200" s="205" t="s">
        <v>193</v>
      </c>
      <c r="L200" s="42"/>
      <c r="M200" s="210" t="s">
        <v>19</v>
      </c>
      <c r="N200" s="211" t="s">
        <v>44</v>
      </c>
      <c r="O200" s="78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AR200" s="16" t="s">
        <v>178</v>
      </c>
      <c r="AT200" s="16" t="s">
        <v>132</v>
      </c>
      <c r="AU200" s="16" t="s">
        <v>81</v>
      </c>
      <c r="AY200" s="16" t="s">
        <v>130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81</v>
      </c>
      <c r="BK200" s="214">
        <f>ROUND(I200*H200,2)</f>
        <v>0</v>
      </c>
      <c r="BL200" s="16" t="s">
        <v>178</v>
      </c>
      <c r="BM200" s="16" t="s">
        <v>654</v>
      </c>
    </row>
    <row r="201" s="1" customFormat="1" ht="22.5" customHeight="1">
      <c r="B201" s="37"/>
      <c r="C201" s="218" t="s">
        <v>183</v>
      </c>
      <c r="D201" s="218" t="s">
        <v>157</v>
      </c>
      <c r="E201" s="219" t="s">
        <v>655</v>
      </c>
      <c r="F201" s="220" t="s">
        <v>656</v>
      </c>
      <c r="G201" s="221" t="s">
        <v>135</v>
      </c>
      <c r="H201" s="222">
        <v>4</v>
      </c>
      <c r="I201" s="223"/>
      <c r="J201" s="224">
        <f>ROUND(I201*H201,2)</f>
        <v>0</v>
      </c>
      <c r="K201" s="220" t="s">
        <v>193</v>
      </c>
      <c r="L201" s="225"/>
      <c r="M201" s="226" t="s">
        <v>19</v>
      </c>
      <c r="N201" s="227" t="s">
        <v>44</v>
      </c>
      <c r="O201" s="78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AR201" s="16" t="s">
        <v>183</v>
      </c>
      <c r="AT201" s="16" t="s">
        <v>157</v>
      </c>
      <c r="AU201" s="16" t="s">
        <v>81</v>
      </c>
      <c r="AY201" s="16" t="s">
        <v>130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81</v>
      </c>
      <c r="BK201" s="214">
        <f>ROUND(I201*H201,2)</f>
        <v>0</v>
      </c>
      <c r="BL201" s="16" t="s">
        <v>183</v>
      </c>
      <c r="BM201" s="16" t="s">
        <v>657</v>
      </c>
    </row>
    <row r="202" s="1" customFormat="1" ht="22.5" customHeight="1">
      <c r="B202" s="37"/>
      <c r="C202" s="218" t="s">
        <v>658</v>
      </c>
      <c r="D202" s="218" t="s">
        <v>157</v>
      </c>
      <c r="E202" s="219" t="s">
        <v>659</v>
      </c>
      <c r="F202" s="220" t="s">
        <v>660</v>
      </c>
      <c r="G202" s="221" t="s">
        <v>135</v>
      </c>
      <c r="H202" s="222">
        <v>12</v>
      </c>
      <c r="I202" s="223"/>
      <c r="J202" s="224">
        <f>ROUND(I202*H202,2)</f>
        <v>0</v>
      </c>
      <c r="K202" s="220" t="s">
        <v>193</v>
      </c>
      <c r="L202" s="225"/>
      <c r="M202" s="226" t="s">
        <v>19</v>
      </c>
      <c r="N202" s="227" t="s">
        <v>44</v>
      </c>
      <c r="O202" s="78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AR202" s="16" t="s">
        <v>183</v>
      </c>
      <c r="AT202" s="16" t="s">
        <v>157</v>
      </c>
      <c r="AU202" s="16" t="s">
        <v>81</v>
      </c>
      <c r="AY202" s="16" t="s">
        <v>130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81</v>
      </c>
      <c r="BK202" s="214">
        <f>ROUND(I202*H202,2)</f>
        <v>0</v>
      </c>
      <c r="BL202" s="16" t="s">
        <v>183</v>
      </c>
      <c r="BM202" s="16" t="s">
        <v>661</v>
      </c>
    </row>
    <row r="203" s="1" customFormat="1" ht="33.75" customHeight="1">
      <c r="B203" s="37"/>
      <c r="C203" s="203" t="s">
        <v>662</v>
      </c>
      <c r="D203" s="203" t="s">
        <v>132</v>
      </c>
      <c r="E203" s="204" t="s">
        <v>663</v>
      </c>
      <c r="F203" s="205" t="s">
        <v>664</v>
      </c>
      <c r="G203" s="206" t="s">
        <v>135</v>
      </c>
      <c r="H203" s="207">
        <v>1</v>
      </c>
      <c r="I203" s="208"/>
      <c r="J203" s="209">
        <f>ROUND(I203*H203,2)</f>
        <v>0</v>
      </c>
      <c r="K203" s="205" t="s">
        <v>193</v>
      </c>
      <c r="L203" s="42"/>
      <c r="M203" s="210" t="s">
        <v>19</v>
      </c>
      <c r="N203" s="211" t="s">
        <v>44</v>
      </c>
      <c r="O203" s="78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AR203" s="16" t="s">
        <v>178</v>
      </c>
      <c r="AT203" s="16" t="s">
        <v>132</v>
      </c>
      <c r="AU203" s="16" t="s">
        <v>81</v>
      </c>
      <c r="AY203" s="16" t="s">
        <v>130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81</v>
      </c>
      <c r="BK203" s="214">
        <f>ROUND(I203*H203,2)</f>
        <v>0</v>
      </c>
      <c r="BL203" s="16" t="s">
        <v>178</v>
      </c>
      <c r="BM203" s="16" t="s">
        <v>665</v>
      </c>
    </row>
    <row r="204" s="1" customFormat="1" ht="22.5" customHeight="1">
      <c r="B204" s="37"/>
      <c r="C204" s="218" t="s">
        <v>666</v>
      </c>
      <c r="D204" s="218" t="s">
        <v>157</v>
      </c>
      <c r="E204" s="219" t="s">
        <v>667</v>
      </c>
      <c r="F204" s="220" t="s">
        <v>668</v>
      </c>
      <c r="G204" s="221" t="s">
        <v>135</v>
      </c>
      <c r="H204" s="222">
        <v>1</v>
      </c>
      <c r="I204" s="223"/>
      <c r="J204" s="224">
        <f>ROUND(I204*H204,2)</f>
        <v>0</v>
      </c>
      <c r="K204" s="220" t="s">
        <v>193</v>
      </c>
      <c r="L204" s="225"/>
      <c r="M204" s="226" t="s">
        <v>19</v>
      </c>
      <c r="N204" s="227" t="s">
        <v>44</v>
      </c>
      <c r="O204" s="78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AR204" s="16" t="s">
        <v>183</v>
      </c>
      <c r="AT204" s="16" t="s">
        <v>157</v>
      </c>
      <c r="AU204" s="16" t="s">
        <v>81</v>
      </c>
      <c r="AY204" s="16" t="s">
        <v>130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81</v>
      </c>
      <c r="BK204" s="214">
        <f>ROUND(I204*H204,2)</f>
        <v>0</v>
      </c>
      <c r="BL204" s="16" t="s">
        <v>183</v>
      </c>
      <c r="BM204" s="16" t="s">
        <v>669</v>
      </c>
    </row>
    <row r="205" s="1" customFormat="1" ht="33.75" customHeight="1">
      <c r="B205" s="37"/>
      <c r="C205" s="203" t="s">
        <v>670</v>
      </c>
      <c r="D205" s="203" t="s">
        <v>132</v>
      </c>
      <c r="E205" s="204" t="s">
        <v>671</v>
      </c>
      <c r="F205" s="205" t="s">
        <v>672</v>
      </c>
      <c r="G205" s="206" t="s">
        <v>135</v>
      </c>
      <c r="H205" s="207">
        <v>1</v>
      </c>
      <c r="I205" s="208"/>
      <c r="J205" s="209">
        <f>ROUND(I205*H205,2)</f>
        <v>0</v>
      </c>
      <c r="K205" s="205" t="s">
        <v>193</v>
      </c>
      <c r="L205" s="42"/>
      <c r="M205" s="210" t="s">
        <v>19</v>
      </c>
      <c r="N205" s="211" t="s">
        <v>44</v>
      </c>
      <c r="O205" s="78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AR205" s="16" t="s">
        <v>178</v>
      </c>
      <c r="AT205" s="16" t="s">
        <v>132</v>
      </c>
      <c r="AU205" s="16" t="s">
        <v>81</v>
      </c>
      <c r="AY205" s="16" t="s">
        <v>130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6" t="s">
        <v>81</v>
      </c>
      <c r="BK205" s="214">
        <f>ROUND(I205*H205,2)</f>
        <v>0</v>
      </c>
      <c r="BL205" s="16" t="s">
        <v>178</v>
      </c>
      <c r="BM205" s="16" t="s">
        <v>673</v>
      </c>
    </row>
    <row r="206" s="1" customFormat="1" ht="22.5" customHeight="1">
      <c r="B206" s="37"/>
      <c r="C206" s="203" t="s">
        <v>674</v>
      </c>
      <c r="D206" s="203" t="s">
        <v>132</v>
      </c>
      <c r="E206" s="204" t="s">
        <v>675</v>
      </c>
      <c r="F206" s="205" t="s">
        <v>676</v>
      </c>
      <c r="G206" s="206" t="s">
        <v>135</v>
      </c>
      <c r="H206" s="207">
        <v>1</v>
      </c>
      <c r="I206" s="208"/>
      <c r="J206" s="209">
        <f>ROUND(I206*H206,2)</f>
        <v>0</v>
      </c>
      <c r="K206" s="205" t="s">
        <v>193</v>
      </c>
      <c r="L206" s="42"/>
      <c r="M206" s="210" t="s">
        <v>19</v>
      </c>
      <c r="N206" s="211" t="s">
        <v>44</v>
      </c>
      <c r="O206" s="78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16" t="s">
        <v>178</v>
      </c>
      <c r="AT206" s="16" t="s">
        <v>132</v>
      </c>
      <c r="AU206" s="16" t="s">
        <v>81</v>
      </c>
      <c r="AY206" s="16" t="s">
        <v>130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81</v>
      </c>
      <c r="BK206" s="214">
        <f>ROUND(I206*H206,2)</f>
        <v>0</v>
      </c>
      <c r="BL206" s="16" t="s">
        <v>178</v>
      </c>
      <c r="BM206" s="16" t="s">
        <v>677</v>
      </c>
    </row>
    <row r="207" s="1" customFormat="1" ht="22.5" customHeight="1">
      <c r="B207" s="37"/>
      <c r="C207" s="218" t="s">
        <v>678</v>
      </c>
      <c r="D207" s="218" t="s">
        <v>157</v>
      </c>
      <c r="E207" s="219" t="s">
        <v>679</v>
      </c>
      <c r="F207" s="220" t="s">
        <v>680</v>
      </c>
      <c r="G207" s="221" t="s">
        <v>135</v>
      </c>
      <c r="H207" s="222">
        <v>2</v>
      </c>
      <c r="I207" s="223"/>
      <c r="J207" s="224">
        <f>ROUND(I207*H207,2)</f>
        <v>0</v>
      </c>
      <c r="K207" s="220" t="s">
        <v>193</v>
      </c>
      <c r="L207" s="225"/>
      <c r="M207" s="226" t="s">
        <v>19</v>
      </c>
      <c r="N207" s="227" t="s">
        <v>44</v>
      </c>
      <c r="O207" s="78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AR207" s="16" t="s">
        <v>183</v>
      </c>
      <c r="AT207" s="16" t="s">
        <v>157</v>
      </c>
      <c r="AU207" s="16" t="s">
        <v>81</v>
      </c>
      <c r="AY207" s="16" t="s">
        <v>130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81</v>
      </c>
      <c r="BK207" s="214">
        <f>ROUND(I207*H207,2)</f>
        <v>0</v>
      </c>
      <c r="BL207" s="16" t="s">
        <v>183</v>
      </c>
      <c r="BM207" s="16" t="s">
        <v>681</v>
      </c>
    </row>
    <row r="208" s="1" customFormat="1" ht="56.25" customHeight="1">
      <c r="B208" s="37"/>
      <c r="C208" s="203" t="s">
        <v>682</v>
      </c>
      <c r="D208" s="203" t="s">
        <v>132</v>
      </c>
      <c r="E208" s="204" t="s">
        <v>683</v>
      </c>
      <c r="F208" s="205" t="s">
        <v>684</v>
      </c>
      <c r="G208" s="206" t="s">
        <v>135</v>
      </c>
      <c r="H208" s="207">
        <v>1</v>
      </c>
      <c r="I208" s="208"/>
      <c r="J208" s="209">
        <f>ROUND(I208*H208,2)</f>
        <v>0</v>
      </c>
      <c r="K208" s="205" t="s">
        <v>193</v>
      </c>
      <c r="L208" s="42"/>
      <c r="M208" s="210" t="s">
        <v>19</v>
      </c>
      <c r="N208" s="211" t="s">
        <v>44</v>
      </c>
      <c r="O208" s="78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AR208" s="16" t="s">
        <v>178</v>
      </c>
      <c r="AT208" s="16" t="s">
        <v>132</v>
      </c>
      <c r="AU208" s="16" t="s">
        <v>81</v>
      </c>
      <c r="AY208" s="16" t="s">
        <v>130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81</v>
      </c>
      <c r="BK208" s="214">
        <f>ROUND(I208*H208,2)</f>
        <v>0</v>
      </c>
      <c r="BL208" s="16" t="s">
        <v>178</v>
      </c>
      <c r="BM208" s="16" t="s">
        <v>685</v>
      </c>
    </row>
    <row r="209" s="1" customFormat="1" ht="22.5" customHeight="1">
      <c r="B209" s="37"/>
      <c r="C209" s="203" t="s">
        <v>686</v>
      </c>
      <c r="D209" s="203" t="s">
        <v>132</v>
      </c>
      <c r="E209" s="204" t="s">
        <v>687</v>
      </c>
      <c r="F209" s="205" t="s">
        <v>688</v>
      </c>
      <c r="G209" s="206" t="s">
        <v>135</v>
      </c>
      <c r="H209" s="207">
        <v>1</v>
      </c>
      <c r="I209" s="208"/>
      <c r="J209" s="209">
        <f>ROUND(I209*H209,2)</f>
        <v>0</v>
      </c>
      <c r="K209" s="205" t="s">
        <v>193</v>
      </c>
      <c r="L209" s="42"/>
      <c r="M209" s="231" t="s">
        <v>19</v>
      </c>
      <c r="N209" s="232" t="s">
        <v>44</v>
      </c>
      <c r="O209" s="229"/>
      <c r="P209" s="233">
        <f>O209*H209</f>
        <v>0</v>
      </c>
      <c r="Q209" s="233">
        <v>0</v>
      </c>
      <c r="R209" s="233">
        <f>Q209*H209</f>
        <v>0</v>
      </c>
      <c r="S209" s="233">
        <v>0</v>
      </c>
      <c r="T209" s="234">
        <f>S209*H209</f>
        <v>0</v>
      </c>
      <c r="AR209" s="16" t="s">
        <v>178</v>
      </c>
      <c r="AT209" s="16" t="s">
        <v>132</v>
      </c>
      <c r="AU209" s="16" t="s">
        <v>81</v>
      </c>
      <c r="AY209" s="16" t="s">
        <v>130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81</v>
      </c>
      <c r="BK209" s="214">
        <f>ROUND(I209*H209,2)</f>
        <v>0</v>
      </c>
      <c r="BL209" s="16" t="s">
        <v>178</v>
      </c>
      <c r="BM209" s="16" t="s">
        <v>689</v>
      </c>
    </row>
    <row r="210" s="1" customFormat="1" ht="6.96" customHeight="1">
      <c r="B210" s="56"/>
      <c r="C210" s="57"/>
      <c r="D210" s="57"/>
      <c r="E210" s="57"/>
      <c r="F210" s="57"/>
      <c r="G210" s="57"/>
      <c r="H210" s="57"/>
      <c r="I210" s="153"/>
      <c r="J210" s="57"/>
      <c r="K210" s="57"/>
      <c r="L210" s="42"/>
    </row>
  </sheetData>
  <sheetProtection sheet="1" autoFilter="0" formatColumns="0" formatRows="0" objects="1" scenarios="1" spinCount="100000" saltValue="mvP6siUIznt68oEWLPK/pVSpv9Pg8d/yZ3m55YThE2M+O703v8YHlsQPv7G8DNMWvXY8uYT8PhE+Ti3K/TV0aQ==" hashValue="fb8r16zQNG85lqeRe3qX/LEzDJxr/HjUoeM5mV6c/IE9UwLx1fHodRWLhLPZ7AkATVlw0Jr3Olstb6Vw5AgtEQ==" algorithmName="SHA-512" password="CC35"/>
  <autoFilter ref="C79:K20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690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ROUND(J79,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ROUND((SUM(BE79:BE95)),  2)</f>
        <v>0</v>
      </c>
      <c r="I33" s="142">
        <v>0.20999999999999999</v>
      </c>
      <c r="J33" s="141">
        <f>ROUND(((SUM(BE79:BE95))*I33),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ROUND((SUM(BF79:BF95)),  2)</f>
        <v>0</v>
      </c>
      <c r="I34" s="142">
        <v>0.14999999999999999</v>
      </c>
      <c r="J34" s="141">
        <f>ROUND(((SUM(BF79:BF95))*I34),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ROUND((SUM(BG79:BG95)),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ROUND((SUM(BH79:BH95)),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ROUND((SUM(BI79:BI95)),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1.03 - Oprava PZS v km 1,506 - dodávky SSZT - N E O C E Ň O V A T !!!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J79</f>
        <v>0</v>
      </c>
      <c r="K59" s="38"/>
      <c r="L59" s="42"/>
      <c r="AU59" s="16" t="s">
        <v>106</v>
      </c>
    </row>
    <row r="60" s="1" customFormat="1" ht="21.84" customHeight="1">
      <c r="B60" s="37"/>
      <c r="C60" s="38"/>
      <c r="D60" s="38"/>
      <c r="E60" s="38"/>
      <c r="F60" s="38"/>
      <c r="G60" s="38"/>
      <c r="H60" s="38"/>
      <c r="I60" s="129"/>
      <c r="J60" s="38"/>
      <c r="K60" s="38"/>
      <c r="L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153"/>
      <c r="J61" s="57"/>
      <c r="K61" s="57"/>
      <c r="L61" s="42"/>
    </row>
    <row r="65" s="1" customFormat="1" ht="6.96" customHeight="1">
      <c r="B65" s="58"/>
      <c r="C65" s="59"/>
      <c r="D65" s="59"/>
      <c r="E65" s="59"/>
      <c r="F65" s="59"/>
      <c r="G65" s="59"/>
      <c r="H65" s="59"/>
      <c r="I65" s="156"/>
      <c r="J65" s="59"/>
      <c r="K65" s="59"/>
      <c r="L65" s="42"/>
    </row>
    <row r="66" s="1" customFormat="1" ht="24.96" customHeight="1">
      <c r="B66" s="37"/>
      <c r="C66" s="22" t="s">
        <v>115</v>
      </c>
      <c r="D66" s="38"/>
      <c r="E66" s="38"/>
      <c r="F66" s="38"/>
      <c r="G66" s="38"/>
      <c r="H66" s="38"/>
      <c r="I66" s="129"/>
      <c r="J66" s="38"/>
      <c r="K66" s="38"/>
      <c r="L66" s="42"/>
    </row>
    <row r="67" s="1" customFormat="1" ht="6.96" customHeight="1">
      <c r="B67" s="37"/>
      <c r="C67" s="38"/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12" customHeight="1">
      <c r="B68" s="37"/>
      <c r="C68" s="31" t="s">
        <v>16</v>
      </c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6.5" customHeight="1">
      <c r="B69" s="37"/>
      <c r="C69" s="38"/>
      <c r="D69" s="38"/>
      <c r="E69" s="157" t="str">
        <f>E7</f>
        <v>Oprava PZS v km 1,506 v úseku Děčín hl. n. - Děčín Prostřední Žleb</v>
      </c>
      <c r="F69" s="31"/>
      <c r="G69" s="31"/>
      <c r="H69" s="31"/>
      <c r="I69" s="129"/>
      <c r="J69" s="38"/>
      <c r="K69" s="38"/>
      <c r="L69" s="42"/>
    </row>
    <row r="70" s="1" customFormat="1" ht="12" customHeight="1">
      <c r="B70" s="37"/>
      <c r="C70" s="31" t="s">
        <v>101</v>
      </c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16.5" customHeight="1">
      <c r="B71" s="37"/>
      <c r="C71" s="38"/>
      <c r="D71" s="38"/>
      <c r="E71" s="63" t="str">
        <f>E9</f>
        <v>1.03 - Oprava PZS v km 1,506 - dodávky SSZT - N E O C E Ň O V A T !!!</v>
      </c>
      <c r="F71" s="38"/>
      <c r="G71" s="38"/>
      <c r="H71" s="38"/>
      <c r="I71" s="129"/>
      <c r="J71" s="38"/>
      <c r="K71" s="38"/>
      <c r="L71" s="42"/>
    </row>
    <row r="72" s="1" customFormat="1" ht="6.96" customHeight="1">
      <c r="B72" s="37"/>
      <c r="C72" s="38"/>
      <c r="D72" s="38"/>
      <c r="E72" s="38"/>
      <c r="F72" s="38"/>
      <c r="G72" s="38"/>
      <c r="H72" s="38"/>
      <c r="I72" s="129"/>
      <c r="J72" s="38"/>
      <c r="K72" s="38"/>
      <c r="L72" s="42"/>
    </row>
    <row r="73" s="1" customFormat="1" ht="12" customHeight="1">
      <c r="B73" s="37"/>
      <c r="C73" s="31" t="s">
        <v>21</v>
      </c>
      <c r="D73" s="38"/>
      <c r="E73" s="38"/>
      <c r="F73" s="26" t="str">
        <f>F12</f>
        <v>Děčín</v>
      </c>
      <c r="G73" s="38"/>
      <c r="H73" s="38"/>
      <c r="I73" s="131" t="s">
        <v>23</v>
      </c>
      <c r="J73" s="66" t="str">
        <f>IF(J12="","",J12)</f>
        <v>19. 2. 2019</v>
      </c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3.65" customHeight="1">
      <c r="B75" s="37"/>
      <c r="C75" s="31" t="s">
        <v>25</v>
      </c>
      <c r="D75" s="38"/>
      <c r="E75" s="38"/>
      <c r="F75" s="26" t="str">
        <f>E15</f>
        <v>Správa železniční dopravní cesty,státní organizace</v>
      </c>
      <c r="G75" s="38"/>
      <c r="H75" s="38"/>
      <c r="I75" s="131" t="s">
        <v>33</v>
      </c>
      <c r="J75" s="35" t="str">
        <f>E21</f>
        <v xml:space="preserve"> </v>
      </c>
      <c r="K75" s="38"/>
      <c r="L75" s="42"/>
    </row>
    <row r="76" s="1" customFormat="1" ht="13.65" customHeight="1">
      <c r="B76" s="37"/>
      <c r="C76" s="31" t="s">
        <v>31</v>
      </c>
      <c r="D76" s="38"/>
      <c r="E76" s="38"/>
      <c r="F76" s="26" t="str">
        <f>IF(E18="","",E18)</f>
        <v>Vyplň údaj</v>
      </c>
      <c r="G76" s="38"/>
      <c r="H76" s="38"/>
      <c r="I76" s="131" t="s">
        <v>36</v>
      </c>
      <c r="J76" s="35" t="str">
        <f>E24</f>
        <v xml:space="preserve"> </v>
      </c>
      <c r="K76" s="38"/>
      <c r="L76" s="42"/>
    </row>
    <row r="77" s="1" customFormat="1" ht="10.32" customHeight="1">
      <c r="B77" s="37"/>
      <c r="C77" s="38"/>
      <c r="D77" s="38"/>
      <c r="E77" s="38"/>
      <c r="F77" s="38"/>
      <c r="G77" s="38"/>
      <c r="H77" s="38"/>
      <c r="I77" s="129"/>
      <c r="J77" s="38"/>
      <c r="K77" s="38"/>
      <c r="L77" s="42"/>
    </row>
    <row r="78" s="9" customFormat="1" ht="29.28" customHeight="1">
      <c r="B78" s="177"/>
      <c r="C78" s="178" t="s">
        <v>116</v>
      </c>
      <c r="D78" s="179" t="s">
        <v>58</v>
      </c>
      <c r="E78" s="179" t="s">
        <v>54</v>
      </c>
      <c r="F78" s="179" t="s">
        <v>55</v>
      </c>
      <c r="G78" s="179" t="s">
        <v>117</v>
      </c>
      <c r="H78" s="179" t="s">
        <v>118</v>
      </c>
      <c r="I78" s="180" t="s">
        <v>119</v>
      </c>
      <c r="J78" s="179" t="s">
        <v>105</v>
      </c>
      <c r="K78" s="181" t="s">
        <v>120</v>
      </c>
      <c r="L78" s="182"/>
      <c r="M78" s="86" t="s">
        <v>19</v>
      </c>
      <c r="N78" s="87" t="s">
        <v>43</v>
      </c>
      <c r="O78" s="87" t="s">
        <v>121</v>
      </c>
      <c r="P78" s="87" t="s">
        <v>122</v>
      </c>
      <c r="Q78" s="87" t="s">
        <v>123</v>
      </c>
      <c r="R78" s="87" t="s">
        <v>124</v>
      </c>
      <c r="S78" s="87" t="s">
        <v>125</v>
      </c>
      <c r="T78" s="88" t="s">
        <v>126</v>
      </c>
    </row>
    <row r="79" s="1" customFormat="1" ht="22.8" customHeight="1">
      <c r="B79" s="37"/>
      <c r="C79" s="93" t="s">
        <v>127</v>
      </c>
      <c r="D79" s="38"/>
      <c r="E79" s="38"/>
      <c r="F79" s="38"/>
      <c r="G79" s="38"/>
      <c r="H79" s="38"/>
      <c r="I79" s="129"/>
      <c r="J79" s="183">
        <f>BK79</f>
        <v>0</v>
      </c>
      <c r="K79" s="38"/>
      <c r="L79" s="42"/>
      <c r="M79" s="89"/>
      <c r="N79" s="90"/>
      <c r="O79" s="90"/>
      <c r="P79" s="184">
        <f>SUM(P80:P95)</f>
        <v>0</v>
      </c>
      <c r="Q79" s="90"/>
      <c r="R79" s="184">
        <f>SUM(R80:R95)</f>
        <v>0</v>
      </c>
      <c r="S79" s="90"/>
      <c r="T79" s="185">
        <f>SUM(T80:T95)</f>
        <v>0</v>
      </c>
      <c r="AT79" s="16" t="s">
        <v>72</v>
      </c>
      <c r="AU79" s="16" t="s">
        <v>106</v>
      </c>
      <c r="BK79" s="186">
        <f>SUM(BK80:BK95)</f>
        <v>0</v>
      </c>
    </row>
    <row r="80" s="1" customFormat="1" ht="22.5" customHeight="1">
      <c r="B80" s="37"/>
      <c r="C80" s="218" t="s">
        <v>81</v>
      </c>
      <c r="D80" s="218" t="s">
        <v>157</v>
      </c>
      <c r="E80" s="219" t="s">
        <v>691</v>
      </c>
      <c r="F80" s="220" t="s">
        <v>692</v>
      </c>
      <c r="G80" s="221" t="s">
        <v>135</v>
      </c>
      <c r="H80" s="222">
        <v>1</v>
      </c>
      <c r="I80" s="223"/>
      <c r="J80" s="224">
        <f>ROUND(I80*H80,2)</f>
        <v>0</v>
      </c>
      <c r="K80" s="220" t="s">
        <v>193</v>
      </c>
      <c r="L80" s="225"/>
      <c r="M80" s="226" t="s">
        <v>19</v>
      </c>
      <c r="N80" s="227" t="s">
        <v>44</v>
      </c>
      <c r="O80" s="78"/>
      <c r="P80" s="212">
        <f>O80*H80</f>
        <v>0</v>
      </c>
      <c r="Q80" s="212">
        <v>0</v>
      </c>
      <c r="R80" s="212">
        <f>Q80*H80</f>
        <v>0</v>
      </c>
      <c r="S80" s="212">
        <v>0</v>
      </c>
      <c r="T80" s="213">
        <f>S80*H80</f>
        <v>0</v>
      </c>
      <c r="AR80" s="16" t="s">
        <v>83</v>
      </c>
      <c r="AT80" s="16" t="s">
        <v>157</v>
      </c>
      <c r="AU80" s="16" t="s">
        <v>73</v>
      </c>
      <c r="AY80" s="16" t="s">
        <v>130</v>
      </c>
      <c r="BE80" s="214">
        <f>IF(N80="základní",J80,0)</f>
        <v>0</v>
      </c>
      <c r="BF80" s="214">
        <f>IF(N80="snížená",J80,0)</f>
        <v>0</v>
      </c>
      <c r="BG80" s="214">
        <f>IF(N80="zákl. přenesená",J80,0)</f>
        <v>0</v>
      </c>
      <c r="BH80" s="214">
        <f>IF(N80="sníž. přenesená",J80,0)</f>
        <v>0</v>
      </c>
      <c r="BI80" s="214">
        <f>IF(N80="nulová",J80,0)</f>
        <v>0</v>
      </c>
      <c r="BJ80" s="16" t="s">
        <v>81</v>
      </c>
      <c r="BK80" s="214">
        <f>ROUND(I80*H80,2)</f>
        <v>0</v>
      </c>
      <c r="BL80" s="16" t="s">
        <v>81</v>
      </c>
      <c r="BM80" s="16" t="s">
        <v>693</v>
      </c>
    </row>
    <row r="81" s="1" customFormat="1" ht="16.5" customHeight="1">
      <c r="B81" s="37"/>
      <c r="C81" s="218" t="s">
        <v>83</v>
      </c>
      <c r="D81" s="218" t="s">
        <v>157</v>
      </c>
      <c r="E81" s="219" t="s">
        <v>694</v>
      </c>
      <c r="F81" s="220" t="s">
        <v>695</v>
      </c>
      <c r="G81" s="221" t="s">
        <v>135</v>
      </c>
      <c r="H81" s="222">
        <v>3</v>
      </c>
      <c r="I81" s="223"/>
      <c r="J81" s="224">
        <f>ROUND(I81*H81,2)</f>
        <v>0</v>
      </c>
      <c r="K81" s="220" t="s">
        <v>19</v>
      </c>
      <c r="L81" s="225"/>
      <c r="M81" s="226" t="s">
        <v>19</v>
      </c>
      <c r="N81" s="227" t="s">
        <v>44</v>
      </c>
      <c r="O81" s="78"/>
      <c r="P81" s="212">
        <f>O81*H81</f>
        <v>0</v>
      </c>
      <c r="Q81" s="212">
        <v>0</v>
      </c>
      <c r="R81" s="212">
        <f>Q81*H81</f>
        <v>0</v>
      </c>
      <c r="S81" s="212">
        <v>0</v>
      </c>
      <c r="T81" s="213">
        <f>S81*H81</f>
        <v>0</v>
      </c>
      <c r="AR81" s="16" t="s">
        <v>174</v>
      </c>
      <c r="AT81" s="16" t="s">
        <v>157</v>
      </c>
      <c r="AU81" s="16" t="s">
        <v>73</v>
      </c>
      <c r="AY81" s="16" t="s">
        <v>130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16" t="s">
        <v>81</v>
      </c>
      <c r="BK81" s="214">
        <f>ROUND(I81*H81,2)</f>
        <v>0</v>
      </c>
      <c r="BL81" s="16" t="s">
        <v>137</v>
      </c>
      <c r="BM81" s="16" t="s">
        <v>696</v>
      </c>
    </row>
    <row r="82" s="1" customFormat="1" ht="16.5" customHeight="1">
      <c r="B82" s="37"/>
      <c r="C82" s="218" t="s">
        <v>163</v>
      </c>
      <c r="D82" s="218" t="s">
        <v>157</v>
      </c>
      <c r="E82" s="219" t="s">
        <v>697</v>
      </c>
      <c r="F82" s="220" t="s">
        <v>698</v>
      </c>
      <c r="G82" s="221" t="s">
        <v>135</v>
      </c>
      <c r="H82" s="222">
        <v>12</v>
      </c>
      <c r="I82" s="223"/>
      <c r="J82" s="224">
        <f>ROUND(I82*H82,2)</f>
        <v>0</v>
      </c>
      <c r="K82" s="220" t="s">
        <v>19</v>
      </c>
      <c r="L82" s="225"/>
      <c r="M82" s="226" t="s">
        <v>19</v>
      </c>
      <c r="N82" s="227" t="s">
        <v>44</v>
      </c>
      <c r="O82" s="78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6" t="s">
        <v>83</v>
      </c>
      <c r="AT82" s="16" t="s">
        <v>157</v>
      </c>
      <c r="AU82" s="16" t="s">
        <v>73</v>
      </c>
      <c r="AY82" s="16" t="s">
        <v>130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81</v>
      </c>
      <c r="BK82" s="214">
        <f>ROUND(I82*H82,2)</f>
        <v>0</v>
      </c>
      <c r="BL82" s="16" t="s">
        <v>81</v>
      </c>
      <c r="BM82" s="16" t="s">
        <v>699</v>
      </c>
    </row>
    <row r="83" s="1" customFormat="1" ht="16.5" customHeight="1">
      <c r="B83" s="37"/>
      <c r="C83" s="218" t="s">
        <v>137</v>
      </c>
      <c r="D83" s="218" t="s">
        <v>157</v>
      </c>
      <c r="E83" s="219" t="s">
        <v>700</v>
      </c>
      <c r="F83" s="220" t="s">
        <v>701</v>
      </c>
      <c r="G83" s="221" t="s">
        <v>135</v>
      </c>
      <c r="H83" s="222">
        <v>1</v>
      </c>
      <c r="I83" s="223"/>
      <c r="J83" s="224">
        <f>ROUND(I83*H83,2)</f>
        <v>0</v>
      </c>
      <c r="K83" s="220" t="s">
        <v>19</v>
      </c>
      <c r="L83" s="225"/>
      <c r="M83" s="226" t="s">
        <v>19</v>
      </c>
      <c r="N83" s="227" t="s">
        <v>44</v>
      </c>
      <c r="O83" s="78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6" t="s">
        <v>174</v>
      </c>
      <c r="AT83" s="16" t="s">
        <v>157</v>
      </c>
      <c r="AU83" s="16" t="s">
        <v>73</v>
      </c>
      <c r="AY83" s="16" t="s">
        <v>130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81</v>
      </c>
      <c r="BK83" s="214">
        <f>ROUND(I83*H83,2)</f>
        <v>0</v>
      </c>
      <c r="BL83" s="16" t="s">
        <v>137</v>
      </c>
      <c r="BM83" s="16" t="s">
        <v>702</v>
      </c>
    </row>
    <row r="84" s="1" customFormat="1">
      <c r="B84" s="37"/>
      <c r="C84" s="38"/>
      <c r="D84" s="215" t="s">
        <v>185</v>
      </c>
      <c r="E84" s="38"/>
      <c r="F84" s="216" t="s">
        <v>703</v>
      </c>
      <c r="G84" s="38"/>
      <c r="H84" s="38"/>
      <c r="I84" s="129"/>
      <c r="J84" s="38"/>
      <c r="K84" s="38"/>
      <c r="L84" s="42"/>
      <c r="M84" s="217"/>
      <c r="N84" s="78"/>
      <c r="O84" s="78"/>
      <c r="P84" s="78"/>
      <c r="Q84" s="78"/>
      <c r="R84" s="78"/>
      <c r="S84" s="78"/>
      <c r="T84" s="79"/>
      <c r="AT84" s="16" t="s">
        <v>185</v>
      </c>
      <c r="AU84" s="16" t="s">
        <v>73</v>
      </c>
    </row>
    <row r="85" s="1" customFormat="1" ht="16.5" customHeight="1">
      <c r="B85" s="37"/>
      <c r="C85" s="218" t="s">
        <v>151</v>
      </c>
      <c r="D85" s="218" t="s">
        <v>157</v>
      </c>
      <c r="E85" s="219" t="s">
        <v>704</v>
      </c>
      <c r="F85" s="220" t="s">
        <v>705</v>
      </c>
      <c r="G85" s="221" t="s">
        <v>135</v>
      </c>
      <c r="H85" s="222">
        <v>1</v>
      </c>
      <c r="I85" s="223"/>
      <c r="J85" s="224">
        <f>ROUND(I85*H85,2)</f>
        <v>0</v>
      </c>
      <c r="K85" s="220" t="s">
        <v>19</v>
      </c>
      <c r="L85" s="225"/>
      <c r="M85" s="226" t="s">
        <v>19</v>
      </c>
      <c r="N85" s="227" t="s">
        <v>44</v>
      </c>
      <c r="O85" s="78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6" t="s">
        <v>174</v>
      </c>
      <c r="AT85" s="16" t="s">
        <v>157</v>
      </c>
      <c r="AU85" s="16" t="s">
        <v>73</v>
      </c>
      <c r="AY85" s="16" t="s">
        <v>130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81</v>
      </c>
      <c r="BK85" s="214">
        <f>ROUND(I85*H85,2)</f>
        <v>0</v>
      </c>
      <c r="BL85" s="16" t="s">
        <v>137</v>
      </c>
      <c r="BM85" s="16" t="s">
        <v>706</v>
      </c>
    </row>
    <row r="86" s="1" customFormat="1">
      <c r="B86" s="37"/>
      <c r="C86" s="38"/>
      <c r="D86" s="215" t="s">
        <v>185</v>
      </c>
      <c r="E86" s="38"/>
      <c r="F86" s="216" t="s">
        <v>707</v>
      </c>
      <c r="G86" s="38"/>
      <c r="H86" s="38"/>
      <c r="I86" s="129"/>
      <c r="J86" s="38"/>
      <c r="K86" s="38"/>
      <c r="L86" s="42"/>
      <c r="M86" s="217"/>
      <c r="N86" s="78"/>
      <c r="O86" s="78"/>
      <c r="P86" s="78"/>
      <c r="Q86" s="78"/>
      <c r="R86" s="78"/>
      <c r="S86" s="78"/>
      <c r="T86" s="79"/>
      <c r="AT86" s="16" t="s">
        <v>185</v>
      </c>
      <c r="AU86" s="16" t="s">
        <v>73</v>
      </c>
    </row>
    <row r="87" s="1" customFormat="1" ht="16.5" customHeight="1">
      <c r="B87" s="37"/>
      <c r="C87" s="218" t="s">
        <v>156</v>
      </c>
      <c r="D87" s="218" t="s">
        <v>157</v>
      </c>
      <c r="E87" s="219" t="s">
        <v>708</v>
      </c>
      <c r="F87" s="220" t="s">
        <v>709</v>
      </c>
      <c r="G87" s="221" t="s">
        <v>135</v>
      </c>
      <c r="H87" s="222">
        <v>4</v>
      </c>
      <c r="I87" s="223"/>
      <c r="J87" s="224">
        <f>ROUND(I87*H87,2)</f>
        <v>0</v>
      </c>
      <c r="K87" s="220" t="s">
        <v>19</v>
      </c>
      <c r="L87" s="225"/>
      <c r="M87" s="226" t="s">
        <v>19</v>
      </c>
      <c r="N87" s="227" t="s">
        <v>44</v>
      </c>
      <c r="O87" s="78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6" t="s">
        <v>174</v>
      </c>
      <c r="AT87" s="16" t="s">
        <v>157</v>
      </c>
      <c r="AU87" s="16" t="s">
        <v>73</v>
      </c>
      <c r="AY87" s="16" t="s">
        <v>130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81</v>
      </c>
      <c r="BK87" s="214">
        <f>ROUND(I87*H87,2)</f>
        <v>0</v>
      </c>
      <c r="BL87" s="16" t="s">
        <v>137</v>
      </c>
      <c r="BM87" s="16" t="s">
        <v>710</v>
      </c>
    </row>
    <row r="88" s="1" customFormat="1">
      <c r="B88" s="37"/>
      <c r="C88" s="38"/>
      <c r="D88" s="215" t="s">
        <v>185</v>
      </c>
      <c r="E88" s="38"/>
      <c r="F88" s="216" t="s">
        <v>711</v>
      </c>
      <c r="G88" s="38"/>
      <c r="H88" s="38"/>
      <c r="I88" s="129"/>
      <c r="J88" s="38"/>
      <c r="K88" s="38"/>
      <c r="L88" s="42"/>
      <c r="M88" s="217"/>
      <c r="N88" s="78"/>
      <c r="O88" s="78"/>
      <c r="P88" s="78"/>
      <c r="Q88" s="78"/>
      <c r="R88" s="78"/>
      <c r="S88" s="78"/>
      <c r="T88" s="79"/>
      <c r="AT88" s="16" t="s">
        <v>185</v>
      </c>
      <c r="AU88" s="16" t="s">
        <v>73</v>
      </c>
    </row>
    <row r="89" s="1" customFormat="1" ht="16.5" customHeight="1">
      <c r="B89" s="37"/>
      <c r="C89" s="218" t="s">
        <v>166</v>
      </c>
      <c r="D89" s="218" t="s">
        <v>157</v>
      </c>
      <c r="E89" s="219" t="s">
        <v>712</v>
      </c>
      <c r="F89" s="220" t="s">
        <v>713</v>
      </c>
      <c r="G89" s="221" t="s">
        <v>135</v>
      </c>
      <c r="H89" s="222">
        <v>2</v>
      </c>
      <c r="I89" s="223"/>
      <c r="J89" s="224">
        <f>ROUND(I89*H89,2)</f>
        <v>0</v>
      </c>
      <c r="K89" s="220" t="s">
        <v>19</v>
      </c>
      <c r="L89" s="225"/>
      <c r="M89" s="226" t="s">
        <v>19</v>
      </c>
      <c r="N89" s="227" t="s">
        <v>44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174</v>
      </c>
      <c r="AT89" s="16" t="s">
        <v>157</v>
      </c>
      <c r="AU89" s="16" t="s">
        <v>73</v>
      </c>
      <c r="AY89" s="16" t="s">
        <v>130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81</v>
      </c>
      <c r="BK89" s="214">
        <f>ROUND(I89*H89,2)</f>
        <v>0</v>
      </c>
      <c r="BL89" s="16" t="s">
        <v>137</v>
      </c>
      <c r="BM89" s="16" t="s">
        <v>714</v>
      </c>
    </row>
    <row r="90" s="1" customFormat="1">
      <c r="B90" s="37"/>
      <c r="C90" s="38"/>
      <c r="D90" s="215" t="s">
        <v>185</v>
      </c>
      <c r="E90" s="38"/>
      <c r="F90" s="216" t="s">
        <v>715</v>
      </c>
      <c r="G90" s="38"/>
      <c r="H90" s="38"/>
      <c r="I90" s="129"/>
      <c r="J90" s="38"/>
      <c r="K90" s="38"/>
      <c r="L90" s="42"/>
      <c r="M90" s="217"/>
      <c r="N90" s="78"/>
      <c r="O90" s="78"/>
      <c r="P90" s="78"/>
      <c r="Q90" s="78"/>
      <c r="R90" s="78"/>
      <c r="S90" s="78"/>
      <c r="T90" s="79"/>
      <c r="AT90" s="16" t="s">
        <v>185</v>
      </c>
      <c r="AU90" s="16" t="s">
        <v>73</v>
      </c>
    </row>
    <row r="91" s="1" customFormat="1" ht="16.5" customHeight="1">
      <c r="B91" s="37"/>
      <c r="C91" s="218" t="s">
        <v>174</v>
      </c>
      <c r="D91" s="218" t="s">
        <v>157</v>
      </c>
      <c r="E91" s="219" t="s">
        <v>716</v>
      </c>
      <c r="F91" s="220" t="s">
        <v>717</v>
      </c>
      <c r="G91" s="221" t="s">
        <v>135</v>
      </c>
      <c r="H91" s="222">
        <v>4</v>
      </c>
      <c r="I91" s="223"/>
      <c r="J91" s="224">
        <f>ROUND(I91*H91,2)</f>
        <v>0</v>
      </c>
      <c r="K91" s="220" t="s">
        <v>19</v>
      </c>
      <c r="L91" s="225"/>
      <c r="M91" s="226" t="s">
        <v>19</v>
      </c>
      <c r="N91" s="227" t="s">
        <v>44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174</v>
      </c>
      <c r="AT91" s="16" t="s">
        <v>157</v>
      </c>
      <c r="AU91" s="16" t="s">
        <v>73</v>
      </c>
      <c r="AY91" s="16" t="s">
        <v>130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81</v>
      </c>
      <c r="BK91" s="214">
        <f>ROUND(I91*H91,2)</f>
        <v>0</v>
      </c>
      <c r="BL91" s="16" t="s">
        <v>137</v>
      </c>
      <c r="BM91" s="16" t="s">
        <v>718</v>
      </c>
    </row>
    <row r="92" s="1" customFormat="1">
      <c r="B92" s="37"/>
      <c r="C92" s="38"/>
      <c r="D92" s="215" t="s">
        <v>185</v>
      </c>
      <c r="E92" s="38"/>
      <c r="F92" s="216" t="s">
        <v>719</v>
      </c>
      <c r="G92" s="38"/>
      <c r="H92" s="38"/>
      <c r="I92" s="129"/>
      <c r="J92" s="38"/>
      <c r="K92" s="38"/>
      <c r="L92" s="42"/>
      <c r="M92" s="217"/>
      <c r="N92" s="78"/>
      <c r="O92" s="78"/>
      <c r="P92" s="78"/>
      <c r="Q92" s="78"/>
      <c r="R92" s="78"/>
      <c r="S92" s="78"/>
      <c r="T92" s="79"/>
      <c r="AT92" s="16" t="s">
        <v>185</v>
      </c>
      <c r="AU92" s="16" t="s">
        <v>73</v>
      </c>
    </row>
    <row r="93" s="1" customFormat="1" ht="16.5" customHeight="1">
      <c r="B93" s="37"/>
      <c r="C93" s="218" t="s">
        <v>141</v>
      </c>
      <c r="D93" s="218" t="s">
        <v>157</v>
      </c>
      <c r="E93" s="219" t="s">
        <v>720</v>
      </c>
      <c r="F93" s="220" t="s">
        <v>721</v>
      </c>
      <c r="G93" s="221" t="s">
        <v>135</v>
      </c>
      <c r="H93" s="222">
        <v>2</v>
      </c>
      <c r="I93" s="223"/>
      <c r="J93" s="224">
        <f>ROUND(I93*H93,2)</f>
        <v>0</v>
      </c>
      <c r="K93" s="220" t="s">
        <v>19</v>
      </c>
      <c r="L93" s="225"/>
      <c r="M93" s="226" t="s">
        <v>19</v>
      </c>
      <c r="N93" s="227" t="s">
        <v>44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174</v>
      </c>
      <c r="AT93" s="16" t="s">
        <v>157</v>
      </c>
      <c r="AU93" s="16" t="s">
        <v>73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137</v>
      </c>
      <c r="BM93" s="16" t="s">
        <v>722</v>
      </c>
    </row>
    <row r="94" s="1" customFormat="1">
      <c r="B94" s="37"/>
      <c r="C94" s="38"/>
      <c r="D94" s="215" t="s">
        <v>185</v>
      </c>
      <c r="E94" s="38"/>
      <c r="F94" s="216" t="s">
        <v>723</v>
      </c>
      <c r="G94" s="38"/>
      <c r="H94" s="38"/>
      <c r="I94" s="129"/>
      <c r="J94" s="38"/>
      <c r="K94" s="38"/>
      <c r="L94" s="42"/>
      <c r="M94" s="217"/>
      <c r="N94" s="78"/>
      <c r="O94" s="78"/>
      <c r="P94" s="78"/>
      <c r="Q94" s="78"/>
      <c r="R94" s="78"/>
      <c r="S94" s="78"/>
      <c r="T94" s="79"/>
      <c r="AT94" s="16" t="s">
        <v>185</v>
      </c>
      <c r="AU94" s="16" t="s">
        <v>73</v>
      </c>
    </row>
    <row r="95" s="1" customFormat="1" ht="22.5" customHeight="1">
      <c r="B95" s="37"/>
      <c r="C95" s="218" t="s">
        <v>219</v>
      </c>
      <c r="D95" s="218" t="s">
        <v>157</v>
      </c>
      <c r="E95" s="219" t="s">
        <v>724</v>
      </c>
      <c r="F95" s="220" t="s">
        <v>725</v>
      </c>
      <c r="G95" s="221" t="s">
        <v>135</v>
      </c>
      <c r="H95" s="222">
        <v>2</v>
      </c>
      <c r="I95" s="223"/>
      <c r="J95" s="224">
        <f>ROUND(I95*H95,2)</f>
        <v>0</v>
      </c>
      <c r="K95" s="220" t="s">
        <v>193</v>
      </c>
      <c r="L95" s="225"/>
      <c r="M95" s="235" t="s">
        <v>19</v>
      </c>
      <c r="N95" s="236" t="s">
        <v>44</v>
      </c>
      <c r="O95" s="229"/>
      <c r="P95" s="233">
        <f>O95*H95</f>
        <v>0</v>
      </c>
      <c r="Q95" s="233">
        <v>0</v>
      </c>
      <c r="R95" s="233">
        <f>Q95*H95</f>
        <v>0</v>
      </c>
      <c r="S95" s="233">
        <v>0</v>
      </c>
      <c r="T95" s="234">
        <f>S95*H95</f>
        <v>0</v>
      </c>
      <c r="AR95" s="16" t="s">
        <v>83</v>
      </c>
      <c r="AT95" s="16" t="s">
        <v>157</v>
      </c>
      <c r="AU95" s="16" t="s">
        <v>73</v>
      </c>
      <c r="AY95" s="16" t="s">
        <v>130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81</v>
      </c>
      <c r="BK95" s="214">
        <f>ROUND(I95*H95,2)</f>
        <v>0</v>
      </c>
      <c r="BL95" s="16" t="s">
        <v>81</v>
      </c>
      <c r="BM95" s="16" t="s">
        <v>726</v>
      </c>
    </row>
    <row r="96" s="1" customFormat="1" ht="6.96" customHeight="1">
      <c r="B96" s="56"/>
      <c r="C96" s="57"/>
      <c r="D96" s="57"/>
      <c r="E96" s="57"/>
      <c r="F96" s="57"/>
      <c r="G96" s="57"/>
      <c r="H96" s="57"/>
      <c r="I96" s="153"/>
      <c r="J96" s="57"/>
      <c r="K96" s="57"/>
      <c r="L96" s="42"/>
    </row>
  </sheetData>
  <sheetProtection sheet="1" autoFilter="0" formatColumns="0" formatRows="0" objects="1" scenarios="1" spinCount="100000" saltValue="/Pe9eIyhgixX30nXgs/LyC+l9U1YxazsqMOauB2m8I0vUtdD15qRfW5FSL88SYjXrwjhHfkWWPuu8KIQ4U1gFw==" hashValue="+8FmYRUm0p0iIb+SlcioUukuZliR0GHqpQW7FWCGg4VQdVJJdfp3ObHIBVLFirMLbE+DlHadmj27cnqiI/G4mw==" algorithmName="SHA-512" password="CC35"/>
  <autoFilter ref="C78:K9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93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727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ROUND(J83,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ROUND((SUM(BE83:BE104)),  2)</f>
        <v>0</v>
      </c>
      <c r="I33" s="142">
        <v>0.20999999999999999</v>
      </c>
      <c r="J33" s="141">
        <f>ROUND(((SUM(BE83:BE104))*I33),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ROUND((SUM(BF83:BF104)),  2)</f>
        <v>0</v>
      </c>
      <c r="I34" s="142">
        <v>0.14999999999999999</v>
      </c>
      <c r="J34" s="141">
        <f>ROUND(((SUM(BF83:BF104))*I34),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ROUND((SUM(BG83:BG104)),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ROUND((SUM(BH83:BH104)),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ROUND((SUM(BI83:BI104)),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2.01 - Kabelizace - stavební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J83</f>
        <v>0</v>
      </c>
      <c r="K59" s="38"/>
      <c r="L59" s="42"/>
      <c r="AU59" s="16" t="s">
        <v>106</v>
      </c>
    </row>
    <row r="60" s="7" customFormat="1" ht="24.96" customHeight="1">
      <c r="B60" s="163"/>
      <c r="C60" s="164"/>
      <c r="D60" s="165" t="s">
        <v>107</v>
      </c>
      <c r="E60" s="166"/>
      <c r="F60" s="166"/>
      <c r="G60" s="166"/>
      <c r="H60" s="166"/>
      <c r="I60" s="167"/>
      <c r="J60" s="168">
        <f>J84</f>
        <v>0</v>
      </c>
      <c r="K60" s="164"/>
      <c r="L60" s="169"/>
    </row>
    <row r="61" s="8" customFormat="1" ht="19.92" customHeight="1">
      <c r="B61" s="170"/>
      <c r="C61" s="171"/>
      <c r="D61" s="172" t="s">
        <v>728</v>
      </c>
      <c r="E61" s="173"/>
      <c r="F61" s="173"/>
      <c r="G61" s="173"/>
      <c r="H61" s="173"/>
      <c r="I61" s="174"/>
      <c r="J61" s="175">
        <f>J85</f>
        <v>0</v>
      </c>
      <c r="K61" s="171"/>
      <c r="L61" s="176"/>
    </row>
    <row r="62" s="7" customFormat="1" ht="24.96" customHeight="1">
      <c r="B62" s="163"/>
      <c r="C62" s="164"/>
      <c r="D62" s="165" t="s">
        <v>112</v>
      </c>
      <c r="E62" s="166"/>
      <c r="F62" s="166"/>
      <c r="G62" s="166"/>
      <c r="H62" s="166"/>
      <c r="I62" s="167"/>
      <c r="J62" s="168">
        <f>J94</f>
        <v>0</v>
      </c>
      <c r="K62" s="164"/>
      <c r="L62" s="169"/>
    </row>
    <row r="63" s="8" customFormat="1" ht="19.92" customHeight="1">
      <c r="B63" s="170"/>
      <c r="C63" s="171"/>
      <c r="D63" s="172" t="s">
        <v>113</v>
      </c>
      <c r="E63" s="173"/>
      <c r="F63" s="173"/>
      <c r="G63" s="173"/>
      <c r="H63" s="173"/>
      <c r="I63" s="174"/>
      <c r="J63" s="175">
        <f>J95</f>
        <v>0</v>
      </c>
      <c r="K63" s="171"/>
      <c r="L63" s="176"/>
    </row>
    <row r="64" s="1" customFormat="1" ht="21.84" customHeight="1">
      <c r="B64" s="37"/>
      <c r="C64" s="38"/>
      <c r="D64" s="38"/>
      <c r="E64" s="38"/>
      <c r="F64" s="38"/>
      <c r="G64" s="38"/>
      <c r="H64" s="38"/>
      <c r="I64" s="129"/>
      <c r="J64" s="38"/>
      <c r="K64" s="38"/>
      <c r="L64" s="42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53"/>
      <c r="J65" s="57"/>
      <c r="K65" s="57"/>
      <c r="L65" s="42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56"/>
      <c r="J69" s="59"/>
      <c r="K69" s="59"/>
      <c r="L69" s="42"/>
    </row>
    <row r="70" s="1" customFormat="1" ht="24.96" customHeight="1">
      <c r="B70" s="37"/>
      <c r="C70" s="22" t="s">
        <v>115</v>
      </c>
      <c r="D70" s="38"/>
      <c r="E70" s="38"/>
      <c r="F70" s="38"/>
      <c r="G70" s="38"/>
      <c r="H70" s="38"/>
      <c r="I70" s="129"/>
      <c r="J70" s="38"/>
      <c r="K70" s="38"/>
      <c r="L70" s="42"/>
    </row>
    <row r="71" s="1" customFormat="1" ht="6.96" customHeight="1">
      <c r="B71" s="37"/>
      <c r="C71" s="38"/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2" customHeight="1">
      <c r="B72" s="37"/>
      <c r="C72" s="31" t="s">
        <v>16</v>
      </c>
      <c r="D72" s="38"/>
      <c r="E72" s="38"/>
      <c r="F72" s="38"/>
      <c r="G72" s="38"/>
      <c r="H72" s="38"/>
      <c r="I72" s="129"/>
      <c r="J72" s="38"/>
      <c r="K72" s="38"/>
      <c r="L72" s="42"/>
    </row>
    <row r="73" s="1" customFormat="1" ht="16.5" customHeight="1">
      <c r="B73" s="37"/>
      <c r="C73" s="38"/>
      <c r="D73" s="38"/>
      <c r="E73" s="157" t="str">
        <f>E7</f>
        <v>Oprava PZS v km 1,506 v úseku Děčín hl. n. - Děčín Prostřední Žleb</v>
      </c>
      <c r="F73" s="31"/>
      <c r="G73" s="31"/>
      <c r="H73" s="31"/>
      <c r="I73" s="129"/>
      <c r="J73" s="38"/>
      <c r="K73" s="38"/>
      <c r="L73" s="42"/>
    </row>
    <row r="74" s="1" customFormat="1" ht="12" customHeight="1">
      <c r="B74" s="37"/>
      <c r="C74" s="31" t="s">
        <v>101</v>
      </c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6.5" customHeight="1">
      <c r="B75" s="37"/>
      <c r="C75" s="38"/>
      <c r="D75" s="38"/>
      <c r="E75" s="63" t="str">
        <f>E9</f>
        <v>2.01 - Kabelizace - stavební část</v>
      </c>
      <c r="F75" s="38"/>
      <c r="G75" s="38"/>
      <c r="H75" s="38"/>
      <c r="I75" s="129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29"/>
      <c r="J76" s="38"/>
      <c r="K76" s="38"/>
      <c r="L76" s="42"/>
    </row>
    <row r="77" s="1" customFormat="1" ht="12" customHeight="1">
      <c r="B77" s="37"/>
      <c r="C77" s="31" t="s">
        <v>21</v>
      </c>
      <c r="D77" s="38"/>
      <c r="E77" s="38"/>
      <c r="F77" s="26" t="str">
        <f>F12</f>
        <v>Děčín</v>
      </c>
      <c r="G77" s="38"/>
      <c r="H77" s="38"/>
      <c r="I77" s="131" t="s">
        <v>23</v>
      </c>
      <c r="J77" s="66" t="str">
        <f>IF(J12="","",J12)</f>
        <v>19. 2. 2019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1" customFormat="1" ht="13.65" customHeight="1">
      <c r="B79" s="37"/>
      <c r="C79" s="31" t="s">
        <v>25</v>
      </c>
      <c r="D79" s="38"/>
      <c r="E79" s="38"/>
      <c r="F79" s="26" t="str">
        <f>E15</f>
        <v>Správa železniční dopravní cesty,státní organizace</v>
      </c>
      <c r="G79" s="38"/>
      <c r="H79" s="38"/>
      <c r="I79" s="131" t="s">
        <v>33</v>
      </c>
      <c r="J79" s="35" t="str">
        <f>E21</f>
        <v xml:space="preserve"> </v>
      </c>
      <c r="K79" s="38"/>
      <c r="L79" s="42"/>
    </row>
    <row r="80" s="1" customFormat="1" ht="13.65" customHeight="1">
      <c r="B80" s="37"/>
      <c r="C80" s="31" t="s">
        <v>31</v>
      </c>
      <c r="D80" s="38"/>
      <c r="E80" s="38"/>
      <c r="F80" s="26" t="str">
        <f>IF(E18="","",E18)</f>
        <v>Vyplň údaj</v>
      </c>
      <c r="G80" s="38"/>
      <c r="H80" s="38"/>
      <c r="I80" s="131" t="s">
        <v>36</v>
      </c>
      <c r="J80" s="35" t="str">
        <f>E24</f>
        <v xml:space="preserve"> 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29"/>
      <c r="J81" s="38"/>
      <c r="K81" s="38"/>
      <c r="L81" s="42"/>
    </row>
    <row r="82" s="9" customFormat="1" ht="29.28" customHeight="1">
      <c r="B82" s="177"/>
      <c r="C82" s="178" t="s">
        <v>116</v>
      </c>
      <c r="D82" s="179" t="s">
        <v>58</v>
      </c>
      <c r="E82" s="179" t="s">
        <v>54</v>
      </c>
      <c r="F82" s="179" t="s">
        <v>55</v>
      </c>
      <c r="G82" s="179" t="s">
        <v>117</v>
      </c>
      <c r="H82" s="179" t="s">
        <v>118</v>
      </c>
      <c r="I82" s="180" t="s">
        <v>119</v>
      </c>
      <c r="J82" s="179" t="s">
        <v>105</v>
      </c>
      <c r="K82" s="181" t="s">
        <v>120</v>
      </c>
      <c r="L82" s="182"/>
      <c r="M82" s="86" t="s">
        <v>19</v>
      </c>
      <c r="N82" s="87" t="s">
        <v>43</v>
      </c>
      <c r="O82" s="87" t="s">
        <v>121</v>
      </c>
      <c r="P82" s="87" t="s">
        <v>122</v>
      </c>
      <c r="Q82" s="87" t="s">
        <v>123</v>
      </c>
      <c r="R82" s="87" t="s">
        <v>124</v>
      </c>
      <c r="S82" s="87" t="s">
        <v>125</v>
      </c>
      <c r="T82" s="88" t="s">
        <v>126</v>
      </c>
    </row>
    <row r="83" s="1" customFormat="1" ht="22.8" customHeight="1">
      <c r="B83" s="37"/>
      <c r="C83" s="93" t="s">
        <v>127</v>
      </c>
      <c r="D83" s="38"/>
      <c r="E83" s="38"/>
      <c r="F83" s="38"/>
      <c r="G83" s="38"/>
      <c r="H83" s="38"/>
      <c r="I83" s="129"/>
      <c r="J83" s="183">
        <f>BK83</f>
        <v>0</v>
      </c>
      <c r="K83" s="38"/>
      <c r="L83" s="42"/>
      <c r="M83" s="89"/>
      <c r="N83" s="90"/>
      <c r="O83" s="90"/>
      <c r="P83" s="184">
        <f>P84+P94</f>
        <v>0</v>
      </c>
      <c r="Q83" s="90"/>
      <c r="R83" s="184">
        <f>R84+R94</f>
        <v>22.692660000000004</v>
      </c>
      <c r="S83" s="90"/>
      <c r="T83" s="185">
        <f>T84+T94</f>
        <v>0</v>
      </c>
      <c r="AT83" s="16" t="s">
        <v>72</v>
      </c>
      <c r="AU83" s="16" t="s">
        <v>106</v>
      </c>
      <c r="BK83" s="186">
        <f>BK84+BK94</f>
        <v>0</v>
      </c>
    </row>
    <row r="84" s="10" customFormat="1" ht="25.92" customHeight="1">
      <c r="B84" s="187"/>
      <c r="C84" s="188"/>
      <c r="D84" s="189" t="s">
        <v>72</v>
      </c>
      <c r="E84" s="190" t="s">
        <v>128</v>
      </c>
      <c r="F84" s="190" t="s">
        <v>129</v>
      </c>
      <c r="G84" s="188"/>
      <c r="H84" s="188"/>
      <c r="I84" s="191"/>
      <c r="J84" s="192">
        <f>BK84</f>
        <v>0</v>
      </c>
      <c r="K84" s="188"/>
      <c r="L84" s="193"/>
      <c r="M84" s="194"/>
      <c r="N84" s="195"/>
      <c r="O84" s="195"/>
      <c r="P84" s="196">
        <f>P85</f>
        <v>0</v>
      </c>
      <c r="Q84" s="195"/>
      <c r="R84" s="196">
        <f>R85</f>
        <v>0.41999999999999998</v>
      </c>
      <c r="S84" s="195"/>
      <c r="T84" s="197">
        <f>T85</f>
        <v>0</v>
      </c>
      <c r="AR84" s="198" t="s">
        <v>81</v>
      </c>
      <c r="AT84" s="199" t="s">
        <v>72</v>
      </c>
      <c r="AU84" s="199" t="s">
        <v>73</v>
      </c>
      <c r="AY84" s="198" t="s">
        <v>130</v>
      </c>
      <c r="BK84" s="200">
        <f>BK85</f>
        <v>0</v>
      </c>
    </row>
    <row r="85" s="10" customFormat="1" ht="22.8" customHeight="1">
      <c r="B85" s="187"/>
      <c r="C85" s="188"/>
      <c r="D85" s="189" t="s">
        <v>72</v>
      </c>
      <c r="E85" s="201" t="s">
        <v>81</v>
      </c>
      <c r="F85" s="201" t="s">
        <v>729</v>
      </c>
      <c r="G85" s="188"/>
      <c r="H85" s="188"/>
      <c r="I85" s="191"/>
      <c r="J85" s="202">
        <f>BK85</f>
        <v>0</v>
      </c>
      <c r="K85" s="188"/>
      <c r="L85" s="193"/>
      <c r="M85" s="194"/>
      <c r="N85" s="195"/>
      <c r="O85" s="195"/>
      <c r="P85" s="196">
        <f>SUM(P86:P93)</f>
        <v>0</v>
      </c>
      <c r="Q85" s="195"/>
      <c r="R85" s="196">
        <f>SUM(R86:R93)</f>
        <v>0.41999999999999998</v>
      </c>
      <c r="S85" s="195"/>
      <c r="T85" s="197">
        <f>SUM(T86:T93)</f>
        <v>0</v>
      </c>
      <c r="AR85" s="198" t="s">
        <v>81</v>
      </c>
      <c r="AT85" s="199" t="s">
        <v>72</v>
      </c>
      <c r="AU85" s="199" t="s">
        <v>81</v>
      </c>
      <c r="AY85" s="198" t="s">
        <v>130</v>
      </c>
      <c r="BK85" s="200">
        <f>SUM(BK86:BK93)</f>
        <v>0</v>
      </c>
    </row>
    <row r="86" s="1" customFormat="1" ht="22.5" customHeight="1">
      <c r="B86" s="37"/>
      <c r="C86" s="203" t="s">
        <v>81</v>
      </c>
      <c r="D86" s="203" t="s">
        <v>132</v>
      </c>
      <c r="E86" s="204" t="s">
        <v>730</v>
      </c>
      <c r="F86" s="205" t="s">
        <v>731</v>
      </c>
      <c r="G86" s="206" t="s">
        <v>732</v>
      </c>
      <c r="H86" s="207">
        <v>56.25</v>
      </c>
      <c r="I86" s="208"/>
      <c r="J86" s="209">
        <f>ROUND(I86*H86,2)</f>
        <v>0</v>
      </c>
      <c r="K86" s="205" t="s">
        <v>136</v>
      </c>
      <c r="L86" s="42"/>
      <c r="M86" s="210" t="s">
        <v>19</v>
      </c>
      <c r="N86" s="211" t="s">
        <v>44</v>
      </c>
      <c r="O86" s="7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6" t="s">
        <v>137</v>
      </c>
      <c r="AT86" s="16" t="s">
        <v>132</v>
      </c>
      <c r="AU86" s="16" t="s">
        <v>83</v>
      </c>
      <c r="AY86" s="16" t="s">
        <v>130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81</v>
      </c>
      <c r="BK86" s="214">
        <f>ROUND(I86*H86,2)</f>
        <v>0</v>
      </c>
      <c r="BL86" s="16" t="s">
        <v>137</v>
      </c>
      <c r="BM86" s="16" t="s">
        <v>733</v>
      </c>
    </row>
    <row r="87" s="1" customFormat="1">
      <c r="B87" s="37"/>
      <c r="C87" s="38"/>
      <c r="D87" s="215" t="s">
        <v>139</v>
      </c>
      <c r="E87" s="38"/>
      <c r="F87" s="216" t="s">
        <v>734</v>
      </c>
      <c r="G87" s="38"/>
      <c r="H87" s="38"/>
      <c r="I87" s="129"/>
      <c r="J87" s="38"/>
      <c r="K87" s="38"/>
      <c r="L87" s="42"/>
      <c r="M87" s="217"/>
      <c r="N87" s="78"/>
      <c r="O87" s="78"/>
      <c r="P87" s="78"/>
      <c r="Q87" s="78"/>
      <c r="R87" s="78"/>
      <c r="S87" s="78"/>
      <c r="T87" s="79"/>
      <c r="AT87" s="16" t="s">
        <v>139</v>
      </c>
      <c r="AU87" s="16" t="s">
        <v>83</v>
      </c>
    </row>
    <row r="88" s="11" customFormat="1">
      <c r="B88" s="237"/>
      <c r="C88" s="238"/>
      <c r="D88" s="215" t="s">
        <v>735</v>
      </c>
      <c r="E88" s="239" t="s">
        <v>19</v>
      </c>
      <c r="F88" s="240" t="s">
        <v>736</v>
      </c>
      <c r="G88" s="238"/>
      <c r="H88" s="239" t="s">
        <v>19</v>
      </c>
      <c r="I88" s="241"/>
      <c r="J88" s="238"/>
      <c r="K88" s="238"/>
      <c r="L88" s="242"/>
      <c r="M88" s="243"/>
      <c r="N88" s="244"/>
      <c r="O88" s="244"/>
      <c r="P88" s="244"/>
      <c r="Q88" s="244"/>
      <c r="R88" s="244"/>
      <c r="S88" s="244"/>
      <c r="T88" s="245"/>
      <c r="AT88" s="246" t="s">
        <v>735</v>
      </c>
      <c r="AU88" s="246" t="s">
        <v>83</v>
      </c>
      <c r="AV88" s="11" t="s">
        <v>81</v>
      </c>
      <c r="AW88" s="11" t="s">
        <v>35</v>
      </c>
      <c r="AX88" s="11" t="s">
        <v>73</v>
      </c>
      <c r="AY88" s="246" t="s">
        <v>130</v>
      </c>
    </row>
    <row r="89" s="12" customFormat="1">
      <c r="B89" s="247"/>
      <c r="C89" s="248"/>
      <c r="D89" s="215" t="s">
        <v>735</v>
      </c>
      <c r="E89" s="249" t="s">
        <v>19</v>
      </c>
      <c r="F89" s="250" t="s">
        <v>737</v>
      </c>
      <c r="G89" s="248"/>
      <c r="H89" s="251">
        <v>28.125</v>
      </c>
      <c r="I89" s="252"/>
      <c r="J89" s="248"/>
      <c r="K89" s="248"/>
      <c r="L89" s="253"/>
      <c r="M89" s="254"/>
      <c r="N89" s="255"/>
      <c r="O89" s="255"/>
      <c r="P89" s="255"/>
      <c r="Q89" s="255"/>
      <c r="R89" s="255"/>
      <c r="S89" s="255"/>
      <c r="T89" s="256"/>
      <c r="AT89" s="257" t="s">
        <v>735</v>
      </c>
      <c r="AU89" s="257" t="s">
        <v>83</v>
      </c>
      <c r="AV89" s="12" t="s">
        <v>83</v>
      </c>
      <c r="AW89" s="12" t="s">
        <v>35</v>
      </c>
      <c r="AX89" s="12" t="s">
        <v>73</v>
      </c>
      <c r="AY89" s="257" t="s">
        <v>130</v>
      </c>
    </row>
    <row r="90" s="11" customFormat="1">
      <c r="B90" s="237"/>
      <c r="C90" s="238"/>
      <c r="D90" s="215" t="s">
        <v>735</v>
      </c>
      <c r="E90" s="239" t="s">
        <v>19</v>
      </c>
      <c r="F90" s="240" t="s">
        <v>738</v>
      </c>
      <c r="G90" s="238"/>
      <c r="H90" s="239" t="s">
        <v>19</v>
      </c>
      <c r="I90" s="241"/>
      <c r="J90" s="238"/>
      <c r="K90" s="238"/>
      <c r="L90" s="242"/>
      <c r="M90" s="243"/>
      <c r="N90" s="244"/>
      <c r="O90" s="244"/>
      <c r="P90" s="244"/>
      <c r="Q90" s="244"/>
      <c r="R90" s="244"/>
      <c r="S90" s="244"/>
      <c r="T90" s="245"/>
      <c r="AT90" s="246" t="s">
        <v>735</v>
      </c>
      <c r="AU90" s="246" t="s">
        <v>83</v>
      </c>
      <c r="AV90" s="11" t="s">
        <v>81</v>
      </c>
      <c r="AW90" s="11" t="s">
        <v>35</v>
      </c>
      <c r="AX90" s="11" t="s">
        <v>73</v>
      </c>
      <c r="AY90" s="246" t="s">
        <v>130</v>
      </c>
    </row>
    <row r="91" s="12" customFormat="1">
      <c r="B91" s="247"/>
      <c r="C91" s="248"/>
      <c r="D91" s="215" t="s">
        <v>735</v>
      </c>
      <c r="E91" s="249" t="s">
        <v>19</v>
      </c>
      <c r="F91" s="250" t="s">
        <v>737</v>
      </c>
      <c r="G91" s="248"/>
      <c r="H91" s="251">
        <v>28.125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AT91" s="257" t="s">
        <v>735</v>
      </c>
      <c r="AU91" s="257" t="s">
        <v>83</v>
      </c>
      <c r="AV91" s="12" t="s">
        <v>83</v>
      </c>
      <c r="AW91" s="12" t="s">
        <v>35</v>
      </c>
      <c r="AX91" s="12" t="s">
        <v>73</v>
      </c>
      <c r="AY91" s="257" t="s">
        <v>130</v>
      </c>
    </row>
    <row r="92" s="13" customFormat="1">
      <c r="B92" s="258"/>
      <c r="C92" s="259"/>
      <c r="D92" s="215" t="s">
        <v>735</v>
      </c>
      <c r="E92" s="260" t="s">
        <v>19</v>
      </c>
      <c r="F92" s="261" t="s">
        <v>739</v>
      </c>
      <c r="G92" s="259"/>
      <c r="H92" s="262">
        <v>56.25</v>
      </c>
      <c r="I92" s="263"/>
      <c r="J92" s="259"/>
      <c r="K92" s="259"/>
      <c r="L92" s="264"/>
      <c r="M92" s="265"/>
      <c r="N92" s="266"/>
      <c r="O92" s="266"/>
      <c r="P92" s="266"/>
      <c r="Q92" s="266"/>
      <c r="R92" s="266"/>
      <c r="S92" s="266"/>
      <c r="T92" s="267"/>
      <c r="AT92" s="268" t="s">
        <v>735</v>
      </c>
      <c r="AU92" s="268" t="s">
        <v>83</v>
      </c>
      <c r="AV92" s="13" t="s">
        <v>137</v>
      </c>
      <c r="AW92" s="13" t="s">
        <v>35</v>
      </c>
      <c r="AX92" s="13" t="s">
        <v>81</v>
      </c>
      <c r="AY92" s="268" t="s">
        <v>130</v>
      </c>
    </row>
    <row r="93" s="1" customFormat="1" ht="16.5" customHeight="1">
      <c r="B93" s="37"/>
      <c r="C93" s="218" t="s">
        <v>83</v>
      </c>
      <c r="D93" s="218" t="s">
        <v>157</v>
      </c>
      <c r="E93" s="219" t="s">
        <v>740</v>
      </c>
      <c r="F93" s="220" t="s">
        <v>741</v>
      </c>
      <c r="G93" s="221" t="s">
        <v>742</v>
      </c>
      <c r="H93" s="222">
        <v>140</v>
      </c>
      <c r="I93" s="223"/>
      <c r="J93" s="224">
        <f>ROUND(I93*H93,2)</f>
        <v>0</v>
      </c>
      <c r="K93" s="220" t="s">
        <v>136</v>
      </c>
      <c r="L93" s="225"/>
      <c r="M93" s="226" t="s">
        <v>19</v>
      </c>
      <c r="N93" s="227" t="s">
        <v>44</v>
      </c>
      <c r="O93" s="78"/>
      <c r="P93" s="212">
        <f>O93*H93</f>
        <v>0</v>
      </c>
      <c r="Q93" s="212">
        <v>0.0030000000000000001</v>
      </c>
      <c r="R93" s="212">
        <f>Q93*H93</f>
        <v>0.41999999999999998</v>
      </c>
      <c r="S93" s="212">
        <v>0</v>
      </c>
      <c r="T93" s="213">
        <f>S93*H93</f>
        <v>0</v>
      </c>
      <c r="AR93" s="16" t="s">
        <v>174</v>
      </c>
      <c r="AT93" s="16" t="s">
        <v>157</v>
      </c>
      <c r="AU93" s="16" t="s">
        <v>83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137</v>
      </c>
      <c r="BM93" s="16" t="s">
        <v>743</v>
      </c>
    </row>
    <row r="94" s="10" customFormat="1" ht="25.92" customHeight="1">
      <c r="B94" s="187"/>
      <c r="C94" s="188"/>
      <c r="D94" s="189" t="s">
        <v>72</v>
      </c>
      <c r="E94" s="190" t="s">
        <v>157</v>
      </c>
      <c r="F94" s="190" t="s">
        <v>162</v>
      </c>
      <c r="G94" s="188"/>
      <c r="H94" s="188"/>
      <c r="I94" s="191"/>
      <c r="J94" s="192">
        <f>BK94</f>
        <v>0</v>
      </c>
      <c r="K94" s="188"/>
      <c r="L94" s="193"/>
      <c r="M94" s="194"/>
      <c r="N94" s="195"/>
      <c r="O94" s="195"/>
      <c r="P94" s="196">
        <f>P95</f>
        <v>0</v>
      </c>
      <c r="Q94" s="195"/>
      <c r="R94" s="196">
        <f>R95</f>
        <v>22.272660000000002</v>
      </c>
      <c r="S94" s="195"/>
      <c r="T94" s="197">
        <f>T95</f>
        <v>0</v>
      </c>
      <c r="AR94" s="198" t="s">
        <v>163</v>
      </c>
      <c r="AT94" s="199" t="s">
        <v>72</v>
      </c>
      <c r="AU94" s="199" t="s">
        <v>73</v>
      </c>
      <c r="AY94" s="198" t="s">
        <v>130</v>
      </c>
      <c r="BK94" s="200">
        <f>BK95</f>
        <v>0</v>
      </c>
    </row>
    <row r="95" s="10" customFormat="1" ht="22.8" customHeight="1">
      <c r="B95" s="187"/>
      <c r="C95" s="188"/>
      <c r="D95" s="189" t="s">
        <v>72</v>
      </c>
      <c r="E95" s="201" t="s">
        <v>164</v>
      </c>
      <c r="F95" s="201" t="s">
        <v>165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SUM(P96:P104)</f>
        <v>0</v>
      </c>
      <c r="Q95" s="195"/>
      <c r="R95" s="196">
        <f>SUM(R96:R104)</f>
        <v>22.272660000000002</v>
      </c>
      <c r="S95" s="195"/>
      <c r="T95" s="197">
        <f>SUM(T96:T104)</f>
        <v>0</v>
      </c>
      <c r="AR95" s="198" t="s">
        <v>163</v>
      </c>
      <c r="AT95" s="199" t="s">
        <v>72</v>
      </c>
      <c r="AU95" s="199" t="s">
        <v>81</v>
      </c>
      <c r="AY95" s="198" t="s">
        <v>130</v>
      </c>
      <c r="BK95" s="200">
        <f>SUM(BK96:BK104)</f>
        <v>0</v>
      </c>
    </row>
    <row r="96" s="1" customFormat="1" ht="22.5" customHeight="1">
      <c r="B96" s="37"/>
      <c r="C96" s="203" t="s">
        <v>163</v>
      </c>
      <c r="D96" s="203" t="s">
        <v>132</v>
      </c>
      <c r="E96" s="204" t="s">
        <v>744</v>
      </c>
      <c r="F96" s="205" t="s">
        <v>745</v>
      </c>
      <c r="G96" s="206" t="s">
        <v>742</v>
      </c>
      <c r="H96" s="207">
        <v>140</v>
      </c>
      <c r="I96" s="208"/>
      <c r="J96" s="209">
        <f>ROUND(I96*H96,2)</f>
        <v>0</v>
      </c>
      <c r="K96" s="205" t="s">
        <v>136</v>
      </c>
      <c r="L96" s="42"/>
      <c r="M96" s="210" t="s">
        <v>19</v>
      </c>
      <c r="N96" s="211" t="s">
        <v>44</v>
      </c>
      <c r="O96" s="78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6" t="s">
        <v>169</v>
      </c>
      <c r="AT96" s="16" t="s">
        <v>132</v>
      </c>
      <c r="AU96" s="16" t="s">
        <v>83</v>
      </c>
      <c r="AY96" s="16" t="s">
        <v>130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81</v>
      </c>
      <c r="BK96" s="214">
        <f>ROUND(I96*H96,2)</f>
        <v>0</v>
      </c>
      <c r="BL96" s="16" t="s">
        <v>169</v>
      </c>
      <c r="BM96" s="16" t="s">
        <v>746</v>
      </c>
    </row>
    <row r="97" s="1" customFormat="1">
      <c r="B97" s="37"/>
      <c r="C97" s="38"/>
      <c r="D97" s="215" t="s">
        <v>139</v>
      </c>
      <c r="E97" s="38"/>
      <c r="F97" s="216" t="s">
        <v>747</v>
      </c>
      <c r="G97" s="38"/>
      <c r="H97" s="38"/>
      <c r="I97" s="129"/>
      <c r="J97" s="38"/>
      <c r="K97" s="38"/>
      <c r="L97" s="42"/>
      <c r="M97" s="217"/>
      <c r="N97" s="78"/>
      <c r="O97" s="78"/>
      <c r="P97" s="78"/>
      <c r="Q97" s="78"/>
      <c r="R97" s="78"/>
      <c r="S97" s="78"/>
      <c r="T97" s="79"/>
      <c r="AT97" s="16" t="s">
        <v>139</v>
      </c>
      <c r="AU97" s="16" t="s">
        <v>83</v>
      </c>
    </row>
    <row r="98" s="1" customFormat="1" ht="22.5" customHeight="1">
      <c r="B98" s="37"/>
      <c r="C98" s="203" t="s">
        <v>137</v>
      </c>
      <c r="D98" s="203" t="s">
        <v>132</v>
      </c>
      <c r="E98" s="204" t="s">
        <v>748</v>
      </c>
      <c r="F98" s="205" t="s">
        <v>749</v>
      </c>
      <c r="G98" s="206" t="s">
        <v>742</v>
      </c>
      <c r="H98" s="207">
        <v>44</v>
      </c>
      <c r="I98" s="208"/>
      <c r="J98" s="209">
        <f>ROUND(I98*H98,2)</f>
        <v>0</v>
      </c>
      <c r="K98" s="205" t="s">
        <v>136</v>
      </c>
      <c r="L98" s="42"/>
      <c r="M98" s="210" t="s">
        <v>19</v>
      </c>
      <c r="N98" s="211" t="s">
        <v>44</v>
      </c>
      <c r="O98" s="78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6" t="s">
        <v>169</v>
      </c>
      <c r="AT98" s="16" t="s">
        <v>132</v>
      </c>
      <c r="AU98" s="16" t="s">
        <v>83</v>
      </c>
      <c r="AY98" s="16" t="s">
        <v>130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81</v>
      </c>
      <c r="BK98" s="214">
        <f>ROUND(I98*H98,2)</f>
        <v>0</v>
      </c>
      <c r="BL98" s="16" t="s">
        <v>169</v>
      </c>
      <c r="BM98" s="16" t="s">
        <v>750</v>
      </c>
    </row>
    <row r="99" s="1" customFormat="1">
      <c r="B99" s="37"/>
      <c r="C99" s="38"/>
      <c r="D99" s="215" t="s">
        <v>139</v>
      </c>
      <c r="E99" s="38"/>
      <c r="F99" s="216" t="s">
        <v>751</v>
      </c>
      <c r="G99" s="38"/>
      <c r="H99" s="38"/>
      <c r="I99" s="129"/>
      <c r="J99" s="38"/>
      <c r="K99" s="38"/>
      <c r="L99" s="42"/>
      <c r="M99" s="217"/>
      <c r="N99" s="78"/>
      <c r="O99" s="78"/>
      <c r="P99" s="78"/>
      <c r="Q99" s="78"/>
      <c r="R99" s="78"/>
      <c r="S99" s="78"/>
      <c r="T99" s="79"/>
      <c r="AT99" s="16" t="s">
        <v>139</v>
      </c>
      <c r="AU99" s="16" t="s">
        <v>83</v>
      </c>
    </row>
    <row r="100" s="1" customFormat="1" ht="16.5" customHeight="1">
      <c r="B100" s="37"/>
      <c r="C100" s="218" t="s">
        <v>151</v>
      </c>
      <c r="D100" s="218" t="s">
        <v>157</v>
      </c>
      <c r="E100" s="219" t="s">
        <v>752</v>
      </c>
      <c r="F100" s="220" t="s">
        <v>753</v>
      </c>
      <c r="G100" s="221" t="s">
        <v>742</v>
      </c>
      <c r="H100" s="222">
        <v>44</v>
      </c>
      <c r="I100" s="223"/>
      <c r="J100" s="224">
        <f>ROUND(I100*H100,2)</f>
        <v>0</v>
      </c>
      <c r="K100" s="220" t="s">
        <v>136</v>
      </c>
      <c r="L100" s="225"/>
      <c r="M100" s="226" t="s">
        <v>19</v>
      </c>
      <c r="N100" s="227" t="s">
        <v>44</v>
      </c>
      <c r="O100" s="78"/>
      <c r="P100" s="212">
        <f>O100*H100</f>
        <v>0</v>
      </c>
      <c r="Q100" s="212">
        <v>0.00299</v>
      </c>
      <c r="R100" s="212">
        <f>Q100*H100</f>
        <v>0.13156000000000001</v>
      </c>
      <c r="S100" s="212">
        <v>0</v>
      </c>
      <c r="T100" s="213">
        <f>S100*H100</f>
        <v>0</v>
      </c>
      <c r="AR100" s="16" t="s">
        <v>183</v>
      </c>
      <c r="AT100" s="16" t="s">
        <v>157</v>
      </c>
      <c r="AU100" s="16" t="s">
        <v>83</v>
      </c>
      <c r="AY100" s="16" t="s">
        <v>130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81</v>
      </c>
      <c r="BK100" s="214">
        <f>ROUND(I100*H100,2)</f>
        <v>0</v>
      </c>
      <c r="BL100" s="16" t="s">
        <v>183</v>
      </c>
      <c r="BM100" s="16" t="s">
        <v>754</v>
      </c>
    </row>
    <row r="101" s="1" customFormat="1" ht="22.5" customHeight="1">
      <c r="B101" s="37"/>
      <c r="C101" s="203" t="s">
        <v>156</v>
      </c>
      <c r="D101" s="203" t="s">
        <v>132</v>
      </c>
      <c r="E101" s="204" t="s">
        <v>755</v>
      </c>
      <c r="F101" s="205" t="s">
        <v>756</v>
      </c>
      <c r="G101" s="206" t="s">
        <v>742</v>
      </c>
      <c r="H101" s="207">
        <v>140</v>
      </c>
      <c r="I101" s="208"/>
      <c r="J101" s="209">
        <f>ROUND(I101*H101,2)</f>
        <v>0</v>
      </c>
      <c r="K101" s="205" t="s">
        <v>136</v>
      </c>
      <c r="L101" s="42"/>
      <c r="M101" s="210" t="s">
        <v>19</v>
      </c>
      <c r="N101" s="211" t="s">
        <v>44</v>
      </c>
      <c r="O101" s="78"/>
      <c r="P101" s="212">
        <f>O101*H101</f>
        <v>0</v>
      </c>
      <c r="Q101" s="212">
        <v>0.15614</v>
      </c>
      <c r="R101" s="212">
        <f>Q101*H101</f>
        <v>21.8596</v>
      </c>
      <c r="S101" s="212">
        <v>0</v>
      </c>
      <c r="T101" s="213">
        <f>S101*H101</f>
        <v>0</v>
      </c>
      <c r="AR101" s="16" t="s">
        <v>169</v>
      </c>
      <c r="AT101" s="16" t="s">
        <v>132</v>
      </c>
      <c r="AU101" s="16" t="s">
        <v>83</v>
      </c>
      <c r="AY101" s="16" t="s">
        <v>130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6" t="s">
        <v>81</v>
      </c>
      <c r="BK101" s="214">
        <f>ROUND(I101*H101,2)</f>
        <v>0</v>
      </c>
      <c r="BL101" s="16" t="s">
        <v>169</v>
      </c>
      <c r="BM101" s="16" t="s">
        <v>757</v>
      </c>
    </row>
    <row r="102" s="1" customFormat="1">
      <c r="B102" s="37"/>
      <c r="C102" s="38"/>
      <c r="D102" s="215" t="s">
        <v>139</v>
      </c>
      <c r="E102" s="38"/>
      <c r="F102" s="216" t="s">
        <v>758</v>
      </c>
      <c r="G102" s="38"/>
      <c r="H102" s="38"/>
      <c r="I102" s="129"/>
      <c r="J102" s="38"/>
      <c r="K102" s="38"/>
      <c r="L102" s="42"/>
      <c r="M102" s="217"/>
      <c r="N102" s="78"/>
      <c r="O102" s="78"/>
      <c r="P102" s="78"/>
      <c r="Q102" s="78"/>
      <c r="R102" s="78"/>
      <c r="S102" s="78"/>
      <c r="T102" s="79"/>
      <c r="AT102" s="16" t="s">
        <v>139</v>
      </c>
      <c r="AU102" s="16" t="s">
        <v>83</v>
      </c>
    </row>
    <row r="103" s="1" customFormat="1" ht="22.5" customHeight="1">
      <c r="B103" s="37"/>
      <c r="C103" s="203" t="s">
        <v>166</v>
      </c>
      <c r="D103" s="203" t="s">
        <v>132</v>
      </c>
      <c r="E103" s="204" t="s">
        <v>759</v>
      </c>
      <c r="F103" s="205" t="s">
        <v>760</v>
      </c>
      <c r="G103" s="206" t="s">
        <v>742</v>
      </c>
      <c r="H103" s="207">
        <v>140</v>
      </c>
      <c r="I103" s="208"/>
      <c r="J103" s="209">
        <f>ROUND(I103*H103,2)</f>
        <v>0</v>
      </c>
      <c r="K103" s="205" t="s">
        <v>136</v>
      </c>
      <c r="L103" s="42"/>
      <c r="M103" s="210" t="s">
        <v>19</v>
      </c>
      <c r="N103" s="211" t="s">
        <v>44</v>
      </c>
      <c r="O103" s="78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16" t="s">
        <v>169</v>
      </c>
      <c r="AT103" s="16" t="s">
        <v>132</v>
      </c>
      <c r="AU103" s="16" t="s">
        <v>83</v>
      </c>
      <c r="AY103" s="16" t="s">
        <v>130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6" t="s">
        <v>81</v>
      </c>
      <c r="BK103" s="214">
        <f>ROUND(I103*H103,2)</f>
        <v>0</v>
      </c>
      <c r="BL103" s="16" t="s">
        <v>169</v>
      </c>
      <c r="BM103" s="16" t="s">
        <v>761</v>
      </c>
    </row>
    <row r="104" s="1" customFormat="1" ht="16.5" customHeight="1">
      <c r="B104" s="37"/>
      <c r="C104" s="203" t="s">
        <v>174</v>
      </c>
      <c r="D104" s="203" t="s">
        <v>132</v>
      </c>
      <c r="E104" s="204" t="s">
        <v>762</v>
      </c>
      <c r="F104" s="205" t="s">
        <v>763</v>
      </c>
      <c r="G104" s="206" t="s">
        <v>135</v>
      </c>
      <c r="H104" s="207">
        <v>10</v>
      </c>
      <c r="I104" s="208"/>
      <c r="J104" s="209">
        <f>ROUND(I104*H104,2)</f>
        <v>0</v>
      </c>
      <c r="K104" s="205" t="s">
        <v>136</v>
      </c>
      <c r="L104" s="42"/>
      <c r="M104" s="231" t="s">
        <v>19</v>
      </c>
      <c r="N104" s="232" t="s">
        <v>44</v>
      </c>
      <c r="O104" s="229"/>
      <c r="P104" s="233">
        <f>O104*H104</f>
        <v>0</v>
      </c>
      <c r="Q104" s="233">
        <v>0.028150000000000001</v>
      </c>
      <c r="R104" s="233">
        <f>Q104*H104</f>
        <v>0.28150000000000003</v>
      </c>
      <c r="S104" s="233">
        <v>0</v>
      </c>
      <c r="T104" s="234">
        <f>S104*H104</f>
        <v>0</v>
      </c>
      <c r="AR104" s="16" t="s">
        <v>137</v>
      </c>
      <c r="AT104" s="16" t="s">
        <v>132</v>
      </c>
      <c r="AU104" s="16" t="s">
        <v>83</v>
      </c>
      <c r="AY104" s="16" t="s">
        <v>130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81</v>
      </c>
      <c r="BK104" s="214">
        <f>ROUND(I104*H104,2)</f>
        <v>0</v>
      </c>
      <c r="BL104" s="16" t="s">
        <v>137</v>
      </c>
      <c r="BM104" s="16" t="s">
        <v>764</v>
      </c>
    </row>
    <row r="105" s="1" customFormat="1" ht="6.96" customHeight="1">
      <c r="B105" s="56"/>
      <c r="C105" s="57"/>
      <c r="D105" s="57"/>
      <c r="E105" s="57"/>
      <c r="F105" s="57"/>
      <c r="G105" s="57"/>
      <c r="H105" s="57"/>
      <c r="I105" s="153"/>
      <c r="J105" s="57"/>
      <c r="K105" s="57"/>
      <c r="L105" s="42"/>
    </row>
  </sheetData>
  <sheetProtection sheet="1" autoFilter="0" formatColumns="0" formatRows="0" objects="1" scenarios="1" spinCount="100000" saltValue="9Zh2+oRwKWkaJZrmcGcJ9g1I2F9vFHG3LWDOGoixpvKmy+VRKhEKgYw4vY/wNMX5e08rlfmO3rTFpP4beR5oIw==" hashValue="9VFDzpRs27uM+8J7xO8Rv6R6lhCsacl13Ppf4pKdWoyKqphi5/PqciDWnM+9FP6fPPN40yZDQDsayrOO/R8i4w==" algorithmName="SHA-512" password="CC35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765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ROUND(J80,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ROUND((SUM(BE80:BE98)),  2)</f>
        <v>0</v>
      </c>
      <c r="I33" s="142">
        <v>0.20999999999999999</v>
      </c>
      <c r="J33" s="141">
        <f>ROUND(((SUM(BE80:BE98))*I33),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ROUND((SUM(BF80:BF98)),  2)</f>
        <v>0</v>
      </c>
      <c r="I34" s="142">
        <v>0.14999999999999999</v>
      </c>
      <c r="J34" s="141">
        <f>ROUND(((SUM(BF80:BF98))*I34),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ROUND((SUM(BG80:BG98)),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ROUND((SUM(BH80:BH98)),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ROUND((SUM(BI80:BI98)),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2.02 - Kabelizace - technologická část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J80</f>
        <v>0</v>
      </c>
      <c r="K59" s="38"/>
      <c r="L59" s="42"/>
      <c r="AU59" s="16" t="s">
        <v>106</v>
      </c>
    </row>
    <row r="60" s="7" customFormat="1" ht="24.96" customHeight="1">
      <c r="B60" s="163"/>
      <c r="C60" s="164"/>
      <c r="D60" s="165" t="s">
        <v>188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7"/>
      <c r="C61" s="38"/>
      <c r="D61" s="38"/>
      <c r="E61" s="38"/>
      <c r="F61" s="38"/>
      <c r="G61" s="38"/>
      <c r="H61" s="38"/>
      <c r="I61" s="129"/>
      <c r="J61" s="38"/>
      <c r="K61" s="38"/>
      <c r="L61" s="42"/>
    </row>
    <row r="62" s="1" customFormat="1" ht="6.96" customHeight="1">
      <c r="B62" s="56"/>
      <c r="C62" s="57"/>
      <c r="D62" s="57"/>
      <c r="E62" s="57"/>
      <c r="F62" s="57"/>
      <c r="G62" s="57"/>
      <c r="H62" s="57"/>
      <c r="I62" s="153"/>
      <c r="J62" s="57"/>
      <c r="K62" s="57"/>
      <c r="L62" s="42"/>
    </row>
    <row r="66" s="1" customFormat="1" ht="6.96" customHeight="1">
      <c r="B66" s="58"/>
      <c r="C66" s="59"/>
      <c r="D66" s="59"/>
      <c r="E66" s="59"/>
      <c r="F66" s="59"/>
      <c r="G66" s="59"/>
      <c r="H66" s="59"/>
      <c r="I66" s="156"/>
      <c r="J66" s="59"/>
      <c r="K66" s="59"/>
      <c r="L66" s="42"/>
    </row>
    <row r="67" s="1" customFormat="1" ht="24.96" customHeight="1">
      <c r="B67" s="37"/>
      <c r="C67" s="22" t="s">
        <v>115</v>
      </c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37"/>
      <c r="C68" s="38"/>
      <c r="D68" s="38"/>
      <c r="E68" s="38"/>
      <c r="F68" s="38"/>
      <c r="G68" s="38"/>
      <c r="H68" s="38"/>
      <c r="I68" s="129"/>
      <c r="J68" s="38"/>
      <c r="K68" s="38"/>
      <c r="L68" s="42"/>
    </row>
    <row r="69" s="1" customFormat="1" ht="12" customHeight="1">
      <c r="B69" s="37"/>
      <c r="C69" s="31" t="s">
        <v>16</v>
      </c>
      <c r="D69" s="38"/>
      <c r="E69" s="38"/>
      <c r="F69" s="38"/>
      <c r="G69" s="38"/>
      <c r="H69" s="38"/>
      <c r="I69" s="129"/>
      <c r="J69" s="38"/>
      <c r="K69" s="38"/>
      <c r="L69" s="42"/>
    </row>
    <row r="70" s="1" customFormat="1" ht="16.5" customHeight="1">
      <c r="B70" s="37"/>
      <c r="C70" s="38"/>
      <c r="D70" s="38"/>
      <c r="E70" s="157" t="str">
        <f>E7</f>
        <v>Oprava PZS v km 1,506 v úseku Děčín hl. n. - Děčín Prostřední Žleb</v>
      </c>
      <c r="F70" s="31"/>
      <c r="G70" s="31"/>
      <c r="H70" s="31"/>
      <c r="I70" s="129"/>
      <c r="J70" s="38"/>
      <c r="K70" s="38"/>
      <c r="L70" s="42"/>
    </row>
    <row r="71" s="1" customFormat="1" ht="12" customHeight="1">
      <c r="B71" s="37"/>
      <c r="C71" s="31" t="s">
        <v>101</v>
      </c>
      <c r="D71" s="38"/>
      <c r="E71" s="38"/>
      <c r="F71" s="38"/>
      <c r="G71" s="38"/>
      <c r="H71" s="38"/>
      <c r="I71" s="129"/>
      <c r="J71" s="38"/>
      <c r="K71" s="38"/>
      <c r="L71" s="42"/>
    </row>
    <row r="72" s="1" customFormat="1" ht="16.5" customHeight="1">
      <c r="B72" s="37"/>
      <c r="C72" s="38"/>
      <c r="D72" s="38"/>
      <c r="E72" s="63" t="str">
        <f>E9</f>
        <v>2.02 - Kabelizace - technologická část</v>
      </c>
      <c r="F72" s="38"/>
      <c r="G72" s="38"/>
      <c r="H72" s="38"/>
      <c r="I72" s="129"/>
      <c r="J72" s="38"/>
      <c r="K72" s="38"/>
      <c r="L72" s="42"/>
    </row>
    <row r="73" s="1" customFormat="1" ht="6.96" customHeight="1">
      <c r="B73" s="37"/>
      <c r="C73" s="38"/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12" customHeight="1">
      <c r="B74" s="37"/>
      <c r="C74" s="31" t="s">
        <v>21</v>
      </c>
      <c r="D74" s="38"/>
      <c r="E74" s="38"/>
      <c r="F74" s="26" t="str">
        <f>F12</f>
        <v>Děčín</v>
      </c>
      <c r="G74" s="38"/>
      <c r="H74" s="38"/>
      <c r="I74" s="131" t="s">
        <v>23</v>
      </c>
      <c r="J74" s="66" t="str">
        <f>IF(J12="","",J12)</f>
        <v>19. 2. 2019</v>
      </c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3.65" customHeight="1">
      <c r="B76" s="37"/>
      <c r="C76" s="31" t="s">
        <v>25</v>
      </c>
      <c r="D76" s="38"/>
      <c r="E76" s="38"/>
      <c r="F76" s="26" t="str">
        <f>E15</f>
        <v>Správa železniční dopravní cesty,státní organizace</v>
      </c>
      <c r="G76" s="38"/>
      <c r="H76" s="38"/>
      <c r="I76" s="131" t="s">
        <v>33</v>
      </c>
      <c r="J76" s="35" t="str">
        <f>E21</f>
        <v xml:space="preserve"> </v>
      </c>
      <c r="K76" s="38"/>
      <c r="L76" s="42"/>
    </row>
    <row r="77" s="1" customFormat="1" ht="13.65" customHeight="1">
      <c r="B77" s="37"/>
      <c r="C77" s="31" t="s">
        <v>31</v>
      </c>
      <c r="D77" s="38"/>
      <c r="E77" s="38"/>
      <c r="F77" s="26" t="str">
        <f>IF(E18="","",E18)</f>
        <v>Vyplň údaj</v>
      </c>
      <c r="G77" s="38"/>
      <c r="H77" s="38"/>
      <c r="I77" s="131" t="s">
        <v>36</v>
      </c>
      <c r="J77" s="35" t="str">
        <f>E24</f>
        <v xml:space="preserve"> </v>
      </c>
      <c r="K77" s="38"/>
      <c r="L77" s="42"/>
    </row>
    <row r="78" s="1" customFormat="1" ht="10.32" customHeight="1">
      <c r="B78" s="37"/>
      <c r="C78" s="38"/>
      <c r="D78" s="38"/>
      <c r="E78" s="38"/>
      <c r="F78" s="38"/>
      <c r="G78" s="38"/>
      <c r="H78" s="38"/>
      <c r="I78" s="129"/>
      <c r="J78" s="38"/>
      <c r="K78" s="38"/>
      <c r="L78" s="42"/>
    </row>
    <row r="79" s="9" customFormat="1" ht="29.28" customHeight="1">
      <c r="B79" s="177"/>
      <c r="C79" s="178" t="s">
        <v>116</v>
      </c>
      <c r="D79" s="179" t="s">
        <v>58</v>
      </c>
      <c r="E79" s="179" t="s">
        <v>54</v>
      </c>
      <c r="F79" s="179" t="s">
        <v>55</v>
      </c>
      <c r="G79" s="179" t="s">
        <v>117</v>
      </c>
      <c r="H79" s="179" t="s">
        <v>118</v>
      </c>
      <c r="I79" s="180" t="s">
        <v>119</v>
      </c>
      <c r="J79" s="179" t="s">
        <v>105</v>
      </c>
      <c r="K79" s="181" t="s">
        <v>120</v>
      </c>
      <c r="L79" s="182"/>
      <c r="M79" s="86" t="s">
        <v>19</v>
      </c>
      <c r="N79" s="87" t="s">
        <v>43</v>
      </c>
      <c r="O79" s="87" t="s">
        <v>121</v>
      </c>
      <c r="P79" s="87" t="s">
        <v>122</v>
      </c>
      <c r="Q79" s="87" t="s">
        <v>123</v>
      </c>
      <c r="R79" s="87" t="s">
        <v>124</v>
      </c>
      <c r="S79" s="87" t="s">
        <v>125</v>
      </c>
      <c r="T79" s="88" t="s">
        <v>126</v>
      </c>
    </row>
    <row r="80" s="1" customFormat="1" ht="22.8" customHeight="1">
      <c r="B80" s="37"/>
      <c r="C80" s="93" t="s">
        <v>127</v>
      </c>
      <c r="D80" s="38"/>
      <c r="E80" s="38"/>
      <c r="F80" s="38"/>
      <c r="G80" s="38"/>
      <c r="H80" s="38"/>
      <c r="I80" s="129"/>
      <c r="J80" s="183">
        <f>BK80</f>
        <v>0</v>
      </c>
      <c r="K80" s="38"/>
      <c r="L80" s="42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6" t="s">
        <v>72</v>
      </c>
      <c r="AU80" s="16" t="s">
        <v>106</v>
      </c>
      <c r="BK80" s="186">
        <f>BK81</f>
        <v>0</v>
      </c>
    </row>
    <row r="81" s="10" customFormat="1" ht="25.92" customHeight="1">
      <c r="B81" s="187"/>
      <c r="C81" s="188"/>
      <c r="D81" s="189" t="s">
        <v>72</v>
      </c>
      <c r="E81" s="190" t="s">
        <v>189</v>
      </c>
      <c r="F81" s="190" t="s">
        <v>190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SUM(P82:P98)</f>
        <v>0</v>
      </c>
      <c r="Q81" s="195"/>
      <c r="R81" s="196">
        <f>SUM(R82:R98)</f>
        <v>0</v>
      </c>
      <c r="S81" s="195"/>
      <c r="T81" s="197">
        <f>SUM(T82:T98)</f>
        <v>0</v>
      </c>
      <c r="AR81" s="198" t="s">
        <v>137</v>
      </c>
      <c r="AT81" s="199" t="s">
        <v>72</v>
      </c>
      <c r="AU81" s="199" t="s">
        <v>73</v>
      </c>
      <c r="AY81" s="198" t="s">
        <v>130</v>
      </c>
      <c r="BK81" s="200">
        <f>SUM(BK82:BK98)</f>
        <v>0</v>
      </c>
    </row>
    <row r="82" s="1" customFormat="1" ht="22.5" customHeight="1">
      <c r="B82" s="37"/>
      <c r="C82" s="203" t="s">
        <v>81</v>
      </c>
      <c r="D82" s="203" t="s">
        <v>132</v>
      </c>
      <c r="E82" s="204" t="s">
        <v>766</v>
      </c>
      <c r="F82" s="205" t="s">
        <v>767</v>
      </c>
      <c r="G82" s="206" t="s">
        <v>742</v>
      </c>
      <c r="H82" s="207">
        <v>140</v>
      </c>
      <c r="I82" s="208"/>
      <c r="J82" s="209">
        <f>ROUND(I82*H82,2)</f>
        <v>0</v>
      </c>
      <c r="K82" s="205" t="s">
        <v>193</v>
      </c>
      <c r="L82" s="42"/>
      <c r="M82" s="210" t="s">
        <v>19</v>
      </c>
      <c r="N82" s="211" t="s">
        <v>44</v>
      </c>
      <c r="O82" s="78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AR82" s="16" t="s">
        <v>178</v>
      </c>
      <c r="AT82" s="16" t="s">
        <v>132</v>
      </c>
      <c r="AU82" s="16" t="s">
        <v>81</v>
      </c>
      <c r="AY82" s="16" t="s">
        <v>130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6" t="s">
        <v>81</v>
      </c>
      <c r="BK82" s="214">
        <f>ROUND(I82*H82,2)</f>
        <v>0</v>
      </c>
      <c r="BL82" s="16" t="s">
        <v>178</v>
      </c>
      <c r="BM82" s="16" t="s">
        <v>768</v>
      </c>
    </row>
    <row r="83" s="1" customFormat="1" ht="22.5" customHeight="1">
      <c r="B83" s="37"/>
      <c r="C83" s="203" t="s">
        <v>83</v>
      </c>
      <c r="D83" s="203" t="s">
        <v>132</v>
      </c>
      <c r="E83" s="204" t="s">
        <v>769</v>
      </c>
      <c r="F83" s="205" t="s">
        <v>770</v>
      </c>
      <c r="G83" s="206" t="s">
        <v>742</v>
      </c>
      <c r="H83" s="207">
        <v>130</v>
      </c>
      <c r="I83" s="208"/>
      <c r="J83" s="209">
        <f>ROUND(I83*H83,2)</f>
        <v>0</v>
      </c>
      <c r="K83" s="205" t="s">
        <v>771</v>
      </c>
      <c r="L83" s="42"/>
      <c r="M83" s="210" t="s">
        <v>19</v>
      </c>
      <c r="N83" s="211" t="s">
        <v>44</v>
      </c>
      <c r="O83" s="78"/>
      <c r="P83" s="212">
        <f>O83*H83</f>
        <v>0</v>
      </c>
      <c r="Q83" s="212">
        <v>0</v>
      </c>
      <c r="R83" s="212">
        <f>Q83*H83</f>
        <v>0</v>
      </c>
      <c r="S83" s="212">
        <v>0</v>
      </c>
      <c r="T83" s="213">
        <f>S83*H83</f>
        <v>0</v>
      </c>
      <c r="AR83" s="16" t="s">
        <v>178</v>
      </c>
      <c r="AT83" s="16" t="s">
        <v>132</v>
      </c>
      <c r="AU83" s="16" t="s">
        <v>81</v>
      </c>
      <c r="AY83" s="16" t="s">
        <v>130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6" t="s">
        <v>81</v>
      </c>
      <c r="BK83" s="214">
        <f>ROUND(I83*H83,2)</f>
        <v>0</v>
      </c>
      <c r="BL83" s="16" t="s">
        <v>178</v>
      </c>
      <c r="BM83" s="16" t="s">
        <v>772</v>
      </c>
    </row>
    <row r="84" s="1" customFormat="1" ht="22.5" customHeight="1">
      <c r="B84" s="37"/>
      <c r="C84" s="218" t="s">
        <v>163</v>
      </c>
      <c r="D84" s="218" t="s">
        <v>157</v>
      </c>
      <c r="E84" s="219" t="s">
        <v>773</v>
      </c>
      <c r="F84" s="220" t="s">
        <v>774</v>
      </c>
      <c r="G84" s="221" t="s">
        <v>742</v>
      </c>
      <c r="H84" s="222">
        <v>130</v>
      </c>
      <c r="I84" s="223"/>
      <c r="J84" s="224">
        <f>ROUND(I84*H84,2)</f>
        <v>0</v>
      </c>
      <c r="K84" s="220" t="s">
        <v>193</v>
      </c>
      <c r="L84" s="225"/>
      <c r="M84" s="226" t="s">
        <v>19</v>
      </c>
      <c r="N84" s="227" t="s">
        <v>44</v>
      </c>
      <c r="O84" s="78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16" t="s">
        <v>775</v>
      </c>
      <c r="AT84" s="16" t="s">
        <v>157</v>
      </c>
      <c r="AU84" s="16" t="s">
        <v>81</v>
      </c>
      <c r="AY84" s="16" t="s">
        <v>130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6" t="s">
        <v>81</v>
      </c>
      <c r="BK84" s="214">
        <f>ROUND(I84*H84,2)</f>
        <v>0</v>
      </c>
      <c r="BL84" s="16" t="s">
        <v>169</v>
      </c>
      <c r="BM84" s="16" t="s">
        <v>776</v>
      </c>
    </row>
    <row r="85" s="1" customFormat="1" ht="33.75" customHeight="1">
      <c r="B85" s="37"/>
      <c r="C85" s="203" t="s">
        <v>137</v>
      </c>
      <c r="D85" s="203" t="s">
        <v>132</v>
      </c>
      <c r="E85" s="204" t="s">
        <v>777</v>
      </c>
      <c r="F85" s="205" t="s">
        <v>778</v>
      </c>
      <c r="G85" s="206" t="s">
        <v>135</v>
      </c>
      <c r="H85" s="207">
        <v>6</v>
      </c>
      <c r="I85" s="208"/>
      <c r="J85" s="209">
        <f>ROUND(I85*H85,2)</f>
        <v>0</v>
      </c>
      <c r="K85" s="205" t="s">
        <v>193</v>
      </c>
      <c r="L85" s="42"/>
      <c r="M85" s="210" t="s">
        <v>19</v>
      </c>
      <c r="N85" s="211" t="s">
        <v>44</v>
      </c>
      <c r="O85" s="78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16" t="s">
        <v>178</v>
      </c>
      <c r="AT85" s="16" t="s">
        <v>132</v>
      </c>
      <c r="AU85" s="16" t="s">
        <v>81</v>
      </c>
      <c r="AY85" s="16" t="s">
        <v>130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6" t="s">
        <v>81</v>
      </c>
      <c r="BK85" s="214">
        <f>ROUND(I85*H85,2)</f>
        <v>0</v>
      </c>
      <c r="BL85" s="16" t="s">
        <v>178</v>
      </c>
      <c r="BM85" s="16" t="s">
        <v>779</v>
      </c>
    </row>
    <row r="86" s="1" customFormat="1" ht="45" customHeight="1">
      <c r="B86" s="37"/>
      <c r="C86" s="203" t="s">
        <v>151</v>
      </c>
      <c r="D86" s="203" t="s">
        <v>132</v>
      </c>
      <c r="E86" s="204" t="s">
        <v>780</v>
      </c>
      <c r="F86" s="205" t="s">
        <v>781</v>
      </c>
      <c r="G86" s="206" t="s">
        <v>742</v>
      </c>
      <c r="H86" s="207">
        <v>410</v>
      </c>
      <c r="I86" s="208"/>
      <c r="J86" s="209">
        <f>ROUND(I86*H86,2)</f>
        <v>0</v>
      </c>
      <c r="K86" s="205" t="s">
        <v>771</v>
      </c>
      <c r="L86" s="42"/>
      <c r="M86" s="210" t="s">
        <v>19</v>
      </c>
      <c r="N86" s="211" t="s">
        <v>44</v>
      </c>
      <c r="O86" s="78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16" t="s">
        <v>178</v>
      </c>
      <c r="AT86" s="16" t="s">
        <v>132</v>
      </c>
      <c r="AU86" s="16" t="s">
        <v>81</v>
      </c>
      <c r="AY86" s="16" t="s">
        <v>130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6" t="s">
        <v>81</v>
      </c>
      <c r="BK86" s="214">
        <f>ROUND(I86*H86,2)</f>
        <v>0</v>
      </c>
      <c r="BL86" s="16" t="s">
        <v>178</v>
      </c>
      <c r="BM86" s="16" t="s">
        <v>782</v>
      </c>
    </row>
    <row r="87" s="1" customFormat="1" ht="22.5" customHeight="1">
      <c r="B87" s="37"/>
      <c r="C87" s="218" t="s">
        <v>156</v>
      </c>
      <c r="D87" s="218" t="s">
        <v>157</v>
      </c>
      <c r="E87" s="219" t="s">
        <v>783</v>
      </c>
      <c r="F87" s="220" t="s">
        <v>784</v>
      </c>
      <c r="G87" s="221" t="s">
        <v>742</v>
      </c>
      <c r="H87" s="222">
        <v>410</v>
      </c>
      <c r="I87" s="223"/>
      <c r="J87" s="224">
        <f>ROUND(I87*H87,2)</f>
        <v>0</v>
      </c>
      <c r="K87" s="220" t="s">
        <v>193</v>
      </c>
      <c r="L87" s="225"/>
      <c r="M87" s="226" t="s">
        <v>19</v>
      </c>
      <c r="N87" s="227" t="s">
        <v>44</v>
      </c>
      <c r="O87" s="78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16" t="s">
        <v>775</v>
      </c>
      <c r="AT87" s="16" t="s">
        <v>157</v>
      </c>
      <c r="AU87" s="16" t="s">
        <v>81</v>
      </c>
      <c r="AY87" s="16" t="s">
        <v>130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6" t="s">
        <v>81</v>
      </c>
      <c r="BK87" s="214">
        <f>ROUND(I87*H87,2)</f>
        <v>0</v>
      </c>
      <c r="BL87" s="16" t="s">
        <v>169</v>
      </c>
      <c r="BM87" s="16" t="s">
        <v>785</v>
      </c>
    </row>
    <row r="88" s="1" customFormat="1" ht="45" customHeight="1">
      <c r="B88" s="37"/>
      <c r="C88" s="203" t="s">
        <v>166</v>
      </c>
      <c r="D88" s="203" t="s">
        <v>132</v>
      </c>
      <c r="E88" s="204" t="s">
        <v>786</v>
      </c>
      <c r="F88" s="205" t="s">
        <v>787</v>
      </c>
      <c r="G88" s="206" t="s">
        <v>742</v>
      </c>
      <c r="H88" s="207">
        <v>385</v>
      </c>
      <c r="I88" s="208"/>
      <c r="J88" s="209">
        <f>ROUND(I88*H88,2)</f>
        <v>0</v>
      </c>
      <c r="K88" s="205" t="s">
        <v>771</v>
      </c>
      <c r="L88" s="42"/>
      <c r="M88" s="210" t="s">
        <v>19</v>
      </c>
      <c r="N88" s="211" t="s">
        <v>44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178</v>
      </c>
      <c r="AT88" s="16" t="s">
        <v>132</v>
      </c>
      <c r="AU88" s="16" t="s">
        <v>81</v>
      </c>
      <c r="AY88" s="16" t="s">
        <v>130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81</v>
      </c>
      <c r="BK88" s="214">
        <f>ROUND(I88*H88,2)</f>
        <v>0</v>
      </c>
      <c r="BL88" s="16" t="s">
        <v>178</v>
      </c>
      <c r="BM88" s="16" t="s">
        <v>788</v>
      </c>
    </row>
    <row r="89" s="1" customFormat="1" ht="22.5" customHeight="1">
      <c r="B89" s="37"/>
      <c r="C89" s="218" t="s">
        <v>174</v>
      </c>
      <c r="D89" s="218" t="s">
        <v>157</v>
      </c>
      <c r="E89" s="219" t="s">
        <v>789</v>
      </c>
      <c r="F89" s="220" t="s">
        <v>790</v>
      </c>
      <c r="G89" s="221" t="s">
        <v>742</v>
      </c>
      <c r="H89" s="222">
        <v>165</v>
      </c>
      <c r="I89" s="223"/>
      <c r="J89" s="224">
        <f>ROUND(I89*H89,2)</f>
        <v>0</v>
      </c>
      <c r="K89" s="220" t="s">
        <v>193</v>
      </c>
      <c r="L89" s="225"/>
      <c r="M89" s="226" t="s">
        <v>19</v>
      </c>
      <c r="N89" s="227" t="s">
        <v>44</v>
      </c>
      <c r="O89" s="78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16" t="s">
        <v>775</v>
      </c>
      <c r="AT89" s="16" t="s">
        <v>157</v>
      </c>
      <c r="AU89" s="16" t="s">
        <v>81</v>
      </c>
      <c r="AY89" s="16" t="s">
        <v>130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6" t="s">
        <v>81</v>
      </c>
      <c r="BK89" s="214">
        <f>ROUND(I89*H89,2)</f>
        <v>0</v>
      </c>
      <c r="BL89" s="16" t="s">
        <v>169</v>
      </c>
      <c r="BM89" s="16" t="s">
        <v>791</v>
      </c>
    </row>
    <row r="90" s="1" customFormat="1" ht="22.5" customHeight="1">
      <c r="B90" s="37"/>
      <c r="C90" s="218" t="s">
        <v>141</v>
      </c>
      <c r="D90" s="218" t="s">
        <v>157</v>
      </c>
      <c r="E90" s="219" t="s">
        <v>792</v>
      </c>
      <c r="F90" s="220" t="s">
        <v>793</v>
      </c>
      <c r="G90" s="221" t="s">
        <v>742</v>
      </c>
      <c r="H90" s="222">
        <v>220</v>
      </c>
      <c r="I90" s="223"/>
      <c r="J90" s="224">
        <f>ROUND(I90*H90,2)</f>
        <v>0</v>
      </c>
      <c r="K90" s="220" t="s">
        <v>193</v>
      </c>
      <c r="L90" s="225"/>
      <c r="M90" s="226" t="s">
        <v>19</v>
      </c>
      <c r="N90" s="227" t="s">
        <v>44</v>
      </c>
      <c r="O90" s="78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6" t="s">
        <v>775</v>
      </c>
      <c r="AT90" s="16" t="s">
        <v>157</v>
      </c>
      <c r="AU90" s="16" t="s">
        <v>81</v>
      </c>
      <c r="AY90" s="16" t="s">
        <v>130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6" t="s">
        <v>81</v>
      </c>
      <c r="BK90" s="214">
        <f>ROUND(I90*H90,2)</f>
        <v>0</v>
      </c>
      <c r="BL90" s="16" t="s">
        <v>169</v>
      </c>
      <c r="BM90" s="16" t="s">
        <v>794</v>
      </c>
    </row>
    <row r="91" s="1" customFormat="1" ht="22.5" customHeight="1">
      <c r="B91" s="37"/>
      <c r="C91" s="203" t="s">
        <v>219</v>
      </c>
      <c r="D91" s="203" t="s">
        <v>132</v>
      </c>
      <c r="E91" s="204" t="s">
        <v>795</v>
      </c>
      <c r="F91" s="205" t="s">
        <v>796</v>
      </c>
      <c r="G91" s="206" t="s">
        <v>135</v>
      </c>
      <c r="H91" s="207">
        <v>14</v>
      </c>
      <c r="I91" s="208"/>
      <c r="J91" s="209">
        <f>ROUND(I91*H91,2)</f>
        <v>0</v>
      </c>
      <c r="K91" s="205" t="s">
        <v>193</v>
      </c>
      <c r="L91" s="42"/>
      <c r="M91" s="210" t="s">
        <v>19</v>
      </c>
      <c r="N91" s="211" t="s">
        <v>44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178</v>
      </c>
      <c r="AT91" s="16" t="s">
        <v>132</v>
      </c>
      <c r="AU91" s="16" t="s">
        <v>81</v>
      </c>
      <c r="AY91" s="16" t="s">
        <v>130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81</v>
      </c>
      <c r="BK91" s="214">
        <f>ROUND(I91*H91,2)</f>
        <v>0</v>
      </c>
      <c r="BL91" s="16" t="s">
        <v>178</v>
      </c>
      <c r="BM91" s="16" t="s">
        <v>797</v>
      </c>
    </row>
    <row r="92" s="1" customFormat="1" ht="22.5" customHeight="1">
      <c r="B92" s="37"/>
      <c r="C92" s="203" t="s">
        <v>223</v>
      </c>
      <c r="D92" s="203" t="s">
        <v>132</v>
      </c>
      <c r="E92" s="204" t="s">
        <v>798</v>
      </c>
      <c r="F92" s="205" t="s">
        <v>799</v>
      </c>
      <c r="G92" s="206" t="s">
        <v>135</v>
      </c>
      <c r="H92" s="207">
        <v>14</v>
      </c>
      <c r="I92" s="208"/>
      <c r="J92" s="209">
        <f>ROUND(I92*H92,2)</f>
        <v>0</v>
      </c>
      <c r="K92" s="205" t="s">
        <v>193</v>
      </c>
      <c r="L92" s="42"/>
      <c r="M92" s="210" t="s">
        <v>19</v>
      </c>
      <c r="N92" s="211" t="s">
        <v>44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178</v>
      </c>
      <c r="AT92" s="16" t="s">
        <v>132</v>
      </c>
      <c r="AU92" s="16" t="s">
        <v>81</v>
      </c>
      <c r="AY92" s="16" t="s">
        <v>130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81</v>
      </c>
      <c r="BK92" s="214">
        <f>ROUND(I92*H92,2)</f>
        <v>0</v>
      </c>
      <c r="BL92" s="16" t="s">
        <v>178</v>
      </c>
      <c r="BM92" s="16" t="s">
        <v>800</v>
      </c>
    </row>
    <row r="93" s="1" customFormat="1" ht="22.5" customHeight="1">
      <c r="B93" s="37"/>
      <c r="C93" s="203" t="s">
        <v>227</v>
      </c>
      <c r="D93" s="203" t="s">
        <v>132</v>
      </c>
      <c r="E93" s="204" t="s">
        <v>801</v>
      </c>
      <c r="F93" s="205" t="s">
        <v>802</v>
      </c>
      <c r="G93" s="206" t="s">
        <v>135</v>
      </c>
      <c r="H93" s="207">
        <v>2</v>
      </c>
      <c r="I93" s="208"/>
      <c r="J93" s="209">
        <f>ROUND(I93*H93,2)</f>
        <v>0</v>
      </c>
      <c r="K93" s="205" t="s">
        <v>193</v>
      </c>
      <c r="L93" s="42"/>
      <c r="M93" s="210" t="s">
        <v>19</v>
      </c>
      <c r="N93" s="211" t="s">
        <v>44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178</v>
      </c>
      <c r="AT93" s="16" t="s">
        <v>132</v>
      </c>
      <c r="AU93" s="16" t="s">
        <v>81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178</v>
      </c>
      <c r="BM93" s="16" t="s">
        <v>803</v>
      </c>
    </row>
    <row r="94" s="1" customFormat="1" ht="22.5" customHeight="1">
      <c r="B94" s="37"/>
      <c r="C94" s="218" t="s">
        <v>231</v>
      </c>
      <c r="D94" s="218" t="s">
        <v>157</v>
      </c>
      <c r="E94" s="219" t="s">
        <v>804</v>
      </c>
      <c r="F94" s="220" t="s">
        <v>805</v>
      </c>
      <c r="G94" s="221" t="s">
        <v>135</v>
      </c>
      <c r="H94" s="222">
        <v>2</v>
      </c>
      <c r="I94" s="223"/>
      <c r="J94" s="224">
        <f>ROUND(I94*H94,2)</f>
        <v>0</v>
      </c>
      <c r="K94" s="220" t="s">
        <v>193</v>
      </c>
      <c r="L94" s="225"/>
      <c r="M94" s="226" t="s">
        <v>19</v>
      </c>
      <c r="N94" s="227" t="s">
        <v>44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775</v>
      </c>
      <c r="AT94" s="16" t="s">
        <v>157</v>
      </c>
      <c r="AU94" s="16" t="s">
        <v>81</v>
      </c>
      <c r="AY94" s="16" t="s">
        <v>130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81</v>
      </c>
      <c r="BK94" s="214">
        <f>ROUND(I94*H94,2)</f>
        <v>0</v>
      </c>
      <c r="BL94" s="16" t="s">
        <v>169</v>
      </c>
      <c r="BM94" s="16" t="s">
        <v>806</v>
      </c>
    </row>
    <row r="95" s="1" customFormat="1" ht="33.75" customHeight="1">
      <c r="B95" s="37"/>
      <c r="C95" s="203" t="s">
        <v>235</v>
      </c>
      <c r="D95" s="203" t="s">
        <v>132</v>
      </c>
      <c r="E95" s="204" t="s">
        <v>807</v>
      </c>
      <c r="F95" s="205" t="s">
        <v>808</v>
      </c>
      <c r="G95" s="206" t="s">
        <v>135</v>
      </c>
      <c r="H95" s="207">
        <v>4</v>
      </c>
      <c r="I95" s="208"/>
      <c r="J95" s="209">
        <f>ROUND(I95*H95,2)</f>
        <v>0</v>
      </c>
      <c r="K95" s="205" t="s">
        <v>193</v>
      </c>
      <c r="L95" s="42"/>
      <c r="M95" s="210" t="s">
        <v>19</v>
      </c>
      <c r="N95" s="211" t="s">
        <v>44</v>
      </c>
      <c r="O95" s="78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6" t="s">
        <v>178</v>
      </c>
      <c r="AT95" s="16" t="s">
        <v>132</v>
      </c>
      <c r="AU95" s="16" t="s">
        <v>81</v>
      </c>
      <c r="AY95" s="16" t="s">
        <v>130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81</v>
      </c>
      <c r="BK95" s="214">
        <f>ROUND(I95*H95,2)</f>
        <v>0</v>
      </c>
      <c r="BL95" s="16" t="s">
        <v>178</v>
      </c>
      <c r="BM95" s="16" t="s">
        <v>809</v>
      </c>
    </row>
    <row r="96" s="1" customFormat="1" ht="22.5" customHeight="1">
      <c r="B96" s="37"/>
      <c r="C96" s="218" t="s">
        <v>8</v>
      </c>
      <c r="D96" s="218" t="s">
        <v>157</v>
      </c>
      <c r="E96" s="219" t="s">
        <v>810</v>
      </c>
      <c r="F96" s="220" t="s">
        <v>811</v>
      </c>
      <c r="G96" s="221" t="s">
        <v>135</v>
      </c>
      <c r="H96" s="222">
        <v>4</v>
      </c>
      <c r="I96" s="223"/>
      <c r="J96" s="224">
        <f>ROUND(I96*H96,2)</f>
        <v>0</v>
      </c>
      <c r="K96" s="220" t="s">
        <v>193</v>
      </c>
      <c r="L96" s="225"/>
      <c r="M96" s="226" t="s">
        <v>19</v>
      </c>
      <c r="N96" s="227" t="s">
        <v>44</v>
      </c>
      <c r="O96" s="78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6" t="s">
        <v>775</v>
      </c>
      <c r="AT96" s="16" t="s">
        <v>157</v>
      </c>
      <c r="AU96" s="16" t="s">
        <v>81</v>
      </c>
      <c r="AY96" s="16" t="s">
        <v>130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6" t="s">
        <v>81</v>
      </c>
      <c r="BK96" s="214">
        <f>ROUND(I96*H96,2)</f>
        <v>0</v>
      </c>
      <c r="BL96" s="16" t="s">
        <v>169</v>
      </c>
      <c r="BM96" s="16" t="s">
        <v>812</v>
      </c>
    </row>
    <row r="97" s="1" customFormat="1" ht="22.5" customHeight="1">
      <c r="B97" s="37"/>
      <c r="C97" s="203" t="s">
        <v>154</v>
      </c>
      <c r="D97" s="203" t="s">
        <v>132</v>
      </c>
      <c r="E97" s="204" t="s">
        <v>813</v>
      </c>
      <c r="F97" s="205" t="s">
        <v>814</v>
      </c>
      <c r="G97" s="206" t="s">
        <v>135</v>
      </c>
      <c r="H97" s="207">
        <v>8</v>
      </c>
      <c r="I97" s="208"/>
      <c r="J97" s="209">
        <f>ROUND(I97*H97,2)</f>
        <v>0</v>
      </c>
      <c r="K97" s="205" t="s">
        <v>193</v>
      </c>
      <c r="L97" s="42"/>
      <c r="M97" s="210" t="s">
        <v>19</v>
      </c>
      <c r="N97" s="211" t="s">
        <v>44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178</v>
      </c>
      <c r="AT97" s="16" t="s">
        <v>132</v>
      </c>
      <c r="AU97" s="16" t="s">
        <v>81</v>
      </c>
      <c r="AY97" s="16" t="s">
        <v>130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81</v>
      </c>
      <c r="BK97" s="214">
        <f>ROUND(I97*H97,2)</f>
        <v>0</v>
      </c>
      <c r="BL97" s="16" t="s">
        <v>178</v>
      </c>
      <c r="BM97" s="16" t="s">
        <v>815</v>
      </c>
    </row>
    <row r="98" s="1" customFormat="1" ht="22.5" customHeight="1">
      <c r="B98" s="37"/>
      <c r="C98" s="218" t="s">
        <v>245</v>
      </c>
      <c r="D98" s="218" t="s">
        <v>157</v>
      </c>
      <c r="E98" s="219" t="s">
        <v>816</v>
      </c>
      <c r="F98" s="220" t="s">
        <v>817</v>
      </c>
      <c r="G98" s="221" t="s">
        <v>135</v>
      </c>
      <c r="H98" s="222">
        <v>8</v>
      </c>
      <c r="I98" s="223"/>
      <c r="J98" s="224">
        <f>ROUND(I98*H98,2)</f>
        <v>0</v>
      </c>
      <c r="K98" s="220" t="s">
        <v>193</v>
      </c>
      <c r="L98" s="225"/>
      <c r="M98" s="235" t="s">
        <v>19</v>
      </c>
      <c r="N98" s="236" t="s">
        <v>44</v>
      </c>
      <c r="O98" s="229"/>
      <c r="P98" s="233">
        <f>O98*H98</f>
        <v>0</v>
      </c>
      <c r="Q98" s="233">
        <v>0</v>
      </c>
      <c r="R98" s="233">
        <f>Q98*H98</f>
        <v>0</v>
      </c>
      <c r="S98" s="233">
        <v>0</v>
      </c>
      <c r="T98" s="234">
        <f>S98*H98</f>
        <v>0</v>
      </c>
      <c r="AR98" s="16" t="s">
        <v>775</v>
      </c>
      <c r="AT98" s="16" t="s">
        <v>157</v>
      </c>
      <c r="AU98" s="16" t="s">
        <v>81</v>
      </c>
      <c r="AY98" s="16" t="s">
        <v>130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6" t="s">
        <v>81</v>
      </c>
      <c r="BK98" s="214">
        <f>ROUND(I98*H98,2)</f>
        <v>0</v>
      </c>
      <c r="BL98" s="16" t="s">
        <v>169</v>
      </c>
      <c r="BM98" s="16" t="s">
        <v>818</v>
      </c>
    </row>
    <row r="99" s="1" customFormat="1" ht="6.96" customHeight="1">
      <c r="B99" s="56"/>
      <c r="C99" s="57"/>
      <c r="D99" s="57"/>
      <c r="E99" s="57"/>
      <c r="F99" s="57"/>
      <c r="G99" s="57"/>
      <c r="H99" s="57"/>
      <c r="I99" s="153"/>
      <c r="J99" s="57"/>
      <c r="K99" s="57"/>
      <c r="L99" s="42"/>
    </row>
  </sheetData>
  <sheetProtection sheet="1" autoFilter="0" formatColumns="0" formatRows="0" objects="1" scenarios="1" spinCount="100000" saltValue="dzOzKJot36jgn1uu+e/EzsBRv2ajJQ4e8UVRKBdJMkW9AQYmF8PgT01lS8rjyK135Y5nqP9+mZPgOZhJ/888WA==" hashValue="bHIGwd419BRKGkLIn7WJNUUXdJEtPSunXx91jEa5zkCw8pkqzFcySShZ3B/mt+l1lD9xKP4nxDQV8xZgBKpZyg==" algorithmName="SHA-512" password="CC35"/>
  <autoFilter ref="C79:K9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99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9"/>
      <c r="AT3" s="16" t="s">
        <v>83</v>
      </c>
    </row>
    <row r="4" ht="24.96" customHeight="1">
      <c r="B4" s="19"/>
      <c r="D4" s="126" t="s">
        <v>100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7" t="s">
        <v>16</v>
      </c>
      <c r="L6" s="19"/>
    </row>
    <row r="7" ht="16.5" customHeight="1">
      <c r="B7" s="19"/>
      <c r="E7" s="128" t="str">
        <f>'Rekapitulace stavby'!K6</f>
        <v>Oprava PZS v km 1,506 v úseku Děčín hl. n. - Děčín Prostřední Žleb</v>
      </c>
      <c r="F7" s="127"/>
      <c r="G7" s="127"/>
      <c r="H7" s="127"/>
      <c r="L7" s="19"/>
    </row>
    <row r="8" s="1" customFormat="1" ht="12" customHeight="1">
      <c r="B8" s="42"/>
      <c r="D8" s="127" t="s">
        <v>101</v>
      </c>
      <c r="I8" s="129"/>
      <c r="L8" s="42"/>
    </row>
    <row r="9" s="1" customFormat="1" ht="36.96" customHeight="1">
      <c r="B9" s="42"/>
      <c r="E9" s="130" t="s">
        <v>819</v>
      </c>
      <c r="F9" s="1"/>
      <c r="G9" s="1"/>
      <c r="H9" s="1"/>
      <c r="I9" s="129"/>
      <c r="L9" s="42"/>
    </row>
    <row r="10" s="1" customFormat="1">
      <c r="B10" s="42"/>
      <c r="I10" s="129"/>
      <c r="L10" s="42"/>
    </row>
    <row r="11" s="1" customFormat="1" ht="12" customHeight="1">
      <c r="B11" s="42"/>
      <c r="D11" s="127" t="s">
        <v>18</v>
      </c>
      <c r="F11" s="16" t="s">
        <v>19</v>
      </c>
      <c r="I11" s="131" t="s">
        <v>20</v>
      </c>
      <c r="J11" s="16" t="s">
        <v>19</v>
      </c>
      <c r="L11" s="42"/>
    </row>
    <row r="12" s="1" customFormat="1" ht="12" customHeight="1">
      <c r="B12" s="42"/>
      <c r="D12" s="127" t="s">
        <v>21</v>
      </c>
      <c r="F12" s="16" t="s">
        <v>22</v>
      </c>
      <c r="I12" s="131" t="s">
        <v>23</v>
      </c>
      <c r="J12" s="132" t="str">
        <f>'Rekapitulace stavby'!AN8</f>
        <v>19. 2. 2019</v>
      </c>
      <c r="L12" s="42"/>
    </row>
    <row r="13" s="1" customFormat="1" ht="10.8" customHeight="1">
      <c r="B13" s="42"/>
      <c r="I13" s="129"/>
      <c r="L13" s="42"/>
    </row>
    <row r="14" s="1" customFormat="1" ht="12" customHeight="1">
      <c r="B14" s="42"/>
      <c r="D14" s="127" t="s">
        <v>25</v>
      </c>
      <c r="I14" s="131" t="s">
        <v>26</v>
      </c>
      <c r="J14" s="16" t="s">
        <v>27</v>
      </c>
      <c r="L14" s="42"/>
    </row>
    <row r="15" s="1" customFormat="1" ht="18" customHeight="1">
      <c r="B15" s="42"/>
      <c r="E15" s="16" t="s">
        <v>28</v>
      </c>
      <c r="I15" s="131" t="s">
        <v>29</v>
      </c>
      <c r="J15" s="16" t="s">
        <v>30</v>
      </c>
      <c r="L15" s="42"/>
    </row>
    <row r="16" s="1" customFormat="1" ht="6.96" customHeight="1">
      <c r="B16" s="42"/>
      <c r="I16" s="129"/>
      <c r="L16" s="42"/>
    </row>
    <row r="17" s="1" customFormat="1" ht="12" customHeight="1">
      <c r="B17" s="42"/>
      <c r="D17" s="127" t="s">
        <v>31</v>
      </c>
      <c r="I17" s="131" t="s">
        <v>26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1" t="s">
        <v>29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9"/>
      <c r="L19" s="42"/>
    </row>
    <row r="20" s="1" customFormat="1" ht="12" customHeight="1">
      <c r="B20" s="42"/>
      <c r="D20" s="127" t="s">
        <v>33</v>
      </c>
      <c r="I20" s="131" t="s">
        <v>26</v>
      </c>
      <c r="J20" s="16" t="s">
        <v>19</v>
      </c>
      <c r="L20" s="42"/>
    </row>
    <row r="21" s="1" customFormat="1" ht="18" customHeight="1">
      <c r="B21" s="42"/>
      <c r="E21" s="16" t="s">
        <v>34</v>
      </c>
      <c r="I21" s="131" t="s">
        <v>29</v>
      </c>
      <c r="J21" s="16" t="s">
        <v>19</v>
      </c>
      <c r="L21" s="42"/>
    </row>
    <row r="22" s="1" customFormat="1" ht="6.96" customHeight="1">
      <c r="B22" s="42"/>
      <c r="I22" s="129"/>
      <c r="L22" s="42"/>
    </row>
    <row r="23" s="1" customFormat="1" ht="12" customHeight="1">
      <c r="B23" s="42"/>
      <c r="D23" s="127" t="s">
        <v>36</v>
      </c>
      <c r="I23" s="131" t="s">
        <v>26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31" t="s">
        <v>29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9"/>
      <c r="L25" s="42"/>
    </row>
    <row r="26" s="1" customFormat="1" ht="12" customHeight="1">
      <c r="B26" s="42"/>
      <c r="D26" s="127" t="s">
        <v>37</v>
      </c>
      <c r="I26" s="129"/>
      <c r="L26" s="42"/>
    </row>
    <row r="27" s="6" customFormat="1" ht="16.5" customHeight="1">
      <c r="B27" s="133"/>
      <c r="E27" s="134" t="s">
        <v>19</v>
      </c>
      <c r="F27" s="134"/>
      <c r="G27" s="134"/>
      <c r="H27" s="134"/>
      <c r="I27" s="135"/>
      <c r="L27" s="133"/>
    </row>
    <row r="28" s="1" customFormat="1" ht="6.96" customHeight="1">
      <c r="B28" s="42"/>
      <c r="I28" s="129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6"/>
      <c r="J29" s="70"/>
      <c r="K29" s="70"/>
      <c r="L29" s="42"/>
    </row>
    <row r="30" s="1" customFormat="1" ht="25.44" customHeight="1">
      <c r="B30" s="42"/>
      <c r="D30" s="137" t="s">
        <v>39</v>
      </c>
      <c r="I30" s="129"/>
      <c r="J30" s="138">
        <f>ROUND(J86,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6"/>
      <c r="J31" s="70"/>
      <c r="K31" s="70"/>
      <c r="L31" s="42"/>
    </row>
    <row r="32" s="1" customFormat="1" ht="14.4" customHeight="1">
      <c r="B32" s="42"/>
      <c r="F32" s="139" t="s">
        <v>41</v>
      </c>
      <c r="I32" s="140" t="s">
        <v>40</v>
      </c>
      <c r="J32" s="139" t="s">
        <v>42</v>
      </c>
      <c r="L32" s="42"/>
    </row>
    <row r="33" s="1" customFormat="1" ht="14.4" customHeight="1">
      <c r="B33" s="42"/>
      <c r="D33" s="127" t="s">
        <v>43</v>
      </c>
      <c r="E33" s="127" t="s">
        <v>44</v>
      </c>
      <c r="F33" s="141">
        <f>ROUND((SUM(BE86:BE104)),  2)</f>
        <v>0</v>
      </c>
      <c r="I33" s="142">
        <v>0.20999999999999999</v>
      </c>
      <c r="J33" s="141">
        <f>ROUND(((SUM(BE86:BE104))*I33),  2)</f>
        <v>0</v>
      </c>
      <c r="L33" s="42"/>
    </row>
    <row r="34" s="1" customFormat="1" ht="14.4" customHeight="1">
      <c r="B34" s="42"/>
      <c r="E34" s="127" t="s">
        <v>45</v>
      </c>
      <c r="F34" s="141">
        <f>ROUND((SUM(BF86:BF104)),  2)</f>
        <v>0</v>
      </c>
      <c r="I34" s="142">
        <v>0.14999999999999999</v>
      </c>
      <c r="J34" s="141">
        <f>ROUND(((SUM(BF86:BF104))*I34),  2)</f>
        <v>0</v>
      </c>
      <c r="L34" s="42"/>
    </row>
    <row r="35" hidden="1" s="1" customFormat="1" ht="14.4" customHeight="1">
      <c r="B35" s="42"/>
      <c r="E35" s="127" t="s">
        <v>46</v>
      </c>
      <c r="F35" s="141">
        <f>ROUND((SUM(BG86:BG104)),  2)</f>
        <v>0</v>
      </c>
      <c r="I35" s="142">
        <v>0.20999999999999999</v>
      </c>
      <c r="J35" s="141">
        <f>0</f>
        <v>0</v>
      </c>
      <c r="L35" s="42"/>
    </row>
    <row r="36" hidden="1" s="1" customFormat="1" ht="14.4" customHeight="1">
      <c r="B36" s="42"/>
      <c r="E36" s="127" t="s">
        <v>47</v>
      </c>
      <c r="F36" s="141">
        <f>ROUND((SUM(BH86:BH104)),  2)</f>
        <v>0</v>
      </c>
      <c r="I36" s="142">
        <v>0.14999999999999999</v>
      </c>
      <c r="J36" s="141">
        <f>0</f>
        <v>0</v>
      </c>
      <c r="L36" s="42"/>
    </row>
    <row r="37" hidden="1" s="1" customFormat="1" ht="14.4" customHeight="1">
      <c r="B37" s="42"/>
      <c r="E37" s="127" t="s">
        <v>48</v>
      </c>
      <c r="F37" s="141">
        <f>ROUND((SUM(BI86:BI104)),  2)</f>
        <v>0</v>
      </c>
      <c r="I37" s="142">
        <v>0</v>
      </c>
      <c r="J37" s="141">
        <f>0</f>
        <v>0</v>
      </c>
      <c r="L37" s="42"/>
    </row>
    <row r="38" s="1" customFormat="1" ht="6.96" customHeight="1">
      <c r="B38" s="42"/>
      <c r="I38" s="129"/>
      <c r="L38" s="42"/>
    </row>
    <row r="39" s="1" customFormat="1" ht="25.44" customHeight="1">
      <c r="B39" s="42"/>
      <c r="C39" s="143"/>
      <c r="D39" s="144" t="s">
        <v>49</v>
      </c>
      <c r="E39" s="145"/>
      <c r="F39" s="145"/>
      <c r="G39" s="146" t="s">
        <v>50</v>
      </c>
      <c r="H39" s="147" t="s">
        <v>51</v>
      </c>
      <c r="I39" s="148"/>
      <c r="J39" s="149">
        <f>SUM(J30:J37)</f>
        <v>0</v>
      </c>
      <c r="K39" s="150"/>
      <c r="L39" s="42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2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2"/>
    </row>
    <row r="45" s="1" customFormat="1" ht="24.96" customHeight="1">
      <c r="B45" s="37"/>
      <c r="C45" s="22" t="s">
        <v>103</v>
      </c>
      <c r="D45" s="38"/>
      <c r="E45" s="38"/>
      <c r="F45" s="38"/>
      <c r="G45" s="38"/>
      <c r="H45" s="38"/>
      <c r="I45" s="129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9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9"/>
      <c r="J47" s="38"/>
      <c r="K47" s="38"/>
      <c r="L47" s="42"/>
    </row>
    <row r="48" s="1" customFormat="1" ht="16.5" customHeight="1">
      <c r="B48" s="37"/>
      <c r="C48" s="38"/>
      <c r="D48" s="38"/>
      <c r="E48" s="157" t="str">
        <f>E7</f>
        <v>Oprava PZS v km 1,506 v úseku Děčín hl. n. - Děčín Prostřední Žleb</v>
      </c>
      <c r="F48" s="31"/>
      <c r="G48" s="31"/>
      <c r="H48" s="31"/>
      <c r="I48" s="129"/>
      <c r="J48" s="38"/>
      <c r="K48" s="38"/>
      <c r="L48" s="42"/>
    </row>
    <row r="49" s="1" customFormat="1" ht="12" customHeight="1">
      <c r="B49" s="37"/>
      <c r="C49" s="31" t="s">
        <v>101</v>
      </c>
      <c r="D49" s="38"/>
      <c r="E49" s="38"/>
      <c r="F49" s="38"/>
      <c r="G49" s="38"/>
      <c r="H49" s="38"/>
      <c r="I49" s="129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3.01 - VRN</v>
      </c>
      <c r="F50" s="38"/>
      <c r="G50" s="38"/>
      <c r="H50" s="38"/>
      <c r="I50" s="129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9"/>
      <c r="J51" s="38"/>
      <c r="K51" s="38"/>
      <c r="L51" s="42"/>
    </row>
    <row r="52" s="1" customFormat="1" ht="12" customHeight="1">
      <c r="B52" s="37"/>
      <c r="C52" s="31" t="s">
        <v>21</v>
      </c>
      <c r="D52" s="38"/>
      <c r="E52" s="38"/>
      <c r="F52" s="26" t="str">
        <f>F12</f>
        <v>Děčín</v>
      </c>
      <c r="G52" s="38"/>
      <c r="H52" s="38"/>
      <c r="I52" s="131" t="s">
        <v>23</v>
      </c>
      <c r="J52" s="66" t="str">
        <f>IF(J12="","",J12)</f>
        <v>19. 2. 2019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9"/>
      <c r="J53" s="38"/>
      <c r="K53" s="38"/>
      <c r="L53" s="42"/>
    </row>
    <row r="54" s="1" customFormat="1" ht="13.65" customHeight="1">
      <c r="B54" s="37"/>
      <c r="C54" s="31" t="s">
        <v>25</v>
      </c>
      <c r="D54" s="38"/>
      <c r="E54" s="38"/>
      <c r="F54" s="26" t="str">
        <f>E15</f>
        <v>Správa železniční dopravní cesty,státní organizace</v>
      </c>
      <c r="G54" s="38"/>
      <c r="H54" s="38"/>
      <c r="I54" s="131" t="s">
        <v>33</v>
      </c>
      <c r="J54" s="35" t="str">
        <f>E21</f>
        <v xml:space="preserve"> </v>
      </c>
      <c r="K54" s="38"/>
      <c r="L54" s="42"/>
    </row>
    <row r="55" s="1" customFormat="1" ht="13.65" customHeight="1">
      <c r="B55" s="37"/>
      <c r="C55" s="31" t="s">
        <v>31</v>
      </c>
      <c r="D55" s="38"/>
      <c r="E55" s="38"/>
      <c r="F55" s="26" t="str">
        <f>IF(E18="","",E18)</f>
        <v>Vyplň údaj</v>
      </c>
      <c r="G55" s="38"/>
      <c r="H55" s="38"/>
      <c r="I55" s="131" t="s">
        <v>36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9"/>
      <c r="J56" s="38"/>
      <c r="K56" s="38"/>
      <c r="L56" s="42"/>
    </row>
    <row r="57" s="1" customFormat="1" ht="29.28" customHeight="1">
      <c r="B57" s="37"/>
      <c r="C57" s="158" t="s">
        <v>104</v>
      </c>
      <c r="D57" s="159"/>
      <c r="E57" s="159"/>
      <c r="F57" s="159"/>
      <c r="G57" s="159"/>
      <c r="H57" s="159"/>
      <c r="I57" s="160"/>
      <c r="J57" s="161" t="s">
        <v>105</v>
      </c>
      <c r="K57" s="159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9"/>
      <c r="J58" s="38"/>
      <c r="K58" s="38"/>
      <c r="L58" s="42"/>
    </row>
    <row r="59" s="1" customFormat="1" ht="22.8" customHeight="1">
      <c r="B59" s="37"/>
      <c r="C59" s="162" t="s">
        <v>71</v>
      </c>
      <c r="D59" s="38"/>
      <c r="E59" s="38"/>
      <c r="F59" s="38"/>
      <c r="G59" s="38"/>
      <c r="H59" s="38"/>
      <c r="I59" s="129"/>
      <c r="J59" s="96">
        <f>J86</f>
        <v>0</v>
      </c>
      <c r="K59" s="38"/>
      <c r="L59" s="42"/>
      <c r="AU59" s="16" t="s">
        <v>106</v>
      </c>
    </row>
    <row r="60" s="7" customFormat="1" ht="24.96" customHeight="1">
      <c r="B60" s="163"/>
      <c r="C60" s="164"/>
      <c r="D60" s="165" t="s">
        <v>114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7" customFormat="1" ht="24.96" customHeight="1">
      <c r="B61" s="163"/>
      <c r="C61" s="164"/>
      <c r="D61" s="165" t="s">
        <v>820</v>
      </c>
      <c r="E61" s="166"/>
      <c r="F61" s="166"/>
      <c r="G61" s="166"/>
      <c r="H61" s="166"/>
      <c r="I61" s="167"/>
      <c r="J61" s="168">
        <f>J89</f>
        <v>0</v>
      </c>
      <c r="K61" s="164"/>
      <c r="L61" s="169"/>
    </row>
    <row r="62" s="8" customFormat="1" ht="19.92" customHeight="1">
      <c r="B62" s="170"/>
      <c r="C62" s="171"/>
      <c r="D62" s="172" t="s">
        <v>821</v>
      </c>
      <c r="E62" s="173"/>
      <c r="F62" s="173"/>
      <c r="G62" s="173"/>
      <c r="H62" s="173"/>
      <c r="I62" s="174"/>
      <c r="J62" s="175">
        <f>J90</f>
        <v>0</v>
      </c>
      <c r="K62" s="171"/>
      <c r="L62" s="176"/>
    </row>
    <row r="63" s="8" customFormat="1" ht="19.92" customHeight="1">
      <c r="B63" s="170"/>
      <c r="C63" s="171"/>
      <c r="D63" s="172" t="s">
        <v>822</v>
      </c>
      <c r="E63" s="173"/>
      <c r="F63" s="173"/>
      <c r="G63" s="173"/>
      <c r="H63" s="173"/>
      <c r="I63" s="174"/>
      <c r="J63" s="175">
        <f>J96</f>
        <v>0</v>
      </c>
      <c r="K63" s="171"/>
      <c r="L63" s="176"/>
    </row>
    <row r="64" s="8" customFormat="1" ht="19.92" customHeight="1">
      <c r="B64" s="170"/>
      <c r="C64" s="171"/>
      <c r="D64" s="172" t="s">
        <v>823</v>
      </c>
      <c r="E64" s="173"/>
      <c r="F64" s="173"/>
      <c r="G64" s="173"/>
      <c r="H64" s="173"/>
      <c r="I64" s="174"/>
      <c r="J64" s="175">
        <f>J98</f>
        <v>0</v>
      </c>
      <c r="K64" s="171"/>
      <c r="L64" s="176"/>
    </row>
    <row r="65" s="8" customFormat="1" ht="19.92" customHeight="1">
      <c r="B65" s="170"/>
      <c r="C65" s="171"/>
      <c r="D65" s="172" t="s">
        <v>824</v>
      </c>
      <c r="E65" s="173"/>
      <c r="F65" s="173"/>
      <c r="G65" s="173"/>
      <c r="H65" s="173"/>
      <c r="I65" s="174"/>
      <c r="J65" s="175">
        <f>J101</f>
        <v>0</v>
      </c>
      <c r="K65" s="171"/>
      <c r="L65" s="176"/>
    </row>
    <row r="66" s="8" customFormat="1" ht="19.92" customHeight="1">
      <c r="B66" s="170"/>
      <c r="C66" s="171"/>
      <c r="D66" s="172" t="s">
        <v>825</v>
      </c>
      <c r="E66" s="173"/>
      <c r="F66" s="173"/>
      <c r="G66" s="173"/>
      <c r="H66" s="173"/>
      <c r="I66" s="174"/>
      <c r="J66" s="175">
        <f>J103</f>
        <v>0</v>
      </c>
      <c r="K66" s="171"/>
      <c r="L66" s="176"/>
    </row>
    <row r="67" s="1" customFormat="1" ht="21.84" customHeight="1">
      <c r="B67" s="37"/>
      <c r="C67" s="38"/>
      <c r="D67" s="38"/>
      <c r="E67" s="38"/>
      <c r="F67" s="38"/>
      <c r="G67" s="38"/>
      <c r="H67" s="38"/>
      <c r="I67" s="129"/>
      <c r="J67" s="38"/>
      <c r="K67" s="38"/>
      <c r="L67" s="42"/>
    </row>
    <row r="68" s="1" customFormat="1" ht="6.96" customHeight="1">
      <c r="B68" s="56"/>
      <c r="C68" s="57"/>
      <c r="D68" s="57"/>
      <c r="E68" s="57"/>
      <c r="F68" s="57"/>
      <c r="G68" s="57"/>
      <c r="H68" s="57"/>
      <c r="I68" s="153"/>
      <c r="J68" s="57"/>
      <c r="K68" s="57"/>
      <c r="L68" s="42"/>
    </row>
    <row r="72" s="1" customFormat="1" ht="6.96" customHeight="1">
      <c r="B72" s="58"/>
      <c r="C72" s="59"/>
      <c r="D72" s="59"/>
      <c r="E72" s="59"/>
      <c r="F72" s="59"/>
      <c r="G72" s="59"/>
      <c r="H72" s="59"/>
      <c r="I72" s="156"/>
      <c r="J72" s="59"/>
      <c r="K72" s="59"/>
      <c r="L72" s="42"/>
    </row>
    <row r="73" s="1" customFormat="1" ht="24.96" customHeight="1">
      <c r="B73" s="37"/>
      <c r="C73" s="22" t="s">
        <v>115</v>
      </c>
      <c r="D73" s="38"/>
      <c r="E73" s="38"/>
      <c r="F73" s="38"/>
      <c r="G73" s="38"/>
      <c r="H73" s="38"/>
      <c r="I73" s="129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42"/>
    </row>
    <row r="75" s="1" customFormat="1" ht="12" customHeight="1">
      <c r="B75" s="37"/>
      <c r="C75" s="31" t="s">
        <v>16</v>
      </c>
      <c r="D75" s="38"/>
      <c r="E75" s="38"/>
      <c r="F75" s="38"/>
      <c r="G75" s="38"/>
      <c r="H75" s="38"/>
      <c r="I75" s="129"/>
      <c r="J75" s="38"/>
      <c r="K75" s="38"/>
      <c r="L75" s="42"/>
    </row>
    <row r="76" s="1" customFormat="1" ht="16.5" customHeight="1">
      <c r="B76" s="37"/>
      <c r="C76" s="38"/>
      <c r="D76" s="38"/>
      <c r="E76" s="157" t="str">
        <f>E7</f>
        <v>Oprava PZS v km 1,506 v úseku Děčín hl. n. - Děčín Prostřední Žleb</v>
      </c>
      <c r="F76" s="31"/>
      <c r="G76" s="31"/>
      <c r="H76" s="31"/>
      <c r="I76" s="129"/>
      <c r="J76" s="38"/>
      <c r="K76" s="38"/>
      <c r="L76" s="42"/>
    </row>
    <row r="77" s="1" customFormat="1" ht="12" customHeight="1">
      <c r="B77" s="37"/>
      <c r="C77" s="31" t="s">
        <v>101</v>
      </c>
      <c r="D77" s="38"/>
      <c r="E77" s="38"/>
      <c r="F77" s="38"/>
      <c r="G77" s="38"/>
      <c r="H77" s="38"/>
      <c r="I77" s="129"/>
      <c r="J77" s="38"/>
      <c r="K77" s="38"/>
      <c r="L77" s="42"/>
    </row>
    <row r="78" s="1" customFormat="1" ht="16.5" customHeight="1">
      <c r="B78" s="37"/>
      <c r="C78" s="38"/>
      <c r="D78" s="38"/>
      <c r="E78" s="63" t="str">
        <f>E9</f>
        <v>3.01 - VRN</v>
      </c>
      <c r="F78" s="38"/>
      <c r="G78" s="38"/>
      <c r="H78" s="38"/>
      <c r="I78" s="129"/>
      <c r="J78" s="38"/>
      <c r="K78" s="38"/>
      <c r="L78" s="42"/>
    </row>
    <row r="79" s="1" customFormat="1" ht="6.96" customHeight="1">
      <c r="B79" s="37"/>
      <c r="C79" s="38"/>
      <c r="D79" s="38"/>
      <c r="E79" s="38"/>
      <c r="F79" s="38"/>
      <c r="G79" s="38"/>
      <c r="H79" s="38"/>
      <c r="I79" s="129"/>
      <c r="J79" s="38"/>
      <c r="K79" s="38"/>
      <c r="L79" s="42"/>
    </row>
    <row r="80" s="1" customFormat="1" ht="12" customHeight="1">
      <c r="B80" s="37"/>
      <c r="C80" s="31" t="s">
        <v>21</v>
      </c>
      <c r="D80" s="38"/>
      <c r="E80" s="38"/>
      <c r="F80" s="26" t="str">
        <f>F12</f>
        <v>Děčín</v>
      </c>
      <c r="G80" s="38"/>
      <c r="H80" s="38"/>
      <c r="I80" s="131" t="s">
        <v>23</v>
      </c>
      <c r="J80" s="66" t="str">
        <f>IF(J12="","",J12)</f>
        <v>19. 2. 2019</v>
      </c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9"/>
      <c r="J81" s="38"/>
      <c r="K81" s="38"/>
      <c r="L81" s="42"/>
    </row>
    <row r="82" s="1" customFormat="1" ht="13.65" customHeight="1">
      <c r="B82" s="37"/>
      <c r="C82" s="31" t="s">
        <v>25</v>
      </c>
      <c r="D82" s="38"/>
      <c r="E82" s="38"/>
      <c r="F82" s="26" t="str">
        <f>E15</f>
        <v>Správa železniční dopravní cesty,státní organizace</v>
      </c>
      <c r="G82" s="38"/>
      <c r="H82" s="38"/>
      <c r="I82" s="131" t="s">
        <v>33</v>
      </c>
      <c r="J82" s="35" t="str">
        <f>E21</f>
        <v xml:space="preserve"> </v>
      </c>
      <c r="K82" s="38"/>
      <c r="L82" s="42"/>
    </row>
    <row r="83" s="1" customFormat="1" ht="13.65" customHeight="1">
      <c r="B83" s="37"/>
      <c r="C83" s="31" t="s">
        <v>31</v>
      </c>
      <c r="D83" s="38"/>
      <c r="E83" s="38"/>
      <c r="F83" s="26" t="str">
        <f>IF(E18="","",E18)</f>
        <v>Vyplň údaj</v>
      </c>
      <c r="G83" s="38"/>
      <c r="H83" s="38"/>
      <c r="I83" s="131" t="s">
        <v>36</v>
      </c>
      <c r="J83" s="35" t="str">
        <f>E24</f>
        <v xml:space="preserve"> </v>
      </c>
      <c r="K83" s="38"/>
      <c r="L83" s="42"/>
    </row>
    <row r="84" s="1" customFormat="1" ht="10.32" customHeight="1">
      <c r="B84" s="37"/>
      <c r="C84" s="38"/>
      <c r="D84" s="38"/>
      <c r="E84" s="38"/>
      <c r="F84" s="38"/>
      <c r="G84" s="38"/>
      <c r="H84" s="38"/>
      <c r="I84" s="129"/>
      <c r="J84" s="38"/>
      <c r="K84" s="38"/>
      <c r="L84" s="42"/>
    </row>
    <row r="85" s="9" customFormat="1" ht="29.28" customHeight="1">
      <c r="B85" s="177"/>
      <c r="C85" s="178" t="s">
        <v>116</v>
      </c>
      <c r="D85" s="179" t="s">
        <v>58</v>
      </c>
      <c r="E85" s="179" t="s">
        <v>54</v>
      </c>
      <c r="F85" s="179" t="s">
        <v>55</v>
      </c>
      <c r="G85" s="179" t="s">
        <v>117</v>
      </c>
      <c r="H85" s="179" t="s">
        <v>118</v>
      </c>
      <c r="I85" s="180" t="s">
        <v>119</v>
      </c>
      <c r="J85" s="179" t="s">
        <v>105</v>
      </c>
      <c r="K85" s="181" t="s">
        <v>120</v>
      </c>
      <c r="L85" s="182"/>
      <c r="M85" s="86" t="s">
        <v>19</v>
      </c>
      <c r="N85" s="87" t="s">
        <v>43</v>
      </c>
      <c r="O85" s="87" t="s">
        <v>121</v>
      </c>
      <c r="P85" s="87" t="s">
        <v>122</v>
      </c>
      <c r="Q85" s="87" t="s">
        <v>123</v>
      </c>
      <c r="R85" s="87" t="s">
        <v>124</v>
      </c>
      <c r="S85" s="87" t="s">
        <v>125</v>
      </c>
      <c r="T85" s="88" t="s">
        <v>126</v>
      </c>
    </row>
    <row r="86" s="1" customFormat="1" ht="22.8" customHeight="1">
      <c r="B86" s="37"/>
      <c r="C86" s="93" t="s">
        <v>127</v>
      </c>
      <c r="D86" s="38"/>
      <c r="E86" s="38"/>
      <c r="F86" s="38"/>
      <c r="G86" s="38"/>
      <c r="H86" s="38"/>
      <c r="I86" s="129"/>
      <c r="J86" s="183">
        <f>BK86</f>
        <v>0</v>
      </c>
      <c r="K86" s="38"/>
      <c r="L86" s="42"/>
      <c r="M86" s="89"/>
      <c r="N86" s="90"/>
      <c r="O86" s="90"/>
      <c r="P86" s="184">
        <f>P87+P89</f>
        <v>0</v>
      </c>
      <c r="Q86" s="90"/>
      <c r="R86" s="184">
        <f>R87+R89</f>
        <v>0</v>
      </c>
      <c r="S86" s="90"/>
      <c r="T86" s="185">
        <f>T87+T89</f>
        <v>0</v>
      </c>
      <c r="AT86" s="16" t="s">
        <v>72</v>
      </c>
      <c r="AU86" s="16" t="s">
        <v>106</v>
      </c>
      <c r="BK86" s="186">
        <f>BK87+BK89</f>
        <v>0</v>
      </c>
    </row>
    <row r="87" s="10" customFormat="1" ht="25.92" customHeight="1">
      <c r="B87" s="187"/>
      <c r="C87" s="188"/>
      <c r="D87" s="189" t="s">
        <v>72</v>
      </c>
      <c r="E87" s="190" t="s">
        <v>172</v>
      </c>
      <c r="F87" s="190" t="s">
        <v>173</v>
      </c>
      <c r="G87" s="188"/>
      <c r="H87" s="188"/>
      <c r="I87" s="191"/>
      <c r="J87" s="192">
        <f>BK87</f>
        <v>0</v>
      </c>
      <c r="K87" s="188"/>
      <c r="L87" s="193"/>
      <c r="M87" s="194"/>
      <c r="N87" s="195"/>
      <c r="O87" s="195"/>
      <c r="P87" s="196">
        <f>P88</f>
        <v>0</v>
      </c>
      <c r="Q87" s="195"/>
      <c r="R87" s="196">
        <f>R88</f>
        <v>0</v>
      </c>
      <c r="S87" s="195"/>
      <c r="T87" s="197">
        <f>T88</f>
        <v>0</v>
      </c>
      <c r="AR87" s="198" t="s">
        <v>137</v>
      </c>
      <c r="AT87" s="199" t="s">
        <v>72</v>
      </c>
      <c r="AU87" s="199" t="s">
        <v>73</v>
      </c>
      <c r="AY87" s="198" t="s">
        <v>130</v>
      </c>
      <c r="BK87" s="200">
        <f>BK88</f>
        <v>0</v>
      </c>
    </row>
    <row r="88" s="1" customFormat="1" ht="16.5" customHeight="1">
      <c r="B88" s="37"/>
      <c r="C88" s="203" t="s">
        <v>81</v>
      </c>
      <c r="D88" s="203" t="s">
        <v>132</v>
      </c>
      <c r="E88" s="204" t="s">
        <v>826</v>
      </c>
      <c r="F88" s="205" t="s">
        <v>827</v>
      </c>
      <c r="G88" s="206" t="s">
        <v>177</v>
      </c>
      <c r="H88" s="207">
        <v>112</v>
      </c>
      <c r="I88" s="208"/>
      <c r="J88" s="209">
        <f>ROUND(I88*H88,2)</f>
        <v>0</v>
      </c>
      <c r="K88" s="205" t="s">
        <v>136</v>
      </c>
      <c r="L88" s="42"/>
      <c r="M88" s="210" t="s">
        <v>19</v>
      </c>
      <c r="N88" s="211" t="s">
        <v>44</v>
      </c>
      <c r="O88" s="78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6" t="s">
        <v>178</v>
      </c>
      <c r="AT88" s="16" t="s">
        <v>132</v>
      </c>
      <c r="AU88" s="16" t="s">
        <v>81</v>
      </c>
      <c r="AY88" s="16" t="s">
        <v>130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6" t="s">
        <v>81</v>
      </c>
      <c r="BK88" s="214">
        <f>ROUND(I88*H88,2)</f>
        <v>0</v>
      </c>
      <c r="BL88" s="16" t="s">
        <v>178</v>
      </c>
      <c r="BM88" s="16" t="s">
        <v>828</v>
      </c>
    </row>
    <row r="89" s="10" customFormat="1" ht="25.92" customHeight="1">
      <c r="B89" s="187"/>
      <c r="C89" s="188"/>
      <c r="D89" s="189" t="s">
        <v>72</v>
      </c>
      <c r="E89" s="190" t="s">
        <v>98</v>
      </c>
      <c r="F89" s="190" t="s">
        <v>829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P90+P96+P98+P101+P103</f>
        <v>0</v>
      </c>
      <c r="Q89" s="195"/>
      <c r="R89" s="196">
        <f>R90+R96+R98+R101+R103</f>
        <v>0</v>
      </c>
      <c r="S89" s="195"/>
      <c r="T89" s="197">
        <f>T90+T96+T98+T101+T103</f>
        <v>0</v>
      </c>
      <c r="AR89" s="198" t="s">
        <v>151</v>
      </c>
      <c r="AT89" s="199" t="s">
        <v>72</v>
      </c>
      <c r="AU89" s="199" t="s">
        <v>73</v>
      </c>
      <c r="AY89" s="198" t="s">
        <v>130</v>
      </c>
      <c r="BK89" s="200">
        <f>BK90+BK96+BK98+BK101+BK103</f>
        <v>0</v>
      </c>
    </row>
    <row r="90" s="10" customFormat="1" ht="22.8" customHeight="1">
      <c r="B90" s="187"/>
      <c r="C90" s="188"/>
      <c r="D90" s="189" t="s">
        <v>72</v>
      </c>
      <c r="E90" s="201" t="s">
        <v>830</v>
      </c>
      <c r="F90" s="201" t="s">
        <v>831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SUM(P91:P95)</f>
        <v>0</v>
      </c>
      <c r="Q90" s="195"/>
      <c r="R90" s="196">
        <f>SUM(R91:R95)</f>
        <v>0</v>
      </c>
      <c r="S90" s="195"/>
      <c r="T90" s="197">
        <f>SUM(T91:T95)</f>
        <v>0</v>
      </c>
      <c r="AR90" s="198" t="s">
        <v>151</v>
      </c>
      <c r="AT90" s="199" t="s">
        <v>72</v>
      </c>
      <c r="AU90" s="199" t="s">
        <v>81</v>
      </c>
      <c r="AY90" s="198" t="s">
        <v>130</v>
      </c>
      <c r="BK90" s="200">
        <f>SUM(BK91:BK95)</f>
        <v>0</v>
      </c>
    </row>
    <row r="91" s="1" customFormat="1" ht="16.5" customHeight="1">
      <c r="B91" s="37"/>
      <c r="C91" s="203" t="s">
        <v>83</v>
      </c>
      <c r="D91" s="203" t="s">
        <v>132</v>
      </c>
      <c r="E91" s="204" t="s">
        <v>832</v>
      </c>
      <c r="F91" s="205" t="s">
        <v>833</v>
      </c>
      <c r="G91" s="206" t="s">
        <v>834</v>
      </c>
      <c r="H91" s="207">
        <v>1</v>
      </c>
      <c r="I91" s="208"/>
      <c r="J91" s="209">
        <f>ROUND(I91*H91,2)</f>
        <v>0</v>
      </c>
      <c r="K91" s="205" t="s">
        <v>136</v>
      </c>
      <c r="L91" s="42"/>
      <c r="M91" s="210" t="s">
        <v>19</v>
      </c>
      <c r="N91" s="211" t="s">
        <v>44</v>
      </c>
      <c r="O91" s="78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6" t="s">
        <v>835</v>
      </c>
      <c r="AT91" s="16" t="s">
        <v>132</v>
      </c>
      <c r="AU91" s="16" t="s">
        <v>83</v>
      </c>
      <c r="AY91" s="16" t="s">
        <v>130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6" t="s">
        <v>81</v>
      </c>
      <c r="BK91" s="214">
        <f>ROUND(I91*H91,2)</f>
        <v>0</v>
      </c>
      <c r="BL91" s="16" t="s">
        <v>835</v>
      </c>
      <c r="BM91" s="16" t="s">
        <v>836</v>
      </c>
    </row>
    <row r="92" s="1" customFormat="1" ht="16.5" customHeight="1">
      <c r="B92" s="37"/>
      <c r="C92" s="203" t="s">
        <v>163</v>
      </c>
      <c r="D92" s="203" t="s">
        <v>132</v>
      </c>
      <c r="E92" s="204" t="s">
        <v>837</v>
      </c>
      <c r="F92" s="205" t="s">
        <v>838</v>
      </c>
      <c r="G92" s="206" t="s">
        <v>834</v>
      </c>
      <c r="H92" s="207">
        <v>1</v>
      </c>
      <c r="I92" s="208"/>
      <c r="J92" s="209">
        <f>ROUND(I92*H92,2)</f>
        <v>0</v>
      </c>
      <c r="K92" s="205" t="s">
        <v>136</v>
      </c>
      <c r="L92" s="42"/>
      <c r="M92" s="210" t="s">
        <v>19</v>
      </c>
      <c r="N92" s="211" t="s">
        <v>44</v>
      </c>
      <c r="O92" s="78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6" t="s">
        <v>835</v>
      </c>
      <c r="AT92" s="16" t="s">
        <v>132</v>
      </c>
      <c r="AU92" s="16" t="s">
        <v>83</v>
      </c>
      <c r="AY92" s="16" t="s">
        <v>130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6" t="s">
        <v>81</v>
      </c>
      <c r="BK92" s="214">
        <f>ROUND(I92*H92,2)</f>
        <v>0</v>
      </c>
      <c r="BL92" s="16" t="s">
        <v>835</v>
      </c>
      <c r="BM92" s="16" t="s">
        <v>839</v>
      </c>
    </row>
    <row r="93" s="1" customFormat="1" ht="16.5" customHeight="1">
      <c r="B93" s="37"/>
      <c r="C93" s="203" t="s">
        <v>137</v>
      </c>
      <c r="D93" s="203" t="s">
        <v>132</v>
      </c>
      <c r="E93" s="204" t="s">
        <v>840</v>
      </c>
      <c r="F93" s="205" t="s">
        <v>841</v>
      </c>
      <c r="G93" s="206" t="s">
        <v>834</v>
      </c>
      <c r="H93" s="207">
        <v>1</v>
      </c>
      <c r="I93" s="208"/>
      <c r="J93" s="209">
        <f>ROUND(I93*H93,2)</f>
        <v>0</v>
      </c>
      <c r="K93" s="205" t="s">
        <v>136</v>
      </c>
      <c r="L93" s="42"/>
      <c r="M93" s="210" t="s">
        <v>19</v>
      </c>
      <c r="N93" s="211" t="s">
        <v>44</v>
      </c>
      <c r="O93" s="78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6" t="s">
        <v>835</v>
      </c>
      <c r="AT93" s="16" t="s">
        <v>132</v>
      </c>
      <c r="AU93" s="16" t="s">
        <v>83</v>
      </c>
      <c r="AY93" s="16" t="s">
        <v>130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6" t="s">
        <v>81</v>
      </c>
      <c r="BK93" s="214">
        <f>ROUND(I93*H93,2)</f>
        <v>0</v>
      </c>
      <c r="BL93" s="16" t="s">
        <v>835</v>
      </c>
      <c r="BM93" s="16" t="s">
        <v>842</v>
      </c>
    </row>
    <row r="94" s="1" customFormat="1" ht="16.5" customHeight="1">
      <c r="B94" s="37"/>
      <c r="C94" s="203" t="s">
        <v>151</v>
      </c>
      <c r="D94" s="203" t="s">
        <v>132</v>
      </c>
      <c r="E94" s="204" t="s">
        <v>843</v>
      </c>
      <c r="F94" s="205" t="s">
        <v>844</v>
      </c>
      <c r="G94" s="206" t="s">
        <v>834</v>
      </c>
      <c r="H94" s="207">
        <v>1</v>
      </c>
      <c r="I94" s="208"/>
      <c r="J94" s="209">
        <f>ROUND(I94*H94,2)</f>
        <v>0</v>
      </c>
      <c r="K94" s="205" t="s">
        <v>136</v>
      </c>
      <c r="L94" s="42"/>
      <c r="M94" s="210" t="s">
        <v>19</v>
      </c>
      <c r="N94" s="211" t="s">
        <v>44</v>
      </c>
      <c r="O94" s="78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6" t="s">
        <v>835</v>
      </c>
      <c r="AT94" s="16" t="s">
        <v>132</v>
      </c>
      <c r="AU94" s="16" t="s">
        <v>83</v>
      </c>
      <c r="AY94" s="16" t="s">
        <v>130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6" t="s">
        <v>81</v>
      </c>
      <c r="BK94" s="214">
        <f>ROUND(I94*H94,2)</f>
        <v>0</v>
      </c>
      <c r="BL94" s="16" t="s">
        <v>835</v>
      </c>
      <c r="BM94" s="16" t="s">
        <v>845</v>
      </c>
    </row>
    <row r="95" s="1" customFormat="1" ht="16.5" customHeight="1">
      <c r="B95" s="37"/>
      <c r="C95" s="203" t="s">
        <v>156</v>
      </c>
      <c r="D95" s="203" t="s">
        <v>132</v>
      </c>
      <c r="E95" s="204" t="s">
        <v>846</v>
      </c>
      <c r="F95" s="205" t="s">
        <v>847</v>
      </c>
      <c r="G95" s="206" t="s">
        <v>834</v>
      </c>
      <c r="H95" s="207">
        <v>1</v>
      </c>
      <c r="I95" s="208"/>
      <c r="J95" s="209">
        <f>ROUND(I95*H95,2)</f>
        <v>0</v>
      </c>
      <c r="K95" s="205" t="s">
        <v>136</v>
      </c>
      <c r="L95" s="42"/>
      <c r="M95" s="210" t="s">
        <v>19</v>
      </c>
      <c r="N95" s="211" t="s">
        <v>44</v>
      </c>
      <c r="O95" s="78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6" t="s">
        <v>835</v>
      </c>
      <c r="AT95" s="16" t="s">
        <v>132</v>
      </c>
      <c r="AU95" s="16" t="s">
        <v>83</v>
      </c>
      <c r="AY95" s="16" t="s">
        <v>130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6" t="s">
        <v>81</v>
      </c>
      <c r="BK95" s="214">
        <f>ROUND(I95*H95,2)</f>
        <v>0</v>
      </c>
      <c r="BL95" s="16" t="s">
        <v>835</v>
      </c>
      <c r="BM95" s="16" t="s">
        <v>848</v>
      </c>
    </row>
    <row r="96" s="10" customFormat="1" ht="22.8" customHeight="1">
      <c r="B96" s="187"/>
      <c r="C96" s="188"/>
      <c r="D96" s="189" t="s">
        <v>72</v>
      </c>
      <c r="E96" s="201" t="s">
        <v>849</v>
      </c>
      <c r="F96" s="201" t="s">
        <v>850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P97</f>
        <v>0</v>
      </c>
      <c r="Q96" s="195"/>
      <c r="R96" s="196">
        <f>R97</f>
        <v>0</v>
      </c>
      <c r="S96" s="195"/>
      <c r="T96" s="197">
        <f>T97</f>
        <v>0</v>
      </c>
      <c r="AR96" s="198" t="s">
        <v>151</v>
      </c>
      <c r="AT96" s="199" t="s">
        <v>72</v>
      </c>
      <c r="AU96" s="199" t="s">
        <v>81</v>
      </c>
      <c r="AY96" s="198" t="s">
        <v>130</v>
      </c>
      <c r="BK96" s="200">
        <f>BK97</f>
        <v>0</v>
      </c>
    </row>
    <row r="97" s="1" customFormat="1" ht="16.5" customHeight="1">
      <c r="B97" s="37"/>
      <c r="C97" s="203" t="s">
        <v>166</v>
      </c>
      <c r="D97" s="203" t="s">
        <v>132</v>
      </c>
      <c r="E97" s="204" t="s">
        <v>851</v>
      </c>
      <c r="F97" s="205" t="s">
        <v>850</v>
      </c>
      <c r="G97" s="206" t="s">
        <v>834</v>
      </c>
      <c r="H97" s="207">
        <v>1</v>
      </c>
      <c r="I97" s="208"/>
      <c r="J97" s="209">
        <f>ROUND(I97*H97,2)</f>
        <v>0</v>
      </c>
      <c r="K97" s="205" t="s">
        <v>136</v>
      </c>
      <c r="L97" s="42"/>
      <c r="M97" s="210" t="s">
        <v>19</v>
      </c>
      <c r="N97" s="211" t="s">
        <v>44</v>
      </c>
      <c r="O97" s="78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6" t="s">
        <v>835</v>
      </c>
      <c r="AT97" s="16" t="s">
        <v>132</v>
      </c>
      <c r="AU97" s="16" t="s">
        <v>83</v>
      </c>
      <c r="AY97" s="16" t="s">
        <v>130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6" t="s">
        <v>81</v>
      </c>
      <c r="BK97" s="214">
        <f>ROUND(I97*H97,2)</f>
        <v>0</v>
      </c>
      <c r="BL97" s="16" t="s">
        <v>835</v>
      </c>
      <c r="BM97" s="16" t="s">
        <v>852</v>
      </c>
    </row>
    <row r="98" s="10" customFormat="1" ht="22.8" customHeight="1">
      <c r="B98" s="187"/>
      <c r="C98" s="188"/>
      <c r="D98" s="189" t="s">
        <v>72</v>
      </c>
      <c r="E98" s="201" t="s">
        <v>853</v>
      </c>
      <c r="F98" s="201" t="s">
        <v>854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SUM(P99:P100)</f>
        <v>0</v>
      </c>
      <c r="Q98" s="195"/>
      <c r="R98" s="196">
        <f>SUM(R99:R100)</f>
        <v>0</v>
      </c>
      <c r="S98" s="195"/>
      <c r="T98" s="197">
        <f>SUM(T99:T100)</f>
        <v>0</v>
      </c>
      <c r="AR98" s="198" t="s">
        <v>151</v>
      </c>
      <c r="AT98" s="199" t="s">
        <v>72</v>
      </c>
      <c r="AU98" s="199" t="s">
        <v>81</v>
      </c>
      <c r="AY98" s="198" t="s">
        <v>130</v>
      </c>
      <c r="BK98" s="200">
        <f>SUM(BK99:BK100)</f>
        <v>0</v>
      </c>
    </row>
    <row r="99" s="1" customFormat="1" ht="16.5" customHeight="1">
      <c r="B99" s="37"/>
      <c r="C99" s="203" t="s">
        <v>174</v>
      </c>
      <c r="D99" s="203" t="s">
        <v>132</v>
      </c>
      <c r="E99" s="204" t="s">
        <v>855</v>
      </c>
      <c r="F99" s="205" t="s">
        <v>856</v>
      </c>
      <c r="G99" s="206" t="s">
        <v>834</v>
      </c>
      <c r="H99" s="207">
        <v>1</v>
      </c>
      <c r="I99" s="208"/>
      <c r="J99" s="209">
        <f>ROUND(I99*H99,2)</f>
        <v>0</v>
      </c>
      <c r="K99" s="205" t="s">
        <v>136</v>
      </c>
      <c r="L99" s="42"/>
      <c r="M99" s="210" t="s">
        <v>19</v>
      </c>
      <c r="N99" s="211" t="s">
        <v>44</v>
      </c>
      <c r="O99" s="78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16" t="s">
        <v>835</v>
      </c>
      <c r="AT99" s="16" t="s">
        <v>132</v>
      </c>
      <c r="AU99" s="16" t="s">
        <v>83</v>
      </c>
      <c r="AY99" s="16" t="s">
        <v>130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6" t="s">
        <v>81</v>
      </c>
      <c r="BK99" s="214">
        <f>ROUND(I99*H99,2)</f>
        <v>0</v>
      </c>
      <c r="BL99" s="16" t="s">
        <v>835</v>
      </c>
      <c r="BM99" s="16" t="s">
        <v>857</v>
      </c>
    </row>
    <row r="100" s="1" customFormat="1" ht="16.5" customHeight="1">
      <c r="B100" s="37"/>
      <c r="C100" s="203" t="s">
        <v>141</v>
      </c>
      <c r="D100" s="203" t="s">
        <v>132</v>
      </c>
      <c r="E100" s="204" t="s">
        <v>858</v>
      </c>
      <c r="F100" s="205" t="s">
        <v>859</v>
      </c>
      <c r="G100" s="206" t="s">
        <v>834</v>
      </c>
      <c r="H100" s="207">
        <v>1</v>
      </c>
      <c r="I100" s="208"/>
      <c r="J100" s="209">
        <f>ROUND(I100*H100,2)</f>
        <v>0</v>
      </c>
      <c r="K100" s="205" t="s">
        <v>136</v>
      </c>
      <c r="L100" s="42"/>
      <c r="M100" s="210" t="s">
        <v>19</v>
      </c>
      <c r="N100" s="211" t="s">
        <v>44</v>
      </c>
      <c r="O100" s="78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6" t="s">
        <v>835</v>
      </c>
      <c r="AT100" s="16" t="s">
        <v>132</v>
      </c>
      <c r="AU100" s="16" t="s">
        <v>83</v>
      </c>
      <c r="AY100" s="16" t="s">
        <v>130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6" t="s">
        <v>81</v>
      </c>
      <c r="BK100" s="214">
        <f>ROUND(I100*H100,2)</f>
        <v>0</v>
      </c>
      <c r="BL100" s="16" t="s">
        <v>835</v>
      </c>
      <c r="BM100" s="16" t="s">
        <v>860</v>
      </c>
    </row>
    <row r="101" s="10" customFormat="1" ht="22.8" customHeight="1">
      <c r="B101" s="187"/>
      <c r="C101" s="188"/>
      <c r="D101" s="189" t="s">
        <v>72</v>
      </c>
      <c r="E101" s="201" t="s">
        <v>861</v>
      </c>
      <c r="F101" s="201" t="s">
        <v>862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P102</f>
        <v>0</v>
      </c>
      <c r="Q101" s="195"/>
      <c r="R101" s="196">
        <f>R102</f>
        <v>0</v>
      </c>
      <c r="S101" s="195"/>
      <c r="T101" s="197">
        <f>T102</f>
        <v>0</v>
      </c>
      <c r="AR101" s="198" t="s">
        <v>151</v>
      </c>
      <c r="AT101" s="199" t="s">
        <v>72</v>
      </c>
      <c r="AU101" s="199" t="s">
        <v>81</v>
      </c>
      <c r="AY101" s="198" t="s">
        <v>130</v>
      </c>
      <c r="BK101" s="200">
        <f>BK102</f>
        <v>0</v>
      </c>
    </row>
    <row r="102" s="1" customFormat="1" ht="16.5" customHeight="1">
      <c r="B102" s="37"/>
      <c r="C102" s="203" t="s">
        <v>219</v>
      </c>
      <c r="D102" s="203" t="s">
        <v>132</v>
      </c>
      <c r="E102" s="204" t="s">
        <v>863</v>
      </c>
      <c r="F102" s="205" t="s">
        <v>864</v>
      </c>
      <c r="G102" s="206" t="s">
        <v>834</v>
      </c>
      <c r="H102" s="207">
        <v>1</v>
      </c>
      <c r="I102" s="208"/>
      <c r="J102" s="209">
        <f>ROUND(I102*H102,2)</f>
        <v>0</v>
      </c>
      <c r="K102" s="205" t="s">
        <v>136</v>
      </c>
      <c r="L102" s="42"/>
      <c r="M102" s="210" t="s">
        <v>19</v>
      </c>
      <c r="N102" s="211" t="s">
        <v>44</v>
      </c>
      <c r="O102" s="78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6" t="s">
        <v>835</v>
      </c>
      <c r="AT102" s="16" t="s">
        <v>132</v>
      </c>
      <c r="AU102" s="16" t="s">
        <v>83</v>
      </c>
      <c r="AY102" s="16" t="s">
        <v>130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6" t="s">
        <v>81</v>
      </c>
      <c r="BK102" s="214">
        <f>ROUND(I102*H102,2)</f>
        <v>0</v>
      </c>
      <c r="BL102" s="16" t="s">
        <v>835</v>
      </c>
      <c r="BM102" s="16" t="s">
        <v>865</v>
      </c>
    </row>
    <row r="103" s="10" customFormat="1" ht="22.8" customHeight="1">
      <c r="B103" s="187"/>
      <c r="C103" s="188"/>
      <c r="D103" s="189" t="s">
        <v>72</v>
      </c>
      <c r="E103" s="201" t="s">
        <v>866</v>
      </c>
      <c r="F103" s="201" t="s">
        <v>867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P104</f>
        <v>0</v>
      </c>
      <c r="Q103" s="195"/>
      <c r="R103" s="196">
        <f>R104</f>
        <v>0</v>
      </c>
      <c r="S103" s="195"/>
      <c r="T103" s="197">
        <f>T104</f>
        <v>0</v>
      </c>
      <c r="AR103" s="198" t="s">
        <v>151</v>
      </c>
      <c r="AT103" s="199" t="s">
        <v>72</v>
      </c>
      <c r="AU103" s="199" t="s">
        <v>81</v>
      </c>
      <c r="AY103" s="198" t="s">
        <v>130</v>
      </c>
      <c r="BK103" s="200">
        <f>BK104</f>
        <v>0</v>
      </c>
    </row>
    <row r="104" s="1" customFormat="1" ht="16.5" customHeight="1">
      <c r="B104" s="37"/>
      <c r="C104" s="203" t="s">
        <v>223</v>
      </c>
      <c r="D104" s="203" t="s">
        <v>132</v>
      </c>
      <c r="E104" s="204" t="s">
        <v>868</v>
      </c>
      <c r="F104" s="205" t="s">
        <v>869</v>
      </c>
      <c r="G104" s="206" t="s">
        <v>834</v>
      </c>
      <c r="H104" s="207">
        <v>1</v>
      </c>
      <c r="I104" s="208"/>
      <c r="J104" s="209">
        <f>ROUND(I104*H104,2)</f>
        <v>0</v>
      </c>
      <c r="K104" s="205" t="s">
        <v>136</v>
      </c>
      <c r="L104" s="42"/>
      <c r="M104" s="231" t="s">
        <v>19</v>
      </c>
      <c r="N104" s="232" t="s">
        <v>44</v>
      </c>
      <c r="O104" s="229"/>
      <c r="P104" s="233">
        <f>O104*H104</f>
        <v>0</v>
      </c>
      <c r="Q104" s="233">
        <v>0</v>
      </c>
      <c r="R104" s="233">
        <f>Q104*H104</f>
        <v>0</v>
      </c>
      <c r="S104" s="233">
        <v>0</v>
      </c>
      <c r="T104" s="234">
        <f>S104*H104</f>
        <v>0</v>
      </c>
      <c r="AR104" s="16" t="s">
        <v>835</v>
      </c>
      <c r="AT104" s="16" t="s">
        <v>132</v>
      </c>
      <c r="AU104" s="16" t="s">
        <v>83</v>
      </c>
      <c r="AY104" s="16" t="s">
        <v>130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6" t="s">
        <v>81</v>
      </c>
      <c r="BK104" s="214">
        <f>ROUND(I104*H104,2)</f>
        <v>0</v>
      </c>
      <c r="BL104" s="16" t="s">
        <v>835</v>
      </c>
      <c r="BM104" s="16" t="s">
        <v>870</v>
      </c>
    </row>
    <row r="105" s="1" customFormat="1" ht="6.96" customHeight="1">
      <c r="B105" s="56"/>
      <c r="C105" s="57"/>
      <c r="D105" s="57"/>
      <c r="E105" s="57"/>
      <c r="F105" s="57"/>
      <c r="G105" s="57"/>
      <c r="H105" s="57"/>
      <c r="I105" s="153"/>
      <c r="J105" s="57"/>
      <c r="K105" s="57"/>
      <c r="L105" s="42"/>
    </row>
  </sheetData>
  <sheetProtection sheet="1" autoFilter="0" formatColumns="0" formatRows="0" objects="1" scenarios="1" spinCount="100000" saltValue="+Dj/HVSvqE3lW+A5f9vAKuWLwm1XAgFnUFZ5oPpA6uXfxa18Rr53H9oxUCika9bscoyHwh4fHK8q6rmYSPEkjg==" hashValue="At26wm1UEKNBDgPCrdPk1RE6acPt8C5pyILsU2QjDIWm4VifZ5nPF5PHgut4OWwc5zAMS3TPYAskHCwRqpjjCA==" algorithmName="SHA-512" password="CC35"/>
  <autoFilter ref="C85:K10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9" customWidth="1"/>
    <col min="2" max="2" width="1.664063" style="269" customWidth="1"/>
    <col min="3" max="4" width="5" style="269" customWidth="1"/>
    <col min="5" max="5" width="11.67" style="269" customWidth="1"/>
    <col min="6" max="6" width="9.17" style="269" customWidth="1"/>
    <col min="7" max="7" width="5" style="269" customWidth="1"/>
    <col min="8" max="8" width="77.83" style="269" customWidth="1"/>
    <col min="9" max="10" width="20" style="269" customWidth="1"/>
    <col min="11" max="11" width="1.664063" style="269" customWidth="1"/>
  </cols>
  <sheetData>
    <row r="1" ht="37.5" customHeight="1"/>
    <row r="2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4" customFormat="1" ht="45" customHeight="1">
      <c r="B3" s="273"/>
      <c r="C3" s="274" t="s">
        <v>871</v>
      </c>
      <c r="D3" s="274"/>
      <c r="E3" s="274"/>
      <c r="F3" s="274"/>
      <c r="G3" s="274"/>
      <c r="H3" s="274"/>
      <c r="I3" s="274"/>
      <c r="J3" s="274"/>
      <c r="K3" s="275"/>
    </row>
    <row r="4" ht="25.5" customHeight="1">
      <c r="B4" s="276"/>
      <c r="C4" s="277" t="s">
        <v>872</v>
      </c>
      <c r="D4" s="277"/>
      <c r="E4" s="277"/>
      <c r="F4" s="277"/>
      <c r="G4" s="277"/>
      <c r="H4" s="277"/>
      <c r="I4" s="277"/>
      <c r="J4" s="277"/>
      <c r="K4" s="278"/>
    </row>
    <row r="5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ht="15" customHeight="1">
      <c r="B6" s="276"/>
      <c r="C6" s="280" t="s">
        <v>873</v>
      </c>
      <c r="D6" s="280"/>
      <c r="E6" s="280"/>
      <c r="F6" s="280"/>
      <c r="G6" s="280"/>
      <c r="H6" s="280"/>
      <c r="I6" s="280"/>
      <c r="J6" s="280"/>
      <c r="K6" s="278"/>
    </row>
    <row r="7" ht="15" customHeight="1">
      <c r="B7" s="281"/>
      <c r="C7" s="280" t="s">
        <v>874</v>
      </c>
      <c r="D7" s="280"/>
      <c r="E7" s="280"/>
      <c r="F7" s="280"/>
      <c r="G7" s="280"/>
      <c r="H7" s="280"/>
      <c r="I7" s="280"/>
      <c r="J7" s="280"/>
      <c r="K7" s="278"/>
    </row>
    <row r="8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ht="15" customHeight="1">
      <c r="B9" s="281"/>
      <c r="C9" s="280" t="s">
        <v>875</v>
      </c>
      <c r="D9" s="280"/>
      <c r="E9" s="280"/>
      <c r="F9" s="280"/>
      <c r="G9" s="280"/>
      <c r="H9" s="280"/>
      <c r="I9" s="280"/>
      <c r="J9" s="280"/>
      <c r="K9" s="278"/>
    </row>
    <row r="10" ht="15" customHeight="1">
      <c r="B10" s="281"/>
      <c r="C10" s="280"/>
      <c r="D10" s="280" t="s">
        <v>876</v>
      </c>
      <c r="E10" s="280"/>
      <c r="F10" s="280"/>
      <c r="G10" s="280"/>
      <c r="H10" s="280"/>
      <c r="I10" s="280"/>
      <c r="J10" s="280"/>
      <c r="K10" s="278"/>
    </row>
    <row r="11" ht="15" customHeight="1">
      <c r="B11" s="281"/>
      <c r="C11" s="282"/>
      <c r="D11" s="280" t="s">
        <v>877</v>
      </c>
      <c r="E11" s="280"/>
      <c r="F11" s="280"/>
      <c r="G11" s="280"/>
      <c r="H11" s="280"/>
      <c r="I11" s="280"/>
      <c r="J11" s="280"/>
      <c r="K11" s="278"/>
    </row>
    <row r="12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ht="15" customHeight="1">
      <c r="B13" s="281"/>
      <c r="C13" s="282"/>
      <c r="D13" s="283" t="s">
        <v>878</v>
      </c>
      <c r="E13" s="280"/>
      <c r="F13" s="280"/>
      <c r="G13" s="280"/>
      <c r="H13" s="280"/>
      <c r="I13" s="280"/>
      <c r="J13" s="280"/>
      <c r="K13" s="278"/>
    </row>
    <row r="14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ht="15" customHeight="1">
      <c r="B15" s="281"/>
      <c r="C15" s="282"/>
      <c r="D15" s="280" t="s">
        <v>879</v>
      </c>
      <c r="E15" s="280"/>
      <c r="F15" s="280"/>
      <c r="G15" s="280"/>
      <c r="H15" s="280"/>
      <c r="I15" s="280"/>
      <c r="J15" s="280"/>
      <c r="K15" s="278"/>
    </row>
    <row r="16" ht="15" customHeight="1">
      <c r="B16" s="281"/>
      <c r="C16" s="282"/>
      <c r="D16" s="280" t="s">
        <v>880</v>
      </c>
      <c r="E16" s="280"/>
      <c r="F16" s="280"/>
      <c r="G16" s="280"/>
      <c r="H16" s="280"/>
      <c r="I16" s="280"/>
      <c r="J16" s="280"/>
      <c r="K16" s="278"/>
    </row>
    <row r="17" ht="15" customHeight="1">
      <c r="B17" s="281"/>
      <c r="C17" s="282"/>
      <c r="D17" s="280" t="s">
        <v>881</v>
      </c>
      <c r="E17" s="280"/>
      <c r="F17" s="280"/>
      <c r="G17" s="280"/>
      <c r="H17" s="280"/>
      <c r="I17" s="280"/>
      <c r="J17" s="280"/>
      <c r="K17" s="278"/>
    </row>
    <row r="18" ht="15" customHeight="1">
      <c r="B18" s="281"/>
      <c r="C18" s="282"/>
      <c r="D18" s="282"/>
      <c r="E18" s="284" t="s">
        <v>80</v>
      </c>
      <c r="F18" s="280" t="s">
        <v>882</v>
      </c>
      <c r="G18" s="280"/>
      <c r="H18" s="280"/>
      <c r="I18" s="280"/>
      <c r="J18" s="280"/>
      <c r="K18" s="278"/>
    </row>
    <row r="19" ht="15" customHeight="1">
      <c r="B19" s="281"/>
      <c r="C19" s="282"/>
      <c r="D19" s="282"/>
      <c r="E19" s="284" t="s">
        <v>883</v>
      </c>
      <c r="F19" s="280" t="s">
        <v>884</v>
      </c>
      <c r="G19" s="280"/>
      <c r="H19" s="280"/>
      <c r="I19" s="280"/>
      <c r="J19" s="280"/>
      <c r="K19" s="278"/>
    </row>
    <row r="20" ht="15" customHeight="1">
      <c r="B20" s="281"/>
      <c r="C20" s="282"/>
      <c r="D20" s="282"/>
      <c r="E20" s="284" t="s">
        <v>89</v>
      </c>
      <c r="F20" s="280" t="s">
        <v>885</v>
      </c>
      <c r="G20" s="280"/>
      <c r="H20" s="280"/>
      <c r="I20" s="280"/>
      <c r="J20" s="280"/>
      <c r="K20" s="278"/>
    </row>
    <row r="21" ht="15" customHeight="1">
      <c r="B21" s="281"/>
      <c r="C21" s="282"/>
      <c r="D21" s="282"/>
      <c r="E21" s="284" t="s">
        <v>886</v>
      </c>
      <c r="F21" s="280" t="s">
        <v>887</v>
      </c>
      <c r="G21" s="280"/>
      <c r="H21" s="280"/>
      <c r="I21" s="280"/>
      <c r="J21" s="280"/>
      <c r="K21" s="278"/>
    </row>
    <row r="22" ht="15" customHeight="1">
      <c r="B22" s="281"/>
      <c r="C22" s="282"/>
      <c r="D22" s="282"/>
      <c r="E22" s="284" t="s">
        <v>189</v>
      </c>
      <c r="F22" s="280" t="s">
        <v>190</v>
      </c>
      <c r="G22" s="280"/>
      <c r="H22" s="280"/>
      <c r="I22" s="280"/>
      <c r="J22" s="280"/>
      <c r="K22" s="278"/>
    </row>
    <row r="23" ht="15" customHeight="1">
      <c r="B23" s="281"/>
      <c r="C23" s="282"/>
      <c r="D23" s="282"/>
      <c r="E23" s="284" t="s">
        <v>888</v>
      </c>
      <c r="F23" s="280" t="s">
        <v>889</v>
      </c>
      <c r="G23" s="280"/>
      <c r="H23" s="280"/>
      <c r="I23" s="280"/>
      <c r="J23" s="280"/>
      <c r="K23" s="278"/>
    </row>
    <row r="24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ht="15" customHeight="1">
      <c r="B25" s="281"/>
      <c r="C25" s="280" t="s">
        <v>890</v>
      </c>
      <c r="D25" s="280"/>
      <c r="E25" s="280"/>
      <c r="F25" s="280"/>
      <c r="G25" s="280"/>
      <c r="H25" s="280"/>
      <c r="I25" s="280"/>
      <c r="J25" s="280"/>
      <c r="K25" s="278"/>
    </row>
    <row r="26" ht="15" customHeight="1">
      <c r="B26" s="281"/>
      <c r="C26" s="280" t="s">
        <v>891</v>
      </c>
      <c r="D26" s="280"/>
      <c r="E26" s="280"/>
      <c r="F26" s="280"/>
      <c r="G26" s="280"/>
      <c r="H26" s="280"/>
      <c r="I26" s="280"/>
      <c r="J26" s="280"/>
      <c r="K26" s="278"/>
    </row>
    <row r="27" ht="15" customHeight="1">
      <c r="B27" s="281"/>
      <c r="C27" s="280"/>
      <c r="D27" s="280" t="s">
        <v>892</v>
      </c>
      <c r="E27" s="280"/>
      <c r="F27" s="280"/>
      <c r="G27" s="280"/>
      <c r="H27" s="280"/>
      <c r="I27" s="280"/>
      <c r="J27" s="280"/>
      <c r="K27" s="278"/>
    </row>
    <row r="28" ht="15" customHeight="1">
      <c r="B28" s="281"/>
      <c r="C28" s="282"/>
      <c r="D28" s="280" t="s">
        <v>893</v>
      </c>
      <c r="E28" s="280"/>
      <c r="F28" s="280"/>
      <c r="G28" s="280"/>
      <c r="H28" s="280"/>
      <c r="I28" s="280"/>
      <c r="J28" s="280"/>
      <c r="K28" s="278"/>
    </row>
    <row r="29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ht="15" customHeight="1">
      <c r="B30" s="281"/>
      <c r="C30" s="282"/>
      <c r="D30" s="280" t="s">
        <v>894</v>
      </c>
      <c r="E30" s="280"/>
      <c r="F30" s="280"/>
      <c r="G30" s="280"/>
      <c r="H30" s="280"/>
      <c r="I30" s="280"/>
      <c r="J30" s="280"/>
      <c r="K30" s="278"/>
    </row>
    <row r="31" ht="15" customHeight="1">
      <c r="B31" s="281"/>
      <c r="C31" s="282"/>
      <c r="D31" s="280" t="s">
        <v>895</v>
      </c>
      <c r="E31" s="280"/>
      <c r="F31" s="280"/>
      <c r="G31" s="280"/>
      <c r="H31" s="280"/>
      <c r="I31" s="280"/>
      <c r="J31" s="280"/>
      <c r="K31" s="278"/>
    </row>
    <row r="32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ht="15" customHeight="1">
      <c r="B33" s="281"/>
      <c r="C33" s="282"/>
      <c r="D33" s="280" t="s">
        <v>896</v>
      </c>
      <c r="E33" s="280"/>
      <c r="F33" s="280"/>
      <c r="G33" s="280"/>
      <c r="H33" s="280"/>
      <c r="I33" s="280"/>
      <c r="J33" s="280"/>
      <c r="K33" s="278"/>
    </row>
    <row r="34" ht="15" customHeight="1">
      <c r="B34" s="281"/>
      <c r="C34" s="282"/>
      <c r="D34" s="280" t="s">
        <v>897</v>
      </c>
      <c r="E34" s="280"/>
      <c r="F34" s="280"/>
      <c r="G34" s="280"/>
      <c r="H34" s="280"/>
      <c r="I34" s="280"/>
      <c r="J34" s="280"/>
      <c r="K34" s="278"/>
    </row>
    <row r="35" ht="15" customHeight="1">
      <c r="B35" s="281"/>
      <c r="C35" s="282"/>
      <c r="D35" s="280" t="s">
        <v>898</v>
      </c>
      <c r="E35" s="280"/>
      <c r="F35" s="280"/>
      <c r="G35" s="280"/>
      <c r="H35" s="280"/>
      <c r="I35" s="280"/>
      <c r="J35" s="280"/>
      <c r="K35" s="278"/>
    </row>
    <row r="36" ht="15" customHeight="1">
      <c r="B36" s="281"/>
      <c r="C36" s="282"/>
      <c r="D36" s="280"/>
      <c r="E36" s="283" t="s">
        <v>116</v>
      </c>
      <c r="F36" s="280"/>
      <c r="G36" s="280" t="s">
        <v>899</v>
      </c>
      <c r="H36" s="280"/>
      <c r="I36" s="280"/>
      <c r="J36" s="280"/>
      <c r="K36" s="278"/>
    </row>
    <row r="37" ht="30.75" customHeight="1">
      <c r="B37" s="281"/>
      <c r="C37" s="282"/>
      <c r="D37" s="280"/>
      <c r="E37" s="283" t="s">
        <v>900</v>
      </c>
      <c r="F37" s="280"/>
      <c r="G37" s="280" t="s">
        <v>901</v>
      </c>
      <c r="H37" s="280"/>
      <c r="I37" s="280"/>
      <c r="J37" s="280"/>
      <c r="K37" s="278"/>
    </row>
    <row r="38" ht="15" customHeight="1">
      <c r="B38" s="281"/>
      <c r="C38" s="282"/>
      <c r="D38" s="280"/>
      <c r="E38" s="283" t="s">
        <v>54</v>
      </c>
      <c r="F38" s="280"/>
      <c r="G38" s="280" t="s">
        <v>902</v>
      </c>
      <c r="H38" s="280"/>
      <c r="I38" s="280"/>
      <c r="J38" s="280"/>
      <c r="K38" s="278"/>
    </row>
    <row r="39" ht="15" customHeight="1">
      <c r="B39" s="281"/>
      <c r="C39" s="282"/>
      <c r="D39" s="280"/>
      <c r="E39" s="283" t="s">
        <v>55</v>
      </c>
      <c r="F39" s="280"/>
      <c r="G39" s="280" t="s">
        <v>903</v>
      </c>
      <c r="H39" s="280"/>
      <c r="I39" s="280"/>
      <c r="J39" s="280"/>
      <c r="K39" s="278"/>
    </row>
    <row r="40" ht="15" customHeight="1">
      <c r="B40" s="281"/>
      <c r="C40" s="282"/>
      <c r="D40" s="280"/>
      <c r="E40" s="283" t="s">
        <v>117</v>
      </c>
      <c r="F40" s="280"/>
      <c r="G40" s="280" t="s">
        <v>904</v>
      </c>
      <c r="H40" s="280"/>
      <c r="I40" s="280"/>
      <c r="J40" s="280"/>
      <c r="K40" s="278"/>
    </row>
    <row r="41" ht="15" customHeight="1">
      <c r="B41" s="281"/>
      <c r="C41" s="282"/>
      <c r="D41" s="280"/>
      <c r="E41" s="283" t="s">
        <v>118</v>
      </c>
      <c r="F41" s="280"/>
      <c r="G41" s="280" t="s">
        <v>905</v>
      </c>
      <c r="H41" s="280"/>
      <c r="I41" s="280"/>
      <c r="J41" s="280"/>
      <c r="K41" s="278"/>
    </row>
    <row r="42" ht="15" customHeight="1">
      <c r="B42" s="281"/>
      <c r="C42" s="282"/>
      <c r="D42" s="280"/>
      <c r="E42" s="283" t="s">
        <v>906</v>
      </c>
      <c r="F42" s="280"/>
      <c r="G42" s="280" t="s">
        <v>907</v>
      </c>
      <c r="H42" s="280"/>
      <c r="I42" s="280"/>
      <c r="J42" s="280"/>
      <c r="K42" s="278"/>
    </row>
    <row r="43" ht="15" customHeight="1">
      <c r="B43" s="281"/>
      <c r="C43" s="282"/>
      <c r="D43" s="280"/>
      <c r="E43" s="283"/>
      <c r="F43" s="280"/>
      <c r="G43" s="280" t="s">
        <v>908</v>
      </c>
      <c r="H43" s="280"/>
      <c r="I43" s="280"/>
      <c r="J43" s="280"/>
      <c r="K43" s="278"/>
    </row>
    <row r="44" ht="15" customHeight="1">
      <c r="B44" s="281"/>
      <c r="C44" s="282"/>
      <c r="D44" s="280"/>
      <c r="E44" s="283" t="s">
        <v>909</v>
      </c>
      <c r="F44" s="280"/>
      <c r="G44" s="280" t="s">
        <v>910</v>
      </c>
      <c r="H44" s="280"/>
      <c r="I44" s="280"/>
      <c r="J44" s="280"/>
      <c r="K44" s="278"/>
    </row>
    <row r="45" ht="15" customHeight="1">
      <c r="B45" s="281"/>
      <c r="C45" s="282"/>
      <c r="D45" s="280"/>
      <c r="E45" s="283" t="s">
        <v>120</v>
      </c>
      <c r="F45" s="280"/>
      <c r="G45" s="280" t="s">
        <v>911</v>
      </c>
      <c r="H45" s="280"/>
      <c r="I45" s="280"/>
      <c r="J45" s="280"/>
      <c r="K45" s="278"/>
    </row>
    <row r="46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ht="15" customHeight="1">
      <c r="B47" s="281"/>
      <c r="C47" s="282"/>
      <c r="D47" s="280" t="s">
        <v>912</v>
      </c>
      <c r="E47" s="280"/>
      <c r="F47" s="280"/>
      <c r="G47" s="280"/>
      <c r="H47" s="280"/>
      <c r="I47" s="280"/>
      <c r="J47" s="280"/>
      <c r="K47" s="278"/>
    </row>
    <row r="48" ht="15" customHeight="1">
      <c r="B48" s="281"/>
      <c r="C48" s="282"/>
      <c r="D48" s="282"/>
      <c r="E48" s="280" t="s">
        <v>913</v>
      </c>
      <c r="F48" s="280"/>
      <c r="G48" s="280"/>
      <c r="H48" s="280"/>
      <c r="I48" s="280"/>
      <c r="J48" s="280"/>
      <c r="K48" s="278"/>
    </row>
    <row r="49" ht="15" customHeight="1">
      <c r="B49" s="281"/>
      <c r="C49" s="282"/>
      <c r="D49" s="282"/>
      <c r="E49" s="280" t="s">
        <v>914</v>
      </c>
      <c r="F49" s="280"/>
      <c r="G49" s="280"/>
      <c r="H49" s="280"/>
      <c r="I49" s="280"/>
      <c r="J49" s="280"/>
      <c r="K49" s="278"/>
    </row>
    <row r="50" ht="15" customHeight="1">
      <c r="B50" s="281"/>
      <c r="C50" s="282"/>
      <c r="D50" s="282"/>
      <c r="E50" s="280" t="s">
        <v>915</v>
      </c>
      <c r="F50" s="280"/>
      <c r="G50" s="280"/>
      <c r="H50" s="280"/>
      <c r="I50" s="280"/>
      <c r="J50" s="280"/>
      <c r="K50" s="278"/>
    </row>
    <row r="51" ht="15" customHeight="1">
      <c r="B51" s="281"/>
      <c r="C51" s="282"/>
      <c r="D51" s="280" t="s">
        <v>916</v>
      </c>
      <c r="E51" s="280"/>
      <c r="F51" s="280"/>
      <c r="G51" s="280"/>
      <c r="H51" s="280"/>
      <c r="I51" s="280"/>
      <c r="J51" s="280"/>
      <c r="K51" s="278"/>
    </row>
    <row r="52" ht="25.5" customHeight="1">
      <c r="B52" s="276"/>
      <c r="C52" s="277" t="s">
        <v>917</v>
      </c>
      <c r="D52" s="277"/>
      <c r="E52" s="277"/>
      <c r="F52" s="277"/>
      <c r="G52" s="277"/>
      <c r="H52" s="277"/>
      <c r="I52" s="277"/>
      <c r="J52" s="277"/>
      <c r="K52" s="278"/>
    </row>
    <row r="53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ht="15" customHeight="1">
      <c r="B54" s="276"/>
      <c r="C54" s="280" t="s">
        <v>918</v>
      </c>
      <c r="D54" s="280"/>
      <c r="E54" s="280"/>
      <c r="F54" s="280"/>
      <c r="G54" s="280"/>
      <c r="H54" s="280"/>
      <c r="I54" s="280"/>
      <c r="J54" s="280"/>
      <c r="K54" s="278"/>
    </row>
    <row r="55" ht="15" customHeight="1">
      <c r="B55" s="276"/>
      <c r="C55" s="280" t="s">
        <v>919</v>
      </c>
      <c r="D55" s="280"/>
      <c r="E55" s="280"/>
      <c r="F55" s="280"/>
      <c r="G55" s="280"/>
      <c r="H55" s="280"/>
      <c r="I55" s="280"/>
      <c r="J55" s="280"/>
      <c r="K55" s="278"/>
    </row>
    <row r="56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ht="15" customHeight="1">
      <c r="B57" s="276"/>
      <c r="C57" s="280" t="s">
        <v>920</v>
      </c>
      <c r="D57" s="280"/>
      <c r="E57" s="280"/>
      <c r="F57" s="280"/>
      <c r="G57" s="280"/>
      <c r="H57" s="280"/>
      <c r="I57" s="280"/>
      <c r="J57" s="280"/>
      <c r="K57" s="278"/>
    </row>
    <row r="58" ht="15" customHeight="1">
      <c r="B58" s="276"/>
      <c r="C58" s="282"/>
      <c r="D58" s="280" t="s">
        <v>921</v>
      </c>
      <c r="E58" s="280"/>
      <c r="F58" s="280"/>
      <c r="G58" s="280"/>
      <c r="H58" s="280"/>
      <c r="I58" s="280"/>
      <c r="J58" s="280"/>
      <c r="K58" s="278"/>
    </row>
    <row r="59" ht="15" customHeight="1">
      <c r="B59" s="276"/>
      <c r="C59" s="282"/>
      <c r="D59" s="280" t="s">
        <v>922</v>
      </c>
      <c r="E59" s="280"/>
      <c r="F59" s="280"/>
      <c r="G59" s="280"/>
      <c r="H59" s="280"/>
      <c r="I59" s="280"/>
      <c r="J59" s="280"/>
      <c r="K59" s="278"/>
    </row>
    <row r="60" ht="15" customHeight="1">
      <c r="B60" s="276"/>
      <c r="C60" s="282"/>
      <c r="D60" s="280" t="s">
        <v>923</v>
      </c>
      <c r="E60" s="280"/>
      <c r="F60" s="280"/>
      <c r="G60" s="280"/>
      <c r="H60" s="280"/>
      <c r="I60" s="280"/>
      <c r="J60" s="280"/>
      <c r="K60" s="278"/>
    </row>
    <row r="61" ht="15" customHeight="1">
      <c r="B61" s="276"/>
      <c r="C61" s="282"/>
      <c r="D61" s="280" t="s">
        <v>924</v>
      </c>
      <c r="E61" s="280"/>
      <c r="F61" s="280"/>
      <c r="G61" s="280"/>
      <c r="H61" s="280"/>
      <c r="I61" s="280"/>
      <c r="J61" s="280"/>
      <c r="K61" s="278"/>
    </row>
    <row r="62" ht="15" customHeight="1">
      <c r="B62" s="276"/>
      <c r="C62" s="282"/>
      <c r="D62" s="285" t="s">
        <v>925</v>
      </c>
      <c r="E62" s="285"/>
      <c r="F62" s="285"/>
      <c r="G62" s="285"/>
      <c r="H62" s="285"/>
      <c r="I62" s="285"/>
      <c r="J62" s="285"/>
      <c r="K62" s="278"/>
    </row>
    <row r="63" ht="15" customHeight="1">
      <c r="B63" s="276"/>
      <c r="C63" s="282"/>
      <c r="D63" s="280" t="s">
        <v>926</v>
      </c>
      <c r="E63" s="280"/>
      <c r="F63" s="280"/>
      <c r="G63" s="280"/>
      <c r="H63" s="280"/>
      <c r="I63" s="280"/>
      <c r="J63" s="280"/>
      <c r="K63" s="278"/>
    </row>
    <row r="64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ht="15" customHeight="1">
      <c r="B65" s="276"/>
      <c r="C65" s="282"/>
      <c r="D65" s="280" t="s">
        <v>927</v>
      </c>
      <c r="E65" s="280"/>
      <c r="F65" s="280"/>
      <c r="G65" s="280"/>
      <c r="H65" s="280"/>
      <c r="I65" s="280"/>
      <c r="J65" s="280"/>
      <c r="K65" s="278"/>
    </row>
    <row r="66" ht="15" customHeight="1">
      <c r="B66" s="276"/>
      <c r="C66" s="282"/>
      <c r="D66" s="285" t="s">
        <v>928</v>
      </c>
      <c r="E66" s="285"/>
      <c r="F66" s="285"/>
      <c r="G66" s="285"/>
      <c r="H66" s="285"/>
      <c r="I66" s="285"/>
      <c r="J66" s="285"/>
      <c r="K66" s="278"/>
    </row>
    <row r="67" ht="15" customHeight="1">
      <c r="B67" s="276"/>
      <c r="C67" s="282"/>
      <c r="D67" s="280" t="s">
        <v>929</v>
      </c>
      <c r="E67" s="280"/>
      <c r="F67" s="280"/>
      <c r="G67" s="280"/>
      <c r="H67" s="280"/>
      <c r="I67" s="280"/>
      <c r="J67" s="280"/>
      <c r="K67" s="278"/>
    </row>
    <row r="68" ht="15" customHeight="1">
      <c r="B68" s="276"/>
      <c r="C68" s="282"/>
      <c r="D68" s="280" t="s">
        <v>930</v>
      </c>
      <c r="E68" s="280"/>
      <c r="F68" s="280"/>
      <c r="G68" s="280"/>
      <c r="H68" s="280"/>
      <c r="I68" s="280"/>
      <c r="J68" s="280"/>
      <c r="K68" s="278"/>
    </row>
    <row r="69" ht="15" customHeight="1">
      <c r="B69" s="276"/>
      <c r="C69" s="282"/>
      <c r="D69" s="280" t="s">
        <v>931</v>
      </c>
      <c r="E69" s="280"/>
      <c r="F69" s="280"/>
      <c r="G69" s="280"/>
      <c r="H69" s="280"/>
      <c r="I69" s="280"/>
      <c r="J69" s="280"/>
      <c r="K69" s="278"/>
    </row>
    <row r="70" ht="15" customHeight="1">
      <c r="B70" s="276"/>
      <c r="C70" s="282"/>
      <c r="D70" s="280" t="s">
        <v>932</v>
      </c>
      <c r="E70" s="280"/>
      <c r="F70" s="280"/>
      <c r="G70" s="280"/>
      <c r="H70" s="280"/>
      <c r="I70" s="280"/>
      <c r="J70" s="280"/>
      <c r="K70" s="278"/>
    </row>
    <row r="7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ht="45" customHeight="1">
      <c r="B75" s="295"/>
      <c r="C75" s="296" t="s">
        <v>933</v>
      </c>
      <c r="D75" s="296"/>
      <c r="E75" s="296"/>
      <c r="F75" s="296"/>
      <c r="G75" s="296"/>
      <c r="H75" s="296"/>
      <c r="I75" s="296"/>
      <c r="J75" s="296"/>
      <c r="K75" s="297"/>
    </row>
    <row r="76" ht="17.25" customHeight="1">
      <c r="B76" s="295"/>
      <c r="C76" s="298" t="s">
        <v>934</v>
      </c>
      <c r="D76" s="298"/>
      <c r="E76" s="298"/>
      <c r="F76" s="298" t="s">
        <v>935</v>
      </c>
      <c r="G76" s="299"/>
      <c r="H76" s="298" t="s">
        <v>55</v>
      </c>
      <c r="I76" s="298" t="s">
        <v>58</v>
      </c>
      <c r="J76" s="298" t="s">
        <v>936</v>
      </c>
      <c r="K76" s="297"/>
    </row>
    <row r="77" ht="17.25" customHeight="1">
      <c r="B77" s="295"/>
      <c r="C77" s="300" t="s">
        <v>937</v>
      </c>
      <c r="D77" s="300"/>
      <c r="E77" s="300"/>
      <c r="F77" s="301" t="s">
        <v>938</v>
      </c>
      <c r="G77" s="302"/>
      <c r="H77" s="300"/>
      <c r="I77" s="300"/>
      <c r="J77" s="300" t="s">
        <v>939</v>
      </c>
      <c r="K77" s="297"/>
    </row>
    <row r="78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ht="15" customHeight="1">
      <c r="B79" s="295"/>
      <c r="C79" s="283" t="s">
        <v>54</v>
      </c>
      <c r="D79" s="303"/>
      <c r="E79" s="303"/>
      <c r="F79" s="305" t="s">
        <v>940</v>
      </c>
      <c r="G79" s="304"/>
      <c r="H79" s="283" t="s">
        <v>941</v>
      </c>
      <c r="I79" s="283" t="s">
        <v>942</v>
      </c>
      <c r="J79" s="283">
        <v>20</v>
      </c>
      <c r="K79" s="297"/>
    </row>
    <row r="80" ht="15" customHeight="1">
      <c r="B80" s="295"/>
      <c r="C80" s="283" t="s">
        <v>943</v>
      </c>
      <c r="D80" s="283"/>
      <c r="E80" s="283"/>
      <c r="F80" s="305" t="s">
        <v>940</v>
      </c>
      <c r="G80" s="304"/>
      <c r="H80" s="283" t="s">
        <v>944</v>
      </c>
      <c r="I80" s="283" t="s">
        <v>942</v>
      </c>
      <c r="J80" s="283">
        <v>120</v>
      </c>
      <c r="K80" s="297"/>
    </row>
    <row r="81" ht="15" customHeight="1">
      <c r="B81" s="306"/>
      <c r="C81" s="283" t="s">
        <v>945</v>
      </c>
      <c r="D81" s="283"/>
      <c r="E81" s="283"/>
      <c r="F81" s="305" t="s">
        <v>946</v>
      </c>
      <c r="G81" s="304"/>
      <c r="H81" s="283" t="s">
        <v>947</v>
      </c>
      <c r="I81" s="283" t="s">
        <v>942</v>
      </c>
      <c r="J81" s="283">
        <v>50</v>
      </c>
      <c r="K81" s="297"/>
    </row>
    <row r="82" ht="15" customHeight="1">
      <c r="B82" s="306"/>
      <c r="C82" s="283" t="s">
        <v>948</v>
      </c>
      <c r="D82" s="283"/>
      <c r="E82" s="283"/>
      <c r="F82" s="305" t="s">
        <v>940</v>
      </c>
      <c r="G82" s="304"/>
      <c r="H82" s="283" t="s">
        <v>949</v>
      </c>
      <c r="I82" s="283" t="s">
        <v>950</v>
      </c>
      <c r="J82" s="283"/>
      <c r="K82" s="297"/>
    </row>
    <row r="83" ht="15" customHeight="1">
      <c r="B83" s="306"/>
      <c r="C83" s="307" t="s">
        <v>951</v>
      </c>
      <c r="D83" s="307"/>
      <c r="E83" s="307"/>
      <c r="F83" s="308" t="s">
        <v>946</v>
      </c>
      <c r="G83" s="307"/>
      <c r="H83" s="307" t="s">
        <v>952</v>
      </c>
      <c r="I83" s="307" t="s">
        <v>942</v>
      </c>
      <c r="J83" s="307">
        <v>15</v>
      </c>
      <c r="K83" s="297"/>
    </row>
    <row r="84" ht="15" customHeight="1">
      <c r="B84" s="306"/>
      <c r="C84" s="307" t="s">
        <v>953</v>
      </c>
      <c r="D84" s="307"/>
      <c r="E84" s="307"/>
      <c r="F84" s="308" t="s">
        <v>946</v>
      </c>
      <c r="G84" s="307"/>
      <c r="H84" s="307" t="s">
        <v>954</v>
      </c>
      <c r="I84" s="307" t="s">
        <v>942</v>
      </c>
      <c r="J84" s="307">
        <v>15</v>
      </c>
      <c r="K84" s="297"/>
    </row>
    <row r="85" ht="15" customHeight="1">
      <c r="B85" s="306"/>
      <c r="C85" s="307" t="s">
        <v>955</v>
      </c>
      <c r="D85" s="307"/>
      <c r="E85" s="307"/>
      <c r="F85" s="308" t="s">
        <v>946</v>
      </c>
      <c r="G85" s="307"/>
      <c r="H85" s="307" t="s">
        <v>956</v>
      </c>
      <c r="I85" s="307" t="s">
        <v>942</v>
      </c>
      <c r="J85" s="307">
        <v>20</v>
      </c>
      <c r="K85" s="297"/>
    </row>
    <row r="86" ht="15" customHeight="1">
      <c r="B86" s="306"/>
      <c r="C86" s="307" t="s">
        <v>957</v>
      </c>
      <c r="D86" s="307"/>
      <c r="E86" s="307"/>
      <c r="F86" s="308" t="s">
        <v>946</v>
      </c>
      <c r="G86" s="307"/>
      <c r="H86" s="307" t="s">
        <v>958</v>
      </c>
      <c r="I86" s="307" t="s">
        <v>942</v>
      </c>
      <c r="J86" s="307">
        <v>20</v>
      </c>
      <c r="K86" s="297"/>
    </row>
    <row r="87" ht="15" customHeight="1">
      <c r="B87" s="306"/>
      <c r="C87" s="283" t="s">
        <v>959</v>
      </c>
      <c r="D87" s="283"/>
      <c r="E87" s="283"/>
      <c r="F87" s="305" t="s">
        <v>946</v>
      </c>
      <c r="G87" s="304"/>
      <c r="H87" s="283" t="s">
        <v>960</v>
      </c>
      <c r="I87" s="283" t="s">
        <v>942</v>
      </c>
      <c r="J87" s="283">
        <v>50</v>
      </c>
      <c r="K87" s="297"/>
    </row>
    <row r="88" ht="15" customHeight="1">
      <c r="B88" s="306"/>
      <c r="C88" s="283" t="s">
        <v>961</v>
      </c>
      <c r="D88" s="283"/>
      <c r="E88" s="283"/>
      <c r="F88" s="305" t="s">
        <v>946</v>
      </c>
      <c r="G88" s="304"/>
      <c r="H88" s="283" t="s">
        <v>962</v>
      </c>
      <c r="I88" s="283" t="s">
        <v>942</v>
      </c>
      <c r="J88" s="283">
        <v>20</v>
      </c>
      <c r="K88" s="297"/>
    </row>
    <row r="89" ht="15" customHeight="1">
      <c r="B89" s="306"/>
      <c r="C89" s="283" t="s">
        <v>963</v>
      </c>
      <c r="D89" s="283"/>
      <c r="E89" s="283"/>
      <c r="F89" s="305" t="s">
        <v>946</v>
      </c>
      <c r="G89" s="304"/>
      <c r="H89" s="283" t="s">
        <v>964</v>
      </c>
      <c r="I89" s="283" t="s">
        <v>942</v>
      </c>
      <c r="J89" s="283">
        <v>20</v>
      </c>
      <c r="K89" s="297"/>
    </row>
    <row r="90" ht="15" customHeight="1">
      <c r="B90" s="306"/>
      <c r="C90" s="283" t="s">
        <v>965</v>
      </c>
      <c r="D90" s="283"/>
      <c r="E90" s="283"/>
      <c r="F90" s="305" t="s">
        <v>946</v>
      </c>
      <c r="G90" s="304"/>
      <c r="H90" s="283" t="s">
        <v>966</v>
      </c>
      <c r="I90" s="283" t="s">
        <v>942</v>
      </c>
      <c r="J90" s="283">
        <v>50</v>
      </c>
      <c r="K90" s="297"/>
    </row>
    <row r="91" ht="15" customHeight="1">
      <c r="B91" s="306"/>
      <c r="C91" s="283" t="s">
        <v>967</v>
      </c>
      <c r="D91" s="283"/>
      <c r="E91" s="283"/>
      <c r="F91" s="305" t="s">
        <v>946</v>
      </c>
      <c r="G91" s="304"/>
      <c r="H91" s="283" t="s">
        <v>967</v>
      </c>
      <c r="I91" s="283" t="s">
        <v>942</v>
      </c>
      <c r="J91" s="283">
        <v>50</v>
      </c>
      <c r="K91" s="297"/>
    </row>
    <row r="92" ht="15" customHeight="1">
      <c r="B92" s="306"/>
      <c r="C92" s="283" t="s">
        <v>968</v>
      </c>
      <c r="D92" s="283"/>
      <c r="E92" s="283"/>
      <c r="F92" s="305" t="s">
        <v>946</v>
      </c>
      <c r="G92" s="304"/>
      <c r="H92" s="283" t="s">
        <v>969</v>
      </c>
      <c r="I92" s="283" t="s">
        <v>942</v>
      </c>
      <c r="J92" s="283">
        <v>255</v>
      </c>
      <c r="K92" s="297"/>
    </row>
    <row r="93" ht="15" customHeight="1">
      <c r="B93" s="306"/>
      <c r="C93" s="283" t="s">
        <v>970</v>
      </c>
      <c r="D93" s="283"/>
      <c r="E93" s="283"/>
      <c r="F93" s="305" t="s">
        <v>940</v>
      </c>
      <c r="G93" s="304"/>
      <c r="H93" s="283" t="s">
        <v>971</v>
      </c>
      <c r="I93" s="283" t="s">
        <v>972</v>
      </c>
      <c r="J93" s="283"/>
      <c r="K93" s="297"/>
    </row>
    <row r="94" ht="15" customHeight="1">
      <c r="B94" s="306"/>
      <c r="C94" s="283" t="s">
        <v>973</v>
      </c>
      <c r="D94" s="283"/>
      <c r="E94" s="283"/>
      <c r="F94" s="305" t="s">
        <v>940</v>
      </c>
      <c r="G94" s="304"/>
      <c r="H94" s="283" t="s">
        <v>974</v>
      </c>
      <c r="I94" s="283" t="s">
        <v>975</v>
      </c>
      <c r="J94" s="283"/>
      <c r="K94" s="297"/>
    </row>
    <row r="95" ht="15" customHeight="1">
      <c r="B95" s="306"/>
      <c r="C95" s="283" t="s">
        <v>976</v>
      </c>
      <c r="D95" s="283"/>
      <c r="E95" s="283"/>
      <c r="F95" s="305" t="s">
        <v>940</v>
      </c>
      <c r="G95" s="304"/>
      <c r="H95" s="283" t="s">
        <v>976</v>
      </c>
      <c r="I95" s="283" t="s">
        <v>975</v>
      </c>
      <c r="J95" s="283"/>
      <c r="K95" s="297"/>
    </row>
    <row r="96" ht="15" customHeight="1">
      <c r="B96" s="306"/>
      <c r="C96" s="283" t="s">
        <v>39</v>
      </c>
      <c r="D96" s="283"/>
      <c r="E96" s="283"/>
      <c r="F96" s="305" t="s">
        <v>940</v>
      </c>
      <c r="G96" s="304"/>
      <c r="H96" s="283" t="s">
        <v>977</v>
      </c>
      <c r="I96" s="283" t="s">
        <v>975</v>
      </c>
      <c r="J96" s="283"/>
      <c r="K96" s="297"/>
    </row>
    <row r="97" ht="15" customHeight="1">
      <c r="B97" s="306"/>
      <c r="C97" s="283" t="s">
        <v>49</v>
      </c>
      <c r="D97" s="283"/>
      <c r="E97" s="283"/>
      <c r="F97" s="305" t="s">
        <v>940</v>
      </c>
      <c r="G97" s="304"/>
      <c r="H97" s="283" t="s">
        <v>978</v>
      </c>
      <c r="I97" s="283" t="s">
        <v>975</v>
      </c>
      <c r="J97" s="283"/>
      <c r="K97" s="297"/>
    </row>
    <row r="98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ht="45" customHeight="1">
      <c r="B102" s="295"/>
      <c r="C102" s="296" t="s">
        <v>979</v>
      </c>
      <c r="D102" s="296"/>
      <c r="E102" s="296"/>
      <c r="F102" s="296"/>
      <c r="G102" s="296"/>
      <c r="H102" s="296"/>
      <c r="I102" s="296"/>
      <c r="J102" s="296"/>
      <c r="K102" s="297"/>
    </row>
    <row r="103" ht="17.25" customHeight="1">
      <c r="B103" s="295"/>
      <c r="C103" s="298" t="s">
        <v>934</v>
      </c>
      <c r="D103" s="298"/>
      <c r="E103" s="298"/>
      <c r="F103" s="298" t="s">
        <v>935</v>
      </c>
      <c r="G103" s="299"/>
      <c r="H103" s="298" t="s">
        <v>55</v>
      </c>
      <c r="I103" s="298" t="s">
        <v>58</v>
      </c>
      <c r="J103" s="298" t="s">
        <v>936</v>
      </c>
      <c r="K103" s="297"/>
    </row>
    <row r="104" ht="17.25" customHeight="1">
      <c r="B104" s="295"/>
      <c r="C104" s="300" t="s">
        <v>937</v>
      </c>
      <c r="D104" s="300"/>
      <c r="E104" s="300"/>
      <c r="F104" s="301" t="s">
        <v>938</v>
      </c>
      <c r="G104" s="302"/>
      <c r="H104" s="300"/>
      <c r="I104" s="300"/>
      <c r="J104" s="300" t="s">
        <v>939</v>
      </c>
      <c r="K104" s="297"/>
    </row>
    <row r="105" ht="5.25" customHeight="1">
      <c r="B105" s="295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ht="15" customHeight="1">
      <c r="B106" s="295"/>
      <c r="C106" s="283" t="s">
        <v>54</v>
      </c>
      <c r="D106" s="303"/>
      <c r="E106" s="303"/>
      <c r="F106" s="305" t="s">
        <v>940</v>
      </c>
      <c r="G106" s="314"/>
      <c r="H106" s="283" t="s">
        <v>980</v>
      </c>
      <c r="I106" s="283" t="s">
        <v>942</v>
      </c>
      <c r="J106" s="283">
        <v>20</v>
      </c>
      <c r="K106" s="297"/>
    </row>
    <row r="107" ht="15" customHeight="1">
      <c r="B107" s="295"/>
      <c r="C107" s="283" t="s">
        <v>943</v>
      </c>
      <c r="D107" s="283"/>
      <c r="E107" s="283"/>
      <c r="F107" s="305" t="s">
        <v>940</v>
      </c>
      <c r="G107" s="283"/>
      <c r="H107" s="283" t="s">
        <v>980</v>
      </c>
      <c r="I107" s="283" t="s">
        <v>942</v>
      </c>
      <c r="J107" s="283">
        <v>120</v>
      </c>
      <c r="K107" s="297"/>
    </row>
    <row r="108" ht="15" customHeight="1">
      <c r="B108" s="306"/>
      <c r="C108" s="283" t="s">
        <v>945</v>
      </c>
      <c r="D108" s="283"/>
      <c r="E108" s="283"/>
      <c r="F108" s="305" t="s">
        <v>946</v>
      </c>
      <c r="G108" s="283"/>
      <c r="H108" s="283" t="s">
        <v>980</v>
      </c>
      <c r="I108" s="283" t="s">
        <v>942</v>
      </c>
      <c r="J108" s="283">
        <v>50</v>
      </c>
      <c r="K108" s="297"/>
    </row>
    <row r="109" ht="15" customHeight="1">
      <c r="B109" s="306"/>
      <c r="C109" s="283" t="s">
        <v>948</v>
      </c>
      <c r="D109" s="283"/>
      <c r="E109" s="283"/>
      <c r="F109" s="305" t="s">
        <v>940</v>
      </c>
      <c r="G109" s="283"/>
      <c r="H109" s="283" t="s">
        <v>980</v>
      </c>
      <c r="I109" s="283" t="s">
        <v>950</v>
      </c>
      <c r="J109" s="283"/>
      <c r="K109" s="297"/>
    </row>
    <row r="110" ht="15" customHeight="1">
      <c r="B110" s="306"/>
      <c r="C110" s="283" t="s">
        <v>959</v>
      </c>
      <c r="D110" s="283"/>
      <c r="E110" s="283"/>
      <c r="F110" s="305" t="s">
        <v>946</v>
      </c>
      <c r="G110" s="283"/>
      <c r="H110" s="283" t="s">
        <v>980</v>
      </c>
      <c r="I110" s="283" t="s">
        <v>942</v>
      </c>
      <c r="J110" s="283">
        <v>50</v>
      </c>
      <c r="K110" s="297"/>
    </row>
    <row r="111" ht="15" customHeight="1">
      <c r="B111" s="306"/>
      <c r="C111" s="283" t="s">
        <v>967</v>
      </c>
      <c r="D111" s="283"/>
      <c r="E111" s="283"/>
      <c r="F111" s="305" t="s">
        <v>946</v>
      </c>
      <c r="G111" s="283"/>
      <c r="H111" s="283" t="s">
        <v>980</v>
      </c>
      <c r="I111" s="283" t="s">
        <v>942</v>
      </c>
      <c r="J111" s="283">
        <v>50</v>
      </c>
      <c r="K111" s="297"/>
    </row>
    <row r="112" ht="15" customHeight="1">
      <c r="B112" s="306"/>
      <c r="C112" s="283" t="s">
        <v>965</v>
      </c>
      <c r="D112" s="283"/>
      <c r="E112" s="283"/>
      <c r="F112" s="305" t="s">
        <v>946</v>
      </c>
      <c r="G112" s="283"/>
      <c r="H112" s="283" t="s">
        <v>980</v>
      </c>
      <c r="I112" s="283" t="s">
        <v>942</v>
      </c>
      <c r="J112" s="283">
        <v>50</v>
      </c>
      <c r="K112" s="297"/>
    </row>
    <row r="113" ht="15" customHeight="1">
      <c r="B113" s="306"/>
      <c r="C113" s="283" t="s">
        <v>54</v>
      </c>
      <c r="D113" s="283"/>
      <c r="E113" s="283"/>
      <c r="F113" s="305" t="s">
        <v>940</v>
      </c>
      <c r="G113" s="283"/>
      <c r="H113" s="283" t="s">
        <v>981</v>
      </c>
      <c r="I113" s="283" t="s">
        <v>942</v>
      </c>
      <c r="J113" s="283">
        <v>20</v>
      </c>
      <c r="K113" s="297"/>
    </row>
    <row r="114" ht="15" customHeight="1">
      <c r="B114" s="306"/>
      <c r="C114" s="283" t="s">
        <v>982</v>
      </c>
      <c r="D114" s="283"/>
      <c r="E114" s="283"/>
      <c r="F114" s="305" t="s">
        <v>940</v>
      </c>
      <c r="G114" s="283"/>
      <c r="H114" s="283" t="s">
        <v>983</v>
      </c>
      <c r="I114" s="283" t="s">
        <v>942</v>
      </c>
      <c r="J114" s="283">
        <v>120</v>
      </c>
      <c r="K114" s="297"/>
    </row>
    <row r="115" ht="15" customHeight="1">
      <c r="B115" s="306"/>
      <c r="C115" s="283" t="s">
        <v>39</v>
      </c>
      <c r="D115" s="283"/>
      <c r="E115" s="283"/>
      <c r="F115" s="305" t="s">
        <v>940</v>
      </c>
      <c r="G115" s="283"/>
      <c r="H115" s="283" t="s">
        <v>984</v>
      </c>
      <c r="I115" s="283" t="s">
        <v>975</v>
      </c>
      <c r="J115" s="283"/>
      <c r="K115" s="297"/>
    </row>
    <row r="116" ht="15" customHeight="1">
      <c r="B116" s="306"/>
      <c r="C116" s="283" t="s">
        <v>49</v>
      </c>
      <c r="D116" s="283"/>
      <c r="E116" s="283"/>
      <c r="F116" s="305" t="s">
        <v>940</v>
      </c>
      <c r="G116" s="283"/>
      <c r="H116" s="283" t="s">
        <v>985</v>
      </c>
      <c r="I116" s="283" t="s">
        <v>975</v>
      </c>
      <c r="J116" s="283"/>
      <c r="K116" s="297"/>
    </row>
    <row r="117" ht="15" customHeight="1">
      <c r="B117" s="306"/>
      <c r="C117" s="283" t="s">
        <v>58</v>
      </c>
      <c r="D117" s="283"/>
      <c r="E117" s="283"/>
      <c r="F117" s="305" t="s">
        <v>940</v>
      </c>
      <c r="G117" s="283"/>
      <c r="H117" s="283" t="s">
        <v>986</v>
      </c>
      <c r="I117" s="283" t="s">
        <v>987</v>
      </c>
      <c r="J117" s="283"/>
      <c r="K117" s="297"/>
    </row>
    <row r="118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ht="18.75" customHeight="1">
      <c r="B119" s="316"/>
      <c r="C119" s="280"/>
      <c r="D119" s="280"/>
      <c r="E119" s="280"/>
      <c r="F119" s="317"/>
      <c r="G119" s="280"/>
      <c r="H119" s="280"/>
      <c r="I119" s="280"/>
      <c r="J119" s="280"/>
      <c r="K119" s="316"/>
    </row>
    <row r="120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ht="45" customHeight="1">
      <c r="B122" s="321"/>
      <c r="C122" s="274" t="s">
        <v>988</v>
      </c>
      <c r="D122" s="274"/>
      <c r="E122" s="274"/>
      <c r="F122" s="274"/>
      <c r="G122" s="274"/>
      <c r="H122" s="274"/>
      <c r="I122" s="274"/>
      <c r="J122" s="274"/>
      <c r="K122" s="322"/>
    </row>
    <row r="123" ht="17.25" customHeight="1">
      <c r="B123" s="323"/>
      <c r="C123" s="298" t="s">
        <v>934</v>
      </c>
      <c r="D123" s="298"/>
      <c r="E123" s="298"/>
      <c r="F123" s="298" t="s">
        <v>935</v>
      </c>
      <c r="G123" s="299"/>
      <c r="H123" s="298" t="s">
        <v>55</v>
      </c>
      <c r="I123" s="298" t="s">
        <v>58</v>
      </c>
      <c r="J123" s="298" t="s">
        <v>936</v>
      </c>
      <c r="K123" s="324"/>
    </row>
    <row r="124" ht="17.25" customHeight="1">
      <c r="B124" s="323"/>
      <c r="C124" s="300" t="s">
        <v>937</v>
      </c>
      <c r="D124" s="300"/>
      <c r="E124" s="300"/>
      <c r="F124" s="301" t="s">
        <v>938</v>
      </c>
      <c r="G124" s="302"/>
      <c r="H124" s="300"/>
      <c r="I124" s="300"/>
      <c r="J124" s="300" t="s">
        <v>939</v>
      </c>
      <c r="K124" s="324"/>
    </row>
    <row r="125" ht="5.25" customHeight="1">
      <c r="B125" s="325"/>
      <c r="C125" s="303"/>
      <c r="D125" s="303"/>
      <c r="E125" s="303"/>
      <c r="F125" s="303"/>
      <c r="G125" s="283"/>
      <c r="H125" s="303"/>
      <c r="I125" s="303"/>
      <c r="J125" s="303"/>
      <c r="K125" s="326"/>
    </row>
    <row r="126" ht="15" customHeight="1">
      <c r="B126" s="325"/>
      <c r="C126" s="283" t="s">
        <v>943</v>
      </c>
      <c r="D126" s="303"/>
      <c r="E126" s="303"/>
      <c r="F126" s="305" t="s">
        <v>940</v>
      </c>
      <c r="G126" s="283"/>
      <c r="H126" s="283" t="s">
        <v>980</v>
      </c>
      <c r="I126" s="283" t="s">
        <v>942</v>
      </c>
      <c r="J126" s="283">
        <v>120</v>
      </c>
      <c r="K126" s="327"/>
    </row>
    <row r="127" ht="15" customHeight="1">
      <c r="B127" s="325"/>
      <c r="C127" s="283" t="s">
        <v>989</v>
      </c>
      <c r="D127" s="283"/>
      <c r="E127" s="283"/>
      <c r="F127" s="305" t="s">
        <v>940</v>
      </c>
      <c r="G127" s="283"/>
      <c r="H127" s="283" t="s">
        <v>990</v>
      </c>
      <c r="I127" s="283" t="s">
        <v>942</v>
      </c>
      <c r="J127" s="283" t="s">
        <v>991</v>
      </c>
      <c r="K127" s="327"/>
    </row>
    <row r="128" ht="15" customHeight="1">
      <c r="B128" s="325"/>
      <c r="C128" s="283" t="s">
        <v>888</v>
      </c>
      <c r="D128" s="283"/>
      <c r="E128" s="283"/>
      <c r="F128" s="305" t="s">
        <v>940</v>
      </c>
      <c r="G128" s="283"/>
      <c r="H128" s="283" t="s">
        <v>992</v>
      </c>
      <c r="I128" s="283" t="s">
        <v>942</v>
      </c>
      <c r="J128" s="283" t="s">
        <v>991</v>
      </c>
      <c r="K128" s="327"/>
    </row>
    <row r="129" ht="15" customHeight="1">
      <c r="B129" s="325"/>
      <c r="C129" s="283" t="s">
        <v>951</v>
      </c>
      <c r="D129" s="283"/>
      <c r="E129" s="283"/>
      <c r="F129" s="305" t="s">
        <v>946</v>
      </c>
      <c r="G129" s="283"/>
      <c r="H129" s="283" t="s">
        <v>952</v>
      </c>
      <c r="I129" s="283" t="s">
        <v>942</v>
      </c>
      <c r="J129" s="283">
        <v>15</v>
      </c>
      <c r="K129" s="327"/>
    </row>
    <row r="130" ht="15" customHeight="1">
      <c r="B130" s="325"/>
      <c r="C130" s="307" t="s">
        <v>953</v>
      </c>
      <c r="D130" s="307"/>
      <c r="E130" s="307"/>
      <c r="F130" s="308" t="s">
        <v>946</v>
      </c>
      <c r="G130" s="307"/>
      <c r="H130" s="307" t="s">
        <v>954</v>
      </c>
      <c r="I130" s="307" t="s">
        <v>942</v>
      </c>
      <c r="J130" s="307">
        <v>15</v>
      </c>
      <c r="K130" s="327"/>
    </row>
    <row r="131" ht="15" customHeight="1">
      <c r="B131" s="325"/>
      <c r="C131" s="307" t="s">
        <v>955</v>
      </c>
      <c r="D131" s="307"/>
      <c r="E131" s="307"/>
      <c r="F131" s="308" t="s">
        <v>946</v>
      </c>
      <c r="G131" s="307"/>
      <c r="H131" s="307" t="s">
        <v>956</v>
      </c>
      <c r="I131" s="307" t="s">
        <v>942</v>
      </c>
      <c r="J131" s="307">
        <v>20</v>
      </c>
      <c r="K131" s="327"/>
    </row>
    <row r="132" ht="15" customHeight="1">
      <c r="B132" s="325"/>
      <c r="C132" s="307" t="s">
        <v>957</v>
      </c>
      <c r="D132" s="307"/>
      <c r="E132" s="307"/>
      <c r="F132" s="308" t="s">
        <v>946</v>
      </c>
      <c r="G132" s="307"/>
      <c r="H132" s="307" t="s">
        <v>958</v>
      </c>
      <c r="I132" s="307" t="s">
        <v>942</v>
      </c>
      <c r="J132" s="307">
        <v>20</v>
      </c>
      <c r="K132" s="327"/>
    </row>
    <row r="133" ht="15" customHeight="1">
      <c r="B133" s="325"/>
      <c r="C133" s="283" t="s">
        <v>945</v>
      </c>
      <c r="D133" s="283"/>
      <c r="E133" s="283"/>
      <c r="F133" s="305" t="s">
        <v>946</v>
      </c>
      <c r="G133" s="283"/>
      <c r="H133" s="283" t="s">
        <v>980</v>
      </c>
      <c r="I133" s="283" t="s">
        <v>942</v>
      </c>
      <c r="J133" s="283">
        <v>50</v>
      </c>
      <c r="K133" s="327"/>
    </row>
    <row r="134" ht="15" customHeight="1">
      <c r="B134" s="325"/>
      <c r="C134" s="283" t="s">
        <v>959</v>
      </c>
      <c r="D134" s="283"/>
      <c r="E134" s="283"/>
      <c r="F134" s="305" t="s">
        <v>946</v>
      </c>
      <c r="G134" s="283"/>
      <c r="H134" s="283" t="s">
        <v>980</v>
      </c>
      <c r="I134" s="283" t="s">
        <v>942</v>
      </c>
      <c r="J134" s="283">
        <v>50</v>
      </c>
      <c r="K134" s="327"/>
    </row>
    <row r="135" ht="15" customHeight="1">
      <c r="B135" s="325"/>
      <c r="C135" s="283" t="s">
        <v>965</v>
      </c>
      <c r="D135" s="283"/>
      <c r="E135" s="283"/>
      <c r="F135" s="305" t="s">
        <v>946</v>
      </c>
      <c r="G135" s="283"/>
      <c r="H135" s="283" t="s">
        <v>980</v>
      </c>
      <c r="I135" s="283" t="s">
        <v>942</v>
      </c>
      <c r="J135" s="283">
        <v>50</v>
      </c>
      <c r="K135" s="327"/>
    </row>
    <row r="136" ht="15" customHeight="1">
      <c r="B136" s="325"/>
      <c r="C136" s="283" t="s">
        <v>967</v>
      </c>
      <c r="D136" s="283"/>
      <c r="E136" s="283"/>
      <c r="F136" s="305" t="s">
        <v>946</v>
      </c>
      <c r="G136" s="283"/>
      <c r="H136" s="283" t="s">
        <v>980</v>
      </c>
      <c r="I136" s="283" t="s">
        <v>942</v>
      </c>
      <c r="J136" s="283">
        <v>50</v>
      </c>
      <c r="K136" s="327"/>
    </row>
    <row r="137" ht="15" customHeight="1">
      <c r="B137" s="325"/>
      <c r="C137" s="283" t="s">
        <v>968</v>
      </c>
      <c r="D137" s="283"/>
      <c r="E137" s="283"/>
      <c r="F137" s="305" t="s">
        <v>946</v>
      </c>
      <c r="G137" s="283"/>
      <c r="H137" s="283" t="s">
        <v>993</v>
      </c>
      <c r="I137" s="283" t="s">
        <v>942</v>
      </c>
      <c r="J137" s="283">
        <v>255</v>
      </c>
      <c r="K137" s="327"/>
    </row>
    <row r="138" ht="15" customHeight="1">
      <c r="B138" s="325"/>
      <c r="C138" s="283" t="s">
        <v>970</v>
      </c>
      <c r="D138" s="283"/>
      <c r="E138" s="283"/>
      <c r="F138" s="305" t="s">
        <v>940</v>
      </c>
      <c r="G138" s="283"/>
      <c r="H138" s="283" t="s">
        <v>994</v>
      </c>
      <c r="I138" s="283" t="s">
        <v>972</v>
      </c>
      <c r="J138" s="283"/>
      <c r="K138" s="327"/>
    </row>
    <row r="139" ht="15" customHeight="1">
      <c r="B139" s="325"/>
      <c r="C139" s="283" t="s">
        <v>973</v>
      </c>
      <c r="D139" s="283"/>
      <c r="E139" s="283"/>
      <c r="F139" s="305" t="s">
        <v>940</v>
      </c>
      <c r="G139" s="283"/>
      <c r="H139" s="283" t="s">
        <v>995</v>
      </c>
      <c r="I139" s="283" t="s">
        <v>975</v>
      </c>
      <c r="J139" s="283"/>
      <c r="K139" s="327"/>
    </row>
    <row r="140" ht="15" customHeight="1">
      <c r="B140" s="325"/>
      <c r="C140" s="283" t="s">
        <v>976</v>
      </c>
      <c r="D140" s="283"/>
      <c r="E140" s="283"/>
      <c r="F140" s="305" t="s">
        <v>940</v>
      </c>
      <c r="G140" s="283"/>
      <c r="H140" s="283" t="s">
        <v>976</v>
      </c>
      <c r="I140" s="283" t="s">
        <v>975</v>
      </c>
      <c r="J140" s="283"/>
      <c r="K140" s="327"/>
    </row>
    <row r="141" ht="15" customHeight="1">
      <c r="B141" s="325"/>
      <c r="C141" s="283" t="s">
        <v>39</v>
      </c>
      <c r="D141" s="283"/>
      <c r="E141" s="283"/>
      <c r="F141" s="305" t="s">
        <v>940</v>
      </c>
      <c r="G141" s="283"/>
      <c r="H141" s="283" t="s">
        <v>996</v>
      </c>
      <c r="I141" s="283" t="s">
        <v>975</v>
      </c>
      <c r="J141" s="283"/>
      <c r="K141" s="327"/>
    </row>
    <row r="142" ht="15" customHeight="1">
      <c r="B142" s="325"/>
      <c r="C142" s="283" t="s">
        <v>997</v>
      </c>
      <c r="D142" s="283"/>
      <c r="E142" s="283"/>
      <c r="F142" s="305" t="s">
        <v>940</v>
      </c>
      <c r="G142" s="283"/>
      <c r="H142" s="283" t="s">
        <v>998</v>
      </c>
      <c r="I142" s="283" t="s">
        <v>975</v>
      </c>
      <c r="J142" s="283"/>
      <c r="K142" s="327"/>
    </row>
    <row r="143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ht="18.75" customHeight="1">
      <c r="B144" s="280"/>
      <c r="C144" s="280"/>
      <c r="D144" s="280"/>
      <c r="E144" s="280"/>
      <c r="F144" s="317"/>
      <c r="G144" s="280"/>
      <c r="H144" s="280"/>
      <c r="I144" s="280"/>
      <c r="J144" s="280"/>
      <c r="K144" s="280"/>
    </row>
    <row r="145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ht="45" customHeight="1">
      <c r="B147" s="295"/>
      <c r="C147" s="296" t="s">
        <v>999</v>
      </c>
      <c r="D147" s="296"/>
      <c r="E147" s="296"/>
      <c r="F147" s="296"/>
      <c r="G147" s="296"/>
      <c r="H147" s="296"/>
      <c r="I147" s="296"/>
      <c r="J147" s="296"/>
      <c r="K147" s="297"/>
    </row>
    <row r="148" ht="17.25" customHeight="1">
      <c r="B148" s="295"/>
      <c r="C148" s="298" t="s">
        <v>934</v>
      </c>
      <c r="D148" s="298"/>
      <c r="E148" s="298"/>
      <c r="F148" s="298" t="s">
        <v>935</v>
      </c>
      <c r="G148" s="299"/>
      <c r="H148" s="298" t="s">
        <v>55</v>
      </c>
      <c r="I148" s="298" t="s">
        <v>58</v>
      </c>
      <c r="J148" s="298" t="s">
        <v>936</v>
      </c>
      <c r="K148" s="297"/>
    </row>
    <row r="149" ht="17.25" customHeight="1">
      <c r="B149" s="295"/>
      <c r="C149" s="300" t="s">
        <v>937</v>
      </c>
      <c r="D149" s="300"/>
      <c r="E149" s="300"/>
      <c r="F149" s="301" t="s">
        <v>938</v>
      </c>
      <c r="G149" s="302"/>
      <c r="H149" s="300"/>
      <c r="I149" s="300"/>
      <c r="J149" s="300" t="s">
        <v>939</v>
      </c>
      <c r="K149" s="297"/>
    </row>
    <row r="150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ht="15" customHeight="1">
      <c r="B151" s="306"/>
      <c r="C151" s="331" t="s">
        <v>943</v>
      </c>
      <c r="D151" s="283"/>
      <c r="E151" s="283"/>
      <c r="F151" s="332" t="s">
        <v>940</v>
      </c>
      <c r="G151" s="283"/>
      <c r="H151" s="331" t="s">
        <v>980</v>
      </c>
      <c r="I151" s="331" t="s">
        <v>942</v>
      </c>
      <c r="J151" s="331">
        <v>120</v>
      </c>
      <c r="K151" s="327"/>
    </row>
    <row r="152" ht="15" customHeight="1">
      <c r="B152" s="306"/>
      <c r="C152" s="331" t="s">
        <v>989</v>
      </c>
      <c r="D152" s="283"/>
      <c r="E152" s="283"/>
      <c r="F152" s="332" t="s">
        <v>940</v>
      </c>
      <c r="G152" s="283"/>
      <c r="H152" s="331" t="s">
        <v>1000</v>
      </c>
      <c r="I152" s="331" t="s">
        <v>942</v>
      </c>
      <c r="J152" s="331" t="s">
        <v>991</v>
      </c>
      <c r="K152" s="327"/>
    </row>
    <row r="153" ht="15" customHeight="1">
      <c r="B153" s="306"/>
      <c r="C153" s="331" t="s">
        <v>888</v>
      </c>
      <c r="D153" s="283"/>
      <c r="E153" s="283"/>
      <c r="F153" s="332" t="s">
        <v>940</v>
      </c>
      <c r="G153" s="283"/>
      <c r="H153" s="331" t="s">
        <v>1001</v>
      </c>
      <c r="I153" s="331" t="s">
        <v>942</v>
      </c>
      <c r="J153" s="331" t="s">
        <v>991</v>
      </c>
      <c r="K153" s="327"/>
    </row>
    <row r="154" ht="15" customHeight="1">
      <c r="B154" s="306"/>
      <c r="C154" s="331" t="s">
        <v>945</v>
      </c>
      <c r="D154" s="283"/>
      <c r="E154" s="283"/>
      <c r="F154" s="332" t="s">
        <v>946</v>
      </c>
      <c r="G154" s="283"/>
      <c r="H154" s="331" t="s">
        <v>980</v>
      </c>
      <c r="I154" s="331" t="s">
        <v>942</v>
      </c>
      <c r="J154" s="331">
        <v>50</v>
      </c>
      <c r="K154" s="327"/>
    </row>
    <row r="155" ht="15" customHeight="1">
      <c r="B155" s="306"/>
      <c r="C155" s="331" t="s">
        <v>948</v>
      </c>
      <c r="D155" s="283"/>
      <c r="E155" s="283"/>
      <c r="F155" s="332" t="s">
        <v>940</v>
      </c>
      <c r="G155" s="283"/>
      <c r="H155" s="331" t="s">
        <v>980</v>
      </c>
      <c r="I155" s="331" t="s">
        <v>950</v>
      </c>
      <c r="J155" s="331"/>
      <c r="K155" s="327"/>
    </row>
    <row r="156" ht="15" customHeight="1">
      <c r="B156" s="306"/>
      <c r="C156" s="331" t="s">
        <v>959</v>
      </c>
      <c r="D156" s="283"/>
      <c r="E156" s="283"/>
      <c r="F156" s="332" t="s">
        <v>946</v>
      </c>
      <c r="G156" s="283"/>
      <c r="H156" s="331" t="s">
        <v>980</v>
      </c>
      <c r="I156" s="331" t="s">
        <v>942</v>
      </c>
      <c r="J156" s="331">
        <v>50</v>
      </c>
      <c r="K156" s="327"/>
    </row>
    <row r="157" ht="15" customHeight="1">
      <c r="B157" s="306"/>
      <c r="C157" s="331" t="s">
        <v>967</v>
      </c>
      <c r="D157" s="283"/>
      <c r="E157" s="283"/>
      <c r="F157" s="332" t="s">
        <v>946</v>
      </c>
      <c r="G157" s="283"/>
      <c r="H157" s="331" t="s">
        <v>980</v>
      </c>
      <c r="I157" s="331" t="s">
        <v>942</v>
      </c>
      <c r="J157" s="331">
        <v>50</v>
      </c>
      <c r="K157" s="327"/>
    </row>
    <row r="158" ht="15" customHeight="1">
      <c r="B158" s="306"/>
      <c r="C158" s="331" t="s">
        <v>965</v>
      </c>
      <c r="D158" s="283"/>
      <c r="E158" s="283"/>
      <c r="F158" s="332" t="s">
        <v>946</v>
      </c>
      <c r="G158" s="283"/>
      <c r="H158" s="331" t="s">
        <v>980</v>
      </c>
      <c r="I158" s="331" t="s">
        <v>942</v>
      </c>
      <c r="J158" s="331">
        <v>50</v>
      </c>
      <c r="K158" s="327"/>
    </row>
    <row r="159" ht="15" customHeight="1">
      <c r="B159" s="306"/>
      <c r="C159" s="331" t="s">
        <v>104</v>
      </c>
      <c r="D159" s="283"/>
      <c r="E159" s="283"/>
      <c r="F159" s="332" t="s">
        <v>940</v>
      </c>
      <c r="G159" s="283"/>
      <c r="H159" s="331" t="s">
        <v>1002</v>
      </c>
      <c r="I159" s="331" t="s">
        <v>942</v>
      </c>
      <c r="J159" s="331" t="s">
        <v>1003</v>
      </c>
      <c r="K159" s="327"/>
    </row>
    <row r="160" ht="15" customHeight="1">
      <c r="B160" s="306"/>
      <c r="C160" s="331" t="s">
        <v>1004</v>
      </c>
      <c r="D160" s="283"/>
      <c r="E160" s="283"/>
      <c r="F160" s="332" t="s">
        <v>940</v>
      </c>
      <c r="G160" s="283"/>
      <c r="H160" s="331" t="s">
        <v>1005</v>
      </c>
      <c r="I160" s="331" t="s">
        <v>975</v>
      </c>
      <c r="J160" s="331"/>
      <c r="K160" s="327"/>
    </row>
    <row r="16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ht="18.75" customHeight="1">
      <c r="B162" s="280"/>
      <c r="C162" s="283"/>
      <c r="D162" s="283"/>
      <c r="E162" s="283"/>
      <c r="F162" s="305"/>
      <c r="G162" s="283"/>
      <c r="H162" s="283"/>
      <c r="I162" s="283"/>
      <c r="J162" s="283"/>
      <c r="K162" s="280"/>
    </row>
    <row r="163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ht="45" customHeight="1">
      <c r="B165" s="273"/>
      <c r="C165" s="274" t="s">
        <v>1006</v>
      </c>
      <c r="D165" s="274"/>
      <c r="E165" s="274"/>
      <c r="F165" s="274"/>
      <c r="G165" s="274"/>
      <c r="H165" s="274"/>
      <c r="I165" s="274"/>
      <c r="J165" s="274"/>
      <c r="K165" s="275"/>
    </row>
    <row r="166" ht="17.25" customHeight="1">
      <c r="B166" s="273"/>
      <c r="C166" s="298" t="s">
        <v>934</v>
      </c>
      <c r="D166" s="298"/>
      <c r="E166" s="298"/>
      <c r="F166" s="298" t="s">
        <v>935</v>
      </c>
      <c r="G166" s="335"/>
      <c r="H166" s="336" t="s">
        <v>55</v>
      </c>
      <c r="I166" s="336" t="s">
        <v>58</v>
      </c>
      <c r="J166" s="298" t="s">
        <v>936</v>
      </c>
      <c r="K166" s="275"/>
    </row>
    <row r="167" ht="17.25" customHeight="1">
      <c r="B167" s="276"/>
      <c r="C167" s="300" t="s">
        <v>937</v>
      </c>
      <c r="D167" s="300"/>
      <c r="E167" s="300"/>
      <c r="F167" s="301" t="s">
        <v>938</v>
      </c>
      <c r="G167" s="337"/>
      <c r="H167" s="338"/>
      <c r="I167" s="338"/>
      <c r="J167" s="300" t="s">
        <v>939</v>
      </c>
      <c r="K167" s="278"/>
    </row>
    <row r="168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ht="15" customHeight="1">
      <c r="B169" s="306"/>
      <c r="C169" s="283" t="s">
        <v>943</v>
      </c>
      <c r="D169" s="283"/>
      <c r="E169" s="283"/>
      <c r="F169" s="305" t="s">
        <v>940</v>
      </c>
      <c r="G169" s="283"/>
      <c r="H169" s="283" t="s">
        <v>980</v>
      </c>
      <c r="I169" s="283" t="s">
        <v>942</v>
      </c>
      <c r="J169" s="283">
        <v>120</v>
      </c>
      <c r="K169" s="327"/>
    </row>
    <row r="170" ht="15" customHeight="1">
      <c r="B170" s="306"/>
      <c r="C170" s="283" t="s">
        <v>989</v>
      </c>
      <c r="D170" s="283"/>
      <c r="E170" s="283"/>
      <c r="F170" s="305" t="s">
        <v>940</v>
      </c>
      <c r="G170" s="283"/>
      <c r="H170" s="283" t="s">
        <v>990</v>
      </c>
      <c r="I170" s="283" t="s">
        <v>942</v>
      </c>
      <c r="J170" s="283" t="s">
        <v>991</v>
      </c>
      <c r="K170" s="327"/>
    </row>
    <row r="171" ht="15" customHeight="1">
      <c r="B171" s="306"/>
      <c r="C171" s="283" t="s">
        <v>888</v>
      </c>
      <c r="D171" s="283"/>
      <c r="E171" s="283"/>
      <c r="F171" s="305" t="s">
        <v>940</v>
      </c>
      <c r="G171" s="283"/>
      <c r="H171" s="283" t="s">
        <v>1007</v>
      </c>
      <c r="I171" s="283" t="s">
        <v>942</v>
      </c>
      <c r="J171" s="283" t="s">
        <v>991</v>
      </c>
      <c r="K171" s="327"/>
    </row>
    <row r="172" ht="15" customHeight="1">
      <c r="B172" s="306"/>
      <c r="C172" s="283" t="s">
        <v>945</v>
      </c>
      <c r="D172" s="283"/>
      <c r="E172" s="283"/>
      <c r="F172" s="305" t="s">
        <v>946</v>
      </c>
      <c r="G172" s="283"/>
      <c r="H172" s="283" t="s">
        <v>1007</v>
      </c>
      <c r="I172" s="283" t="s">
        <v>942</v>
      </c>
      <c r="J172" s="283">
        <v>50</v>
      </c>
      <c r="K172" s="327"/>
    </row>
    <row r="173" ht="15" customHeight="1">
      <c r="B173" s="306"/>
      <c r="C173" s="283" t="s">
        <v>948</v>
      </c>
      <c r="D173" s="283"/>
      <c r="E173" s="283"/>
      <c r="F173" s="305" t="s">
        <v>940</v>
      </c>
      <c r="G173" s="283"/>
      <c r="H173" s="283" t="s">
        <v>1007</v>
      </c>
      <c r="I173" s="283" t="s">
        <v>950</v>
      </c>
      <c r="J173" s="283"/>
      <c r="K173" s="327"/>
    </row>
    <row r="174" ht="15" customHeight="1">
      <c r="B174" s="306"/>
      <c r="C174" s="283" t="s">
        <v>959</v>
      </c>
      <c r="D174" s="283"/>
      <c r="E174" s="283"/>
      <c r="F174" s="305" t="s">
        <v>946</v>
      </c>
      <c r="G174" s="283"/>
      <c r="H174" s="283" t="s">
        <v>1007</v>
      </c>
      <c r="I174" s="283" t="s">
        <v>942</v>
      </c>
      <c r="J174" s="283">
        <v>50</v>
      </c>
      <c r="K174" s="327"/>
    </row>
    <row r="175" ht="15" customHeight="1">
      <c r="B175" s="306"/>
      <c r="C175" s="283" t="s">
        <v>967</v>
      </c>
      <c r="D175" s="283"/>
      <c r="E175" s="283"/>
      <c r="F175" s="305" t="s">
        <v>946</v>
      </c>
      <c r="G175" s="283"/>
      <c r="H175" s="283" t="s">
        <v>1007</v>
      </c>
      <c r="I175" s="283" t="s">
        <v>942</v>
      </c>
      <c r="J175" s="283">
        <v>50</v>
      </c>
      <c r="K175" s="327"/>
    </row>
    <row r="176" ht="15" customHeight="1">
      <c r="B176" s="306"/>
      <c r="C176" s="283" t="s">
        <v>965</v>
      </c>
      <c r="D176" s="283"/>
      <c r="E176" s="283"/>
      <c r="F176" s="305" t="s">
        <v>946</v>
      </c>
      <c r="G176" s="283"/>
      <c r="H176" s="283" t="s">
        <v>1007</v>
      </c>
      <c r="I176" s="283" t="s">
        <v>942</v>
      </c>
      <c r="J176" s="283">
        <v>50</v>
      </c>
      <c r="K176" s="327"/>
    </row>
    <row r="177" ht="15" customHeight="1">
      <c r="B177" s="306"/>
      <c r="C177" s="283" t="s">
        <v>116</v>
      </c>
      <c r="D177" s="283"/>
      <c r="E177" s="283"/>
      <c r="F177" s="305" t="s">
        <v>940</v>
      </c>
      <c r="G177" s="283"/>
      <c r="H177" s="283" t="s">
        <v>1008</v>
      </c>
      <c r="I177" s="283" t="s">
        <v>1009</v>
      </c>
      <c r="J177" s="283"/>
      <c r="K177" s="327"/>
    </row>
    <row r="178" ht="15" customHeight="1">
      <c r="B178" s="306"/>
      <c r="C178" s="283" t="s">
        <v>58</v>
      </c>
      <c r="D178" s="283"/>
      <c r="E178" s="283"/>
      <c r="F178" s="305" t="s">
        <v>940</v>
      </c>
      <c r="G178" s="283"/>
      <c r="H178" s="283" t="s">
        <v>1010</v>
      </c>
      <c r="I178" s="283" t="s">
        <v>1011</v>
      </c>
      <c r="J178" s="283">
        <v>1</v>
      </c>
      <c r="K178" s="327"/>
    </row>
    <row r="179" ht="15" customHeight="1">
      <c r="B179" s="306"/>
      <c r="C179" s="283" t="s">
        <v>54</v>
      </c>
      <c r="D179" s="283"/>
      <c r="E179" s="283"/>
      <c r="F179" s="305" t="s">
        <v>940</v>
      </c>
      <c r="G179" s="283"/>
      <c r="H179" s="283" t="s">
        <v>1012</v>
      </c>
      <c r="I179" s="283" t="s">
        <v>942</v>
      </c>
      <c r="J179" s="283">
        <v>20</v>
      </c>
      <c r="K179" s="327"/>
    </row>
    <row r="180" ht="15" customHeight="1">
      <c r="B180" s="306"/>
      <c r="C180" s="283" t="s">
        <v>55</v>
      </c>
      <c r="D180" s="283"/>
      <c r="E180" s="283"/>
      <c r="F180" s="305" t="s">
        <v>940</v>
      </c>
      <c r="G180" s="283"/>
      <c r="H180" s="283" t="s">
        <v>1013</v>
      </c>
      <c r="I180" s="283" t="s">
        <v>942</v>
      </c>
      <c r="J180" s="283">
        <v>255</v>
      </c>
      <c r="K180" s="327"/>
    </row>
    <row r="181" ht="15" customHeight="1">
      <c r="B181" s="306"/>
      <c r="C181" s="283" t="s">
        <v>117</v>
      </c>
      <c r="D181" s="283"/>
      <c r="E181" s="283"/>
      <c r="F181" s="305" t="s">
        <v>940</v>
      </c>
      <c r="G181" s="283"/>
      <c r="H181" s="283" t="s">
        <v>904</v>
      </c>
      <c r="I181" s="283" t="s">
        <v>942</v>
      </c>
      <c r="J181" s="283">
        <v>10</v>
      </c>
      <c r="K181" s="327"/>
    </row>
    <row r="182" ht="15" customHeight="1">
      <c r="B182" s="306"/>
      <c r="C182" s="283" t="s">
        <v>118</v>
      </c>
      <c r="D182" s="283"/>
      <c r="E182" s="283"/>
      <c r="F182" s="305" t="s">
        <v>940</v>
      </c>
      <c r="G182" s="283"/>
      <c r="H182" s="283" t="s">
        <v>1014</v>
      </c>
      <c r="I182" s="283" t="s">
        <v>975</v>
      </c>
      <c r="J182" s="283"/>
      <c r="K182" s="327"/>
    </row>
    <row r="183" ht="15" customHeight="1">
      <c r="B183" s="306"/>
      <c r="C183" s="283" t="s">
        <v>1015</v>
      </c>
      <c r="D183" s="283"/>
      <c r="E183" s="283"/>
      <c r="F183" s="305" t="s">
        <v>940</v>
      </c>
      <c r="G183" s="283"/>
      <c r="H183" s="283" t="s">
        <v>1016</v>
      </c>
      <c r="I183" s="283" t="s">
        <v>975</v>
      </c>
      <c r="J183" s="283"/>
      <c r="K183" s="327"/>
    </row>
    <row r="184" ht="15" customHeight="1">
      <c r="B184" s="306"/>
      <c r="C184" s="283" t="s">
        <v>1004</v>
      </c>
      <c r="D184" s="283"/>
      <c r="E184" s="283"/>
      <c r="F184" s="305" t="s">
        <v>940</v>
      </c>
      <c r="G184" s="283"/>
      <c r="H184" s="283" t="s">
        <v>1017</v>
      </c>
      <c r="I184" s="283" t="s">
        <v>975</v>
      </c>
      <c r="J184" s="283"/>
      <c r="K184" s="327"/>
    </row>
    <row r="185" ht="15" customHeight="1">
      <c r="B185" s="306"/>
      <c r="C185" s="283" t="s">
        <v>120</v>
      </c>
      <c r="D185" s="283"/>
      <c r="E185" s="283"/>
      <c r="F185" s="305" t="s">
        <v>946</v>
      </c>
      <c r="G185" s="283"/>
      <c r="H185" s="283" t="s">
        <v>1018</v>
      </c>
      <c r="I185" s="283" t="s">
        <v>942</v>
      </c>
      <c r="J185" s="283">
        <v>50</v>
      </c>
      <c r="K185" s="327"/>
    </row>
    <row r="186" ht="15" customHeight="1">
      <c r="B186" s="306"/>
      <c r="C186" s="283" t="s">
        <v>1019</v>
      </c>
      <c r="D186" s="283"/>
      <c r="E186" s="283"/>
      <c r="F186" s="305" t="s">
        <v>946</v>
      </c>
      <c r="G186" s="283"/>
      <c r="H186" s="283" t="s">
        <v>1020</v>
      </c>
      <c r="I186" s="283" t="s">
        <v>1021</v>
      </c>
      <c r="J186" s="283"/>
      <c r="K186" s="327"/>
    </row>
    <row r="187" ht="15" customHeight="1">
      <c r="B187" s="306"/>
      <c r="C187" s="283" t="s">
        <v>1022</v>
      </c>
      <c r="D187" s="283"/>
      <c r="E187" s="283"/>
      <c r="F187" s="305" t="s">
        <v>946</v>
      </c>
      <c r="G187" s="283"/>
      <c r="H187" s="283" t="s">
        <v>1023</v>
      </c>
      <c r="I187" s="283" t="s">
        <v>1021</v>
      </c>
      <c r="J187" s="283"/>
      <c r="K187" s="327"/>
    </row>
    <row r="188" ht="15" customHeight="1">
      <c r="B188" s="306"/>
      <c r="C188" s="283" t="s">
        <v>1024</v>
      </c>
      <c r="D188" s="283"/>
      <c r="E188" s="283"/>
      <c r="F188" s="305" t="s">
        <v>946</v>
      </c>
      <c r="G188" s="283"/>
      <c r="H188" s="283" t="s">
        <v>1025</v>
      </c>
      <c r="I188" s="283" t="s">
        <v>1021</v>
      </c>
      <c r="J188" s="283"/>
      <c r="K188" s="327"/>
    </row>
    <row r="189" ht="15" customHeight="1">
      <c r="B189" s="306"/>
      <c r="C189" s="339" t="s">
        <v>1026</v>
      </c>
      <c r="D189" s="283"/>
      <c r="E189" s="283"/>
      <c r="F189" s="305" t="s">
        <v>946</v>
      </c>
      <c r="G189" s="283"/>
      <c r="H189" s="283" t="s">
        <v>1027</v>
      </c>
      <c r="I189" s="283" t="s">
        <v>1028</v>
      </c>
      <c r="J189" s="340" t="s">
        <v>1029</v>
      </c>
      <c r="K189" s="327"/>
    </row>
    <row r="190" ht="15" customHeight="1">
      <c r="B190" s="306"/>
      <c r="C190" s="290" t="s">
        <v>43</v>
      </c>
      <c r="D190" s="283"/>
      <c r="E190" s="283"/>
      <c r="F190" s="305" t="s">
        <v>940</v>
      </c>
      <c r="G190" s="283"/>
      <c r="H190" s="280" t="s">
        <v>1030</v>
      </c>
      <c r="I190" s="283" t="s">
        <v>1031</v>
      </c>
      <c r="J190" s="283"/>
      <c r="K190" s="327"/>
    </row>
    <row r="191" ht="15" customHeight="1">
      <c r="B191" s="306"/>
      <c r="C191" s="290" t="s">
        <v>1032</v>
      </c>
      <c r="D191" s="283"/>
      <c r="E191" s="283"/>
      <c r="F191" s="305" t="s">
        <v>940</v>
      </c>
      <c r="G191" s="283"/>
      <c r="H191" s="283" t="s">
        <v>1033</v>
      </c>
      <c r="I191" s="283" t="s">
        <v>975</v>
      </c>
      <c r="J191" s="283"/>
      <c r="K191" s="327"/>
    </row>
    <row r="192" ht="15" customHeight="1">
      <c r="B192" s="306"/>
      <c r="C192" s="290" t="s">
        <v>1034</v>
      </c>
      <c r="D192" s="283"/>
      <c r="E192" s="283"/>
      <c r="F192" s="305" t="s">
        <v>940</v>
      </c>
      <c r="G192" s="283"/>
      <c r="H192" s="283" t="s">
        <v>1035</v>
      </c>
      <c r="I192" s="283" t="s">
        <v>975</v>
      </c>
      <c r="J192" s="283"/>
      <c r="K192" s="327"/>
    </row>
    <row r="193" ht="15" customHeight="1">
      <c r="B193" s="306"/>
      <c r="C193" s="290" t="s">
        <v>1036</v>
      </c>
      <c r="D193" s="283"/>
      <c r="E193" s="283"/>
      <c r="F193" s="305" t="s">
        <v>946</v>
      </c>
      <c r="G193" s="283"/>
      <c r="H193" s="283" t="s">
        <v>1037</v>
      </c>
      <c r="I193" s="283" t="s">
        <v>975</v>
      </c>
      <c r="J193" s="283"/>
      <c r="K193" s="327"/>
    </row>
    <row r="194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ht="18.75" customHeight="1">
      <c r="B195" s="280"/>
      <c r="C195" s="283"/>
      <c r="D195" s="283"/>
      <c r="E195" s="283"/>
      <c r="F195" s="305"/>
      <c r="G195" s="283"/>
      <c r="H195" s="283"/>
      <c r="I195" s="283"/>
      <c r="J195" s="283"/>
      <c r="K195" s="280"/>
    </row>
    <row r="196" ht="18.75" customHeight="1">
      <c r="B196" s="280"/>
      <c r="C196" s="283"/>
      <c r="D196" s="283"/>
      <c r="E196" s="283"/>
      <c r="F196" s="305"/>
      <c r="G196" s="283"/>
      <c r="H196" s="283"/>
      <c r="I196" s="283"/>
      <c r="J196" s="283"/>
      <c r="K196" s="280"/>
    </row>
    <row r="197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ht="21">
      <c r="B199" s="273"/>
      <c r="C199" s="274" t="s">
        <v>1038</v>
      </c>
      <c r="D199" s="274"/>
      <c r="E199" s="274"/>
      <c r="F199" s="274"/>
      <c r="G199" s="274"/>
      <c r="H199" s="274"/>
      <c r="I199" s="274"/>
      <c r="J199" s="274"/>
      <c r="K199" s="275"/>
    </row>
    <row r="200" ht="25.5" customHeight="1">
      <c r="B200" s="273"/>
      <c r="C200" s="342" t="s">
        <v>1039</v>
      </c>
      <c r="D200" s="342"/>
      <c r="E200" s="342"/>
      <c r="F200" s="342" t="s">
        <v>1040</v>
      </c>
      <c r="G200" s="343"/>
      <c r="H200" s="342" t="s">
        <v>1041</v>
      </c>
      <c r="I200" s="342"/>
      <c r="J200" s="342"/>
      <c r="K200" s="275"/>
    </row>
    <row r="201" ht="5.25" customHeight="1">
      <c r="B201" s="306"/>
      <c r="C201" s="303"/>
      <c r="D201" s="303"/>
      <c r="E201" s="303"/>
      <c r="F201" s="303"/>
      <c r="G201" s="283"/>
      <c r="H201" s="303"/>
      <c r="I201" s="303"/>
      <c r="J201" s="303"/>
      <c r="K201" s="327"/>
    </row>
    <row r="202" ht="15" customHeight="1">
      <c r="B202" s="306"/>
      <c r="C202" s="283" t="s">
        <v>1031</v>
      </c>
      <c r="D202" s="283"/>
      <c r="E202" s="283"/>
      <c r="F202" s="305" t="s">
        <v>44</v>
      </c>
      <c r="G202" s="283"/>
      <c r="H202" s="283" t="s">
        <v>1042</v>
      </c>
      <c r="I202" s="283"/>
      <c r="J202" s="283"/>
      <c r="K202" s="327"/>
    </row>
    <row r="203" ht="15" customHeight="1">
      <c r="B203" s="306"/>
      <c r="C203" s="312"/>
      <c r="D203" s="283"/>
      <c r="E203" s="283"/>
      <c r="F203" s="305" t="s">
        <v>45</v>
      </c>
      <c r="G203" s="283"/>
      <c r="H203" s="283" t="s">
        <v>1043</v>
      </c>
      <c r="I203" s="283"/>
      <c r="J203" s="283"/>
      <c r="K203" s="327"/>
    </row>
    <row r="204" ht="15" customHeight="1">
      <c r="B204" s="306"/>
      <c r="C204" s="312"/>
      <c r="D204" s="283"/>
      <c r="E204" s="283"/>
      <c r="F204" s="305" t="s">
        <v>48</v>
      </c>
      <c r="G204" s="283"/>
      <c r="H204" s="283" t="s">
        <v>1044</v>
      </c>
      <c r="I204" s="283"/>
      <c r="J204" s="283"/>
      <c r="K204" s="327"/>
    </row>
    <row r="205" ht="15" customHeight="1">
      <c r="B205" s="306"/>
      <c r="C205" s="283"/>
      <c r="D205" s="283"/>
      <c r="E205" s="283"/>
      <c r="F205" s="305" t="s">
        <v>46</v>
      </c>
      <c r="G205" s="283"/>
      <c r="H205" s="283" t="s">
        <v>1045</v>
      </c>
      <c r="I205" s="283"/>
      <c r="J205" s="283"/>
      <c r="K205" s="327"/>
    </row>
    <row r="206" ht="15" customHeight="1">
      <c r="B206" s="306"/>
      <c r="C206" s="283"/>
      <c r="D206" s="283"/>
      <c r="E206" s="283"/>
      <c r="F206" s="305" t="s">
        <v>47</v>
      </c>
      <c r="G206" s="283"/>
      <c r="H206" s="283" t="s">
        <v>1046</v>
      </c>
      <c r="I206" s="283"/>
      <c r="J206" s="283"/>
      <c r="K206" s="327"/>
    </row>
    <row r="207" ht="15" customHeight="1">
      <c r="B207" s="306"/>
      <c r="C207" s="283"/>
      <c r="D207" s="283"/>
      <c r="E207" s="283"/>
      <c r="F207" s="305"/>
      <c r="G207" s="283"/>
      <c r="H207" s="283"/>
      <c r="I207" s="283"/>
      <c r="J207" s="283"/>
      <c r="K207" s="327"/>
    </row>
    <row r="208" ht="15" customHeight="1">
      <c r="B208" s="306"/>
      <c r="C208" s="283" t="s">
        <v>987</v>
      </c>
      <c r="D208" s="283"/>
      <c r="E208" s="283"/>
      <c r="F208" s="305" t="s">
        <v>80</v>
      </c>
      <c r="G208" s="283"/>
      <c r="H208" s="283" t="s">
        <v>1047</v>
      </c>
      <c r="I208" s="283"/>
      <c r="J208" s="283"/>
      <c r="K208" s="327"/>
    </row>
    <row r="209" ht="15" customHeight="1">
      <c r="B209" s="306"/>
      <c r="C209" s="312"/>
      <c r="D209" s="283"/>
      <c r="E209" s="283"/>
      <c r="F209" s="305" t="s">
        <v>89</v>
      </c>
      <c r="G209" s="283"/>
      <c r="H209" s="283" t="s">
        <v>885</v>
      </c>
      <c r="I209" s="283"/>
      <c r="J209" s="283"/>
      <c r="K209" s="327"/>
    </row>
    <row r="210" ht="15" customHeight="1">
      <c r="B210" s="306"/>
      <c r="C210" s="283"/>
      <c r="D210" s="283"/>
      <c r="E210" s="283"/>
      <c r="F210" s="305" t="s">
        <v>883</v>
      </c>
      <c r="G210" s="283"/>
      <c r="H210" s="283" t="s">
        <v>1048</v>
      </c>
      <c r="I210" s="283"/>
      <c r="J210" s="283"/>
      <c r="K210" s="327"/>
    </row>
    <row r="211" ht="15" customHeight="1">
      <c r="B211" s="344"/>
      <c r="C211" s="312"/>
      <c r="D211" s="312"/>
      <c r="E211" s="312"/>
      <c r="F211" s="305" t="s">
        <v>886</v>
      </c>
      <c r="G211" s="290"/>
      <c r="H211" s="331" t="s">
        <v>887</v>
      </c>
      <c r="I211" s="331"/>
      <c r="J211" s="331"/>
      <c r="K211" s="345"/>
    </row>
    <row r="212" ht="15" customHeight="1">
      <c r="B212" s="344"/>
      <c r="C212" s="312"/>
      <c r="D212" s="312"/>
      <c r="E212" s="312"/>
      <c r="F212" s="305" t="s">
        <v>189</v>
      </c>
      <c r="G212" s="290"/>
      <c r="H212" s="331" t="s">
        <v>1049</v>
      </c>
      <c r="I212" s="331"/>
      <c r="J212" s="331"/>
      <c r="K212" s="345"/>
    </row>
    <row r="213" ht="15" customHeight="1">
      <c r="B213" s="344"/>
      <c r="C213" s="312"/>
      <c r="D213" s="312"/>
      <c r="E213" s="312"/>
      <c r="F213" s="346"/>
      <c r="G213" s="290"/>
      <c r="H213" s="347"/>
      <c r="I213" s="347"/>
      <c r="J213" s="347"/>
      <c r="K213" s="345"/>
    </row>
    <row r="214" ht="15" customHeight="1">
      <c r="B214" s="344"/>
      <c r="C214" s="283" t="s">
        <v>1011</v>
      </c>
      <c r="D214" s="312"/>
      <c r="E214" s="312"/>
      <c r="F214" s="305">
        <v>1</v>
      </c>
      <c r="G214" s="290"/>
      <c r="H214" s="331" t="s">
        <v>1050</v>
      </c>
      <c r="I214" s="331"/>
      <c r="J214" s="331"/>
      <c r="K214" s="345"/>
    </row>
    <row r="215" ht="15" customHeight="1">
      <c r="B215" s="344"/>
      <c r="C215" s="312"/>
      <c r="D215" s="312"/>
      <c r="E215" s="312"/>
      <c r="F215" s="305">
        <v>2</v>
      </c>
      <c r="G215" s="290"/>
      <c r="H215" s="331" t="s">
        <v>1051</v>
      </c>
      <c r="I215" s="331"/>
      <c r="J215" s="331"/>
      <c r="K215" s="345"/>
    </row>
    <row r="216" ht="15" customHeight="1">
      <c r="B216" s="344"/>
      <c r="C216" s="312"/>
      <c r="D216" s="312"/>
      <c r="E216" s="312"/>
      <c r="F216" s="305">
        <v>3</v>
      </c>
      <c r="G216" s="290"/>
      <c r="H216" s="331" t="s">
        <v>1052</v>
      </c>
      <c r="I216" s="331"/>
      <c r="J216" s="331"/>
      <c r="K216" s="345"/>
    </row>
    <row r="217" ht="15" customHeight="1">
      <c r="B217" s="344"/>
      <c r="C217" s="312"/>
      <c r="D217" s="312"/>
      <c r="E217" s="312"/>
      <c r="F217" s="305">
        <v>4</v>
      </c>
      <c r="G217" s="290"/>
      <c r="H217" s="331" t="s">
        <v>1053</v>
      </c>
      <c r="I217" s="331"/>
      <c r="J217" s="331"/>
      <c r="K217" s="345"/>
    </row>
    <row r="218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2019-03-14T12:57:56Z</dcterms:created>
  <dcterms:modified xsi:type="dcterms:W3CDTF">2019-03-14T12:58:01Z</dcterms:modified>
</cp:coreProperties>
</file>