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Přejezd P58 km 95,201" sheetId="2" r:id="rId2"/>
    <sheet name="Č12 - Přejezd P59 km 96,489" sheetId="3" r:id="rId3"/>
    <sheet name="Č13 - Přejezd P60 km 99,108" sheetId="4" r:id="rId4"/>
    <sheet name="Č14 - Přejezd P61 km 99,836" sheetId="5" r:id="rId5"/>
    <sheet name="Č15 - Měcholupy - Trnovan..." sheetId="6" r:id="rId6"/>
    <sheet name="Č16 - GPK - propracování ..." sheetId="7" r:id="rId7"/>
    <sheet name="Č21 - km 88,073 - 88,463" sheetId="8" r:id="rId8"/>
    <sheet name="Č22 - km 90,588 - 90,758" sheetId="9" r:id="rId9"/>
    <sheet name="Č31 - přejezd P58 km 95,2..." sheetId="10" r:id="rId10"/>
    <sheet name="Č32 - přejezd P59 km 96,4..." sheetId="11" r:id="rId11"/>
    <sheet name="Č33 - přejezd P60 km 99,1..." sheetId="12" r:id="rId12"/>
    <sheet name="Č34 - přejezd P61 km 99,8..." sheetId="13" r:id="rId13"/>
    <sheet name="Č35 - Měcholupy - Trnovan..." sheetId="14" r:id="rId14"/>
    <sheet name="Č36 - GPK - propracování ..." sheetId="15" r:id="rId15"/>
    <sheet name="Č41 - VRN" sheetId="16" r:id="rId16"/>
    <sheet name="Pokyny pro vyplnění" sheetId="17" r:id="rId17"/>
  </sheets>
  <definedNames>
    <definedName name="_xlnm.Print_Area" localSheetId="0">'Rekapitulace stavby'!$D$4:$AO$36,'Rekapitulace stavby'!$C$42:$AQ$74</definedName>
    <definedName name="_xlnm.Print_Titles" localSheetId="0">'Rekapitulace stavby'!$52:$52</definedName>
    <definedName name="_xlnm._FilterDatabase" localSheetId="1" hidden="1">'Č11 - Přejezd P58 km 95,201'!$C$84:$K$179</definedName>
    <definedName name="_xlnm.Print_Area" localSheetId="1">'Č11 - Přejezd P58 km 95,201'!$C$4:$J$41,'Č11 - Přejezd P58 km 95,201'!$C$47:$J$64,'Č11 - Přejezd P58 km 95,201'!$C$70:$K$179</definedName>
    <definedName name="_xlnm.Print_Titles" localSheetId="1">'Č11 - Přejezd P58 km 95,201'!$84:$84</definedName>
    <definedName name="_xlnm._FilterDatabase" localSheetId="2" hidden="1">'Č12 - Přejezd P59 km 96,489'!$C$84:$K$166</definedName>
    <definedName name="_xlnm.Print_Area" localSheetId="2">'Č12 - Přejezd P59 km 96,489'!$C$4:$J$41,'Č12 - Přejezd P59 km 96,489'!$C$47:$J$64,'Č12 - Přejezd P59 km 96,489'!$C$70:$K$166</definedName>
    <definedName name="_xlnm.Print_Titles" localSheetId="2">'Č12 - Přejezd P59 km 96,489'!$84:$84</definedName>
    <definedName name="_xlnm._FilterDatabase" localSheetId="3" hidden="1">'Č13 - Přejezd P60 km 99,108'!$C$84:$K$157</definedName>
    <definedName name="_xlnm.Print_Area" localSheetId="3">'Č13 - Přejezd P60 km 99,108'!$C$4:$J$41,'Č13 - Přejezd P60 km 99,108'!$C$47:$J$64,'Č13 - Přejezd P60 km 99,108'!$C$70:$K$157</definedName>
    <definedName name="_xlnm.Print_Titles" localSheetId="3">'Č13 - Přejezd P60 km 99,108'!$84:$84</definedName>
    <definedName name="_xlnm._FilterDatabase" localSheetId="4" hidden="1">'Č14 - Přejezd P61 km 99,836'!$C$84:$K$149</definedName>
    <definedName name="_xlnm.Print_Area" localSheetId="4">'Č14 - Přejezd P61 km 99,836'!$C$4:$J$41,'Č14 - Přejezd P61 km 99,836'!$C$47:$J$64,'Č14 - Přejezd P61 km 99,836'!$C$70:$K$149</definedName>
    <definedName name="_xlnm.Print_Titles" localSheetId="4">'Č14 - Přejezd P61 km 99,836'!$84:$84</definedName>
    <definedName name="_xlnm._FilterDatabase" localSheetId="5" hidden="1">'Č15 - Měcholupy - Trnovan...'!$C$84:$K$151</definedName>
    <definedName name="_xlnm.Print_Area" localSheetId="5">'Č15 - Měcholupy - Trnovan...'!$C$4:$J$41,'Č15 - Měcholupy - Trnovan...'!$C$47:$J$64,'Č15 - Měcholupy - Trnovan...'!$C$70:$K$151</definedName>
    <definedName name="_xlnm.Print_Titles" localSheetId="5">'Č15 - Měcholupy - Trnovan...'!$84:$84</definedName>
    <definedName name="_xlnm._FilterDatabase" localSheetId="6" hidden="1">'Č16 - GPK - propracování ...'!$C$86:$K$121</definedName>
    <definedName name="_xlnm.Print_Area" localSheetId="6">'Č16 - GPK - propracování ...'!$C$4:$J$41,'Č16 - GPK - propracování ...'!$C$47:$J$66,'Č16 - GPK - propracování ...'!$C$72:$K$121</definedName>
    <definedName name="_xlnm.Print_Titles" localSheetId="6">'Č16 - GPK - propracování ...'!$86:$86</definedName>
    <definedName name="_xlnm._FilterDatabase" localSheetId="7" hidden="1">'Č21 - km 88,073 - 88,463'!$C$87:$K$153</definedName>
    <definedName name="_xlnm.Print_Area" localSheetId="7">'Č21 - km 88,073 - 88,463'!$C$4:$J$41,'Č21 - km 88,073 - 88,463'!$C$47:$J$67,'Č21 - km 88,073 - 88,463'!$C$73:$K$153</definedName>
    <definedName name="_xlnm.Print_Titles" localSheetId="7">'Č21 - km 88,073 - 88,463'!$87:$87</definedName>
    <definedName name="_xlnm._FilterDatabase" localSheetId="8" hidden="1">'Č22 - km 90,588 - 90,758'!$C$87:$K$131</definedName>
    <definedName name="_xlnm.Print_Area" localSheetId="8">'Č22 - km 90,588 - 90,758'!$C$4:$J$41,'Č22 - km 90,588 - 90,758'!$C$47:$J$67,'Č22 - km 90,588 - 90,758'!$C$73:$K$131</definedName>
    <definedName name="_xlnm.Print_Titles" localSheetId="8">'Č22 - km 90,588 - 90,758'!$87:$87</definedName>
    <definedName name="_xlnm._FilterDatabase" localSheetId="9" hidden="1">'Č31 - přejezd P58 km 95,2...'!$C$85:$K$91</definedName>
    <definedName name="_xlnm.Print_Area" localSheetId="9">'Č31 - přejezd P58 km 95,2...'!$C$4:$J$41,'Č31 - přejezd P58 km 95,2...'!$C$47:$J$65,'Č31 - přejezd P58 km 95,2...'!$C$71:$K$91</definedName>
    <definedName name="_xlnm.Print_Titles" localSheetId="9">'Č31 - přejezd P58 km 95,2...'!$85:$85</definedName>
    <definedName name="_xlnm._FilterDatabase" localSheetId="10" hidden="1">'Č32 - přejezd P59 km 96,4...'!$C$85:$K$91</definedName>
    <definedName name="_xlnm.Print_Area" localSheetId="10">'Č32 - přejezd P59 km 96,4...'!$C$4:$J$41,'Č32 - přejezd P59 km 96,4...'!$C$47:$J$65,'Č32 - přejezd P59 km 96,4...'!$C$71:$K$91</definedName>
    <definedName name="_xlnm.Print_Titles" localSheetId="10">'Č32 - přejezd P59 km 96,4...'!$85:$85</definedName>
    <definedName name="_xlnm._FilterDatabase" localSheetId="11" hidden="1">'Č33 - přejezd P60 km 99,1...'!$C$85:$K$91</definedName>
    <definedName name="_xlnm.Print_Area" localSheetId="11">'Č33 - přejezd P60 km 99,1...'!$C$4:$J$41,'Č33 - přejezd P60 km 99,1...'!$C$47:$J$65,'Č33 - přejezd P60 km 99,1...'!$C$71:$K$91</definedName>
    <definedName name="_xlnm.Print_Titles" localSheetId="11">'Č33 - přejezd P60 km 99,1...'!$85:$85</definedName>
    <definedName name="_xlnm._FilterDatabase" localSheetId="12" hidden="1">'Č34 - přejezd P61 km 99,8...'!$C$85:$K$91</definedName>
    <definedName name="_xlnm.Print_Area" localSheetId="12">'Č34 - přejezd P61 km 99,8...'!$C$4:$J$41,'Č34 - přejezd P61 km 99,8...'!$C$47:$J$65,'Č34 - přejezd P61 km 99,8...'!$C$71:$K$91</definedName>
    <definedName name="_xlnm.Print_Titles" localSheetId="12">'Č34 - přejezd P61 km 99,8...'!$85:$85</definedName>
    <definedName name="_xlnm._FilterDatabase" localSheetId="13" hidden="1">'Č35 - Měcholupy - Trnovan...'!$C$85:$K$91</definedName>
    <definedName name="_xlnm.Print_Area" localSheetId="13">'Č35 - Měcholupy - Trnovan...'!$C$4:$J$41,'Č35 - Měcholupy - Trnovan...'!$C$47:$J$65,'Č35 - Měcholupy - Trnovan...'!$C$71:$K$91</definedName>
    <definedName name="_xlnm.Print_Titles" localSheetId="13">'Č35 - Měcholupy - Trnovan...'!$85:$85</definedName>
    <definedName name="_xlnm._FilterDatabase" localSheetId="14" hidden="1">'Č36 - GPK - propracování ...'!$C$85:$K$89</definedName>
    <definedName name="_xlnm.Print_Area" localSheetId="14">'Č36 - GPK - propracování ...'!$C$4:$J$41,'Č36 - GPK - propracování ...'!$C$47:$J$65,'Č36 - GPK - propracování ...'!$C$71:$K$89</definedName>
    <definedName name="_xlnm.Print_Titles" localSheetId="14">'Č36 - GPK - propracování ...'!$85:$85</definedName>
    <definedName name="_xlnm._FilterDatabase" localSheetId="15" hidden="1">'Č41 - VRN'!$C$85:$K$92</definedName>
    <definedName name="_xlnm.Print_Area" localSheetId="15">'Č41 - VRN'!$C$4:$J$41,'Č41 - VRN'!$C$47:$J$65,'Č41 - VRN'!$C$71:$K$92</definedName>
    <definedName name="_xlnm.Print_Titles" localSheetId="15">'Č41 - VRN'!$85:$85</definedName>
    <definedName name="_xlnm.Print_Area" localSheetId="1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6" r="J39"/>
  <c r="J38"/>
  <c i="1" r="AY73"/>
  <c i="16" r="J37"/>
  <c i="1" r="AX73"/>
  <c i="16" r="BI92"/>
  <c r="BH92"/>
  <c r="BF92"/>
  <c r="BE92"/>
  <c r="T92"/>
  <c r="R92"/>
  <c r="P92"/>
  <c r="BK92"/>
  <c r="J92"/>
  <c r="BG92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73"/>
  <c i="16" r="BH88"/>
  <c r="F38"/>
  <c i="1" r="BC73"/>
  <c i="16" r="BF88"/>
  <c r="J36"/>
  <c i="1" r="AW73"/>
  <c i="16" r="F36"/>
  <c i="1" r="BA73"/>
  <c i="16" r="BE88"/>
  <c r="J35"/>
  <c i="1" r="AV73"/>
  <c i="16" r="F35"/>
  <c i="1" r="AZ73"/>
  <c i="16" r="T88"/>
  <c r="T87"/>
  <c r="T86"/>
  <c r="R88"/>
  <c r="R87"/>
  <c r="R86"/>
  <c r="P88"/>
  <c r="P87"/>
  <c r="P86"/>
  <c i="1" r="AU73"/>
  <c i="16" r="BK88"/>
  <c r="BK87"/>
  <c r="J87"/>
  <c r="BK86"/>
  <c r="J86"/>
  <c r="J63"/>
  <c r="J32"/>
  <c i="1" r="AG73"/>
  <c i="16" r="J88"/>
  <c r="BG88"/>
  <c r="F37"/>
  <c i="1" r="BB73"/>
  <c i="16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5" r="J39"/>
  <c r="J38"/>
  <c i="1" r="AY71"/>
  <c i="15" r="J37"/>
  <c i="1" r="AX71"/>
  <c i="15" r="BI89"/>
  <c r="BH89"/>
  <c r="BF89"/>
  <c r="BE89"/>
  <c r="T89"/>
  <c r="R89"/>
  <c r="P89"/>
  <c r="BK89"/>
  <c r="J89"/>
  <c r="BG89"/>
  <c r="BI88"/>
  <c r="F39"/>
  <c i="1" r="BD71"/>
  <c i="15" r="BH88"/>
  <c r="F38"/>
  <c i="1" r="BC71"/>
  <c i="15" r="BF88"/>
  <c r="J36"/>
  <c i="1" r="AW71"/>
  <c i="15" r="F36"/>
  <c i="1" r="BA71"/>
  <c i="15" r="BE88"/>
  <c r="J35"/>
  <c i="1" r="AV71"/>
  <c i="15" r="F35"/>
  <c i="1" r="AZ71"/>
  <c i="15" r="T88"/>
  <c r="T87"/>
  <c r="T86"/>
  <c r="R88"/>
  <c r="R87"/>
  <c r="R86"/>
  <c r="P88"/>
  <c r="P87"/>
  <c r="P86"/>
  <c i="1" r="AU71"/>
  <c i="15" r="BK88"/>
  <c r="BK87"/>
  <c r="J87"/>
  <c r="BK86"/>
  <c r="J86"/>
  <c r="J63"/>
  <c r="J32"/>
  <c i="1" r="AG71"/>
  <c i="15" r="J88"/>
  <c r="BG88"/>
  <c r="F37"/>
  <c i="1" r="BB71"/>
  <c i="15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4" r="J39"/>
  <c r="J38"/>
  <c i="1" r="AY70"/>
  <c i="14" r="J37"/>
  <c i="1" r="AX70"/>
  <c i="14"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70"/>
  <c i="14" r="BH88"/>
  <c r="F38"/>
  <c i="1" r="BC70"/>
  <c i="14" r="BF88"/>
  <c r="J36"/>
  <c i="1" r="AW70"/>
  <c i="14" r="F36"/>
  <c i="1" r="BA70"/>
  <c i="14" r="BE88"/>
  <c r="J35"/>
  <c i="1" r="AV70"/>
  <c i="14" r="F35"/>
  <c i="1" r="AZ70"/>
  <c i="14" r="T88"/>
  <c r="T87"/>
  <c r="T86"/>
  <c r="R88"/>
  <c r="R87"/>
  <c r="R86"/>
  <c r="P88"/>
  <c r="P87"/>
  <c r="P86"/>
  <c i="1" r="AU70"/>
  <c i="14" r="BK88"/>
  <c r="BK87"/>
  <c r="J87"/>
  <c r="BK86"/>
  <c r="J86"/>
  <c r="J63"/>
  <c r="J32"/>
  <c i="1" r="AG70"/>
  <c i="14" r="J88"/>
  <c r="BG88"/>
  <c r="F37"/>
  <c i="1" r="BB70"/>
  <c i="1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3" r="J39"/>
  <c r="J38"/>
  <c i="1" r="AY69"/>
  <c i="13" r="J37"/>
  <c i="1" r="AX69"/>
  <c i="13"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9"/>
  <c i="13" r="BH88"/>
  <c r="F38"/>
  <c i="1" r="BC69"/>
  <c i="13" r="BF88"/>
  <c r="J36"/>
  <c i="1" r="AW69"/>
  <c i="13" r="F36"/>
  <c i="1" r="BA69"/>
  <c i="13" r="BE88"/>
  <c r="J35"/>
  <c i="1" r="AV69"/>
  <c i="13" r="F35"/>
  <c i="1" r="AZ69"/>
  <c i="13" r="T88"/>
  <c r="T87"/>
  <c r="T86"/>
  <c r="R88"/>
  <c r="R87"/>
  <c r="R86"/>
  <c r="P88"/>
  <c r="P87"/>
  <c r="P86"/>
  <c i="1" r="AU69"/>
  <c i="13" r="BK88"/>
  <c r="BK87"/>
  <c r="J87"/>
  <c r="BK86"/>
  <c r="J86"/>
  <c r="J63"/>
  <c r="J32"/>
  <c i="1" r="AG69"/>
  <c i="13" r="J88"/>
  <c r="BG88"/>
  <c r="F37"/>
  <c i="1" r="BB69"/>
  <c i="13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2" r="J39"/>
  <c r="J38"/>
  <c i="1" r="AY68"/>
  <c i="12" r="J37"/>
  <c i="1" r="AX68"/>
  <c i="12"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8"/>
  <c i="12" r="BH88"/>
  <c r="F38"/>
  <c i="1" r="BC68"/>
  <c i="12" r="BF88"/>
  <c r="J36"/>
  <c i="1" r="AW68"/>
  <c i="12" r="F36"/>
  <c i="1" r="BA68"/>
  <c i="12" r="BE88"/>
  <c r="J35"/>
  <c i="1" r="AV68"/>
  <c i="12" r="F35"/>
  <c i="1" r="AZ68"/>
  <c i="12" r="T88"/>
  <c r="T87"/>
  <c r="T86"/>
  <c r="R88"/>
  <c r="R87"/>
  <c r="R86"/>
  <c r="P88"/>
  <c r="P87"/>
  <c r="P86"/>
  <c i="1" r="AU68"/>
  <c i="12" r="BK88"/>
  <c r="BK87"/>
  <c r="J87"/>
  <c r="BK86"/>
  <c r="J86"/>
  <c r="J63"/>
  <c r="J32"/>
  <c i="1" r="AG68"/>
  <c i="12" r="J88"/>
  <c r="BG88"/>
  <c r="F37"/>
  <c i="1" r="BB68"/>
  <c i="12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1" r="J39"/>
  <c r="J38"/>
  <c i="1" r="AY67"/>
  <c i="11" r="J37"/>
  <c i="1" r="AX67"/>
  <c i="11"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7"/>
  <c i="11" r="BH88"/>
  <c r="F38"/>
  <c i="1" r="BC67"/>
  <c i="11" r="BF88"/>
  <c r="J36"/>
  <c i="1" r="AW67"/>
  <c i="11" r="F36"/>
  <c i="1" r="BA67"/>
  <c i="11" r="BE88"/>
  <c r="J35"/>
  <c i="1" r="AV67"/>
  <c i="11" r="F35"/>
  <c i="1" r="AZ67"/>
  <c i="11" r="T88"/>
  <c r="T87"/>
  <c r="T86"/>
  <c r="R88"/>
  <c r="R87"/>
  <c r="R86"/>
  <c r="P88"/>
  <c r="P87"/>
  <c r="P86"/>
  <c i="1" r="AU67"/>
  <c i="11" r="BK88"/>
  <c r="BK87"/>
  <c r="J87"/>
  <c r="BK86"/>
  <c r="J86"/>
  <c r="J63"/>
  <c r="J32"/>
  <c i="1" r="AG67"/>
  <c i="11" r="J88"/>
  <c r="BG88"/>
  <c r="F37"/>
  <c i="1" r="BB67"/>
  <c i="11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0" r="J39"/>
  <c r="J38"/>
  <c i="1" r="AY66"/>
  <c i="10" r="J37"/>
  <c i="1" r="AX66"/>
  <c i="10"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6"/>
  <c i="10" r="BH88"/>
  <c r="F38"/>
  <c i="1" r="BC66"/>
  <c i="10" r="BF88"/>
  <c r="J36"/>
  <c i="1" r="AW66"/>
  <c i="10" r="F36"/>
  <c i="1" r="BA66"/>
  <c i="10" r="BE88"/>
  <c r="J35"/>
  <c i="1" r="AV66"/>
  <c i="10" r="F35"/>
  <c i="1" r="AZ66"/>
  <c i="10" r="T88"/>
  <c r="T87"/>
  <c r="T86"/>
  <c r="R88"/>
  <c r="R87"/>
  <c r="R86"/>
  <c r="P88"/>
  <c r="P87"/>
  <c r="P86"/>
  <c i="1" r="AU66"/>
  <c i="10" r="BK88"/>
  <c r="BK87"/>
  <c r="J87"/>
  <c r="BK86"/>
  <c r="J86"/>
  <c r="J63"/>
  <c r="J32"/>
  <c i="1" r="AG66"/>
  <c i="10" r="J88"/>
  <c r="BG88"/>
  <c r="F37"/>
  <c i="1" r="BB66"/>
  <c i="10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9" r="J89"/>
  <c r="J39"/>
  <c r="J38"/>
  <c i="1" r="AY64"/>
  <c i="9" r="J37"/>
  <c i="1" r="AX64"/>
  <c i="9" r="BI129"/>
  <c r="BH129"/>
  <c r="BF129"/>
  <c r="BE129"/>
  <c r="T129"/>
  <c r="R129"/>
  <c r="P129"/>
  <c r="BK129"/>
  <c r="J129"/>
  <c r="BG129"/>
  <c r="BI125"/>
  <c r="BH125"/>
  <c r="BF125"/>
  <c r="BE125"/>
  <c r="T125"/>
  <c r="R125"/>
  <c r="P125"/>
  <c r="BK125"/>
  <c r="J125"/>
  <c r="BG125"/>
  <c r="BI123"/>
  <c r="BH123"/>
  <c r="BF123"/>
  <c r="BE123"/>
  <c r="T123"/>
  <c r="T122"/>
  <c r="R123"/>
  <c r="R122"/>
  <c r="P123"/>
  <c r="P122"/>
  <c r="BK123"/>
  <c r="BK122"/>
  <c r="J122"/>
  <c r="J123"/>
  <c r="BG123"/>
  <c r="J66"/>
  <c r="BI116"/>
  <c r="BH116"/>
  <c r="BF116"/>
  <c r="BE116"/>
  <c r="T116"/>
  <c r="R116"/>
  <c r="P116"/>
  <c r="BK116"/>
  <c r="J116"/>
  <c r="BG116"/>
  <c r="BI110"/>
  <c r="BH110"/>
  <c r="BF110"/>
  <c r="BE110"/>
  <c r="T110"/>
  <c r="R110"/>
  <c r="P110"/>
  <c r="BK110"/>
  <c r="J110"/>
  <c r="BG110"/>
  <c r="BI106"/>
  <c r="BH106"/>
  <c r="BF106"/>
  <c r="BE106"/>
  <c r="T106"/>
  <c r="R106"/>
  <c r="P106"/>
  <c r="BK106"/>
  <c r="J106"/>
  <c r="BG106"/>
  <c r="BI102"/>
  <c r="BH102"/>
  <c r="BF102"/>
  <c r="BE102"/>
  <c r="T102"/>
  <c r="R102"/>
  <c r="P102"/>
  <c r="BK102"/>
  <c r="J102"/>
  <c r="BG102"/>
  <c r="BI97"/>
  <c r="BH97"/>
  <c r="BF97"/>
  <c r="BE97"/>
  <c r="T97"/>
  <c r="R97"/>
  <c r="P97"/>
  <c r="BK97"/>
  <c r="J97"/>
  <c r="BG97"/>
  <c r="BI91"/>
  <c r="F39"/>
  <c i="1" r="BD64"/>
  <c i="9" r="BH91"/>
  <c r="F38"/>
  <c i="1" r="BC64"/>
  <c i="9" r="BF91"/>
  <c r="J36"/>
  <c i="1" r="AW64"/>
  <c i="9" r="F36"/>
  <c i="1" r="BA64"/>
  <c i="9" r="BE91"/>
  <c r="J35"/>
  <c i="1" r="AV64"/>
  <c i="9" r="F35"/>
  <c i="1" r="AZ64"/>
  <c i="9" r="T91"/>
  <c r="T90"/>
  <c r="T88"/>
  <c r="R91"/>
  <c r="R90"/>
  <c r="R88"/>
  <c r="P91"/>
  <c r="P90"/>
  <c r="P88"/>
  <c i="1" r="AU64"/>
  <c i="9" r="BK91"/>
  <c r="BK90"/>
  <c r="J90"/>
  <c r="BK88"/>
  <c r="J88"/>
  <c r="J63"/>
  <c r="J32"/>
  <c i="1" r="AG64"/>
  <c i="9" r="J91"/>
  <c r="BG91"/>
  <c r="F37"/>
  <c i="1" r="BB64"/>
  <c i="9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8" r="J89"/>
  <c r="J39"/>
  <c r="J38"/>
  <c i="1" r="AY63"/>
  <c i="8" r="J37"/>
  <c i="1" r="AX63"/>
  <c i="8" r="BI150"/>
  <c r="BH150"/>
  <c r="BF150"/>
  <c r="BE150"/>
  <c r="T150"/>
  <c r="R150"/>
  <c r="P150"/>
  <c r="BK150"/>
  <c r="J150"/>
  <c r="BG150"/>
  <c r="BI145"/>
  <c r="BH145"/>
  <c r="BF145"/>
  <c r="BE145"/>
  <c r="T145"/>
  <c r="R145"/>
  <c r="P145"/>
  <c r="BK145"/>
  <c r="J145"/>
  <c r="BG145"/>
  <c r="BI142"/>
  <c r="BH142"/>
  <c r="BF142"/>
  <c r="BE142"/>
  <c r="T142"/>
  <c r="T141"/>
  <c r="R142"/>
  <c r="R141"/>
  <c r="P142"/>
  <c r="P141"/>
  <c r="BK142"/>
  <c r="BK141"/>
  <c r="J141"/>
  <c r="J142"/>
  <c r="BG142"/>
  <c r="J66"/>
  <c r="BI137"/>
  <c r="BH137"/>
  <c r="BF137"/>
  <c r="BE137"/>
  <c r="T137"/>
  <c r="R137"/>
  <c r="P137"/>
  <c r="BK137"/>
  <c r="J137"/>
  <c r="BG137"/>
  <c r="BI126"/>
  <c r="BH126"/>
  <c r="BF126"/>
  <c r="BE126"/>
  <c r="T126"/>
  <c r="R126"/>
  <c r="P126"/>
  <c r="BK126"/>
  <c r="J126"/>
  <c r="BG126"/>
  <c r="BI121"/>
  <c r="BH121"/>
  <c r="BF121"/>
  <c r="BE121"/>
  <c r="T121"/>
  <c r="R121"/>
  <c r="P121"/>
  <c r="BK121"/>
  <c r="J121"/>
  <c r="BG121"/>
  <c r="BI115"/>
  <c r="BH115"/>
  <c r="BF115"/>
  <c r="BE115"/>
  <c r="T115"/>
  <c r="R115"/>
  <c r="P115"/>
  <c r="BK115"/>
  <c r="J115"/>
  <c r="BG115"/>
  <c r="BI109"/>
  <c r="BH109"/>
  <c r="BF109"/>
  <c r="BE109"/>
  <c r="T109"/>
  <c r="R109"/>
  <c r="P109"/>
  <c r="BK109"/>
  <c r="J109"/>
  <c r="BG109"/>
  <c r="BI99"/>
  <c r="BH99"/>
  <c r="BF99"/>
  <c r="BE99"/>
  <c r="T99"/>
  <c r="R99"/>
  <c r="P99"/>
  <c r="BK99"/>
  <c r="J99"/>
  <c r="BG99"/>
  <c r="BI96"/>
  <c r="BH96"/>
  <c r="BF96"/>
  <c r="BE96"/>
  <c r="T96"/>
  <c r="R96"/>
  <c r="P96"/>
  <c r="BK96"/>
  <c r="J96"/>
  <c r="BG96"/>
  <c r="BI91"/>
  <c r="F39"/>
  <c i="1" r="BD63"/>
  <c i="8" r="BH91"/>
  <c r="F38"/>
  <c i="1" r="BC63"/>
  <c i="8" r="BF91"/>
  <c r="J36"/>
  <c i="1" r="AW63"/>
  <c i="8" r="F36"/>
  <c i="1" r="BA63"/>
  <c i="8" r="BE91"/>
  <c r="J35"/>
  <c i="1" r="AV63"/>
  <c i="8" r="F35"/>
  <c i="1" r="AZ63"/>
  <c i="8" r="T91"/>
  <c r="T90"/>
  <c r="T88"/>
  <c r="R91"/>
  <c r="R90"/>
  <c r="R88"/>
  <c r="P91"/>
  <c r="P90"/>
  <c r="P88"/>
  <c i="1" r="AU63"/>
  <c i="8" r="BK91"/>
  <c r="BK90"/>
  <c r="J90"/>
  <c r="BK88"/>
  <c r="J88"/>
  <c r="J63"/>
  <c r="J32"/>
  <c i="1" r="AG63"/>
  <c i="8" r="J91"/>
  <c r="BG91"/>
  <c r="F37"/>
  <c i="1" r="BB63"/>
  <c i="8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7" r="J39"/>
  <c r="J38"/>
  <c i="1" r="AY61"/>
  <c i="7" r="J37"/>
  <c i="1" r="AX61"/>
  <c i="7" r="BI118"/>
  <c r="BH118"/>
  <c r="BF118"/>
  <c r="BE118"/>
  <c r="T118"/>
  <c r="T117"/>
  <c r="T116"/>
  <c r="R118"/>
  <c r="R117"/>
  <c r="R116"/>
  <c r="P118"/>
  <c r="P117"/>
  <c r="P116"/>
  <c r="BK118"/>
  <c r="BK117"/>
  <c r="J117"/>
  <c r="BK116"/>
  <c r="J116"/>
  <c r="J118"/>
  <c r="BG118"/>
  <c r="J65"/>
  <c r="J64"/>
  <c r="BI112"/>
  <c r="BH112"/>
  <c r="BF112"/>
  <c r="BE112"/>
  <c r="T112"/>
  <c r="R112"/>
  <c r="P112"/>
  <c r="BK112"/>
  <c r="J112"/>
  <c r="BG112"/>
  <c r="BI108"/>
  <c r="BH108"/>
  <c r="BF108"/>
  <c r="BE108"/>
  <c r="T108"/>
  <c r="R108"/>
  <c r="P108"/>
  <c r="BK108"/>
  <c r="J108"/>
  <c r="BG108"/>
  <c r="BI92"/>
  <c r="BH92"/>
  <c r="BF92"/>
  <c r="BE92"/>
  <c r="T92"/>
  <c r="R92"/>
  <c r="P92"/>
  <c r="BK92"/>
  <c r="J92"/>
  <c r="BG92"/>
  <c r="BI88"/>
  <c r="F39"/>
  <c i="1" r="BD61"/>
  <c i="7" r="BH88"/>
  <c r="F38"/>
  <c i="1" r="BC61"/>
  <c i="7" r="BF88"/>
  <c r="J36"/>
  <c i="1" r="AW61"/>
  <c i="7" r="F36"/>
  <c i="1" r="BA61"/>
  <c i="7" r="BE88"/>
  <c r="J35"/>
  <c i="1" r="AV61"/>
  <c i="7" r="F35"/>
  <c i="1" r="AZ61"/>
  <c i="7" r="T88"/>
  <c r="T87"/>
  <c r="R88"/>
  <c r="R87"/>
  <c r="P88"/>
  <c r="P87"/>
  <c i="1" r="AU61"/>
  <c i="7" r="BK88"/>
  <c r="BK87"/>
  <c r="J87"/>
  <c r="J63"/>
  <c r="J32"/>
  <c i="1" r="AG61"/>
  <c i="7" r="J88"/>
  <c r="BG88"/>
  <c r="F37"/>
  <c i="1" r="BB61"/>
  <c i="7" r="J84"/>
  <c r="F83"/>
  <c r="F81"/>
  <c r="E79"/>
  <c r="J59"/>
  <c r="F58"/>
  <c r="F56"/>
  <c r="E54"/>
  <c r="J41"/>
  <c r="J23"/>
  <c r="E23"/>
  <c r="J83"/>
  <c r="J58"/>
  <c r="J22"/>
  <c r="J20"/>
  <c r="E20"/>
  <c r="F84"/>
  <c r="F59"/>
  <c r="J19"/>
  <c r="J14"/>
  <c r="J81"/>
  <c r="J56"/>
  <c r="E7"/>
  <c r="E75"/>
  <c r="E50"/>
  <c i="6" r="J39"/>
  <c r="J38"/>
  <c i="1" r="AY60"/>
  <c i="6" r="J37"/>
  <c i="1" r="AX60"/>
  <c i="6" r="BI150"/>
  <c r="BH150"/>
  <c r="BF150"/>
  <c r="BE150"/>
  <c r="T150"/>
  <c r="R150"/>
  <c r="P150"/>
  <c r="BK150"/>
  <c r="J150"/>
  <c r="BG150"/>
  <c r="BI148"/>
  <c r="BH148"/>
  <c r="BF148"/>
  <c r="BE148"/>
  <c r="T148"/>
  <c r="R148"/>
  <c r="P148"/>
  <c r="BK148"/>
  <c r="J148"/>
  <c r="BG148"/>
  <c r="BI146"/>
  <c r="BH146"/>
  <c r="BF146"/>
  <c r="BE146"/>
  <c r="T146"/>
  <c r="R146"/>
  <c r="P146"/>
  <c r="BK146"/>
  <c r="J146"/>
  <c r="BG146"/>
  <c r="BI144"/>
  <c r="BH144"/>
  <c r="BF144"/>
  <c r="BE144"/>
  <c r="T144"/>
  <c r="R144"/>
  <c r="P144"/>
  <c r="BK144"/>
  <c r="J144"/>
  <c r="BG144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7"/>
  <c r="BH137"/>
  <c r="BF137"/>
  <c r="BE137"/>
  <c r="T137"/>
  <c r="R137"/>
  <c r="P137"/>
  <c r="BK137"/>
  <c r="J137"/>
  <c r="BG137"/>
  <c r="BI136"/>
  <c r="BH136"/>
  <c r="BF136"/>
  <c r="BE136"/>
  <c r="T136"/>
  <c r="R136"/>
  <c r="P136"/>
  <c r="BK136"/>
  <c r="J136"/>
  <c r="BG136"/>
  <c r="BI135"/>
  <c r="BH135"/>
  <c r="BF135"/>
  <c r="BE135"/>
  <c r="T135"/>
  <c r="R135"/>
  <c r="P135"/>
  <c r="BK135"/>
  <c r="J135"/>
  <c r="BG135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7"/>
  <c r="BH127"/>
  <c r="BF127"/>
  <c r="BE127"/>
  <c r="T127"/>
  <c r="R127"/>
  <c r="P127"/>
  <c r="BK127"/>
  <c r="J127"/>
  <c r="BG127"/>
  <c r="BI125"/>
  <c r="BH125"/>
  <c r="BF125"/>
  <c r="BE125"/>
  <c r="T125"/>
  <c r="R125"/>
  <c r="P125"/>
  <c r="BK125"/>
  <c r="J125"/>
  <c r="BG125"/>
  <c r="BI123"/>
  <c r="BH123"/>
  <c r="BF123"/>
  <c r="BE123"/>
  <c r="T123"/>
  <c r="R123"/>
  <c r="P123"/>
  <c r="BK123"/>
  <c r="J123"/>
  <c r="BG123"/>
  <c r="BI120"/>
  <c r="BH120"/>
  <c r="BF120"/>
  <c r="BE120"/>
  <c r="T120"/>
  <c r="R120"/>
  <c r="P120"/>
  <c r="BK120"/>
  <c r="J120"/>
  <c r="BG120"/>
  <c r="BI117"/>
  <c r="BH117"/>
  <c r="BF117"/>
  <c r="BE117"/>
  <c r="T117"/>
  <c r="R117"/>
  <c r="P117"/>
  <c r="BK117"/>
  <c r="J117"/>
  <c r="BG117"/>
  <c r="BI115"/>
  <c r="BH115"/>
  <c r="BF115"/>
  <c r="BE115"/>
  <c r="T115"/>
  <c r="R115"/>
  <c r="P115"/>
  <c r="BK115"/>
  <c r="J115"/>
  <c r="BG115"/>
  <c r="BI113"/>
  <c r="BH113"/>
  <c r="BF113"/>
  <c r="BE113"/>
  <c r="T113"/>
  <c r="R113"/>
  <c r="P113"/>
  <c r="BK113"/>
  <c r="J113"/>
  <c r="BG113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6"/>
  <c r="F39"/>
  <c i="1" r="BD60"/>
  <c i="6" r="BH86"/>
  <c r="F38"/>
  <c i="1" r="BC60"/>
  <c i="6" r="BF86"/>
  <c r="J36"/>
  <c i="1" r="AW60"/>
  <c i="6" r="F36"/>
  <c i="1" r="BA60"/>
  <c i="6" r="BE86"/>
  <c r="J35"/>
  <c i="1" r="AV60"/>
  <c i="6" r="F35"/>
  <c i="1" r="AZ60"/>
  <c i="6" r="T86"/>
  <c r="T85"/>
  <c r="R86"/>
  <c r="R85"/>
  <c r="P86"/>
  <c r="P85"/>
  <c i="1" r="AU60"/>
  <c i="6" r="BK86"/>
  <c r="BK85"/>
  <c r="J85"/>
  <c r="J63"/>
  <c r="J32"/>
  <c i="1" r="AG60"/>
  <c i="6" r="J86"/>
  <c r="BG86"/>
  <c r="F37"/>
  <c i="1" r="BB60"/>
  <c i="6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5" r="J39"/>
  <c r="J38"/>
  <c i="1" r="AY59"/>
  <c i="5" r="J37"/>
  <c i="1" r="AX59"/>
  <c i="5" r="BI148"/>
  <c r="BH148"/>
  <c r="BF148"/>
  <c r="BE148"/>
  <c r="T148"/>
  <c r="R148"/>
  <c r="P148"/>
  <c r="BK148"/>
  <c r="J148"/>
  <c r="BG148"/>
  <c r="BI146"/>
  <c r="BH146"/>
  <c r="BF146"/>
  <c r="BE146"/>
  <c r="T146"/>
  <c r="R146"/>
  <c r="P146"/>
  <c r="BK146"/>
  <c r="J146"/>
  <c r="BG146"/>
  <c r="BI144"/>
  <c r="BH144"/>
  <c r="BF144"/>
  <c r="BE144"/>
  <c r="T144"/>
  <c r="R144"/>
  <c r="P144"/>
  <c r="BK144"/>
  <c r="J144"/>
  <c r="BG144"/>
  <c r="BI142"/>
  <c r="BH142"/>
  <c r="BF142"/>
  <c r="BE142"/>
  <c r="T142"/>
  <c r="R142"/>
  <c r="P142"/>
  <c r="BK142"/>
  <c r="J142"/>
  <c r="BG142"/>
  <c r="BI140"/>
  <c r="BH140"/>
  <c r="BF140"/>
  <c r="BE140"/>
  <c r="T140"/>
  <c r="R140"/>
  <c r="P140"/>
  <c r="BK140"/>
  <c r="J140"/>
  <c r="BG140"/>
  <c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5"/>
  <c r="BH135"/>
  <c r="BF135"/>
  <c r="BE135"/>
  <c r="T135"/>
  <c r="R135"/>
  <c r="P135"/>
  <c r="BK135"/>
  <c r="J135"/>
  <c r="BG135"/>
  <c r="BI134"/>
  <c r="BH134"/>
  <c r="BF134"/>
  <c r="BE134"/>
  <c r="T134"/>
  <c r="R134"/>
  <c r="P134"/>
  <c r="BK134"/>
  <c r="J134"/>
  <c r="BG134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7"/>
  <c r="BH127"/>
  <c r="BF127"/>
  <c r="BE127"/>
  <c r="T127"/>
  <c r="R127"/>
  <c r="P127"/>
  <c r="BK127"/>
  <c r="J127"/>
  <c r="BG127"/>
  <c r="BI125"/>
  <c r="BH125"/>
  <c r="BF125"/>
  <c r="BE125"/>
  <c r="T125"/>
  <c r="R125"/>
  <c r="P125"/>
  <c r="BK125"/>
  <c r="J125"/>
  <c r="BG125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13"/>
  <c r="BH113"/>
  <c r="BF113"/>
  <c r="BE113"/>
  <c r="T113"/>
  <c r="R113"/>
  <c r="P113"/>
  <c r="BK113"/>
  <c r="J113"/>
  <c r="BG113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6"/>
  <c r="F39"/>
  <c i="1" r="BD59"/>
  <c i="5" r="BH86"/>
  <c r="F38"/>
  <c i="1" r="BC59"/>
  <c i="5" r="BF86"/>
  <c r="J36"/>
  <c i="1" r="AW59"/>
  <c i="5" r="F36"/>
  <c i="1" r="BA59"/>
  <c i="5" r="BE86"/>
  <c r="J35"/>
  <c i="1" r="AV59"/>
  <c i="5" r="F35"/>
  <c i="1" r="AZ59"/>
  <c i="5" r="T86"/>
  <c r="T85"/>
  <c r="R86"/>
  <c r="R85"/>
  <c r="P86"/>
  <c r="P85"/>
  <c i="1" r="AU59"/>
  <c i="5" r="BK86"/>
  <c r="BK85"/>
  <c r="J85"/>
  <c r="J63"/>
  <c r="J32"/>
  <c i="1" r="AG59"/>
  <c i="5" r="J86"/>
  <c r="BG86"/>
  <c r="F37"/>
  <c i="1" r="BB59"/>
  <c i="5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4" r="J39"/>
  <c r="J38"/>
  <c i="1" r="AY58"/>
  <c i="4" r="J37"/>
  <c i="1" r="AX58"/>
  <c i="4" r="BI156"/>
  <c r="BH156"/>
  <c r="BF156"/>
  <c r="BE156"/>
  <c r="T156"/>
  <c r="R156"/>
  <c r="P156"/>
  <c r="BK156"/>
  <c r="J156"/>
  <c r="BG156"/>
  <c r="BI153"/>
  <c r="BH153"/>
  <c r="BF153"/>
  <c r="BE153"/>
  <c r="T153"/>
  <c r="R153"/>
  <c r="P153"/>
  <c r="BK153"/>
  <c r="J153"/>
  <c r="BG153"/>
  <c r="BI151"/>
  <c r="BH151"/>
  <c r="BF151"/>
  <c r="BE151"/>
  <c r="T151"/>
  <c r="R151"/>
  <c r="P151"/>
  <c r="BK151"/>
  <c r="J151"/>
  <c r="BG151"/>
  <c r="BI149"/>
  <c r="BH149"/>
  <c r="BF149"/>
  <c r="BE149"/>
  <c r="T149"/>
  <c r="R149"/>
  <c r="P149"/>
  <c r="BK149"/>
  <c r="J149"/>
  <c r="BG149"/>
  <c r="BI147"/>
  <c r="BH147"/>
  <c r="BF147"/>
  <c r="BE147"/>
  <c r="T147"/>
  <c r="R147"/>
  <c r="P147"/>
  <c r="BK147"/>
  <c r="J147"/>
  <c r="BG147"/>
  <c r="BI145"/>
  <c r="BH145"/>
  <c r="BF145"/>
  <c r="BE145"/>
  <c r="T145"/>
  <c r="R145"/>
  <c r="P145"/>
  <c r="BK145"/>
  <c r="J145"/>
  <c r="BG145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4"/>
  <c r="BH134"/>
  <c r="BF134"/>
  <c r="BE134"/>
  <c r="T134"/>
  <c r="R134"/>
  <c r="P134"/>
  <c r="BK134"/>
  <c r="J134"/>
  <c r="BG134"/>
  <c r="BI132"/>
  <c r="BH132"/>
  <c r="BF132"/>
  <c r="BE132"/>
  <c r="T132"/>
  <c r="R132"/>
  <c r="P132"/>
  <c r="BK132"/>
  <c r="J132"/>
  <c r="BG132"/>
  <c r="BI130"/>
  <c r="BH130"/>
  <c r="BF130"/>
  <c r="BE130"/>
  <c r="T130"/>
  <c r="R130"/>
  <c r="P130"/>
  <c r="BK130"/>
  <c r="J130"/>
  <c r="BG130"/>
  <c r="BI128"/>
  <c r="BH128"/>
  <c r="BF128"/>
  <c r="BE128"/>
  <c r="T128"/>
  <c r="R128"/>
  <c r="P128"/>
  <c r="BK128"/>
  <c r="J128"/>
  <c r="BG128"/>
  <c r="BI120"/>
  <c r="BH120"/>
  <c r="BF120"/>
  <c r="BE120"/>
  <c r="T120"/>
  <c r="R120"/>
  <c r="P120"/>
  <c r="BK120"/>
  <c r="J120"/>
  <c r="BG120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6"/>
  <c r="F39"/>
  <c i="1" r="BD58"/>
  <c i="4" r="BH86"/>
  <c r="F38"/>
  <c i="1" r="BC58"/>
  <c i="4" r="BF86"/>
  <c r="J36"/>
  <c i="1" r="AW58"/>
  <c i="4" r="F36"/>
  <c i="1" r="BA58"/>
  <c i="4" r="BE86"/>
  <c r="J35"/>
  <c i="1" r="AV58"/>
  <c i="4" r="F35"/>
  <c i="1" r="AZ58"/>
  <c i="4" r="T86"/>
  <c r="T85"/>
  <c r="R86"/>
  <c r="R85"/>
  <c r="P86"/>
  <c r="P85"/>
  <c i="1" r="AU58"/>
  <c i="4" r="BK86"/>
  <c r="BK85"/>
  <c r="J85"/>
  <c r="J63"/>
  <c r="J32"/>
  <c i="1" r="AG58"/>
  <c i="4" r="J86"/>
  <c r="BG86"/>
  <c r="F37"/>
  <c i="1" r="BB58"/>
  <c i="4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3" r="J39"/>
  <c r="J38"/>
  <c i="1" r="AY57"/>
  <c i="3" r="J37"/>
  <c i="1" r="AX57"/>
  <c i="3" r="BI165"/>
  <c r="BH165"/>
  <c r="BF165"/>
  <c r="BE165"/>
  <c r="T165"/>
  <c r="R165"/>
  <c r="P165"/>
  <c r="BK165"/>
  <c r="J165"/>
  <c r="BG165"/>
  <c r="BI163"/>
  <c r="BH163"/>
  <c r="BF163"/>
  <c r="BE163"/>
  <c r="T163"/>
  <c r="R163"/>
  <c r="P163"/>
  <c r="BK163"/>
  <c r="J163"/>
  <c r="BG163"/>
  <c r="BI161"/>
  <c r="BH161"/>
  <c r="BF161"/>
  <c r="BE161"/>
  <c r="T161"/>
  <c r="R161"/>
  <c r="P161"/>
  <c r="BK161"/>
  <c r="J161"/>
  <c r="BG161"/>
  <c r="BI159"/>
  <c r="BH159"/>
  <c r="BF159"/>
  <c r="BE159"/>
  <c r="T159"/>
  <c r="R159"/>
  <c r="P159"/>
  <c r="BK159"/>
  <c r="J159"/>
  <c r="BG159"/>
  <c r="BI157"/>
  <c r="BH157"/>
  <c r="BF157"/>
  <c r="BE157"/>
  <c r="T157"/>
  <c r="R157"/>
  <c r="P157"/>
  <c r="BK157"/>
  <c r="J157"/>
  <c r="BG157"/>
  <c r="BI155"/>
  <c r="BH155"/>
  <c r="BF155"/>
  <c r="BE155"/>
  <c r="T155"/>
  <c r="R155"/>
  <c r="P155"/>
  <c r="BK155"/>
  <c r="J155"/>
  <c r="BG155"/>
  <c r="BI153"/>
  <c r="BH153"/>
  <c r="BF153"/>
  <c r="BE153"/>
  <c r="T153"/>
  <c r="R153"/>
  <c r="P153"/>
  <c r="BK153"/>
  <c r="J153"/>
  <c r="BG153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6"/>
  <c r="BH146"/>
  <c r="BF146"/>
  <c r="BE146"/>
  <c r="T146"/>
  <c r="R146"/>
  <c r="P146"/>
  <c r="BK146"/>
  <c r="J146"/>
  <c r="BG146"/>
  <c r="BI145"/>
  <c r="BH145"/>
  <c r="BF145"/>
  <c r="BE145"/>
  <c r="T145"/>
  <c r="R145"/>
  <c r="P145"/>
  <c r="BK145"/>
  <c r="J145"/>
  <c r="BG145"/>
  <c r="BI144"/>
  <c r="BH144"/>
  <c r="BF144"/>
  <c r="BE144"/>
  <c r="T144"/>
  <c r="R144"/>
  <c r="P144"/>
  <c r="BK144"/>
  <c r="J144"/>
  <c r="BG144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0"/>
  <c r="BH140"/>
  <c r="BF140"/>
  <c r="BE140"/>
  <c r="T140"/>
  <c r="R140"/>
  <c r="P140"/>
  <c r="BK140"/>
  <c r="J140"/>
  <c r="BG140"/>
  <c r="BI138"/>
  <c r="BH138"/>
  <c r="BF138"/>
  <c r="BE138"/>
  <c r="T138"/>
  <c r="R138"/>
  <c r="P138"/>
  <c r="BK138"/>
  <c r="J138"/>
  <c r="BG138"/>
  <c r="BI136"/>
  <c r="BH136"/>
  <c r="BF136"/>
  <c r="BE136"/>
  <c r="T136"/>
  <c r="R136"/>
  <c r="P136"/>
  <c r="BK136"/>
  <c r="J136"/>
  <c r="BG136"/>
  <c r="BI134"/>
  <c r="BH134"/>
  <c r="BF134"/>
  <c r="BE134"/>
  <c r="T134"/>
  <c r="R134"/>
  <c r="P134"/>
  <c r="BK134"/>
  <c r="J134"/>
  <c r="BG134"/>
  <c r="BI132"/>
  <c r="BH132"/>
  <c r="BF132"/>
  <c r="BE132"/>
  <c r="T132"/>
  <c r="R132"/>
  <c r="P132"/>
  <c r="BK132"/>
  <c r="J132"/>
  <c r="BG132"/>
  <c r="BI130"/>
  <c r="BH130"/>
  <c r="BF130"/>
  <c r="BE130"/>
  <c r="T130"/>
  <c r="R130"/>
  <c r="P130"/>
  <c r="BK130"/>
  <c r="J130"/>
  <c r="BG130"/>
  <c r="BI128"/>
  <c r="BH128"/>
  <c r="BF128"/>
  <c r="BE128"/>
  <c r="T128"/>
  <c r="R128"/>
  <c r="P128"/>
  <c r="BK128"/>
  <c r="J128"/>
  <c r="BG128"/>
  <c r="BI126"/>
  <c r="BH126"/>
  <c r="BF126"/>
  <c r="BE126"/>
  <c r="T126"/>
  <c r="R126"/>
  <c r="P126"/>
  <c r="BK126"/>
  <c r="J126"/>
  <c r="BG126"/>
  <c r="BI124"/>
  <c r="BH124"/>
  <c r="BF124"/>
  <c r="BE124"/>
  <c r="T124"/>
  <c r="R124"/>
  <c r="P124"/>
  <c r="BK124"/>
  <c r="J124"/>
  <c r="BG124"/>
  <c r="BI120"/>
  <c r="BH120"/>
  <c r="BF120"/>
  <c r="BE120"/>
  <c r="T120"/>
  <c r="R120"/>
  <c r="P120"/>
  <c r="BK120"/>
  <c r="J120"/>
  <c r="BG120"/>
  <c r="BI115"/>
  <c r="BH115"/>
  <c r="BF115"/>
  <c r="BE115"/>
  <c r="T115"/>
  <c r="R115"/>
  <c r="P115"/>
  <c r="BK115"/>
  <c r="J115"/>
  <c r="BG115"/>
  <c r="BI113"/>
  <c r="BH113"/>
  <c r="BF113"/>
  <c r="BE113"/>
  <c r="T113"/>
  <c r="R113"/>
  <c r="P113"/>
  <c r="BK113"/>
  <c r="J113"/>
  <c r="BG113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6"/>
  <c r="F39"/>
  <c i="1" r="BD57"/>
  <c i="3" r="BH86"/>
  <c r="F38"/>
  <c i="1" r="BC57"/>
  <c i="3" r="BF86"/>
  <c r="J36"/>
  <c i="1" r="AW57"/>
  <c i="3" r="F36"/>
  <c i="1" r="BA57"/>
  <c i="3" r="BE86"/>
  <c r="J35"/>
  <c i="1" r="AV57"/>
  <c i="3" r="F35"/>
  <c i="1" r="AZ57"/>
  <c i="3" r="T86"/>
  <c r="T85"/>
  <c r="R86"/>
  <c r="R85"/>
  <c r="P86"/>
  <c r="P85"/>
  <c i="1" r="AU57"/>
  <c i="3" r="BK86"/>
  <c r="BK85"/>
  <c r="J85"/>
  <c r="J63"/>
  <c r="J32"/>
  <c i="1" r="AG57"/>
  <c i="3" r="J86"/>
  <c r="BG86"/>
  <c r="F37"/>
  <c i="1" r="BB57"/>
  <c i="3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2" r="J39"/>
  <c r="J38"/>
  <c i="1" r="AY56"/>
  <c i="2" r="J37"/>
  <c i="1" r="AX56"/>
  <c i="2" r="BI178"/>
  <c r="BH178"/>
  <c r="BF178"/>
  <c r="BE178"/>
  <c r="T178"/>
  <c r="R178"/>
  <c r="P178"/>
  <c r="BK178"/>
  <c r="J178"/>
  <c r="BG178"/>
  <c r="BI173"/>
  <c r="BH173"/>
  <c r="BF173"/>
  <c r="BE173"/>
  <c r="T173"/>
  <c r="R173"/>
  <c r="P173"/>
  <c r="BK173"/>
  <c r="J173"/>
  <c r="BG173"/>
  <c r="BI168"/>
  <c r="BH168"/>
  <c r="BF168"/>
  <c r="BE168"/>
  <c r="T168"/>
  <c r="R168"/>
  <c r="P168"/>
  <c r="BK168"/>
  <c r="J168"/>
  <c r="BG168"/>
  <c r="BI162"/>
  <c r="BH162"/>
  <c r="BF162"/>
  <c r="BE162"/>
  <c r="T162"/>
  <c r="R162"/>
  <c r="P162"/>
  <c r="BK162"/>
  <c r="J162"/>
  <c r="BG162"/>
  <c r="BI155"/>
  <c r="BH155"/>
  <c r="BF155"/>
  <c r="BE155"/>
  <c r="T155"/>
  <c r="R155"/>
  <c r="P155"/>
  <c r="BK155"/>
  <c r="J155"/>
  <c r="BG155"/>
  <c r="BI153"/>
  <c r="BH153"/>
  <c r="BF153"/>
  <c r="BE153"/>
  <c r="T153"/>
  <c r="R153"/>
  <c r="P153"/>
  <c r="BK153"/>
  <c r="J153"/>
  <c r="BG153"/>
  <c r="BI152"/>
  <c r="BH152"/>
  <c r="BF152"/>
  <c r="BE152"/>
  <c r="T152"/>
  <c r="R152"/>
  <c r="P152"/>
  <c r="BK152"/>
  <c r="J152"/>
  <c r="BG152"/>
  <c r="BI151"/>
  <c r="BH151"/>
  <c r="BF151"/>
  <c r="BE151"/>
  <c r="T151"/>
  <c r="R151"/>
  <c r="P151"/>
  <c r="BK151"/>
  <c r="J151"/>
  <c r="BG151"/>
  <c r="BI150"/>
  <c r="BH150"/>
  <c r="BF150"/>
  <c r="BE150"/>
  <c r="T150"/>
  <c r="R150"/>
  <c r="P150"/>
  <c r="BK150"/>
  <c r="J150"/>
  <c r="BG150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7"/>
  <c r="BH147"/>
  <c r="BF147"/>
  <c r="BE147"/>
  <c r="T147"/>
  <c r="R147"/>
  <c r="P147"/>
  <c r="BK147"/>
  <c r="J147"/>
  <c r="BG147"/>
  <c r="BI145"/>
  <c r="BH145"/>
  <c r="BF145"/>
  <c r="BE145"/>
  <c r="T145"/>
  <c r="R145"/>
  <c r="P145"/>
  <c r="BK145"/>
  <c r="J145"/>
  <c r="BG145"/>
  <c r="BI143"/>
  <c r="BH143"/>
  <c r="BF143"/>
  <c r="BE143"/>
  <c r="T143"/>
  <c r="R143"/>
  <c r="P143"/>
  <c r="BK143"/>
  <c r="J143"/>
  <c r="BG143"/>
  <c r="BI141"/>
  <c r="BH141"/>
  <c r="BF141"/>
  <c r="BE141"/>
  <c r="T141"/>
  <c r="R141"/>
  <c r="P141"/>
  <c r="BK141"/>
  <c r="J141"/>
  <c r="BG141"/>
  <c r="BI139"/>
  <c r="BH139"/>
  <c r="BF139"/>
  <c r="BE139"/>
  <c r="T139"/>
  <c r="R139"/>
  <c r="P139"/>
  <c r="BK139"/>
  <c r="J139"/>
  <c r="BG139"/>
  <c r="BI137"/>
  <c r="BH137"/>
  <c r="BF137"/>
  <c r="BE137"/>
  <c r="T137"/>
  <c r="R137"/>
  <c r="P137"/>
  <c r="BK137"/>
  <c r="J137"/>
  <c r="BG137"/>
  <c r="BI135"/>
  <c r="BH135"/>
  <c r="BF135"/>
  <c r="BE135"/>
  <c r="T135"/>
  <c r="R135"/>
  <c r="P135"/>
  <c r="BK135"/>
  <c r="J135"/>
  <c r="BG135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9"/>
  <c r="BH129"/>
  <c r="BF129"/>
  <c r="BE129"/>
  <c r="T129"/>
  <c r="R129"/>
  <c r="P129"/>
  <c r="BK129"/>
  <c r="J129"/>
  <c r="BG129"/>
  <c r="BI125"/>
  <c r="BH125"/>
  <c r="BF125"/>
  <c r="BE125"/>
  <c r="T125"/>
  <c r="R125"/>
  <c r="P125"/>
  <c r="BK125"/>
  <c r="J125"/>
  <c r="BG125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17"/>
  <c r="BH117"/>
  <c r="BF117"/>
  <c r="BE117"/>
  <c r="T117"/>
  <c r="R117"/>
  <c r="P117"/>
  <c r="BK117"/>
  <c r="J117"/>
  <c r="BG117"/>
  <c r="BI115"/>
  <c r="BH115"/>
  <c r="BF115"/>
  <c r="BE115"/>
  <c r="T115"/>
  <c r="R115"/>
  <c r="P115"/>
  <c r="BK115"/>
  <c r="J115"/>
  <c r="BG115"/>
  <c r="BI113"/>
  <c r="BH113"/>
  <c r="BF113"/>
  <c r="BE113"/>
  <c r="T113"/>
  <c r="R113"/>
  <c r="P113"/>
  <c r="BK113"/>
  <c r="J113"/>
  <c r="BG113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6"/>
  <c r="F39"/>
  <c i="1" r="BD56"/>
  <c i="2" r="BH86"/>
  <c r="F38"/>
  <c i="1" r="BC56"/>
  <c i="2" r="BF86"/>
  <c r="J36"/>
  <c i="1" r="AW56"/>
  <c i="2" r="F36"/>
  <c i="1" r="BA56"/>
  <c i="2" r="BE86"/>
  <c r="J35"/>
  <c i="1" r="AV56"/>
  <c i="2" r="F35"/>
  <c i="1" r="AZ56"/>
  <c i="2" r="T86"/>
  <c r="T85"/>
  <c r="R86"/>
  <c r="R85"/>
  <c r="P86"/>
  <c r="P85"/>
  <c i="1" r="AU56"/>
  <c i="2" r="BK86"/>
  <c r="BK85"/>
  <c r="J85"/>
  <c r="J63"/>
  <c r="J32"/>
  <c i="1" r="AG56"/>
  <c i="2" r="J86"/>
  <c r="BG86"/>
  <c r="F37"/>
  <c i="1" r="BB56"/>
  <c i="2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1" r="BD72"/>
  <c r="BC72"/>
  <c r="BB72"/>
  <c r="BA72"/>
  <c r="AZ72"/>
  <c r="AY72"/>
  <c r="AX72"/>
  <c r="AW72"/>
  <c r="AV72"/>
  <c r="AU72"/>
  <c r="AT72"/>
  <c r="AS72"/>
  <c r="AG72"/>
  <c r="BD65"/>
  <c r="BC65"/>
  <c r="BB65"/>
  <c r="BA65"/>
  <c r="AZ65"/>
  <c r="AY65"/>
  <c r="AX65"/>
  <c r="AW65"/>
  <c r="AV65"/>
  <c r="AU65"/>
  <c r="AT65"/>
  <c r="AS65"/>
  <c r="AG65"/>
  <c r="BD62"/>
  <c r="BC62"/>
  <c r="BB62"/>
  <c r="BA62"/>
  <c r="AZ62"/>
  <c r="AY62"/>
  <c r="AX62"/>
  <c r="AW62"/>
  <c r="AV62"/>
  <c r="AU62"/>
  <c r="AT62"/>
  <c r="AS62"/>
  <c r="AG62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3"/>
  <c r="AN73"/>
  <c r="AN72"/>
  <c r="AT71"/>
  <c r="AN71"/>
  <c r="AT70"/>
  <c r="AN70"/>
  <c r="AT69"/>
  <c r="AN69"/>
  <c r="AT68"/>
  <c r="AN68"/>
  <c r="AT67"/>
  <c r="AN67"/>
  <c r="AT66"/>
  <c r="AN66"/>
  <c r="AN65"/>
  <c r="AT64"/>
  <c r="AN64"/>
  <c r="AT63"/>
  <c r="AN63"/>
  <c r="AN62"/>
  <c r="AT61"/>
  <c r="AN61"/>
  <c r="AT60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<sst xmlns="http://schemas.openxmlformats.org/spreadsheetml/2006/main">
  <si>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</si>
  <si>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</si>
  <si>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</si>
  <si>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</si>
  <si>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</si>
  <si>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{1a7facf3-2d10-4646-9e14-6839f8844862}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</si>
  <si>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</si>
  <si>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</si>
  <si>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</si>
  <si>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</si>
  <si>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</si>
  <si>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</si>
  <si>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</si>
  <si>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</si>
  <si>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</si>
  <si>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</si>
  <si>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</si>
  <si>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přejezdů P58,P60,P61 Měcholupy-Žatec</t>
  </si>
  <si>
    <t>KSO:</t>
  </si>
  <si>
    <t>824 26</t>
  </si>
  <si>
    <t>CC-CZ:</t>
  </si>
  <si>
    <t>21212</t>
  </si>
  <si>
    <t>Místo:</t>
  </si>
  <si>
    <t>TO Žatec</t>
  </si>
  <si>
    <t>Datum:</t>
  </si>
  <si>
    <t>18. 2. 2019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</si>
  <si>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</si>
  <si>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</si>
  <si>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</si>
  <si>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</si>
  <si>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</si>
  <si>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</si>
  <si>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</si>
  <si>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</si>
  <si>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</si>
  <si>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</si>
  <si>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</si>
  <si>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</si>
  <si>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</si>
  <si>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</si>
  <si>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</si>
  <si>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</si>
  <si>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</si>
  <si>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</si>
  <si>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</si>
  <si>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</si>
  <si>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</si>
  <si>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</si>
  <si>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</si>
  <si>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</si>
  <si>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</si>
  <si>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</si>
  <si>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</si>
  <si>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</si>
  <si>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</si>
  <si>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</si>
  <si>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</si>
  <si>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</si>
  <si>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</si>
  <si>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</si>
  <si>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</si>
  <si>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</si>
  <si>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</si>
  <si>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</si>
  <si>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</si>
  <si>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</si>
  <si>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</si>
  <si>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</si>
  <si>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</si>
  <si>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</si>
  <si>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</si>
  <si>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</si>
  <si>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</si>
  <si>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</si>
  <si>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</si>
  <si>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</si>
  <si>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</si>
  <si>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</si>
  <si>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</si>
  <si>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</si>
  <si>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</si>
  <si>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</si>
  <si>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</si>
  <si>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</si>
  <si>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</si>
  <si>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Opravné práce na přejezdech a železničním svršku</t>
  </si>
  <si>
    <t>STA</t>
  </si>
  <si>
    <t>1</t>
  </si>
  <si>
    <t>{7f7974f1-f0a6-4163-b5eb-955b4f333a12}</t>
  </si>
  <si>
    <t>2</t>
  </si>
  <si>
    <t>/</t>
  </si>
  <si>
    <t>Č11</t>
  </si>
  <si>
    <t>Přejezd P58 km 95,201</t>
  </si>
  <si>
    <t>Soupis</t>
  </si>
  <si>
    <t>{224fb79d-9c24-48bc-a2f1-06fe6c50f2c4}</t>
  </si>
  <si>
    <t>Č12</t>
  </si>
  <si>
    <t>Přejezd P59 km 96,489</t>
  </si>
  <si>
    <t>{d18a1457-b4ff-45d9-94a9-d418acc2235a}</t>
  </si>
  <si>
    <t>Č13</t>
  </si>
  <si>
    <t>Přejezd P60 km 99,108</t>
  </si>
  <si>
    <t>{951cf7a7-a9cf-4f36-b118-3f3ee1f40206}</t>
  </si>
  <si>
    <t>Č14</t>
  </si>
  <si>
    <t>Přejezd P61 km 99,836</t>
  </si>
  <si>
    <t>{26090341-28cf-4e01-8e32-56c493e822dc}</t>
  </si>
  <si>
    <t>Č15</t>
  </si>
  <si>
    <t xml:space="preserve">Měcholupy - Trnovany km 90,060 ( od ZV č.5 Měcholupy ) -  km 90,100</t>
  </si>
  <si>
    <t>{b94f663c-388f-4eca-8d4e-fe5dbf2c53d3}</t>
  </si>
  <si>
    <t>Č16</t>
  </si>
  <si>
    <t>GPK - propracování ASP s DGS</t>
  </si>
  <si>
    <t>{87a24815-6868-439d-95c2-18c6d7fe4366}</t>
  </si>
  <si>
    <t>O2</t>
  </si>
  <si>
    <t>Očištění skalních zářezů</t>
  </si>
  <si>
    <t>{f2027c1c-d6b1-4bdd-90a4-00f973d2d49a}</t>
  </si>
  <si>
    <t>Č21</t>
  </si>
  <si>
    <t>km 88,073 - 88,463</t>
  </si>
  <si>
    <t>{28635d92-75eb-4834-9fa4-ac28e4880593}</t>
  </si>
  <si>
    <t>Č22</t>
  </si>
  <si>
    <t>km 90,588 - 90,758</t>
  </si>
  <si>
    <t>{583140ce-8844-4bcb-a9fb-7467504b01b1}</t>
  </si>
  <si>
    <t>O3</t>
  </si>
  <si>
    <t>Opravné práce na zabezpečovacím a sdělovacím zařízení</t>
  </si>
  <si>
    <t>{a303950e-063e-435f-a65d-0dfc525c3ecd}</t>
  </si>
  <si>
    <t>Č31</t>
  </si>
  <si>
    <t xml:space="preserve">přejezd P58 km 95,201  (SZT)</t>
  </si>
  <si>
    <t>{6f35ebbf-e0c8-4a60-a75b-9c0c5241bf49}</t>
  </si>
  <si>
    <t>Č32</t>
  </si>
  <si>
    <t xml:space="preserve">přejezd P59 km 96,489  (SZT)</t>
  </si>
  <si>
    <t>{c0de48fe-a58f-4433-94f0-62d968f10c22}</t>
  </si>
  <si>
    <t>Č33</t>
  </si>
  <si>
    <t xml:space="preserve">přejezd P60 km 99,108  (SZT)</t>
  </si>
  <si>
    <t>{5b42514e-0bb5-4a82-9794-98548af68df7}</t>
  </si>
  <si>
    <t>Č34</t>
  </si>
  <si>
    <t xml:space="preserve">přejezd P61 km 99,836  (SZT)</t>
  </si>
  <si>
    <t>{bcd72ffd-473f-408b-8ecc-341ffa492b44}</t>
  </si>
  <si>
    <t>Č35</t>
  </si>
  <si>
    <t xml:space="preserve">Měcholupy - Trnovany km 90,060  (SZT)</t>
  </si>
  <si>
    <t>{5d47061e-5935-408c-926e-92048b452adc}</t>
  </si>
  <si>
    <t>Č36</t>
  </si>
  <si>
    <t xml:space="preserve">GPK - propracování ASP s DGS  (SZT)</t>
  </si>
  <si>
    <t>{5b1b5da3-e402-4c39-a1a9-dd587acbed39}</t>
  </si>
  <si>
    <t>O4</t>
  </si>
  <si>
    <t>Vedlejší rozpočtové náklady</t>
  </si>
  <si>
    <t>{d8d6592a-2311-4e0a-9340-b9e6bc880ef1}</t>
  </si>
  <si>
    <t>Č41</t>
  </si>
  <si>
    <t>VRN</t>
  </si>
  <si>
    <t>{52954699-b19b-41cd-aaa5-283e303053e7}</t>
  </si>
  <si>
    <t>KRYCÍ LIST SOUPISU PRACÍ</t>
  </si>
  <si>
    <t>Objekt:</t>
  </si>
  <si>
    <t>O1 - Opravné práce na přejezdech a železničním svršku</t>
  </si>
  <si>
    <t>Soupis:</t>
  </si>
  <si>
    <t>Č11 - Přejezd P58 km 95,201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</si>
  <si>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</si>
  <si>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</si>
  <si>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</si>
  <si>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</si>
  <si>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</si>
  <si>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</si>
  <si>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</si>
  <si>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</si>
  <si>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</si>
  <si>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</si>
  <si>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</si>
  <si>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</si>
  <si>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</si>
  <si>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</si>
  <si>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</si>
  <si>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</si>
  <si>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</si>
  <si>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</si>
  <si>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</si>
  <si>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</si>
  <si>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t</t>
  </si>
  <si>
    <t>Sborník UOŽI 01 2019</t>
  </si>
  <si>
    <t>4</t>
  </si>
  <si>
    <t>ROZPOCET</t>
  </si>
  <si>
    <t>PSC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</si>
  <si>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</si>
  <si>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VV</t>
  </si>
  <si>
    <t xml:space="preserve">"výzisk štěrkového lože     "66,6</t>
  </si>
  <si>
    <t xml:space="preserve">"asfalt z vozovky                   "7,090</t>
  </si>
  <si>
    <t>Součet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</si>
  <si>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</si>
  <si>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</si>
  <si>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</si>
  <si>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6</t>
  </si>
  <si>
    <t>P</t>
  </si>
  <si>
    <t>Poznámka k položce:_x000d_
úsek výměny pražců, oboustranně ( mimo přejezd ) 21 m x 0,5 m x 2 = 21 m2 materiál rozhrnout, srovnat nerovnosti, příp.přebytečný odvézt</t>
  </si>
  <si>
    <t>3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</si>
  <si>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</si>
  <si>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</si>
  <si>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m3</t>
  </si>
  <si>
    <t>8</t>
  </si>
  <si>
    <t>Poznámka k položce:_x000d_
oblast přejezdu včetně úseku výměny kolejového roštu 6 m x 1,888 m3/m koleje 9 m x 1,908 m3/m koleje = 28,5 m3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</si>
  <si>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</si>
  <si>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</si>
  <si>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10</t>
  </si>
  <si>
    <t xml:space="preserve">Poznámka k položce:_x000d_
km 95,188 - 95,215 mimo úseku výměny kolejového roštu,  12 m x 3,84 m = 46,08 m2</t>
  </si>
  <si>
    <t>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</si>
  <si>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</si>
  <si>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</si>
  <si>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12</t>
  </si>
  <si>
    <t xml:space="preserve">Poznámka k položce:_x000d_
37 m3 v rámci výměny a čištění ŠL,  30 m3 pro doplnění po ASP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</si>
  <si>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</si>
  <si>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</si>
  <si>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kus</t>
  </si>
  <si>
    <t>14</t>
  </si>
  <si>
    <t>Poznámka k položce:_x000d_
km 95,188 - 95,215 mimo úseku výměny kolejového roštu</t>
  </si>
  <si>
    <t>7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</si>
  <si>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</si>
  <si>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</si>
  <si>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</t>
  </si>
  <si>
    <t>Poznámka k položce:_x000d_
pražce mimo oblast úplné výměny štěrkového lože</t>
  </si>
  <si>
    <t>5906105010</t>
  </si>
  <si>
    <t>Demontáž pražce dřevěný. Poznámka: 1. V cenách jsou započteny náklady na manipulaci, demontáž, odstrojení do součástí a uložení pražců.</t>
  </si>
  <si>
    <t>18</t>
  </si>
  <si>
    <t>Poznámka k položce:_x000d_
vyměněné pražce</t>
  </si>
  <si>
    <t>9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</si>
  <si>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</si>
  <si>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</si>
  <si>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km</t>
  </si>
  <si>
    <t>20</t>
  </si>
  <si>
    <t xml:space="preserve">Poznámka k položce:_x000d_
oblast mimo přejezdu,  vkládané pražce SB5 užité vystrojené ( ze zásob TO Žatec )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</si>
  <si>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</si>
  <si>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</si>
  <si>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22</t>
  </si>
  <si>
    <t xml:space="preserve">Poznámka k položce:_x000d_
oblast přejezdu,  vkládané pražce SB6 užité vystrojené ( ze zásob ST Most ) upevnění komplety antikoro dodá zhotovitel</t>
  </si>
  <si>
    <t>11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</si>
  <si>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</si>
  <si>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</si>
  <si>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24</t>
  </si>
  <si>
    <t>Poznámka k položce:_x000d_
oblast přejezdu včetně přilehlých úseků v místě výměny kolejnic</t>
  </si>
  <si>
    <t>5907050120</t>
  </si>
  <si>
    <t>Dělení kolejnic kyslíkem tv. S49. Poznámka: 1. V cenách jsou započteny náklady na manipulaci podložení, označení a provedení řezu kolejnice.</t>
  </si>
  <si>
    <t>26</t>
  </si>
  <si>
    <t>Poznámka k položce:_x000d_
4 ks pro vyjmutí kol.roštu, 4 ks rozřez šrotové kolejnice</t>
  </si>
  <si>
    <t>13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</si>
  <si>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</si>
  <si>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</si>
  <si>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</si>
  <si>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28</t>
  </si>
  <si>
    <t>Poznámka k položce:_x000d_
demontáž spojek pro svařování</t>
  </si>
  <si>
    <t>5908005530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</si>
  <si>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</si>
  <si>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</t>
  </si>
  <si>
    <t>Poznámka k položce:_x000d_
pro úpravu GPK před svařováním, bez vrtání otvorů - přichycení ke kolejnici třmeny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</si>
  <si>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</si>
  <si>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</si>
  <si>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</si>
  <si>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32</t>
  </si>
  <si>
    <t xml:space="preserve">Poznámka k položce:_x000d_
km 95,138 - 95,188 ( 75 ks pražců ) = 150 úl.ploch km 95,215 - 95,265 ( 75 ks pražců ) = 150 úl.ploch výměna šroubů T5 včetně matice, vložky M a dvoj.pruž.kroužku  ( svěrky T5 a T6 zůstávají stávající, případné potřebné dodá TO Žatec )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</si>
  <si>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</si>
  <si>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</si>
  <si>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34</t>
  </si>
  <si>
    <t>Poznámka k položce:_x000d_
km 95,1 - 95,4 ( v oblasti přejezdu průjezd min. 2x )</t>
  </si>
  <si>
    <t>17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</si>
  <si>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</si>
  <si>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</si>
  <si>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36</t>
  </si>
  <si>
    <t>Poznámka k souboru cen:_x000d_
1. V cenách jsou započteny náklady na stabilizaci v režimu s řízeným (konstantním) poklesem včetně měření a předání tištěných výstupů.</t>
  </si>
  <si>
    <t xml:space="preserve">"úsek výměny pražců v km 95,188 - 95,215                  "0,027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</si>
  <si>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</si>
  <si>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</si>
  <si>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38</t>
  </si>
  <si>
    <t xml:space="preserve">"úsek úpravy GPK mimo výměny pražců   km  "(95,100 - 95,188 + 95,215 - 95,400)*-1</t>
  </si>
  <si>
    <t>19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</si>
  <si>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</si>
  <si>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</si>
  <si>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</si>
  <si>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40</t>
  </si>
  <si>
    <t>Poznámka k položce:_x000d_
montážní svary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</si>
  <si>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</si>
  <si>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</si>
  <si>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</t>
  </si>
  <si>
    <t>Poznámka k položce:_x000d_
závěrné svary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</si>
  <si>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</si>
  <si>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</si>
  <si>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44</t>
  </si>
  <si>
    <t>Poznámka k položce:_x000d_
napínání závěrných svarů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</si>
  <si>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</si>
  <si>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</si>
  <si>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</si>
  <si>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46</t>
  </si>
  <si>
    <t>Poznámka k položce:_x000d_
km 95,138 - 95,265 = 127 m - 6 m přejezd = 121 m 121 m koleje x 2 = 242 m kolejnic</t>
  </si>
  <si>
    <t>23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</si>
  <si>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</si>
  <si>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</si>
  <si>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48</t>
  </si>
  <si>
    <t>Poznámka k položce:_x000d_
oblast přejezdu, délka 2 x 6 m</t>
  </si>
  <si>
    <t>5913215020</t>
  </si>
  <si>
    <t>Demontáž kolejnicových dílů přejezdu ochranná kolejnice. Poznámka: 1. V cenách jsou započteny náklady na demontáž a naložení na dopravní prostředek.</t>
  </si>
  <si>
    <t>50</t>
  </si>
  <si>
    <t>Poznámka k položce:_x000d_
v přejezdu, 2 ks vždy v délce 6 m_x000d_
Montáž přejezdové konstrukce nové provede SVD Most</t>
  </si>
  <si>
    <t>25</t>
  </si>
  <si>
    <t>5913235020</t>
  </si>
  <si>
    <t>Dělení AB komunikace řezáním hloubky do 20 cm. Poznámka: 1. V cenách jsou započteny náklady na provedení úkolu.</t>
  </si>
  <si>
    <t>52</t>
  </si>
  <si>
    <t>Poznámka k položce:_x000d_
vozovka u přejezdu, délka 6 m na každé straně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</si>
  <si>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</si>
  <si>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</si>
  <si>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54</t>
  </si>
  <si>
    <t>Poznámka k položce:_x000d_
vozovka u přejezdu, délka 6 m, šířka 1 m na každé straně, uprostřed koleje délka 6 m, šířka 1,15 m</t>
  </si>
  <si>
    <t>27</t>
  </si>
  <si>
    <t>M</t>
  </si>
  <si>
    <t>5955101005</t>
  </si>
  <si>
    <t>Kamenivo drcené štěrk frakce 31,5/63 třídy min. BII</t>
  </si>
  <si>
    <t>1382913035</t>
  </si>
  <si>
    <t>Poznámka k položce:_x000d_
67 m3 x 1,6 t/ m3 = 107,2</t>
  </si>
  <si>
    <t>5958116000</t>
  </si>
  <si>
    <t>Matice M24</t>
  </si>
  <si>
    <t>-1361929625</t>
  </si>
  <si>
    <t>29</t>
  </si>
  <si>
    <t>5958125010</t>
  </si>
  <si>
    <t>Komplety s antikorozní úpravou ŽS 4 (svěrka ŽS4, šroub RS 1, matice M24, podložka Fe6)</t>
  </si>
  <si>
    <t>1496928511</t>
  </si>
  <si>
    <t>5958134040</t>
  </si>
  <si>
    <t>Součásti upevňovací kroužek pružný dvojitý Fe 6</t>
  </si>
  <si>
    <t>-1333982597</t>
  </si>
  <si>
    <t>31</t>
  </si>
  <si>
    <t>5958134041</t>
  </si>
  <si>
    <t>Součásti upevňovací šroub svěrkový T5</t>
  </si>
  <si>
    <t>-936668870</t>
  </si>
  <si>
    <t>5958134140</t>
  </si>
  <si>
    <t>Součásti upevňovací vložka M</t>
  </si>
  <si>
    <t>-1864220321</t>
  </si>
  <si>
    <t>33</t>
  </si>
  <si>
    <t>5958158005</t>
  </si>
  <si>
    <t xml:space="preserve">Podložka pryžová pod patu kolejnice S49  183/126/6</t>
  </si>
  <si>
    <t>-1777126915</t>
  </si>
  <si>
    <t>5963110010</t>
  </si>
  <si>
    <t>Přejezd Intermont panel 1285x3000x170 ŽPP 1</t>
  </si>
  <si>
    <t>275201789</t>
  </si>
  <si>
    <t>Poznámka k položce:_x000d_
pro tvar S49_x000d_
viz např. https://www.armovnaotovice.cz/</t>
  </si>
  <si>
    <t>35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</si>
  <si>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</si>
  <si>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</si>
  <si>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70</t>
  </si>
  <si>
    <t xml:space="preserve">"na skládku výzisk štěrkového lože 37 m3 x 1,8 t/m3 =                          "66,6</t>
  </si>
  <si>
    <t xml:space="preserve">"AB vozovka 2,835 m3 x 2,5 t/ m3 =                                                                 "7,09</t>
  </si>
  <si>
    <t>Mezisoučet</t>
  </si>
  <si>
    <t xml:space="preserve">"pryžové a plastové podložky =                                                                       "0,068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</si>
  <si>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</si>
  <si>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</si>
  <si>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72</t>
  </si>
  <si>
    <t xml:space="preserve">"pražce SB5 ze žst.Žatec  29 x 0,285 t/ ks =                                                                                "8,265</t>
  </si>
  <si>
    <t xml:space="preserve">"pražce dřevěné z místa stavby na místo určení k likvidaci 40 x 0,100 t/ ks =              "4,000</t>
  </si>
  <si>
    <t xml:space="preserve">"drobný šrotový materiál a šrotové kolejnice =                                                                       "2,512</t>
  </si>
  <si>
    <t>37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</si>
  <si>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</si>
  <si>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</si>
  <si>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74</t>
  </si>
  <si>
    <t xml:space="preserve">"pražce SB5 =                                                                  "29*0,285</t>
  </si>
  <si>
    <t xml:space="preserve">"pražce SB6/S49 na místo stavby ze zásob ST    "11*0,294</t>
  </si>
  <si>
    <t xml:space="preserve">"kolejnice S49 30 m ( 2 x 15 m )                               "30*0,04939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</si>
  <si>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</si>
  <si>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</si>
  <si>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76</t>
  </si>
  <si>
    <t>39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</si>
  <si>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</si>
  <si>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</si>
  <si>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78</t>
  </si>
  <si>
    <t>Poznámka k položce:_x000d_
pryžové a plastové podložky 380 x 0,163 kg/ ks = 61,94 kg _x000d_
80 x 0,08 kg/ ks = 6,4 kg; _x000d_
Přejezdový panel</t>
  </si>
  <si>
    <t>Č12 - Přejezd P59 km 96,489</t>
  </si>
  <si>
    <t xml:space="preserve">"výzisk štěrkového lože     "23,047</t>
  </si>
  <si>
    <t xml:space="preserve">"asfalt z vozovky                   "7,875</t>
  </si>
  <si>
    <t>Poznámka k položce:_x000d_
oblast přejezdu včetně úseku výměny kolejového roštu 6 m x 2,134 m3/m koleje = 12,804 m3</t>
  </si>
  <si>
    <t xml:space="preserve">Poznámka k položce:_x000d_
12,804 m3 v rámci výměny ŠL,  107,196 m3 pro doplnění po ASP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</si>
  <si>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</si>
  <si>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</si>
  <si>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km 97,240, vložit užitý pražec SB5 vystrojený</t>
  </si>
  <si>
    <t>Poznámka k položce:_x000d_
oblast přejezdu, vložit užité pražce SB6/S49, rozdělení "u"</t>
  </si>
  <si>
    <t>Poznámka k položce:_x000d_
pražce v přejezdu, užité SB6/S49 komplety ŽS4 antikoro dodá zhotovitel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</si>
  <si>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</si>
  <si>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</si>
  <si>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Poznámka k položce:_x000d_
km 97,240, úprava rozdělení v místě náhrady dvojčitého pražce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</si>
  <si>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</si>
  <si>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</si>
  <si>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km 96,476 - 96,496 Pp kolejnice dl.20 m ( délka úseku s rozdělením pražců "c" = 14 m ) kolejnice bude vyměněna po úpravě GPK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</si>
  <si>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</si>
  <si>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</si>
  <si>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km 96,476 - 96,496 Pp kolejnice dl.20 m ( délka úseku s rozdělením pražců "u" = 6 m ) kolejnice bude vyměněna po úpravě GPK</t>
  </si>
  <si>
    <t>Poznámka k položce:_x000d_
2 ks pro výměnu kolejnice, 1 ks rozřez stávající kolejnice v Lp pro úpravu UT BK, 3 ks rozřez šrotové kolejnice</t>
  </si>
  <si>
    <t xml:space="preserve">Poznámka k položce:_x000d_
km 96,426 - 95,486 ( 89 ks pražců ) = 178 úl.ploch km 96,492 - 96,546 ( 80 ks pražců ) = 160 úl.ploch výměna šroubů T5 včetně matice, vložky M a dvoj.pruž.kroužku  ( svěrky T5 a T6 zůstávají stávající, případné potřebné dodá TO Žatec )</t>
  </si>
  <si>
    <t>Poznámka k položce:_x000d_
km 96,450 - 97,500 ( v oblasti přejezdu průjezd min. 2x )</t>
  </si>
  <si>
    <t xml:space="preserve">Poznámka k položce:_x000d_
úsek výměny pražců v přejezdu  km 96,489</t>
  </si>
  <si>
    <t xml:space="preserve">"úsek výměny pražců v přejezdu  km 96,489                  "0,006</t>
  </si>
  <si>
    <t xml:space="preserve">"úsek úpravy GPK mimo výměny pražců   km "(96,450 - 97,500)*-1-0,006</t>
  </si>
  <si>
    <t>Poznámka k položce:_x000d_
montážní svar</t>
  </si>
  <si>
    <t>Poznámka k položce:_x000d_
km 96,426 - 96,546 = 120 m - 6 m přejezd = 114 m 114 m koleje x 2 = 228 m kolejnic</t>
  </si>
  <si>
    <t>5913070020</t>
  </si>
  <si>
    <t>Demontáž betonové přejezdové konstrukce část vnitřní. Poznámka: 1. V cenách jsou započteny náklady na demontáž konstrukce a naložení na dopravní prostředek.</t>
  </si>
  <si>
    <t>Poznámka k položce:_x000d_
přejezd v km 96,489_x000d_
Montáž nové přejezdové konstrukce včetně vyčištění a opravy prahové vpusti a montáže nových mříží provede SVD Most</t>
  </si>
  <si>
    <t xml:space="preserve">Poznámka k položce:_x000d_
vozovka od koleje vpravo,  délka 6 m, šířka 1 m  vozovka od koleje vlevo k odvodňovacímu žlabu  délka 5 m, šířka 3 m</t>
  </si>
  <si>
    <t>Poznámka k položce:_x000d_
120 m3 x 1,6 t/ m3 = 192 t</t>
  </si>
  <si>
    <t>56</t>
  </si>
  <si>
    <t>58</t>
  </si>
  <si>
    <t>60</t>
  </si>
  <si>
    <t>62</t>
  </si>
  <si>
    <t>5963104045</t>
  </si>
  <si>
    <t>Přejezd železobetonový panel vnitřní</t>
  </si>
  <si>
    <t>-1055818463</t>
  </si>
  <si>
    <t>Poznámka k položce:_x000d_
R = 373 m, p = 100 mm, SB6/S49/ŽS4 , délka 6 m</t>
  </si>
  <si>
    <t xml:space="preserve">"Např.  UNIS-1, pouze vnitřní panely, bez vnějších panelů a závěrných zídek "</t>
  </si>
  <si>
    <t xml:space="preserve">" Panel vnitřní  včetně oporníků a opěrek                      " 6/1,2</t>
  </si>
  <si>
    <t>5963104050</t>
  </si>
  <si>
    <t>Přejezd železobetonový náběhový klín</t>
  </si>
  <si>
    <t>-477971008</t>
  </si>
  <si>
    <t xml:space="preserve">"Ochranný náběh např.  UNIS-1"2</t>
  </si>
  <si>
    <t>5964124005R</t>
  </si>
  <si>
    <t>Mříž vpusti plastová 500x500 mm D400</t>
  </si>
  <si>
    <t>1654068143</t>
  </si>
  <si>
    <t>Poznámka k položce:_x000d_
celková délka 7 m_x000d_
_x000d_
Například :_x000d_
Plastová vtoková mříž ROVASCO M550D_x000d_
Plastová vtoková mříž M550D je určena pro zabudování do vozovek pozemních komunikací, které jsou přístupné pro všechny druhy silničních vozidel._x000d_
Mříže M550D jsou určeny do průběžných žlabů vedoucích napříč komunikací. Jednotlivé mříže se vzájemně propojují kovovými čepy, které jsou jištěny pružinovou aretací – standardně dodáváno ke každé mříži._x000d_
Typové označení: M550D_x000d_
Objednací kód: VV08367_x000d_
Materiál : ROVASCO_x000d_
Třída zatížení: D400 dle ČSN EN 124_x000d_
Rozměry: 500x500x75 mm_x000d_
Teplotní odolnost: -30°C až 100°C stabilně, 120°C krátkodobě_x000d_
Hmotnost: 17 kg_x000d_
Balení: 12ks/pal</t>
  </si>
  <si>
    <t>64</t>
  </si>
  <si>
    <t>Poznámka k položce:_x000d_
na skládku výzisk štěrkového lože 12,804 m3 x 1,8 t/m3 = 23,047 t _x000d_
AB vozovka 3,15 m3 x 2,5 t/ m3 = 7,875 t _x000d_
pryžové a plastové podložky na skládku = 0,061 t</t>
  </si>
  <si>
    <t>66</t>
  </si>
  <si>
    <t xml:space="preserve">Poznámka k položce:_x000d_
pražce SB5 ze žst.Žatec  1 x 0,285 t/ ks = 0,285 t _x000d_
pražce dřevěné z místa stavby na místo určení k likvidaci 11 x 0,100 t/ ks = 1,100 t _x000d_
panel ŽPP z přejezdu ( 2 ks ) = 3,100 t na složiště _x000d_
drobný šrotový materiál a šrotové kolejnice = 1,502 t</t>
  </si>
  <si>
    <t>68</t>
  </si>
  <si>
    <t>Poznámka k položce:_x000d_
pražce SB6/S49 na místo stavby ze zásob ST 11 ks x 0,294 t/ ks = 3,234 t _x000d_
kolejnice S49 20 m ( 1 x 20 m ) 20 m x 0,04939 t/ m = 0,988 t</t>
  </si>
  <si>
    <t xml:space="preserve">Poznámka k položce:_x000d_
pražce SB5 ze žst.Žatec  1 x 0,285 t/ ks = 0,285 t _x000d_
pražce SB6/S49 = 3,234 t _x000d_
kolejnice S49 = 0,988 t</t>
  </si>
  <si>
    <t>Poznámka k položce:_x000d_
pryžové a plastové podložky 360 x 0,163 kg/ ks = 58,68 kg + 26 x 0,08 kg/ ks = 2,08 kg</t>
  </si>
  <si>
    <t>Č13 - Přejezd P60 km 99,108</t>
  </si>
  <si>
    <t xml:space="preserve">"výzisk štěrkového lože                                                      "46,260</t>
  </si>
  <si>
    <t xml:space="preserve">"asfalt z vozovky                                                                    "6,975</t>
  </si>
  <si>
    <t>Poznámka k položce:_x000d_
úsek výměny pražců, oboustranně ( mimo přejezd ) km 98,793 - 98,821 = 28 m km 99,100 - 99,127 = 20 m 48 m x 0,5 m x 2 = 48 m2 materiál rozhrnout, srovnat nerovnosti</t>
  </si>
  <si>
    <t xml:space="preserve">Poznámka k položce:_x000d_
oblast přejezdu  7 m x 1,886 m3/m koleje = 13,202 m3</t>
  </si>
  <si>
    <t>Poznámka k položce:_x000d_
km 98,793 - 98,821 ( 28 m x 3,84 = 107,52 m2 ) km 99,100 - 99,127 ( 20 m x 3,84 = 76,8 m2 ) vynecháno v oblasti přejezdu v délce 7 m - bude provedena úplná výměna ŠL</t>
  </si>
  <si>
    <t xml:space="preserve">Poznámka k položce:_x000d_
25,7 m3 v rámci výměny a čištění ŠL,  64,3 m3 pro doplnění po ASP</t>
  </si>
  <si>
    <t>Poznámka k položce:_x000d_
km 98,793 - 98,821 ( 45 ks ) km 99,100 - 99,127 ( 45 ks )</t>
  </si>
  <si>
    <t>Poznámka k položce:_x000d_
km 98,793 - 98,821 ( 45 ks ) km 99,100 - 99,127 ( 45 ks ) nově dodat komplety ŽS4, v přejezdu v km 99,108 ŽS4 antikoro</t>
  </si>
  <si>
    <t>Poznámka k položce:_x000d_
rozřez pro úpravu UT BK v km 98,950 Lp + Pp</t>
  </si>
  <si>
    <t>Poznámka k položce:_x000d_
km 98,743 - 98,793 ( 82 ks pražců ) = 164 úl.ploch km 98,821 - 99,100 ( 457 ks pražců ) = 914 úl.ploch nově dodat komplety ŽS4</t>
  </si>
  <si>
    <t>Poznámka k položce:_x000d_
km 98,750 - 99,200 ( v oblasti přejezdu průjezd min. 2x ) km 99,550 - 99,750</t>
  </si>
  <si>
    <t>"úseky výměny pražců "</t>
  </si>
  <si>
    <t xml:space="preserve">"km 98,793 - 98,821 =                      "0,028</t>
  </si>
  <si>
    <t xml:space="preserve">"km 99,100 - 99,127 =                      "0,027</t>
  </si>
  <si>
    <t xml:space="preserve">"km 99,150 ( propustek ) =           "0,010</t>
  </si>
  <si>
    <t xml:space="preserve">"km 99,587 ( propustek ) =           "0,010</t>
  </si>
  <si>
    <t xml:space="preserve">"km 99,712 ( propustek ) =            "0,010</t>
  </si>
  <si>
    <t>5909045020</t>
  </si>
  <si>
    <t>Hutnění kolejového lože koleje stávajícího.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</si>
  <si>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</si>
  <si>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 xml:space="preserve">"úsek úpravy GPK mimo výměny pražců  "</t>
  </si>
  <si>
    <t xml:space="preserve">"km 98,750 - 98,793 =                                        "0,043</t>
  </si>
  <si>
    <t xml:space="preserve">"km 98,821 - 99,100 =                                        "0,279</t>
  </si>
  <si>
    <t xml:space="preserve">"km 98,127 - 98,200 =                                        "0,063           "( 10 m odečteno za propustek )"</t>
  </si>
  <si>
    <t xml:space="preserve">"km 99,550 - 99,750 =                                        "0,180           "( 20 m odečteno za propustky )"</t>
  </si>
  <si>
    <t>Poznámka k položce:_x000d_
závěrné svary v km 98,950 Lp + Pp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</si>
  <si>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</si>
  <si>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</si>
  <si>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km 98,743 - 99,127 = 384 m koleje = 768 m kolejnic v km 99,127 navazuje úsek úpravy UT BK v rámci opravy propustku v km 99,150 ( stavba SMT )</t>
  </si>
  <si>
    <t>Poznámka k položce:_x000d_
přejezd v km 99,108_x000d_
Montáž přejezdové konstrukce nové provede SVD Most</t>
  </si>
  <si>
    <t xml:space="preserve">Poznámka k položce:_x000d_
zbytky asfaltu z cesty od koleje vpravo,  délka 5 m, šířka 1,8 m  zbytky asfaltu z cesty od koleje vlevo  délka 4,8 m, šířka 2 m</t>
  </si>
  <si>
    <t>Poznámka k položce:_x000d_
90 m3 x 1,6 t/ m3 = 144 t</t>
  </si>
  <si>
    <t>5958128010</t>
  </si>
  <si>
    <t>Komplety ŽS 4 (šroub RS 1, matice M 24, podložka Fe6, svěrka ŽS4)</t>
  </si>
  <si>
    <t>1391380897</t>
  </si>
  <si>
    <t>Poznámka k položce:_x000d_
na skládku výzisk štěrkového lože ( z přejezdu a ojedinělého čištění ŠL ) 25,7 m3 x 1,8 t/m3 = 46,26 t AB vozovka 18,6 x 0,15 = 2,79 m3 x 2,5 t/ m3 = 6,975 t pryžové a plastové podložky = 0,221 t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</si>
  <si>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</si>
  <si>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</si>
  <si>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pražce dřevěné z místa stavby na místo určení k likvidaci 90 x 0,100 t/ ks = 9,000 t vyměněné komplety ŽS3 na složiště = 2,818 t</t>
  </si>
  <si>
    <t>Poznámka k položce:_x000d_
pražce SB6/S49 na místo stavby 90 ks x 0,294 t/ ks = 26,46 t betonové panely z přejezdu ( na skládku ) = 1,8 t</t>
  </si>
  <si>
    <t>Poznámka k položce:_x000d_
pražce SB6/S49 ze zásob ST 90 ks x 0,294 t/ ks = 26,46 t</t>
  </si>
  <si>
    <t>Poznámka k položce:_x000d_
betonové panely z přejezdu</t>
  </si>
  <si>
    <t>Poznámka k položce:_x000d_
pryžové a plastové podložky 1258 x 0,163 kg/ ks = 205,054 kg 180 x 0,09 kg/ ks = 16,2 kg; Přejezdový panel</t>
  </si>
  <si>
    <t>Č14 - Přejezd P61 km 99,836</t>
  </si>
  <si>
    <t>Poznámka k položce:_x000d_
výzisk štěrkového lože</t>
  </si>
  <si>
    <t>Poznámka k položce:_x000d_
úsek výměny pražců, oboustranně ( mimo přejezd ) km 99,839 - 98,861 = 28 m _x000d_
28 m x 0,5 m x 2 = 28 m2 materiál rozhrnout, srovnat nerovnosti, příp.přebytečný odvézt</t>
  </si>
  <si>
    <t xml:space="preserve">Poznámka k položce:_x000d_
oblast přejezdu  6 m x 1,886 m3/m koleje = 11,316 m3</t>
  </si>
  <si>
    <t>Poznámka k položce:_x000d_
km 99,839 - 99,861 ( 22 m x 3,84 = 84,48 m2 ) od přejezdu</t>
  </si>
  <si>
    <t xml:space="preserve">Poznámka k položce:_x000d_
24,6 m3 v rámci výměny a čištění ŠL,  _x000d_
35,4 m3 pro doplnění po ASP</t>
  </si>
  <si>
    <t>Poznámka k položce:_x000d_
km 99,833 - 99,861</t>
  </si>
  <si>
    <t>Poznámka k položce:_x000d_
km 99,833 - 99,861 ( 47 ks ) nově dodat komplety ŽS4, _x000d_
v přejezdu v km 99,836 ŽS4 antikoro</t>
  </si>
  <si>
    <t>Poznámka k položce:_x000d_
rozřez pro úpravu UT BK v km 99,800 Lp + Pp</t>
  </si>
  <si>
    <t>Poznámka k položce:_x000d_
km 99,762 - 99,833 ( 113 ks pražců ) = 226 úl.ploch nově dodat komplety ŽS4_x000d_
 ( v km 99,762 úsek výměny kompletů navazuje na stavbu v rámci opravy propustku v km 99,712 ( SMT ))</t>
  </si>
  <si>
    <t>Poznámka k položce:_x000d_
km 99,750 - 99,950 ( v oblasti přejezdu průjezd min. 2x ) _x000d_
( v km 99,750 se úprava GPK napojuje na úpravu prováděnou v rámci objektu P60 )</t>
  </si>
  <si>
    <t xml:space="preserve">"úsek výměny pražců  km 99,833 - 99,861 =           "0,028</t>
  </si>
  <si>
    <t xml:space="preserve">"úsek úpravy GPK mimo výměny pražců   "</t>
  </si>
  <si>
    <t xml:space="preserve">"km 99,750 - 99,833 =           "0,083</t>
  </si>
  <si>
    <t xml:space="preserve">"km 99,861 - 99,950 =           "0,089</t>
  </si>
  <si>
    <t>Poznámka k položce:_x000d_
závěrné svary v km 99,800 Lp + Pp</t>
  </si>
  <si>
    <t>Poznámka k položce:_x000d_
km 99,762 - 99,911 = 149 m koleje = 298 m kolejnic _x000d_
v km 99,762 navazuje úsek úpravy UT BK v rámci opravy propustku ( stavba SMT ) _x000d_
v km 99,911 navazuje úsek BK zřízené v roce 2018 ( kotevní úsek ), _x000d_
v úseku od konce výměny pražců v km 99,861 do km 99,911 budou stávající komplety ŽS4 včetně pryžových podložek ponechány stávající</t>
  </si>
  <si>
    <t>Poznámka k položce:_x000d_
přejezd v km 99,836_x000d_
Montáž nové přejezdové konstrukce včetně vyčištění a opravy prahové vpusti a montáže nových mříží provede SVD Most</t>
  </si>
  <si>
    <t>5913190030</t>
  </si>
  <si>
    <t>Demontáž dřevěných dílů přejezdu trámec vnější části. Poznámka: 1. V cenách jsou započteny náklady na demontáž a naložení na dopravní prostředek.</t>
  </si>
  <si>
    <t>Poznámka k položce:_x000d_
přejezd v km 99,836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</si>
  <si>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</si>
  <si>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</si>
  <si>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 xml:space="preserve">Poznámka k položce:_x000d_
km 99,839 - 99,904  ( od přejezdu k propustku ) 65 m x 0,26 m2 = 16,9 m3</t>
  </si>
  <si>
    <t>Poznámka k položce:_x000d_
60 m3 x 1,6 t/ m3 = 96 t</t>
  </si>
  <si>
    <t>-1702169562</t>
  </si>
  <si>
    <t>1515981418</t>
  </si>
  <si>
    <t xml:space="preserve">Poznámka k položce:_x000d_
na skládku výzisk štěrkového lože ( z přejezdu a ojedinělého čištění ŠL ) 24,6 m3 x 1,8 t/m3 = 44,28 t _x000d_
materiál z vyčištěného příkopu  16,9 m3 x 1,8 t/ m3 = 30,42 t _x000d_
pryžové a plastové podložky = 0,061 t</t>
  </si>
  <si>
    <t>Poznámka k položce:_x000d_
pražce dřevěné z místa stavby na místo určení k likvidaci 47 x 0,100 t/ ks = 4,700 t _x000d_
vyměněné komplety ŽS3 na složiště = 1,4 t _x000d_
panely 0,5 x 2 m ( z přejezdu ) = 1,8 t</t>
  </si>
  <si>
    <t>Poznámka k položce:_x000d_
pražce SB6/S49 ze zásob ST 47 ks x 0,294 t/ ks = 13,818 t</t>
  </si>
  <si>
    <t>Poznámka k položce:_x000d_
pryžové a plastové podložky 320 x 0,163 kg/ ks = 52,16 kg 94 x 0,09 kg/ ks = 8,46 kg</t>
  </si>
  <si>
    <t xml:space="preserve">Č15 - Měcholupy - Trnovany km 90,060 ( od ZV č.5 Měcholupy ) -  km 90,100</t>
  </si>
  <si>
    <t>Poznámka k položce:_x000d_
výzisk štěrkového lože a odtěžený materiál</t>
  </si>
  <si>
    <t>Poznámka k položce:_x000d_
od ZV č.5 do km 90,090 30 m x 0,5 m x 2 = 30 m2 materiál rozhrnout, srovnat nerovnosti, příp.přebytečný odvézt</t>
  </si>
  <si>
    <t>Poznámka k položce:_x000d_
km 90,063 - 90,090 27 m x 1,908 m3/ m koleje = 51,516 m3</t>
  </si>
  <si>
    <t xml:space="preserve">Poznámka k položce:_x000d_
51,516 m3 v rámci výměny ŠL,  _x000d_
68,484 m3 pro doplnění po ASP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</si>
  <si>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</si>
  <si>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</si>
  <si>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 č.01, 02, 03 před ZV č.5</t>
  </si>
  <si>
    <t>Poznámka k položce:_x000d_
km 90,063 - 90,080 nově vložit užité SB5 ze zásob TO Žatec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</si>
  <si>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</si>
  <si>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</si>
  <si>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pražec č.01, 02, 03 před ZV č.5, PE a pryžové podložky dodá zhotovitel, případný ostatní nutný drobný upevňovací materiál dodá TO Žatec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</si>
  <si>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</si>
  <si>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</si>
  <si>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km 90,060 - 90,100 Lp + Pp výměna šroubů T5 včetně matice, pruž.kroužků, vložek M a pryžových podložek, svěrky T5 a T6 zůstávají stávající, případné potřebné dodá TO Žatec</t>
  </si>
  <si>
    <t>5907045120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</si>
  <si>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</si>
  <si>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Poznámka k položce:_x000d_
km 90,060 - 90,100 Lp + Pp</t>
  </si>
  <si>
    <t>Poznámka k položce:_x000d_
8 ks pro vyjmutí kolejnic a úpravu délek nově vkládaných, 12 ks rozřez šrotových kolejnic</t>
  </si>
  <si>
    <t xml:space="preserve">Poznámka k položce:_x000d_
km 90,100 - 90,150 ( 75 ks pražců ) = 150 úl.ploch délka 50 m od konce výměny kolejnic pro napojení na stávající BK výměna šroubů T5 včetně matice, vložky M a dvoj.pruž.kroužku  ( svěrky T5 a T6 zůstávají stávající, případné potřebné dodá TO Žatec )</t>
  </si>
  <si>
    <t>Poznámka k položce:_x000d_
km 90,063 - 90,970</t>
  </si>
  <si>
    <t>Poznámka k položce:_x000d_
km 90,063 - 90,090</t>
  </si>
  <si>
    <t>Poznámka k položce:_x000d_
km 90,090 - 90,970</t>
  </si>
  <si>
    <t>Poznámka k položce:_x000d_
km 90,060 ( od ZV č.5 ) - 90,150 = 90 m 90 m koleje x 2 = 180 m kolejnic výhybka č.5 tvoří kotevní úsek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</si>
  <si>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</si>
  <si>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</si>
  <si>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Poznámka k položce:_x000d_
odtěžení materiálu mezi stávající TK a bývalou 2.TK od ZV č.5 do km 90,090 30 m x 0,65 m2 = 19,5 m3</t>
  </si>
  <si>
    <t>5956119020</t>
  </si>
  <si>
    <t>Pražec dřevěný výhybkový dub skupina 3 2600x260x160</t>
  </si>
  <si>
    <t>5958158070</t>
  </si>
  <si>
    <t>Podložka polyetylenová pod podkladnici 380/160/2 (S4, R4)</t>
  </si>
  <si>
    <t>Poznámka k položce:_x000d_
na skládku výzisk štěrkového lože 51,516 m3 x 1,8 t/m3 = 92,729 t _x000d_
odtěžení materiálu mezi kolejemi 19,5 m3 x 1,8 t/ m3 = 35,1 t _x000d_
pryžové a plastové podložky = 0,043 t</t>
  </si>
  <si>
    <t xml:space="preserve">Poznámka k položce:_x000d_
pražce SB5 ze žst.Žatec  24 x 0,285 t/ ks = 6,84 t _x000d_
pražce dřevěné z místa stavby na místo určení k likvidaci 24 x 0,100 t/ ks = 2,400 t _x000d_
drobný šrotový materiál a šrotové kolejnice = 4,401 t</t>
  </si>
  <si>
    <t>Poznámka k položce:_x000d_
kolejnice S49 80 m ( 4 x 20 m ) 80 m x 0,04939 t/ m = 3,951 t</t>
  </si>
  <si>
    <t>Poznámka k položce:_x000d_
pražce SB5 = 6,840 t _x000d_
kolejnice S49 = 3,951 t</t>
  </si>
  <si>
    <t>Poznámka k položce:_x000d_
pryžové a plastové podložky 234 x 0,163 kg/ ks = 38,142 kg _x000d_
54 x 0,08 kg/ ks = 4,32 kg</t>
  </si>
  <si>
    <t>GPK_16</t>
  </si>
  <si>
    <t>Úprava GPK ASP+ stabilizátor+ pluh</t>
  </si>
  <si>
    <t>4,32</t>
  </si>
  <si>
    <t>DoplněníKL_16</t>
  </si>
  <si>
    <t>Doplnění kolejového lože</t>
  </si>
  <si>
    <t>180</t>
  </si>
  <si>
    <t>Č16 - GPK - propracování ASP s DGS</t>
  </si>
  <si>
    <t>HSV - Práce a dodávky HSV</t>
  </si>
  <si>
    <t xml:space="preserve">    5 - Komunikace pozemní</t>
  </si>
  <si>
    <t>-387443970</t>
  </si>
  <si>
    <t>-2138572459</t>
  </si>
  <si>
    <t>"km "(78,800 - 78,900)*-1</t>
  </si>
  <si>
    <t>"km "( 79,300 - 79,400)*-1</t>
  </si>
  <si>
    <t>"km "( 84,200 - 84,300)*-1</t>
  </si>
  <si>
    <t>"km "( 86,450 - 86,800)*-1</t>
  </si>
  <si>
    <t>"km "( 89,300 - 89,400)*-1</t>
  </si>
  <si>
    <t>"km "( 91,050 - 91,400)*-1</t>
  </si>
  <si>
    <t>"km "( 91,700 - 91,800)*-1</t>
  </si>
  <si>
    <t>"km "( 92,950 - 93,050)*-1</t>
  </si>
  <si>
    <t>"km "( 93,950 - 94,350)*-1</t>
  </si>
  <si>
    <t>"km "( 94,800 - 95,100)*-1</t>
  </si>
  <si>
    <t>"km "( 95,700 - 95,800)*-1</t>
  </si>
  <si>
    <t xml:space="preserve">"km "( 96,500 - 97,500)*-1 "           ( v km 96,500 navazuje na úpravu GPK v rámci opravy přejezdu P59 )"</t>
  </si>
  <si>
    <t>"km "( 100,350 - 101,570)*-1</t>
  </si>
  <si>
    <t>1948511409</t>
  </si>
  <si>
    <t>882185960</t>
  </si>
  <si>
    <t>DoplněníKL_16*1,6</t>
  </si>
  <si>
    <t>HSV</t>
  </si>
  <si>
    <t>Práce a dodávky HSV</t>
  </si>
  <si>
    <t>Komunikace pozemní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</si>
  <si>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</si>
  <si>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</si>
  <si>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-876604267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</si>
  <si>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</si>
  <si>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"km "( 93,750 - 93,950)*-1</t>
  </si>
  <si>
    <t>O2 - Očištění skalních zářezů</t>
  </si>
  <si>
    <t>Č21 - km 88,073 - 88,463</t>
  </si>
  <si>
    <t>5 - Komunikace pozemní</t>
  </si>
  <si>
    <t>VRN - Vedlejší rozpočtové náklady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</si>
  <si>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</si>
  <si>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</si>
  <si>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110680572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</si>
  <si>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</si>
  <si>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km 88,073 - 88,463 P</t>
  </si>
  <si>
    <t>390*2,5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</si>
  <si>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</si>
  <si>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</si>
  <si>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-1628389251</t>
  </si>
  <si>
    <t>Poznámka k souboru cen:_x000d_
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terénu._x000d_
2. V cenách nejsou obsaženy náklady na dopravu a skládkovné.</t>
  </si>
  <si>
    <t>Poznámka k položce:_x000d_
Strom=kus průměr 51-70 cm_x000d_
km 88,230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</si>
  <si>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</si>
  <si>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</si>
  <si>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-416560452</t>
  </si>
  <si>
    <t>Poznámka k položce:_x000d_
Strom=kus průměr 10-20 cm</t>
  </si>
  <si>
    <t>Km 88,073 - 88,319 P</t>
  </si>
  <si>
    <t>130</t>
  </si>
  <si>
    <t>Km 88,381 - 88,430 P</t>
  </si>
  <si>
    <t>km 88,111 - 88,171 L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</si>
  <si>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</si>
  <si>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</si>
  <si>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-665102885</t>
  </si>
  <si>
    <t>Poznámka k položce:_x000d_
Strom=kus průměr 21-25 cm</t>
  </si>
  <si>
    <t>Km 88,073 - 88,319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</si>
  <si>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</si>
  <si>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</si>
  <si>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-1067087918</t>
  </si>
  <si>
    <t>Poznámka k položce:_x000d_
Strom=kus průměr 26-50 cm</t>
  </si>
  <si>
    <t>-2140379044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</si>
  <si>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</si>
  <si>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390*1,5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</si>
  <si>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</si>
  <si>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</si>
  <si>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-1088975509</t>
  </si>
  <si>
    <t>Poznámka k souboru cen:_x000d_
1. V cenách jsou započteny náklady na vyčištění skalních bloků od vegetace, likvidaci porostů spálením, štěpkováním nebo jeho naložení na dopravní prostředek._x000d_
2. V cenách nejsou obsaženy náklady na přepravu a uložení na skládce.</t>
  </si>
  <si>
    <t>Km 88,073 - 88,119</t>
  </si>
  <si>
    <t>46*10</t>
  </si>
  <si>
    <t>Km 88,119 - 88,319</t>
  </si>
  <si>
    <t>200*12</t>
  </si>
  <si>
    <t>Km 88,319 - 88,463</t>
  </si>
  <si>
    <t>144*20</t>
  </si>
  <si>
    <t>km 88,111 - 88,171</t>
  </si>
  <si>
    <t>(60*2)+(60*10/2)</t>
  </si>
  <si>
    <t>5914095020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</si>
  <si>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</si>
  <si>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1691611054</t>
  </si>
  <si>
    <t>Km 88,111 - 88,171</t>
  </si>
  <si>
    <t>420*0,5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</si>
  <si>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</si>
  <si>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</si>
  <si>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301214694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</si>
  <si>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</si>
  <si>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palivového dřeva na TO Žatec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</si>
  <si>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</si>
  <si>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</si>
  <si>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848932312</t>
  </si>
  <si>
    <t>Poznámka k položce:_x000d_
přeprava na skládku</t>
  </si>
  <si>
    <t>(585+210)*1,8</t>
  </si>
  <si>
    <t>1860971035</t>
  </si>
  <si>
    <t>Č22 - km 90,588 - 90,758</t>
  </si>
  <si>
    <t>Vyřezání křovin porost hustý 6 a více kusů stonků na m2 plochy sklon terénu do 1:2. Poznámky: 1. V cenách jsou započteny náklady na vyřezání a likvidaci výřezu spálením štěpkováním nebo jeho naložení na dopravní prostředek a uložení na skládku. 2. V cenách nejsou obsaženy náklady na dopravu a skládkovné.</t>
  </si>
  <si>
    <t>Sborník UOŽI 01 2016</t>
  </si>
  <si>
    <t>km 90,588 - 90,648</t>
  </si>
  <si>
    <t>60*4</t>
  </si>
  <si>
    <t>km 90,688 - 90,758</t>
  </si>
  <si>
    <t>70*2,5</t>
  </si>
  <si>
    <t>Kácení stromů se sklonem terénu přes 1:2 obvodem kmene od 31 do 63 cm. Poznámky: 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 2. V cenách nejsou obsaženy náklady na dopravu a skládkovné.</t>
  </si>
  <si>
    <t>Km 90,648 - 90,688</t>
  </si>
  <si>
    <t>5914010010</t>
  </si>
  <si>
    <t>Oprava stezky zemního tělesa ze železobetonových pražců. Poznámky: 1. V cenách jsou započteny náklady na uložení výzisku na terén nebo naložení na dopravní prostředek2. V cenách nejsou obsaženy náklady na dodávku materiálu.</t>
  </si>
  <si>
    <t>1527690580</t>
  </si>
  <si>
    <t>25*0,6</t>
  </si>
  <si>
    <t>70*0,6</t>
  </si>
  <si>
    <t>Čištění skalních svahů v ochranném pásmu dráhy od vegetace a porostů. Poznámky: 1. V cenách jsou započteny náklady na vyčištění skalních bloků od vegetace, manipulaci a naložení výzisku na dopravní prostředek. 2. V cenách nejsou obsaženy náklady na přepravu a uložení na skládce.</t>
  </si>
  <si>
    <t>40*10</t>
  </si>
  <si>
    <t>Čištění skalních svahů v ochranném pásmu dráhy od zvětralé horniny. Poznámky: 1. V cenách jsou započteny náklady na vyčištění skalních bloků od vegetace, manipulaci a naložení výzisku na dopravní prostředek. 2. V cenách nejsou obsaženy náklady na přepravu a uložení na skládce.</t>
  </si>
  <si>
    <t>-2140209050</t>
  </si>
  <si>
    <t>Km 90,588 - 90,648</t>
  </si>
  <si>
    <t>40*10*0,5</t>
  </si>
  <si>
    <t>5915010020</t>
  </si>
  <si>
    <t>Těžení zeminy nebo horniny železničního spodku II. třídy. Poznámky: 1. V cenách jsou započteny náklady na těžení a uložení výzisku na terén nebo naložení na dopravní prostředek a uložení na úložišti.</t>
  </si>
  <si>
    <t>2022235522</t>
  </si>
  <si>
    <t>60*3*4/2</t>
  </si>
  <si>
    <t>70*2,5*3/2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</si>
  <si>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</si>
  <si>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Poznámka k položce:_x000d_
odvoz palivového dřeva na TO žatec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</si>
  <si>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</si>
  <si>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(622,5+220)*1,8</t>
  </si>
  <si>
    <t>Poplatek za uložení suti nebo hmot na oficiální skládku Poznámka: V cenách jsou započteny náklady na uložení stavebního odpadu na oficiální skládku.</t>
  </si>
  <si>
    <t>O3 - Opravné práce na zabezpečovacím a sdělovacím zařízení</t>
  </si>
  <si>
    <t xml:space="preserve">Č31 - přejezd P58 km 95,201  (SZT)</t>
  </si>
  <si>
    <t>OST - Ostatní</t>
  </si>
  <si>
    <t>OST</t>
  </si>
  <si>
    <t>Ostatní</t>
  </si>
  <si>
    <t>7592007050</t>
  </si>
  <si>
    <t>Demontáž počítacího bodu (senzoru) RSR 180</t>
  </si>
  <si>
    <t>Sborník UOŽI 01 2018</t>
  </si>
  <si>
    <t>512</t>
  </si>
  <si>
    <t>557780691</t>
  </si>
  <si>
    <t>7594207050</t>
  </si>
  <si>
    <t>Demontáž stojánku kabelového KSL, KSLP</t>
  </si>
  <si>
    <t>1184114227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</si>
  <si>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</si>
  <si>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</si>
  <si>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-826682224</t>
  </si>
  <si>
    <t>7592005050</t>
  </si>
  <si>
    <t>Montáž počítacího bodu (senzoru) RSR 180 - uložení a připevnění na určené místo, seřízení polohy, přezkoušení</t>
  </si>
  <si>
    <t>-1545635476</t>
  </si>
  <si>
    <t xml:space="preserve">Č32 - přejezd P59 km 96,489  (SZT)</t>
  </si>
  <si>
    <t>-104773928</t>
  </si>
  <si>
    <t>529763662</t>
  </si>
  <si>
    <t>-582971078</t>
  </si>
  <si>
    <t>1733110748</t>
  </si>
  <si>
    <t xml:space="preserve">Č33 - přejezd P60 km 99,108  (SZT)</t>
  </si>
  <si>
    <t>425331579</t>
  </si>
  <si>
    <t>-2061397273</t>
  </si>
  <si>
    <t>-1422107705</t>
  </si>
  <si>
    <t>690734545</t>
  </si>
  <si>
    <t xml:space="preserve">Č34 - přejezd P61 km 99,836  (SZT)</t>
  </si>
  <si>
    <t>-1632067907</t>
  </si>
  <si>
    <t>442601051</t>
  </si>
  <si>
    <t>-2033365284</t>
  </si>
  <si>
    <t>-1677008188</t>
  </si>
  <si>
    <t xml:space="preserve">Č35 - Měcholupy - Trnovany km 90,060  (SZT)</t>
  </si>
  <si>
    <t>897415048</t>
  </si>
  <si>
    <t>7590147040</t>
  </si>
  <si>
    <t>Demontáž závěru kabelového zabezpečovacího na zemní podpěru UKM 12</t>
  </si>
  <si>
    <t>649947743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</si>
  <si>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</si>
  <si>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</si>
  <si>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233335168</t>
  </si>
  <si>
    <t>-402645023</t>
  </si>
  <si>
    <t xml:space="preserve">Č36 - GPK - propracování ASP s DGS  (SZT)</t>
  </si>
  <si>
    <t>6100396</t>
  </si>
  <si>
    <t>1965656141</t>
  </si>
  <si>
    <t>O4 - Vedlejší rozpočtové náklady</t>
  </si>
  <si>
    <t>Č41 - VRN</t>
  </si>
  <si>
    <t>011101001</t>
  </si>
  <si>
    <t>Finanční náklady pojistné</t>
  </si>
  <si>
    <t>%</t>
  </si>
  <si>
    <t>2048922910</t>
  </si>
  <si>
    <t>022101011</t>
  </si>
  <si>
    <t>Geodetické práce Geodetické práce v průběhu opravy</t>
  </si>
  <si>
    <t>-1475613457</t>
  </si>
  <si>
    <t>024101401</t>
  </si>
  <si>
    <t>Inženýrská činnost koordinační a kompletační činnost</t>
  </si>
  <si>
    <t>-32851870</t>
  </si>
  <si>
    <t>Poznámka k položce:_x000d_
vytýčení sítí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</si>
  <si>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</si>
  <si>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</si>
  <si>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-1011566789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</si>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</sst>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color rgb="FF000000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  <protection locked="0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  <protection locked="0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0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hidden="1" s="2" customFormat="1" ht="14.4" customHeight="1"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32"/>
    </row>
    <row r="30" hidden="1" s="2" customFormat="1" ht="14.4" customHeight="1"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32"/>
    </row>
    <row r="31" s="2" customFormat="1" ht="14.4" customHeight="1">
      <c r="B31" s="47"/>
      <c r="C31" s="48"/>
      <c r="D31" s="33" t="s">
        <v>50</v>
      </c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32"/>
    </row>
    <row r="32" s="2" customFormat="1" ht="14.4" customHeight="1"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32"/>
    </row>
    <row r="33" hidden="1" s="2" customFormat="1" ht="14.4" customHeight="1"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5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5"/>
    </row>
    <row r="42" s="1" customFormat="1" ht="24.96" customHeight="1"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1" customFormat="1" ht="12" customHeight="1">
      <c r="B44" s="40"/>
      <c r="C44" s="33" t="s">
        <v>13</v>
      </c>
      <c r="D44" s="41"/>
      <c r="E44" s="41"/>
      <c r="F44" s="41"/>
      <c r="G44" s="41"/>
      <c r="H44" s="41"/>
      <c r="I44" s="41"/>
      <c r="J44" s="41"/>
      <c r="K44" s="41"/>
      <c r="L44" s="41" t="str">
        <f>K5</f>
        <v>65019042</v>
      </c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5"/>
    </row>
    <row r="45" s="3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přejezdů P58,P60,P61 Měcholupy-Žatec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68" t="str">
        <f>IF(K8="","",K8)</f>
        <v>TO Žatec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69" t="str">
        <f>IF(AN8= "","",AN8)</f>
        <v>18. 2. 2019</v>
      </c>
      <c r="AN47" s="69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13.65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41" t="str">
        <f>IF(E11= "","",E11)</f>
        <v>SŽDC s.o., OŘ UNL, ST Most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38</v>
      </c>
      <c r="AJ49" s="41"/>
      <c r="AK49" s="41"/>
      <c r="AL49" s="41"/>
      <c r="AM49" s="70" t="str">
        <f>IF(E17="","",E17)</f>
        <v xml:space="preserve"> </v>
      </c>
      <c r="AN49" s="41"/>
      <c r="AO49" s="41"/>
      <c r="AP49" s="41"/>
      <c r="AQ49" s="41"/>
      <c r="AR49" s="45"/>
      <c r="AS49" s="71" t="s">
        <v>60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24.9" customHeight="1">
      <c r="B50" s="40"/>
      <c r="C50" s="33" t="s">
        <v>36</v>
      </c>
      <c r="D50" s="41"/>
      <c r="E50" s="41"/>
      <c r="F50" s="41"/>
      <c r="G50" s="41"/>
      <c r="H50" s="41"/>
      <c r="I50" s="41"/>
      <c r="J50" s="41"/>
      <c r="K50" s="41"/>
      <c r="L50" s="41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0" t="str">
        <f>IF(E20="","",E20)</f>
        <v>Ing. Horák Jiří, horak@szdc.cz, 602155923</v>
      </c>
      <c r="AN50" s="41"/>
      <c r="AO50" s="41"/>
      <c r="AP50" s="41"/>
      <c r="AQ50" s="41"/>
      <c r="AR50" s="45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40"/>
      <c r="C52" s="83" t="s">
        <v>61</v>
      </c>
      <c r="D52" s="84"/>
      <c r="E52" s="84"/>
      <c r="F52" s="84"/>
      <c r="G52" s="84"/>
      <c r="H52" s="85"/>
      <c r="I52" s="86" t="s">
        <v>62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63</v>
      </c>
      <c r="AH52" s="84"/>
      <c r="AI52" s="84"/>
      <c r="AJ52" s="84"/>
      <c r="AK52" s="84"/>
      <c r="AL52" s="84"/>
      <c r="AM52" s="84"/>
      <c r="AN52" s="86" t="s">
        <v>64</v>
      </c>
      <c r="AO52" s="84"/>
      <c r="AP52" s="84"/>
      <c r="AQ52" s="88" t="s">
        <v>65</v>
      </c>
      <c r="AR52" s="45"/>
      <c r="AS52" s="89" t="s">
        <v>66</v>
      </c>
      <c r="AT52" s="90" t="s">
        <v>67</v>
      </c>
      <c r="AU52" s="90" t="s">
        <v>68</v>
      </c>
      <c r="AV52" s="90" t="s">
        <v>69</v>
      </c>
      <c r="AW52" s="90" t="s">
        <v>70</v>
      </c>
      <c r="AX52" s="90" t="s">
        <v>71</v>
      </c>
      <c r="AY52" s="90" t="s">
        <v>72</v>
      </c>
      <c r="AZ52" s="90" t="s">
        <v>73</v>
      </c>
      <c r="BA52" s="90" t="s">
        <v>74</v>
      </c>
      <c r="BB52" s="90" t="s">
        <v>75</v>
      </c>
      <c r="BC52" s="90" t="s">
        <v>76</v>
      </c>
      <c r="BD52" s="91" t="s">
        <v>77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ROUND(AG55+AG62+AG65+AG72,2)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39</v>
      </c>
      <c r="AR54" s="101"/>
      <c r="AS54" s="102">
        <f>ROUND(AS55+AS62+AS65+AS72,2)</f>
        <v>0</v>
      </c>
      <c r="AT54" s="103">
        <f>ROUND(SUM(AV54:AW54),2)</f>
        <v>0</v>
      </c>
      <c r="AU54" s="104">
        <f>ROUND(AU55+AU62+AU65+AU72,5)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ROUND(AZ55+AZ62+AZ65+AZ72,2)</f>
        <v>0</v>
      </c>
      <c r="BA54" s="103">
        <f>ROUND(BA55+BA62+BA65+BA72,2)</f>
        <v>0</v>
      </c>
      <c r="BB54" s="103">
        <f>ROUND(BB55+BB62+BB65+BB72,2)</f>
        <v>0</v>
      </c>
      <c r="BC54" s="103">
        <f>ROUND(BC55+BC62+BC65+BC72,2)</f>
        <v>0</v>
      </c>
      <c r="BD54" s="105">
        <f>ROUND(BD55+BD62+BD65+BD72,2)</f>
        <v>0</v>
      </c>
      <c r="BS54" s="106" t="s">
        <v>79</v>
      </c>
      <c r="BT54" s="106" t="s">
        <v>80</v>
      </c>
      <c r="BU54" s="107" t="s">
        <v>81</v>
      </c>
      <c r="BV54" s="106" t="s">
        <v>82</v>
      </c>
      <c r="BW54" s="106" t="s">
        <v>5</v>
      </c>
      <c r="BX54" s="106" t="s">
        <v>83</v>
      </c>
      <c r="CL54" s="106" t="s">
        <v>19</v>
      </c>
    </row>
    <row r="55" s="5" customFormat="1" ht="27" customHeight="1">
      <c r="B55" s="108"/>
      <c r="C55" s="109"/>
      <c r="D55" s="110" t="s">
        <v>84</v>
      </c>
      <c r="E55" s="110"/>
      <c r="F55" s="110"/>
      <c r="G55" s="110"/>
      <c r="H55" s="110"/>
      <c r="I55" s="111"/>
      <c r="J55" s="110" t="s">
        <v>85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ROUND(SUM(AG56:AG61),2)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86</v>
      </c>
      <c r="AR55" s="115"/>
      <c r="AS55" s="116">
        <f>ROUND(SUM(AS56:AS61),2)</f>
        <v>0</v>
      </c>
      <c r="AT55" s="117">
        <f>ROUND(SUM(AV55:AW55),2)</f>
        <v>0</v>
      </c>
      <c r="AU55" s="118">
        <f>ROUND(SUM(AU56:AU61),5)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ROUND(SUM(AZ56:AZ61),2)</f>
        <v>0</v>
      </c>
      <c r="BA55" s="117">
        <f>ROUND(SUM(BA56:BA61),2)</f>
        <v>0</v>
      </c>
      <c r="BB55" s="117">
        <f>ROUND(SUM(BB56:BB61),2)</f>
        <v>0</v>
      </c>
      <c r="BC55" s="117">
        <f>ROUND(SUM(BC56:BC61),2)</f>
        <v>0</v>
      </c>
      <c r="BD55" s="119">
        <f>ROUND(SUM(BD56:BD61),2)</f>
        <v>0</v>
      </c>
      <c r="BS55" s="120" t="s">
        <v>79</v>
      </c>
      <c r="BT55" s="120" t="s">
        <v>87</v>
      </c>
      <c r="BU55" s="120" t="s">
        <v>81</v>
      </c>
      <c r="BV55" s="120" t="s">
        <v>82</v>
      </c>
      <c r="BW55" s="120" t="s">
        <v>88</v>
      </c>
      <c r="BX55" s="120" t="s">
        <v>5</v>
      </c>
      <c r="CL55" s="120" t="s">
        <v>39</v>
      </c>
      <c r="CM55" s="120" t="s">
        <v>89</v>
      </c>
    </row>
    <row r="56" s="6" customFormat="1" ht="16.5" customHeight="1">
      <c r="A56" s="121" t="s">
        <v>90</v>
      </c>
      <c r="B56" s="122"/>
      <c r="C56" s="123"/>
      <c r="D56" s="123"/>
      <c r="E56" s="124" t="s">
        <v>91</v>
      </c>
      <c r="F56" s="124"/>
      <c r="G56" s="124"/>
      <c r="H56" s="124"/>
      <c r="I56" s="124"/>
      <c r="J56" s="123"/>
      <c r="K56" s="124" t="s">
        <v>92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Přejezd P58 km 95,201'!J32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93</v>
      </c>
      <c r="AR56" s="127"/>
      <c r="AS56" s="128">
        <v>0</v>
      </c>
      <c r="AT56" s="129">
        <f>ROUND(SUM(AV56:AW56),2)</f>
        <v>0</v>
      </c>
      <c r="AU56" s="130">
        <f>'Č11 - Přejezd P58 km 95,201'!P85</f>
        <v>0</v>
      </c>
      <c r="AV56" s="129">
        <f>'Č11 - Přejezd P58 km 95,201'!J35</f>
        <v>0</v>
      </c>
      <c r="AW56" s="129">
        <f>'Č11 - Přejezd P58 km 95,201'!J36</f>
        <v>0</v>
      </c>
      <c r="AX56" s="129">
        <f>'Č11 - Přejezd P58 km 95,201'!J37</f>
        <v>0</v>
      </c>
      <c r="AY56" s="129">
        <f>'Č11 - Přejezd P58 km 95,201'!J38</f>
        <v>0</v>
      </c>
      <c r="AZ56" s="129">
        <f>'Č11 - Přejezd P58 km 95,201'!F35</f>
        <v>0</v>
      </c>
      <c r="BA56" s="129">
        <f>'Č11 - Přejezd P58 km 95,201'!F36</f>
        <v>0</v>
      </c>
      <c r="BB56" s="129">
        <f>'Č11 - Přejezd P58 km 95,201'!F37</f>
        <v>0</v>
      </c>
      <c r="BC56" s="129">
        <f>'Č11 - Přejezd P58 km 95,201'!F38</f>
        <v>0</v>
      </c>
      <c r="BD56" s="131">
        <f>'Č11 - Přejezd P58 km 95,201'!F39</f>
        <v>0</v>
      </c>
      <c r="BT56" s="132" t="s">
        <v>89</v>
      </c>
      <c r="BV56" s="132" t="s">
        <v>82</v>
      </c>
      <c r="BW56" s="132" t="s">
        <v>94</v>
      </c>
      <c r="BX56" s="132" t="s">
        <v>88</v>
      </c>
      <c r="CL56" s="132" t="s">
        <v>39</v>
      </c>
    </row>
    <row r="57" s="6" customFormat="1" ht="16.5" customHeight="1">
      <c r="A57" s="121" t="s">
        <v>90</v>
      </c>
      <c r="B57" s="122"/>
      <c r="C57" s="123"/>
      <c r="D57" s="123"/>
      <c r="E57" s="124" t="s">
        <v>95</v>
      </c>
      <c r="F57" s="124"/>
      <c r="G57" s="124"/>
      <c r="H57" s="124"/>
      <c r="I57" s="124"/>
      <c r="J57" s="123"/>
      <c r="K57" s="124" t="s">
        <v>96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'Č12 - Přejezd P59 km 96,489'!J32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93</v>
      </c>
      <c r="AR57" s="127"/>
      <c r="AS57" s="128">
        <v>0</v>
      </c>
      <c r="AT57" s="129">
        <f>ROUND(SUM(AV57:AW57),2)</f>
        <v>0</v>
      </c>
      <c r="AU57" s="130">
        <f>'Č12 - Přejezd P59 km 96,489'!P85</f>
        <v>0</v>
      </c>
      <c r="AV57" s="129">
        <f>'Č12 - Přejezd P59 km 96,489'!J35</f>
        <v>0</v>
      </c>
      <c r="AW57" s="129">
        <f>'Č12 - Přejezd P59 km 96,489'!J36</f>
        <v>0</v>
      </c>
      <c r="AX57" s="129">
        <f>'Č12 - Přejezd P59 km 96,489'!J37</f>
        <v>0</v>
      </c>
      <c r="AY57" s="129">
        <f>'Č12 - Přejezd P59 km 96,489'!J38</f>
        <v>0</v>
      </c>
      <c r="AZ57" s="129">
        <f>'Č12 - Přejezd P59 km 96,489'!F35</f>
        <v>0</v>
      </c>
      <c r="BA57" s="129">
        <f>'Č12 - Přejezd P59 km 96,489'!F36</f>
        <v>0</v>
      </c>
      <c r="BB57" s="129">
        <f>'Č12 - Přejezd P59 km 96,489'!F37</f>
        <v>0</v>
      </c>
      <c r="BC57" s="129">
        <f>'Č12 - Přejezd P59 km 96,489'!F38</f>
        <v>0</v>
      </c>
      <c r="BD57" s="131">
        <f>'Č12 - Přejezd P59 km 96,489'!F39</f>
        <v>0</v>
      </c>
      <c r="BT57" s="132" t="s">
        <v>89</v>
      </c>
      <c r="BV57" s="132" t="s">
        <v>82</v>
      </c>
      <c r="BW57" s="132" t="s">
        <v>97</v>
      </c>
      <c r="BX57" s="132" t="s">
        <v>88</v>
      </c>
      <c r="CL57" s="132" t="s">
        <v>39</v>
      </c>
    </row>
    <row r="58" s="6" customFormat="1" ht="16.5" customHeight="1">
      <c r="A58" s="121" t="s">
        <v>90</v>
      </c>
      <c r="B58" s="122"/>
      <c r="C58" s="123"/>
      <c r="D58" s="123"/>
      <c r="E58" s="124" t="s">
        <v>98</v>
      </c>
      <c r="F58" s="124"/>
      <c r="G58" s="124"/>
      <c r="H58" s="124"/>
      <c r="I58" s="124"/>
      <c r="J58" s="123"/>
      <c r="K58" s="124" t="s">
        <v>99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'Č13 - Přejezd P60 km 99,108'!J32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93</v>
      </c>
      <c r="AR58" s="127"/>
      <c r="AS58" s="128">
        <v>0</v>
      </c>
      <c r="AT58" s="129">
        <f>ROUND(SUM(AV58:AW58),2)</f>
        <v>0</v>
      </c>
      <c r="AU58" s="130">
        <f>'Č13 - Přejezd P60 km 99,108'!P85</f>
        <v>0</v>
      </c>
      <c r="AV58" s="129">
        <f>'Č13 - Přejezd P60 km 99,108'!J35</f>
        <v>0</v>
      </c>
      <c r="AW58" s="129">
        <f>'Č13 - Přejezd P60 km 99,108'!J36</f>
        <v>0</v>
      </c>
      <c r="AX58" s="129">
        <f>'Č13 - Přejezd P60 km 99,108'!J37</f>
        <v>0</v>
      </c>
      <c r="AY58" s="129">
        <f>'Č13 - Přejezd P60 km 99,108'!J38</f>
        <v>0</v>
      </c>
      <c r="AZ58" s="129">
        <f>'Č13 - Přejezd P60 km 99,108'!F35</f>
        <v>0</v>
      </c>
      <c r="BA58" s="129">
        <f>'Č13 - Přejezd P60 km 99,108'!F36</f>
        <v>0</v>
      </c>
      <c r="BB58" s="129">
        <f>'Č13 - Přejezd P60 km 99,108'!F37</f>
        <v>0</v>
      </c>
      <c r="BC58" s="129">
        <f>'Č13 - Přejezd P60 km 99,108'!F38</f>
        <v>0</v>
      </c>
      <c r="BD58" s="131">
        <f>'Č13 - Přejezd P60 km 99,108'!F39</f>
        <v>0</v>
      </c>
      <c r="BT58" s="132" t="s">
        <v>89</v>
      </c>
      <c r="BV58" s="132" t="s">
        <v>82</v>
      </c>
      <c r="BW58" s="132" t="s">
        <v>100</v>
      </c>
      <c r="BX58" s="132" t="s">
        <v>88</v>
      </c>
      <c r="CL58" s="132" t="s">
        <v>39</v>
      </c>
    </row>
    <row r="59" s="6" customFormat="1" ht="16.5" customHeight="1">
      <c r="A59" s="121" t="s">
        <v>90</v>
      </c>
      <c r="B59" s="122"/>
      <c r="C59" s="123"/>
      <c r="D59" s="123"/>
      <c r="E59" s="124" t="s">
        <v>101</v>
      </c>
      <c r="F59" s="124"/>
      <c r="G59" s="124"/>
      <c r="H59" s="124"/>
      <c r="I59" s="124"/>
      <c r="J59" s="123"/>
      <c r="K59" s="124" t="s">
        <v>102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'Č14 - Přejezd P61 km 99,836'!J32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93</v>
      </c>
      <c r="AR59" s="127"/>
      <c r="AS59" s="128">
        <v>0</v>
      </c>
      <c r="AT59" s="129">
        <f>ROUND(SUM(AV59:AW59),2)</f>
        <v>0</v>
      </c>
      <c r="AU59" s="130">
        <f>'Č14 - Přejezd P61 km 99,836'!P85</f>
        <v>0</v>
      </c>
      <c r="AV59" s="129">
        <f>'Č14 - Přejezd P61 km 99,836'!J35</f>
        <v>0</v>
      </c>
      <c r="AW59" s="129">
        <f>'Č14 - Přejezd P61 km 99,836'!J36</f>
        <v>0</v>
      </c>
      <c r="AX59" s="129">
        <f>'Č14 - Přejezd P61 km 99,836'!J37</f>
        <v>0</v>
      </c>
      <c r="AY59" s="129">
        <f>'Č14 - Přejezd P61 km 99,836'!J38</f>
        <v>0</v>
      </c>
      <c r="AZ59" s="129">
        <f>'Č14 - Přejezd P61 km 99,836'!F35</f>
        <v>0</v>
      </c>
      <c r="BA59" s="129">
        <f>'Č14 - Přejezd P61 km 99,836'!F36</f>
        <v>0</v>
      </c>
      <c r="BB59" s="129">
        <f>'Č14 - Přejezd P61 km 99,836'!F37</f>
        <v>0</v>
      </c>
      <c r="BC59" s="129">
        <f>'Č14 - Přejezd P61 km 99,836'!F38</f>
        <v>0</v>
      </c>
      <c r="BD59" s="131">
        <f>'Č14 - Přejezd P61 km 99,836'!F39</f>
        <v>0</v>
      </c>
      <c r="BT59" s="132" t="s">
        <v>89</v>
      </c>
      <c r="BV59" s="132" t="s">
        <v>82</v>
      </c>
      <c r="BW59" s="132" t="s">
        <v>103</v>
      </c>
      <c r="BX59" s="132" t="s">
        <v>88</v>
      </c>
      <c r="CL59" s="132" t="s">
        <v>39</v>
      </c>
    </row>
    <row r="60" s="6" customFormat="1" ht="25.5" customHeight="1">
      <c r="A60" s="121" t="s">
        <v>90</v>
      </c>
      <c r="B60" s="122"/>
      <c r="C60" s="123"/>
      <c r="D60" s="123"/>
      <c r="E60" s="124" t="s">
        <v>104</v>
      </c>
      <c r="F60" s="124"/>
      <c r="G60" s="124"/>
      <c r="H60" s="124"/>
      <c r="I60" s="124"/>
      <c r="J60" s="123"/>
      <c r="K60" s="124" t="s">
        <v>105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'Č15 - Měcholupy - Trnovan...'!J32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93</v>
      </c>
      <c r="AR60" s="127"/>
      <c r="AS60" s="128">
        <v>0</v>
      </c>
      <c r="AT60" s="129">
        <f>ROUND(SUM(AV60:AW60),2)</f>
        <v>0</v>
      </c>
      <c r="AU60" s="130">
        <f>'Č15 - Měcholupy - Trnovan...'!P85</f>
        <v>0</v>
      </c>
      <c r="AV60" s="129">
        <f>'Č15 - Měcholupy - Trnovan...'!J35</f>
        <v>0</v>
      </c>
      <c r="AW60" s="129">
        <f>'Č15 - Měcholupy - Trnovan...'!J36</f>
        <v>0</v>
      </c>
      <c r="AX60" s="129">
        <f>'Č15 - Měcholupy - Trnovan...'!J37</f>
        <v>0</v>
      </c>
      <c r="AY60" s="129">
        <f>'Č15 - Měcholupy - Trnovan...'!J38</f>
        <v>0</v>
      </c>
      <c r="AZ60" s="129">
        <f>'Č15 - Měcholupy - Trnovan...'!F35</f>
        <v>0</v>
      </c>
      <c r="BA60" s="129">
        <f>'Č15 - Měcholupy - Trnovan...'!F36</f>
        <v>0</v>
      </c>
      <c r="BB60" s="129">
        <f>'Č15 - Měcholupy - Trnovan...'!F37</f>
        <v>0</v>
      </c>
      <c r="BC60" s="129">
        <f>'Č15 - Měcholupy - Trnovan...'!F38</f>
        <v>0</v>
      </c>
      <c r="BD60" s="131">
        <f>'Č15 - Měcholupy - Trnovan...'!F39</f>
        <v>0</v>
      </c>
      <c r="BT60" s="132" t="s">
        <v>89</v>
      </c>
      <c r="BV60" s="132" t="s">
        <v>82</v>
      </c>
      <c r="BW60" s="132" t="s">
        <v>106</v>
      </c>
      <c r="BX60" s="132" t="s">
        <v>88</v>
      </c>
      <c r="CL60" s="132" t="s">
        <v>39</v>
      </c>
    </row>
    <row r="61" s="6" customFormat="1" ht="16.5" customHeight="1">
      <c r="A61" s="121" t="s">
        <v>90</v>
      </c>
      <c r="B61" s="122"/>
      <c r="C61" s="123"/>
      <c r="D61" s="123"/>
      <c r="E61" s="124" t="s">
        <v>107</v>
      </c>
      <c r="F61" s="124"/>
      <c r="G61" s="124"/>
      <c r="H61" s="124"/>
      <c r="I61" s="124"/>
      <c r="J61" s="123"/>
      <c r="K61" s="124" t="s">
        <v>108</v>
      </c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5">
        <f>'Č16 - GPK - propracování ...'!J32</f>
        <v>0</v>
      </c>
      <c r="AH61" s="123"/>
      <c r="AI61" s="123"/>
      <c r="AJ61" s="123"/>
      <c r="AK61" s="123"/>
      <c r="AL61" s="123"/>
      <c r="AM61" s="123"/>
      <c r="AN61" s="125">
        <f>SUM(AG61,AT61)</f>
        <v>0</v>
      </c>
      <c r="AO61" s="123"/>
      <c r="AP61" s="123"/>
      <c r="AQ61" s="126" t="s">
        <v>93</v>
      </c>
      <c r="AR61" s="127"/>
      <c r="AS61" s="128">
        <v>0</v>
      </c>
      <c r="AT61" s="129">
        <f>ROUND(SUM(AV61:AW61),2)</f>
        <v>0</v>
      </c>
      <c r="AU61" s="130">
        <f>'Č16 - GPK - propracování ...'!P87</f>
        <v>0</v>
      </c>
      <c r="AV61" s="129">
        <f>'Č16 - GPK - propracování ...'!J35</f>
        <v>0</v>
      </c>
      <c r="AW61" s="129">
        <f>'Č16 - GPK - propracování ...'!J36</f>
        <v>0</v>
      </c>
      <c r="AX61" s="129">
        <f>'Č16 - GPK - propracování ...'!J37</f>
        <v>0</v>
      </c>
      <c r="AY61" s="129">
        <f>'Č16 - GPK - propracování ...'!J38</f>
        <v>0</v>
      </c>
      <c r="AZ61" s="129">
        <f>'Č16 - GPK - propracování ...'!F35</f>
        <v>0</v>
      </c>
      <c r="BA61" s="129">
        <f>'Č16 - GPK - propracování ...'!F36</f>
        <v>0</v>
      </c>
      <c r="BB61" s="129">
        <f>'Č16 - GPK - propracování ...'!F37</f>
        <v>0</v>
      </c>
      <c r="BC61" s="129">
        <f>'Č16 - GPK - propracování ...'!F38</f>
        <v>0</v>
      </c>
      <c r="BD61" s="131">
        <f>'Č16 - GPK - propracování ...'!F39</f>
        <v>0</v>
      </c>
      <c r="BT61" s="132" t="s">
        <v>89</v>
      </c>
      <c r="BV61" s="132" t="s">
        <v>82</v>
      </c>
      <c r="BW61" s="132" t="s">
        <v>109</v>
      </c>
      <c r="BX61" s="132" t="s">
        <v>88</v>
      </c>
      <c r="CL61" s="132" t="s">
        <v>39</v>
      </c>
    </row>
    <row r="62" s="5" customFormat="1" ht="16.5" customHeight="1">
      <c r="B62" s="108"/>
      <c r="C62" s="109"/>
      <c r="D62" s="110" t="s">
        <v>110</v>
      </c>
      <c r="E62" s="110"/>
      <c r="F62" s="110"/>
      <c r="G62" s="110"/>
      <c r="H62" s="110"/>
      <c r="I62" s="111"/>
      <c r="J62" s="110" t="s">
        <v>111</v>
      </c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2">
        <f>ROUND(SUM(AG63:AG64),2)</f>
        <v>0</v>
      </c>
      <c r="AH62" s="111"/>
      <c r="AI62" s="111"/>
      <c r="AJ62" s="111"/>
      <c r="AK62" s="111"/>
      <c r="AL62" s="111"/>
      <c r="AM62" s="111"/>
      <c r="AN62" s="113">
        <f>SUM(AG62,AT62)</f>
        <v>0</v>
      </c>
      <c r="AO62" s="111"/>
      <c r="AP62" s="111"/>
      <c r="AQ62" s="114" t="s">
        <v>86</v>
      </c>
      <c r="AR62" s="115"/>
      <c r="AS62" s="116">
        <f>ROUND(SUM(AS63:AS64),2)</f>
        <v>0</v>
      </c>
      <c r="AT62" s="117">
        <f>ROUND(SUM(AV62:AW62),2)</f>
        <v>0</v>
      </c>
      <c r="AU62" s="118">
        <f>ROUND(SUM(AU63:AU64),5)</f>
        <v>0</v>
      </c>
      <c r="AV62" s="117">
        <f>ROUND(AZ62*L29,2)</f>
        <v>0</v>
      </c>
      <c r="AW62" s="117">
        <f>ROUND(BA62*L30,2)</f>
        <v>0</v>
      </c>
      <c r="AX62" s="117">
        <f>ROUND(BB62*L29,2)</f>
        <v>0</v>
      </c>
      <c r="AY62" s="117">
        <f>ROUND(BC62*L30,2)</f>
        <v>0</v>
      </c>
      <c r="AZ62" s="117">
        <f>ROUND(SUM(AZ63:AZ64),2)</f>
        <v>0</v>
      </c>
      <c r="BA62" s="117">
        <f>ROUND(SUM(BA63:BA64),2)</f>
        <v>0</v>
      </c>
      <c r="BB62" s="117">
        <f>ROUND(SUM(BB63:BB64),2)</f>
        <v>0</v>
      </c>
      <c r="BC62" s="117">
        <f>ROUND(SUM(BC63:BC64),2)</f>
        <v>0</v>
      </c>
      <c r="BD62" s="119">
        <f>ROUND(SUM(BD63:BD64),2)</f>
        <v>0</v>
      </c>
      <c r="BS62" s="120" t="s">
        <v>79</v>
      </c>
      <c r="BT62" s="120" t="s">
        <v>87</v>
      </c>
      <c r="BU62" s="120" t="s">
        <v>81</v>
      </c>
      <c r="BV62" s="120" t="s">
        <v>82</v>
      </c>
      <c r="BW62" s="120" t="s">
        <v>112</v>
      </c>
      <c r="BX62" s="120" t="s">
        <v>5</v>
      </c>
      <c r="CL62" s="120" t="s">
        <v>39</v>
      </c>
      <c r="CM62" s="120" t="s">
        <v>89</v>
      </c>
    </row>
    <row r="63" s="6" customFormat="1" ht="16.5" customHeight="1">
      <c r="A63" s="121" t="s">
        <v>90</v>
      </c>
      <c r="B63" s="122"/>
      <c r="C63" s="123"/>
      <c r="D63" s="123"/>
      <c r="E63" s="124" t="s">
        <v>113</v>
      </c>
      <c r="F63" s="124"/>
      <c r="G63" s="124"/>
      <c r="H63" s="124"/>
      <c r="I63" s="124"/>
      <c r="J63" s="123"/>
      <c r="K63" s="124" t="s">
        <v>114</v>
      </c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5">
        <f>'Č21 - km 88,073 - 88,463'!J32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93</v>
      </c>
      <c r="AR63" s="127"/>
      <c r="AS63" s="128">
        <v>0</v>
      </c>
      <c r="AT63" s="129">
        <f>ROUND(SUM(AV63:AW63),2)</f>
        <v>0</v>
      </c>
      <c r="AU63" s="130">
        <f>'Č21 - km 88,073 - 88,463'!P88</f>
        <v>0</v>
      </c>
      <c r="AV63" s="129">
        <f>'Č21 - km 88,073 - 88,463'!J35</f>
        <v>0</v>
      </c>
      <c r="AW63" s="129">
        <f>'Č21 - km 88,073 - 88,463'!J36</f>
        <v>0</v>
      </c>
      <c r="AX63" s="129">
        <f>'Č21 - km 88,073 - 88,463'!J37</f>
        <v>0</v>
      </c>
      <c r="AY63" s="129">
        <f>'Č21 - km 88,073 - 88,463'!J38</f>
        <v>0</v>
      </c>
      <c r="AZ63" s="129">
        <f>'Č21 - km 88,073 - 88,463'!F35</f>
        <v>0</v>
      </c>
      <c r="BA63" s="129">
        <f>'Č21 - km 88,073 - 88,463'!F36</f>
        <v>0</v>
      </c>
      <c r="BB63" s="129">
        <f>'Č21 - km 88,073 - 88,463'!F37</f>
        <v>0</v>
      </c>
      <c r="BC63" s="129">
        <f>'Č21 - km 88,073 - 88,463'!F38</f>
        <v>0</v>
      </c>
      <c r="BD63" s="131">
        <f>'Č21 - km 88,073 - 88,463'!F39</f>
        <v>0</v>
      </c>
      <c r="BT63" s="132" t="s">
        <v>89</v>
      </c>
      <c r="BV63" s="132" t="s">
        <v>82</v>
      </c>
      <c r="BW63" s="132" t="s">
        <v>115</v>
      </c>
      <c r="BX63" s="132" t="s">
        <v>112</v>
      </c>
      <c r="CL63" s="132" t="s">
        <v>39</v>
      </c>
    </row>
    <row r="64" s="6" customFormat="1" ht="16.5" customHeight="1">
      <c r="A64" s="121" t="s">
        <v>90</v>
      </c>
      <c r="B64" s="122"/>
      <c r="C64" s="123"/>
      <c r="D64" s="123"/>
      <c r="E64" s="124" t="s">
        <v>116</v>
      </c>
      <c r="F64" s="124"/>
      <c r="G64" s="124"/>
      <c r="H64" s="124"/>
      <c r="I64" s="124"/>
      <c r="J64" s="123"/>
      <c r="K64" s="124" t="s">
        <v>117</v>
      </c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5">
        <f>'Č22 - km 90,588 - 90,758'!J32</f>
        <v>0</v>
      </c>
      <c r="AH64" s="123"/>
      <c r="AI64" s="123"/>
      <c r="AJ64" s="123"/>
      <c r="AK64" s="123"/>
      <c r="AL64" s="123"/>
      <c r="AM64" s="123"/>
      <c r="AN64" s="125">
        <f>SUM(AG64,AT64)</f>
        <v>0</v>
      </c>
      <c r="AO64" s="123"/>
      <c r="AP64" s="123"/>
      <c r="AQ64" s="126" t="s">
        <v>93</v>
      </c>
      <c r="AR64" s="127"/>
      <c r="AS64" s="128">
        <v>0</v>
      </c>
      <c r="AT64" s="129">
        <f>ROUND(SUM(AV64:AW64),2)</f>
        <v>0</v>
      </c>
      <c r="AU64" s="130">
        <f>'Č22 - km 90,588 - 90,758'!P88</f>
        <v>0</v>
      </c>
      <c r="AV64" s="129">
        <f>'Č22 - km 90,588 - 90,758'!J35</f>
        <v>0</v>
      </c>
      <c r="AW64" s="129">
        <f>'Č22 - km 90,588 - 90,758'!J36</f>
        <v>0</v>
      </c>
      <c r="AX64" s="129">
        <f>'Č22 - km 90,588 - 90,758'!J37</f>
        <v>0</v>
      </c>
      <c r="AY64" s="129">
        <f>'Č22 - km 90,588 - 90,758'!J38</f>
        <v>0</v>
      </c>
      <c r="AZ64" s="129">
        <f>'Č22 - km 90,588 - 90,758'!F35</f>
        <v>0</v>
      </c>
      <c r="BA64" s="129">
        <f>'Č22 - km 90,588 - 90,758'!F36</f>
        <v>0</v>
      </c>
      <c r="BB64" s="129">
        <f>'Č22 - km 90,588 - 90,758'!F37</f>
        <v>0</v>
      </c>
      <c r="BC64" s="129">
        <f>'Č22 - km 90,588 - 90,758'!F38</f>
        <v>0</v>
      </c>
      <c r="BD64" s="131">
        <f>'Č22 - km 90,588 - 90,758'!F39</f>
        <v>0</v>
      </c>
      <c r="BT64" s="132" t="s">
        <v>89</v>
      </c>
      <c r="BV64" s="132" t="s">
        <v>82</v>
      </c>
      <c r="BW64" s="132" t="s">
        <v>118</v>
      </c>
      <c r="BX64" s="132" t="s">
        <v>112</v>
      </c>
      <c r="CL64" s="132" t="s">
        <v>39</v>
      </c>
    </row>
    <row r="65" s="5" customFormat="1" ht="27" customHeight="1">
      <c r="B65" s="108"/>
      <c r="C65" s="109"/>
      <c r="D65" s="110" t="s">
        <v>119</v>
      </c>
      <c r="E65" s="110"/>
      <c r="F65" s="110"/>
      <c r="G65" s="110"/>
      <c r="H65" s="110"/>
      <c r="I65" s="111"/>
      <c r="J65" s="110" t="s">
        <v>120</v>
      </c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2">
        <f>ROUND(SUM(AG66:AG71),2)</f>
        <v>0</v>
      </c>
      <c r="AH65" s="111"/>
      <c r="AI65" s="111"/>
      <c r="AJ65" s="111"/>
      <c r="AK65" s="111"/>
      <c r="AL65" s="111"/>
      <c r="AM65" s="111"/>
      <c r="AN65" s="113">
        <f>SUM(AG65,AT65)</f>
        <v>0</v>
      </c>
      <c r="AO65" s="111"/>
      <c r="AP65" s="111"/>
      <c r="AQ65" s="114" t="s">
        <v>86</v>
      </c>
      <c r="AR65" s="115"/>
      <c r="AS65" s="116">
        <f>ROUND(SUM(AS66:AS71),2)</f>
        <v>0</v>
      </c>
      <c r="AT65" s="117">
        <f>ROUND(SUM(AV65:AW65),2)</f>
        <v>0</v>
      </c>
      <c r="AU65" s="118">
        <f>ROUND(SUM(AU66:AU71),5)</f>
        <v>0</v>
      </c>
      <c r="AV65" s="117">
        <f>ROUND(AZ65*L29,2)</f>
        <v>0</v>
      </c>
      <c r="AW65" s="117">
        <f>ROUND(BA65*L30,2)</f>
        <v>0</v>
      </c>
      <c r="AX65" s="117">
        <f>ROUND(BB65*L29,2)</f>
        <v>0</v>
      </c>
      <c r="AY65" s="117">
        <f>ROUND(BC65*L30,2)</f>
        <v>0</v>
      </c>
      <c r="AZ65" s="117">
        <f>ROUND(SUM(AZ66:AZ71),2)</f>
        <v>0</v>
      </c>
      <c r="BA65" s="117">
        <f>ROUND(SUM(BA66:BA71),2)</f>
        <v>0</v>
      </c>
      <c r="BB65" s="117">
        <f>ROUND(SUM(BB66:BB71),2)</f>
        <v>0</v>
      </c>
      <c r="BC65" s="117">
        <f>ROUND(SUM(BC66:BC71),2)</f>
        <v>0</v>
      </c>
      <c r="BD65" s="119">
        <f>ROUND(SUM(BD66:BD71),2)</f>
        <v>0</v>
      </c>
      <c r="BS65" s="120" t="s">
        <v>79</v>
      </c>
      <c r="BT65" s="120" t="s">
        <v>87</v>
      </c>
      <c r="BU65" s="120" t="s">
        <v>81</v>
      </c>
      <c r="BV65" s="120" t="s">
        <v>82</v>
      </c>
      <c r="BW65" s="120" t="s">
        <v>121</v>
      </c>
      <c r="BX65" s="120" t="s">
        <v>5</v>
      </c>
      <c r="CL65" s="120" t="s">
        <v>39</v>
      </c>
      <c r="CM65" s="120" t="s">
        <v>89</v>
      </c>
    </row>
    <row r="66" s="6" customFormat="1" ht="16.5" customHeight="1">
      <c r="A66" s="121" t="s">
        <v>90</v>
      </c>
      <c r="B66" s="122"/>
      <c r="C66" s="123"/>
      <c r="D66" s="123"/>
      <c r="E66" s="124" t="s">
        <v>122</v>
      </c>
      <c r="F66" s="124"/>
      <c r="G66" s="124"/>
      <c r="H66" s="124"/>
      <c r="I66" s="124"/>
      <c r="J66" s="123"/>
      <c r="K66" s="124" t="s">
        <v>123</v>
      </c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5">
        <f>'Č31 - přejezd P58 km 95,2...'!J32</f>
        <v>0</v>
      </c>
      <c r="AH66" s="123"/>
      <c r="AI66" s="123"/>
      <c r="AJ66" s="123"/>
      <c r="AK66" s="123"/>
      <c r="AL66" s="123"/>
      <c r="AM66" s="123"/>
      <c r="AN66" s="125">
        <f>SUM(AG66,AT66)</f>
        <v>0</v>
      </c>
      <c r="AO66" s="123"/>
      <c r="AP66" s="123"/>
      <c r="AQ66" s="126" t="s">
        <v>93</v>
      </c>
      <c r="AR66" s="127"/>
      <c r="AS66" s="128">
        <v>0</v>
      </c>
      <c r="AT66" s="129">
        <f>ROUND(SUM(AV66:AW66),2)</f>
        <v>0</v>
      </c>
      <c r="AU66" s="130">
        <f>'Č31 - přejezd P58 km 95,2...'!P86</f>
        <v>0</v>
      </c>
      <c r="AV66" s="129">
        <f>'Č31 - přejezd P58 km 95,2...'!J35</f>
        <v>0</v>
      </c>
      <c r="AW66" s="129">
        <f>'Č31 - přejezd P58 km 95,2...'!J36</f>
        <v>0</v>
      </c>
      <c r="AX66" s="129">
        <f>'Č31 - přejezd P58 km 95,2...'!J37</f>
        <v>0</v>
      </c>
      <c r="AY66" s="129">
        <f>'Č31 - přejezd P58 km 95,2...'!J38</f>
        <v>0</v>
      </c>
      <c r="AZ66" s="129">
        <f>'Č31 - přejezd P58 km 95,2...'!F35</f>
        <v>0</v>
      </c>
      <c r="BA66" s="129">
        <f>'Č31 - přejezd P58 km 95,2...'!F36</f>
        <v>0</v>
      </c>
      <c r="BB66" s="129">
        <f>'Č31 - přejezd P58 km 95,2...'!F37</f>
        <v>0</v>
      </c>
      <c r="BC66" s="129">
        <f>'Č31 - přejezd P58 km 95,2...'!F38</f>
        <v>0</v>
      </c>
      <c r="BD66" s="131">
        <f>'Č31 - přejezd P58 km 95,2...'!F39</f>
        <v>0</v>
      </c>
      <c r="BT66" s="132" t="s">
        <v>89</v>
      </c>
      <c r="BV66" s="132" t="s">
        <v>82</v>
      </c>
      <c r="BW66" s="132" t="s">
        <v>124</v>
      </c>
      <c r="BX66" s="132" t="s">
        <v>121</v>
      </c>
      <c r="CL66" s="132" t="s">
        <v>39</v>
      </c>
    </row>
    <row r="67" s="6" customFormat="1" ht="16.5" customHeight="1">
      <c r="A67" s="121" t="s">
        <v>90</v>
      </c>
      <c r="B67" s="122"/>
      <c r="C67" s="123"/>
      <c r="D67" s="123"/>
      <c r="E67" s="124" t="s">
        <v>125</v>
      </c>
      <c r="F67" s="124"/>
      <c r="G67" s="124"/>
      <c r="H67" s="124"/>
      <c r="I67" s="124"/>
      <c r="J67" s="123"/>
      <c r="K67" s="124" t="s">
        <v>126</v>
      </c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5">
        <f>'Č32 - přejezd P59 km 96,4...'!J32</f>
        <v>0</v>
      </c>
      <c r="AH67" s="123"/>
      <c r="AI67" s="123"/>
      <c r="AJ67" s="123"/>
      <c r="AK67" s="123"/>
      <c r="AL67" s="123"/>
      <c r="AM67" s="123"/>
      <c r="AN67" s="125">
        <f>SUM(AG67,AT67)</f>
        <v>0</v>
      </c>
      <c r="AO67" s="123"/>
      <c r="AP67" s="123"/>
      <c r="AQ67" s="126" t="s">
        <v>93</v>
      </c>
      <c r="AR67" s="127"/>
      <c r="AS67" s="128">
        <v>0</v>
      </c>
      <c r="AT67" s="129">
        <f>ROUND(SUM(AV67:AW67),2)</f>
        <v>0</v>
      </c>
      <c r="AU67" s="130">
        <f>'Č32 - přejezd P59 km 96,4...'!P86</f>
        <v>0</v>
      </c>
      <c r="AV67" s="129">
        <f>'Č32 - přejezd P59 km 96,4...'!J35</f>
        <v>0</v>
      </c>
      <c r="AW67" s="129">
        <f>'Č32 - přejezd P59 km 96,4...'!J36</f>
        <v>0</v>
      </c>
      <c r="AX67" s="129">
        <f>'Č32 - přejezd P59 km 96,4...'!J37</f>
        <v>0</v>
      </c>
      <c r="AY67" s="129">
        <f>'Č32 - přejezd P59 km 96,4...'!J38</f>
        <v>0</v>
      </c>
      <c r="AZ67" s="129">
        <f>'Č32 - přejezd P59 km 96,4...'!F35</f>
        <v>0</v>
      </c>
      <c r="BA67" s="129">
        <f>'Č32 - přejezd P59 km 96,4...'!F36</f>
        <v>0</v>
      </c>
      <c r="BB67" s="129">
        <f>'Č32 - přejezd P59 km 96,4...'!F37</f>
        <v>0</v>
      </c>
      <c r="BC67" s="129">
        <f>'Č32 - přejezd P59 km 96,4...'!F38</f>
        <v>0</v>
      </c>
      <c r="BD67" s="131">
        <f>'Č32 - přejezd P59 km 96,4...'!F39</f>
        <v>0</v>
      </c>
      <c r="BT67" s="132" t="s">
        <v>89</v>
      </c>
      <c r="BV67" s="132" t="s">
        <v>82</v>
      </c>
      <c r="BW67" s="132" t="s">
        <v>127</v>
      </c>
      <c r="BX67" s="132" t="s">
        <v>121</v>
      </c>
      <c r="CL67" s="132" t="s">
        <v>39</v>
      </c>
    </row>
    <row r="68" s="6" customFormat="1" ht="16.5" customHeight="1">
      <c r="A68" s="121" t="s">
        <v>90</v>
      </c>
      <c r="B68" s="122"/>
      <c r="C68" s="123"/>
      <c r="D68" s="123"/>
      <c r="E68" s="124" t="s">
        <v>128</v>
      </c>
      <c r="F68" s="124"/>
      <c r="G68" s="124"/>
      <c r="H68" s="124"/>
      <c r="I68" s="124"/>
      <c r="J68" s="123"/>
      <c r="K68" s="124" t="s">
        <v>129</v>
      </c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5">
        <f>'Č33 - přejezd P60 km 99,1...'!J32</f>
        <v>0</v>
      </c>
      <c r="AH68" s="123"/>
      <c r="AI68" s="123"/>
      <c r="AJ68" s="123"/>
      <c r="AK68" s="123"/>
      <c r="AL68" s="123"/>
      <c r="AM68" s="123"/>
      <c r="AN68" s="125">
        <f>SUM(AG68,AT68)</f>
        <v>0</v>
      </c>
      <c r="AO68" s="123"/>
      <c r="AP68" s="123"/>
      <c r="AQ68" s="126" t="s">
        <v>93</v>
      </c>
      <c r="AR68" s="127"/>
      <c r="AS68" s="128">
        <v>0</v>
      </c>
      <c r="AT68" s="129">
        <f>ROUND(SUM(AV68:AW68),2)</f>
        <v>0</v>
      </c>
      <c r="AU68" s="130">
        <f>'Č33 - přejezd P60 km 99,1...'!P86</f>
        <v>0</v>
      </c>
      <c r="AV68" s="129">
        <f>'Č33 - přejezd P60 km 99,1...'!J35</f>
        <v>0</v>
      </c>
      <c r="AW68" s="129">
        <f>'Č33 - přejezd P60 km 99,1...'!J36</f>
        <v>0</v>
      </c>
      <c r="AX68" s="129">
        <f>'Č33 - přejezd P60 km 99,1...'!J37</f>
        <v>0</v>
      </c>
      <c r="AY68" s="129">
        <f>'Č33 - přejezd P60 km 99,1...'!J38</f>
        <v>0</v>
      </c>
      <c r="AZ68" s="129">
        <f>'Č33 - přejezd P60 km 99,1...'!F35</f>
        <v>0</v>
      </c>
      <c r="BA68" s="129">
        <f>'Č33 - přejezd P60 km 99,1...'!F36</f>
        <v>0</v>
      </c>
      <c r="BB68" s="129">
        <f>'Č33 - přejezd P60 km 99,1...'!F37</f>
        <v>0</v>
      </c>
      <c r="BC68" s="129">
        <f>'Č33 - přejezd P60 km 99,1...'!F38</f>
        <v>0</v>
      </c>
      <c r="BD68" s="131">
        <f>'Č33 - přejezd P60 km 99,1...'!F39</f>
        <v>0</v>
      </c>
      <c r="BT68" s="132" t="s">
        <v>89</v>
      </c>
      <c r="BV68" s="132" t="s">
        <v>82</v>
      </c>
      <c r="BW68" s="132" t="s">
        <v>130</v>
      </c>
      <c r="BX68" s="132" t="s">
        <v>121</v>
      </c>
      <c r="CL68" s="132" t="s">
        <v>39</v>
      </c>
    </row>
    <row r="69" s="6" customFormat="1" ht="16.5" customHeight="1">
      <c r="A69" s="121" t="s">
        <v>90</v>
      </c>
      <c r="B69" s="122"/>
      <c r="C69" s="123"/>
      <c r="D69" s="123"/>
      <c r="E69" s="124" t="s">
        <v>131</v>
      </c>
      <c r="F69" s="124"/>
      <c r="G69" s="124"/>
      <c r="H69" s="124"/>
      <c r="I69" s="124"/>
      <c r="J69" s="123"/>
      <c r="K69" s="124" t="s">
        <v>132</v>
      </c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5">
        <f>'Č34 - přejezd P61 km 99,8...'!J32</f>
        <v>0</v>
      </c>
      <c r="AH69" s="123"/>
      <c r="AI69" s="123"/>
      <c r="AJ69" s="123"/>
      <c r="AK69" s="123"/>
      <c r="AL69" s="123"/>
      <c r="AM69" s="123"/>
      <c r="AN69" s="125">
        <f>SUM(AG69,AT69)</f>
        <v>0</v>
      </c>
      <c r="AO69" s="123"/>
      <c r="AP69" s="123"/>
      <c r="AQ69" s="126" t="s">
        <v>93</v>
      </c>
      <c r="AR69" s="127"/>
      <c r="AS69" s="128">
        <v>0</v>
      </c>
      <c r="AT69" s="129">
        <f>ROUND(SUM(AV69:AW69),2)</f>
        <v>0</v>
      </c>
      <c r="AU69" s="130">
        <f>'Č34 - přejezd P61 km 99,8...'!P86</f>
        <v>0</v>
      </c>
      <c r="AV69" s="129">
        <f>'Č34 - přejezd P61 km 99,8...'!J35</f>
        <v>0</v>
      </c>
      <c r="AW69" s="129">
        <f>'Č34 - přejezd P61 km 99,8...'!J36</f>
        <v>0</v>
      </c>
      <c r="AX69" s="129">
        <f>'Č34 - přejezd P61 km 99,8...'!J37</f>
        <v>0</v>
      </c>
      <c r="AY69" s="129">
        <f>'Č34 - přejezd P61 km 99,8...'!J38</f>
        <v>0</v>
      </c>
      <c r="AZ69" s="129">
        <f>'Č34 - přejezd P61 km 99,8...'!F35</f>
        <v>0</v>
      </c>
      <c r="BA69" s="129">
        <f>'Č34 - přejezd P61 km 99,8...'!F36</f>
        <v>0</v>
      </c>
      <c r="BB69" s="129">
        <f>'Č34 - přejezd P61 km 99,8...'!F37</f>
        <v>0</v>
      </c>
      <c r="BC69" s="129">
        <f>'Č34 - přejezd P61 km 99,8...'!F38</f>
        <v>0</v>
      </c>
      <c r="BD69" s="131">
        <f>'Č34 - přejezd P61 km 99,8...'!F39</f>
        <v>0</v>
      </c>
      <c r="BT69" s="132" t="s">
        <v>89</v>
      </c>
      <c r="BV69" s="132" t="s">
        <v>82</v>
      </c>
      <c r="BW69" s="132" t="s">
        <v>133</v>
      </c>
      <c r="BX69" s="132" t="s">
        <v>121</v>
      </c>
      <c r="CL69" s="132" t="s">
        <v>39</v>
      </c>
    </row>
    <row r="70" s="6" customFormat="1" ht="16.5" customHeight="1">
      <c r="A70" s="121" t="s">
        <v>90</v>
      </c>
      <c r="B70" s="122"/>
      <c r="C70" s="123"/>
      <c r="D70" s="123"/>
      <c r="E70" s="124" t="s">
        <v>134</v>
      </c>
      <c r="F70" s="124"/>
      <c r="G70" s="124"/>
      <c r="H70" s="124"/>
      <c r="I70" s="124"/>
      <c r="J70" s="123"/>
      <c r="K70" s="124" t="s">
        <v>135</v>
      </c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5">
        <f>'Č35 - Měcholupy - Trnovan...'!J32</f>
        <v>0</v>
      </c>
      <c r="AH70" s="123"/>
      <c r="AI70" s="123"/>
      <c r="AJ70" s="123"/>
      <c r="AK70" s="123"/>
      <c r="AL70" s="123"/>
      <c r="AM70" s="123"/>
      <c r="AN70" s="125">
        <f>SUM(AG70,AT70)</f>
        <v>0</v>
      </c>
      <c r="AO70" s="123"/>
      <c r="AP70" s="123"/>
      <c r="AQ70" s="126" t="s">
        <v>93</v>
      </c>
      <c r="AR70" s="127"/>
      <c r="AS70" s="128">
        <v>0</v>
      </c>
      <c r="AT70" s="129">
        <f>ROUND(SUM(AV70:AW70),2)</f>
        <v>0</v>
      </c>
      <c r="AU70" s="130">
        <f>'Č35 - Měcholupy - Trnovan...'!P86</f>
        <v>0</v>
      </c>
      <c r="AV70" s="129">
        <f>'Č35 - Měcholupy - Trnovan...'!J35</f>
        <v>0</v>
      </c>
      <c r="AW70" s="129">
        <f>'Č35 - Měcholupy - Trnovan...'!J36</f>
        <v>0</v>
      </c>
      <c r="AX70" s="129">
        <f>'Č35 - Měcholupy - Trnovan...'!J37</f>
        <v>0</v>
      </c>
      <c r="AY70" s="129">
        <f>'Č35 - Měcholupy - Trnovan...'!J38</f>
        <v>0</v>
      </c>
      <c r="AZ70" s="129">
        <f>'Č35 - Měcholupy - Trnovan...'!F35</f>
        <v>0</v>
      </c>
      <c r="BA70" s="129">
        <f>'Č35 - Měcholupy - Trnovan...'!F36</f>
        <v>0</v>
      </c>
      <c r="BB70" s="129">
        <f>'Č35 - Měcholupy - Trnovan...'!F37</f>
        <v>0</v>
      </c>
      <c r="BC70" s="129">
        <f>'Č35 - Měcholupy - Trnovan...'!F38</f>
        <v>0</v>
      </c>
      <c r="BD70" s="131">
        <f>'Č35 - Měcholupy - Trnovan...'!F39</f>
        <v>0</v>
      </c>
      <c r="BT70" s="132" t="s">
        <v>89</v>
      </c>
      <c r="BV70" s="132" t="s">
        <v>82</v>
      </c>
      <c r="BW70" s="132" t="s">
        <v>136</v>
      </c>
      <c r="BX70" s="132" t="s">
        <v>121</v>
      </c>
      <c r="CL70" s="132" t="s">
        <v>39</v>
      </c>
    </row>
    <row r="71" s="6" customFormat="1" ht="16.5" customHeight="1">
      <c r="A71" s="121" t="s">
        <v>90</v>
      </c>
      <c r="B71" s="122"/>
      <c r="C71" s="123"/>
      <c r="D71" s="123"/>
      <c r="E71" s="124" t="s">
        <v>137</v>
      </c>
      <c r="F71" s="124"/>
      <c r="G71" s="124"/>
      <c r="H71" s="124"/>
      <c r="I71" s="124"/>
      <c r="J71" s="123"/>
      <c r="K71" s="124" t="s">
        <v>138</v>
      </c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5">
        <f>'Č36 - GPK - propracování ...'!J32</f>
        <v>0</v>
      </c>
      <c r="AH71" s="123"/>
      <c r="AI71" s="123"/>
      <c r="AJ71" s="123"/>
      <c r="AK71" s="123"/>
      <c r="AL71" s="123"/>
      <c r="AM71" s="123"/>
      <c r="AN71" s="125">
        <f>SUM(AG71,AT71)</f>
        <v>0</v>
      </c>
      <c r="AO71" s="123"/>
      <c r="AP71" s="123"/>
      <c r="AQ71" s="126" t="s">
        <v>93</v>
      </c>
      <c r="AR71" s="127"/>
      <c r="AS71" s="128">
        <v>0</v>
      </c>
      <c r="AT71" s="129">
        <f>ROUND(SUM(AV71:AW71),2)</f>
        <v>0</v>
      </c>
      <c r="AU71" s="130">
        <f>'Č36 - GPK - propracování ...'!P86</f>
        <v>0</v>
      </c>
      <c r="AV71" s="129">
        <f>'Č36 - GPK - propracování ...'!J35</f>
        <v>0</v>
      </c>
      <c r="AW71" s="129">
        <f>'Č36 - GPK - propracování ...'!J36</f>
        <v>0</v>
      </c>
      <c r="AX71" s="129">
        <f>'Č36 - GPK - propracování ...'!J37</f>
        <v>0</v>
      </c>
      <c r="AY71" s="129">
        <f>'Č36 - GPK - propracování ...'!J38</f>
        <v>0</v>
      </c>
      <c r="AZ71" s="129">
        <f>'Č36 - GPK - propracování ...'!F35</f>
        <v>0</v>
      </c>
      <c r="BA71" s="129">
        <f>'Č36 - GPK - propracování ...'!F36</f>
        <v>0</v>
      </c>
      <c r="BB71" s="129">
        <f>'Č36 - GPK - propracování ...'!F37</f>
        <v>0</v>
      </c>
      <c r="BC71" s="129">
        <f>'Č36 - GPK - propracování ...'!F38</f>
        <v>0</v>
      </c>
      <c r="BD71" s="131">
        <f>'Č36 - GPK - propracování ...'!F39</f>
        <v>0</v>
      </c>
      <c r="BT71" s="132" t="s">
        <v>89</v>
      </c>
      <c r="BV71" s="132" t="s">
        <v>82</v>
      </c>
      <c r="BW71" s="132" t="s">
        <v>139</v>
      </c>
      <c r="BX71" s="132" t="s">
        <v>121</v>
      </c>
      <c r="CL71" s="132" t="s">
        <v>39</v>
      </c>
    </row>
    <row r="72" s="5" customFormat="1" ht="16.5" customHeight="1">
      <c r="B72" s="108"/>
      <c r="C72" s="109"/>
      <c r="D72" s="110" t="s">
        <v>140</v>
      </c>
      <c r="E72" s="110"/>
      <c r="F72" s="110"/>
      <c r="G72" s="110"/>
      <c r="H72" s="110"/>
      <c r="I72" s="111"/>
      <c r="J72" s="110" t="s">
        <v>141</v>
      </c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2">
        <f>ROUND(AG73,2)</f>
        <v>0</v>
      </c>
      <c r="AH72" s="111"/>
      <c r="AI72" s="111"/>
      <c r="AJ72" s="111"/>
      <c r="AK72" s="111"/>
      <c r="AL72" s="111"/>
      <c r="AM72" s="111"/>
      <c r="AN72" s="113">
        <f>SUM(AG72,AT72)</f>
        <v>0</v>
      </c>
      <c r="AO72" s="111"/>
      <c r="AP72" s="111"/>
      <c r="AQ72" s="114" t="s">
        <v>86</v>
      </c>
      <c r="AR72" s="115"/>
      <c r="AS72" s="116">
        <f>ROUND(AS73,2)</f>
        <v>0</v>
      </c>
      <c r="AT72" s="117">
        <f>ROUND(SUM(AV72:AW72),2)</f>
        <v>0</v>
      </c>
      <c r="AU72" s="118">
        <f>ROUND(AU73,5)</f>
        <v>0</v>
      </c>
      <c r="AV72" s="117">
        <f>ROUND(AZ72*L29,2)</f>
        <v>0</v>
      </c>
      <c r="AW72" s="117">
        <f>ROUND(BA72*L30,2)</f>
        <v>0</v>
      </c>
      <c r="AX72" s="117">
        <f>ROUND(BB72*L29,2)</f>
        <v>0</v>
      </c>
      <c r="AY72" s="117">
        <f>ROUND(BC72*L30,2)</f>
        <v>0</v>
      </c>
      <c r="AZ72" s="117">
        <f>ROUND(AZ73,2)</f>
        <v>0</v>
      </c>
      <c r="BA72" s="117">
        <f>ROUND(BA73,2)</f>
        <v>0</v>
      </c>
      <c r="BB72" s="117">
        <f>ROUND(BB73,2)</f>
        <v>0</v>
      </c>
      <c r="BC72" s="117">
        <f>ROUND(BC73,2)</f>
        <v>0</v>
      </c>
      <c r="BD72" s="119">
        <f>ROUND(BD73,2)</f>
        <v>0</v>
      </c>
      <c r="BS72" s="120" t="s">
        <v>79</v>
      </c>
      <c r="BT72" s="120" t="s">
        <v>87</v>
      </c>
      <c r="BU72" s="120" t="s">
        <v>81</v>
      </c>
      <c r="BV72" s="120" t="s">
        <v>82</v>
      </c>
      <c r="BW72" s="120" t="s">
        <v>142</v>
      </c>
      <c r="BX72" s="120" t="s">
        <v>5</v>
      </c>
      <c r="CL72" s="120" t="s">
        <v>39</v>
      </c>
      <c r="CM72" s="120" t="s">
        <v>89</v>
      </c>
    </row>
    <row r="73" s="6" customFormat="1" ht="16.5" customHeight="1">
      <c r="A73" s="121" t="s">
        <v>90</v>
      </c>
      <c r="B73" s="122"/>
      <c r="C73" s="123"/>
      <c r="D73" s="123"/>
      <c r="E73" s="124" t="s">
        <v>143</v>
      </c>
      <c r="F73" s="124"/>
      <c r="G73" s="124"/>
      <c r="H73" s="124"/>
      <c r="I73" s="124"/>
      <c r="J73" s="123"/>
      <c r="K73" s="124" t="s">
        <v>144</v>
      </c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5">
        <f>'Č41 - VRN'!J32</f>
        <v>0</v>
      </c>
      <c r="AH73" s="123"/>
      <c r="AI73" s="123"/>
      <c r="AJ73" s="123"/>
      <c r="AK73" s="123"/>
      <c r="AL73" s="123"/>
      <c r="AM73" s="123"/>
      <c r="AN73" s="125">
        <f>SUM(AG73,AT73)</f>
        <v>0</v>
      </c>
      <c r="AO73" s="123"/>
      <c r="AP73" s="123"/>
      <c r="AQ73" s="126" t="s">
        <v>93</v>
      </c>
      <c r="AR73" s="127"/>
      <c r="AS73" s="133">
        <v>0</v>
      </c>
      <c r="AT73" s="134">
        <f>ROUND(SUM(AV73:AW73),2)</f>
        <v>0</v>
      </c>
      <c r="AU73" s="135">
        <f>'Č41 - VRN'!P86</f>
        <v>0</v>
      </c>
      <c r="AV73" s="134">
        <f>'Č41 - VRN'!J35</f>
        <v>0</v>
      </c>
      <c r="AW73" s="134">
        <f>'Č41 - VRN'!J36</f>
        <v>0</v>
      </c>
      <c r="AX73" s="134">
        <f>'Č41 - VRN'!J37</f>
        <v>0</v>
      </c>
      <c r="AY73" s="134">
        <f>'Č41 - VRN'!J38</f>
        <v>0</v>
      </c>
      <c r="AZ73" s="134">
        <f>'Č41 - VRN'!F35</f>
        <v>0</v>
      </c>
      <c r="BA73" s="134">
        <f>'Č41 - VRN'!F36</f>
        <v>0</v>
      </c>
      <c r="BB73" s="134">
        <f>'Č41 - VRN'!F37</f>
        <v>0</v>
      </c>
      <c r="BC73" s="134">
        <f>'Č41 - VRN'!F38</f>
        <v>0</v>
      </c>
      <c r="BD73" s="136">
        <f>'Č41 - VRN'!F39</f>
        <v>0</v>
      </c>
      <c r="BT73" s="132" t="s">
        <v>89</v>
      </c>
      <c r="BV73" s="132" t="s">
        <v>82</v>
      </c>
      <c r="BW73" s="132" t="s">
        <v>145</v>
      </c>
      <c r="BX73" s="132" t="s">
        <v>142</v>
      </c>
      <c r="CL73" s="132" t="s">
        <v>39</v>
      </c>
    </row>
    <row r="74" s="1" customFormat="1" ht="30" customHeight="1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5"/>
    </row>
    <row r="75" s="1" customFormat="1" ht="6.96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45"/>
    </row>
  </sheetData>
  <sheetProtection sheet="1" formatColumns="0" formatRows="0" objects="1" scenarios="1" spinCount="100000" saltValue="C3ii7A76pMRoFzXnXPxffZZxoLeyk52nkynBCY9Trt5OaIv+GcZnGobgoig/Ax1M/0XdVZGBERJ0CxoB3ccQlw==" hashValue="6jTNOTUXfbn1EHpriPbCu7OeCwjNrJLuZCv27rrk4s+3b+OCq6NhvUdLQxLQATkqA2OOdwqbyM+mY8tVPw4gPw==" algorithmName="SHA-512" password="CC35"/>
  <mergeCells count="11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AN71:AP71"/>
    <mergeCell ref="AN72:AP72"/>
    <mergeCell ref="AN73:AP73"/>
    <mergeCell ref="E71:I71"/>
    <mergeCell ref="E70:I70"/>
    <mergeCell ref="D72:H72"/>
    <mergeCell ref="E73:I73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K69:AF69"/>
    <mergeCell ref="K68:AF68"/>
    <mergeCell ref="K70:AF70"/>
    <mergeCell ref="K71:AF71"/>
    <mergeCell ref="J72:AF72"/>
    <mergeCell ref="K73:AF7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K59:AF59"/>
    <mergeCell ref="K60:AF60"/>
    <mergeCell ref="K61:AF61"/>
    <mergeCell ref="J62:AF62"/>
    <mergeCell ref="K63:AF63"/>
    <mergeCell ref="K64:AF64"/>
    <mergeCell ref="J65:AF65"/>
    <mergeCell ref="K66:AF66"/>
    <mergeCell ref="K67:AF67"/>
    <mergeCell ref="D55:H55"/>
    <mergeCell ref="D62:H62"/>
    <mergeCell ref="E56:I56"/>
    <mergeCell ref="E57:I57"/>
    <mergeCell ref="E58:I58"/>
    <mergeCell ref="E59:I59"/>
    <mergeCell ref="E60:I60"/>
    <mergeCell ref="E61:I61"/>
    <mergeCell ref="E63:I63"/>
    <mergeCell ref="E64:I64"/>
    <mergeCell ref="D65:H65"/>
    <mergeCell ref="E66:I66"/>
    <mergeCell ref="E67:I67"/>
    <mergeCell ref="E68:I68"/>
    <mergeCell ref="E69:I69"/>
  </mergeCells>
  <hyperlinks>
    <hyperlink ref="A56" location="'Č11 - Přejezd P58 km 95,201'!C2" display="/"/>
    <hyperlink ref="A57" location="'Č12 - Přejezd P59 km 96,489'!C2" display="/"/>
    <hyperlink ref="A58" location="'Č13 - Přejezd P60 km 99,108'!C2" display="/"/>
    <hyperlink ref="A59" location="'Č14 - Přejezd P61 km 99,836'!C2" display="/"/>
    <hyperlink ref="A60" location="'Č15 - Měcholupy - Trnovan...'!C2" display="/"/>
    <hyperlink ref="A61" location="'Č16 - GPK - propracování ...'!C2" display="/"/>
    <hyperlink ref="A63" location="'Č21 - km 88,073 - 88,463'!C2" display="/"/>
    <hyperlink ref="A64" location="'Č22 - km 90,588 - 90,758'!C2" display="/"/>
    <hyperlink ref="A66" location="'Č31 - přejezd P58 km 95,2...'!C2" display="/"/>
    <hyperlink ref="A67" location="'Č32 - přejezd P59 km 96,4...'!C2" display="/"/>
    <hyperlink ref="A68" location="'Č33 - přejezd P60 km 99,1...'!C2" display="/"/>
    <hyperlink ref="A69" location="'Č34 - přejezd P61 km 99,8...'!C2" display="/"/>
    <hyperlink ref="A70" location="'Č35 - Měcholupy - Trnovan...'!C2" display="/"/>
    <hyperlink ref="A71" location="'Č36 - GPK - propracování ...'!C2" display="/"/>
    <hyperlink ref="A73" location="'Č4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124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658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659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ROUND((SUM(BE86:BE91)),  2)</f>
        <v>0</v>
      </c>
      <c r="I35" s="157">
        <v>0.20999999999999999</v>
      </c>
      <c r="J35" s="156">
        <f>ROUND(((SUM(BE86:BE91))*I35),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ROUND((SUM(BF86:BF91)),  2)</f>
        <v>0</v>
      </c>
      <c r="I36" s="157">
        <v>0.14999999999999999</v>
      </c>
      <c r="J36" s="156">
        <f>ROUND(((SUM(BF86:BF91))*I36),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ROUND((SUM(BG86:BG91)),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ROUND((SUM(BH86:BH91)),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ROUND((SUM(BI86:BI91)),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658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Č31 - přejezd P58 km 95,201  (SZT)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660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658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 xml:space="preserve">Č31 - přejezd P58 km 95,201  (SZT)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661</v>
      </c>
      <c r="F87" s="276" t="s">
        <v>662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SUM(P88:P91)</f>
        <v>0</v>
      </c>
      <c r="Q87" s="281"/>
      <c r="R87" s="282">
        <f>SUM(R88:R91)</f>
        <v>0</v>
      </c>
      <c r="S87" s="281"/>
      <c r="T87" s="283">
        <f>SUM(T88:T91)</f>
        <v>0</v>
      </c>
      <c r="AR87" s="284" t="s">
        <v>173</v>
      </c>
      <c r="AT87" s="285" t="s">
        <v>79</v>
      </c>
      <c r="AU87" s="285" t="s">
        <v>80</v>
      </c>
      <c r="AY87" s="284" t="s">
        <v>174</v>
      </c>
      <c r="BK87" s="286">
        <f>SUM(BK88:BK91)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663</v>
      </c>
      <c r="F88" s="190" t="s">
        <v>664</v>
      </c>
      <c r="G88" s="191" t="s">
        <v>204</v>
      </c>
      <c r="H88" s="192">
        <v>2</v>
      </c>
      <c r="I88" s="193"/>
      <c r="J88" s="194">
        <f>ROUND(I88*H88,2)</f>
        <v>0</v>
      </c>
      <c r="K88" s="190" t="s">
        <v>665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666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666</v>
      </c>
      <c r="BM88" s="18" t="s">
        <v>667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668</v>
      </c>
      <c r="F89" s="190" t="s">
        <v>669</v>
      </c>
      <c r="G89" s="191" t="s">
        <v>204</v>
      </c>
      <c r="H89" s="192">
        <v>2</v>
      </c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666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666</v>
      </c>
      <c r="BM89" s="18" t="s">
        <v>670</v>
      </c>
    </row>
    <row r="90" s="1" customFormat="1" ht="33.75" customHeight="1">
      <c r="B90" s="40"/>
      <c r="C90" s="188" t="s">
        <v>187</v>
      </c>
      <c r="D90" s="188" t="s">
        <v>168</v>
      </c>
      <c r="E90" s="189" t="s">
        <v>671</v>
      </c>
      <c r="F90" s="190" t="s">
        <v>672</v>
      </c>
      <c r="G90" s="191" t="s">
        <v>204</v>
      </c>
      <c r="H90" s="192">
        <v>2</v>
      </c>
      <c r="I90" s="193"/>
      <c r="J90" s="194">
        <f>ROUND(I90*H90,2)</f>
        <v>0</v>
      </c>
      <c r="K90" s="190" t="s">
        <v>172</v>
      </c>
      <c r="L90" s="45"/>
      <c r="M90" s="195" t="s">
        <v>39</v>
      </c>
      <c r="N90" s="196" t="s">
        <v>53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666</v>
      </c>
      <c r="AT90" s="18" t="s">
        <v>168</v>
      </c>
      <c r="AU90" s="18" t="s">
        <v>87</v>
      </c>
      <c r="AY90" s="18" t="s">
        <v>174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173</v>
      </c>
      <c r="BK90" s="199">
        <f>ROUND(I90*H90,2)</f>
        <v>0</v>
      </c>
      <c r="BL90" s="18" t="s">
        <v>666</v>
      </c>
      <c r="BM90" s="18" t="s">
        <v>673</v>
      </c>
    </row>
    <row r="91" s="1" customFormat="1" ht="22.5" customHeight="1">
      <c r="B91" s="40"/>
      <c r="C91" s="188" t="s">
        <v>173</v>
      </c>
      <c r="D91" s="188" t="s">
        <v>168</v>
      </c>
      <c r="E91" s="189" t="s">
        <v>674</v>
      </c>
      <c r="F91" s="190" t="s">
        <v>675</v>
      </c>
      <c r="G91" s="191" t="s">
        <v>204</v>
      </c>
      <c r="H91" s="192">
        <v>2</v>
      </c>
      <c r="I91" s="193"/>
      <c r="J91" s="194">
        <f>ROUND(I91*H91,2)</f>
        <v>0</v>
      </c>
      <c r="K91" s="190" t="s">
        <v>665</v>
      </c>
      <c r="L91" s="45"/>
      <c r="M91" s="292" t="s">
        <v>39</v>
      </c>
      <c r="N91" s="293" t="s">
        <v>53</v>
      </c>
      <c r="O91" s="247"/>
      <c r="P91" s="294">
        <f>O91*H91</f>
        <v>0</v>
      </c>
      <c r="Q91" s="294">
        <v>0</v>
      </c>
      <c r="R91" s="294">
        <f>Q91*H91</f>
        <v>0</v>
      </c>
      <c r="S91" s="294">
        <v>0</v>
      </c>
      <c r="T91" s="295">
        <f>S91*H91</f>
        <v>0</v>
      </c>
      <c r="AR91" s="18" t="s">
        <v>666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666</v>
      </c>
      <c r="BM91" s="18" t="s">
        <v>676</v>
      </c>
    </row>
    <row r="92" s="1" customFormat="1" ht="6.96" customHeight="1">
      <c r="B92" s="59"/>
      <c r="C92" s="60"/>
      <c r="D92" s="60"/>
      <c r="E92" s="60"/>
      <c r="F92" s="60"/>
      <c r="G92" s="60"/>
      <c r="H92" s="60"/>
      <c r="I92" s="168"/>
      <c r="J92" s="60"/>
      <c r="K92" s="60"/>
      <c r="L92" s="45"/>
    </row>
  </sheetData>
  <sheetProtection sheet="1" autoFilter="0" formatColumns="0" formatRows="0" objects="1" scenarios="1" spinCount="100000" saltValue="RSkNLQI3brMhaWpnVsEXOPka9epQQMirffE5Nvkd4ARxayq1o+F4zL9c89XXicbwLbRPBfXebTK2i4dcgNsGjg==" hashValue="0aGKvWZZ3jmfDQLf8JUtFDs81yHWPv2o1i5VLSefNy8z89Gi470hvCwm/NBIwDG8bePa0mzvyr0U5lXGPfk4I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127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658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677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ROUND((SUM(BE86:BE91)),  2)</f>
        <v>0</v>
      </c>
      <c r="I35" s="157">
        <v>0.20999999999999999</v>
      </c>
      <c r="J35" s="156">
        <f>ROUND(((SUM(BE86:BE91))*I35),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ROUND((SUM(BF86:BF91)),  2)</f>
        <v>0</v>
      </c>
      <c r="I36" s="157">
        <v>0.14999999999999999</v>
      </c>
      <c r="J36" s="156">
        <f>ROUND(((SUM(BF86:BF91))*I36),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ROUND((SUM(BG86:BG91)),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ROUND((SUM(BH86:BH91)),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ROUND((SUM(BI86:BI91)),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658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Č32 - přejezd P59 km 96,489  (SZT)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660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658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 xml:space="preserve">Č32 - přejezd P59 km 96,489  (SZT)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661</v>
      </c>
      <c r="F87" s="276" t="s">
        <v>662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SUM(P88:P91)</f>
        <v>0</v>
      </c>
      <c r="Q87" s="281"/>
      <c r="R87" s="282">
        <f>SUM(R88:R91)</f>
        <v>0</v>
      </c>
      <c r="S87" s="281"/>
      <c r="T87" s="283">
        <f>SUM(T88:T91)</f>
        <v>0</v>
      </c>
      <c r="AR87" s="284" t="s">
        <v>173</v>
      </c>
      <c r="AT87" s="285" t="s">
        <v>79</v>
      </c>
      <c r="AU87" s="285" t="s">
        <v>80</v>
      </c>
      <c r="AY87" s="284" t="s">
        <v>174</v>
      </c>
      <c r="BK87" s="286">
        <f>SUM(BK88:BK91)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663</v>
      </c>
      <c r="F88" s="190" t="s">
        <v>664</v>
      </c>
      <c r="G88" s="191" t="s">
        <v>204</v>
      </c>
      <c r="H88" s="192">
        <v>2</v>
      </c>
      <c r="I88" s="193"/>
      <c r="J88" s="194">
        <f>ROUND(I88*H88,2)</f>
        <v>0</v>
      </c>
      <c r="K88" s="190" t="s">
        <v>665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666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666</v>
      </c>
      <c r="BM88" s="18" t="s">
        <v>678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668</v>
      </c>
      <c r="F89" s="190" t="s">
        <v>669</v>
      </c>
      <c r="G89" s="191" t="s">
        <v>204</v>
      </c>
      <c r="H89" s="192">
        <v>2</v>
      </c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666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666</v>
      </c>
      <c r="BM89" s="18" t="s">
        <v>679</v>
      </c>
    </row>
    <row r="90" s="1" customFormat="1" ht="33.75" customHeight="1">
      <c r="B90" s="40"/>
      <c r="C90" s="188" t="s">
        <v>187</v>
      </c>
      <c r="D90" s="188" t="s">
        <v>168</v>
      </c>
      <c r="E90" s="189" t="s">
        <v>671</v>
      </c>
      <c r="F90" s="190" t="s">
        <v>672</v>
      </c>
      <c r="G90" s="191" t="s">
        <v>204</v>
      </c>
      <c r="H90" s="192">
        <v>2</v>
      </c>
      <c r="I90" s="193"/>
      <c r="J90" s="194">
        <f>ROUND(I90*H90,2)</f>
        <v>0</v>
      </c>
      <c r="K90" s="190" t="s">
        <v>172</v>
      </c>
      <c r="L90" s="45"/>
      <c r="M90" s="195" t="s">
        <v>39</v>
      </c>
      <c r="N90" s="196" t="s">
        <v>53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666</v>
      </c>
      <c r="AT90" s="18" t="s">
        <v>168</v>
      </c>
      <c r="AU90" s="18" t="s">
        <v>87</v>
      </c>
      <c r="AY90" s="18" t="s">
        <v>174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173</v>
      </c>
      <c r="BK90" s="199">
        <f>ROUND(I90*H90,2)</f>
        <v>0</v>
      </c>
      <c r="BL90" s="18" t="s">
        <v>666</v>
      </c>
      <c r="BM90" s="18" t="s">
        <v>680</v>
      </c>
    </row>
    <row r="91" s="1" customFormat="1" ht="22.5" customHeight="1">
      <c r="B91" s="40"/>
      <c r="C91" s="188" t="s">
        <v>173</v>
      </c>
      <c r="D91" s="188" t="s">
        <v>168</v>
      </c>
      <c r="E91" s="189" t="s">
        <v>674</v>
      </c>
      <c r="F91" s="190" t="s">
        <v>675</v>
      </c>
      <c r="G91" s="191" t="s">
        <v>204</v>
      </c>
      <c r="H91" s="192">
        <v>2</v>
      </c>
      <c r="I91" s="193"/>
      <c r="J91" s="194">
        <f>ROUND(I91*H91,2)</f>
        <v>0</v>
      </c>
      <c r="K91" s="190" t="s">
        <v>665</v>
      </c>
      <c r="L91" s="45"/>
      <c r="M91" s="292" t="s">
        <v>39</v>
      </c>
      <c r="N91" s="293" t="s">
        <v>53</v>
      </c>
      <c r="O91" s="247"/>
      <c r="P91" s="294">
        <f>O91*H91</f>
        <v>0</v>
      </c>
      <c r="Q91" s="294">
        <v>0</v>
      </c>
      <c r="R91" s="294">
        <f>Q91*H91</f>
        <v>0</v>
      </c>
      <c r="S91" s="294">
        <v>0</v>
      </c>
      <c r="T91" s="295">
        <f>S91*H91</f>
        <v>0</v>
      </c>
      <c r="AR91" s="18" t="s">
        <v>666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666</v>
      </c>
      <c r="BM91" s="18" t="s">
        <v>681</v>
      </c>
    </row>
    <row r="92" s="1" customFormat="1" ht="6.96" customHeight="1">
      <c r="B92" s="59"/>
      <c r="C92" s="60"/>
      <c r="D92" s="60"/>
      <c r="E92" s="60"/>
      <c r="F92" s="60"/>
      <c r="G92" s="60"/>
      <c r="H92" s="60"/>
      <c r="I92" s="168"/>
      <c r="J92" s="60"/>
      <c r="K92" s="60"/>
      <c r="L92" s="45"/>
    </row>
  </sheetData>
  <sheetProtection sheet="1" autoFilter="0" formatColumns="0" formatRows="0" objects="1" scenarios="1" spinCount="100000" saltValue="a4pkS2ESCcTo1/9wFS/q5jo39viJn7ZNr2l2h3wqMYMwr8nSoUpP+dZRMpSEH6HLwlV/zOCctJOadbo0WFpYaA==" hashValue="icRcvg5Q2P+gPktjgWWLV8msMRMMbrixG3ykgIkTL5cOa3jC/jGMuMWDzh/0bcMmjJ++B/jMRTMBUdgsVdFPUQ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130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658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682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ROUND((SUM(BE86:BE91)),  2)</f>
        <v>0</v>
      </c>
      <c r="I35" s="157">
        <v>0.20999999999999999</v>
      </c>
      <c r="J35" s="156">
        <f>ROUND(((SUM(BE86:BE91))*I35),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ROUND((SUM(BF86:BF91)),  2)</f>
        <v>0</v>
      </c>
      <c r="I36" s="157">
        <v>0.14999999999999999</v>
      </c>
      <c r="J36" s="156">
        <f>ROUND(((SUM(BF86:BF91))*I36),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ROUND((SUM(BG86:BG91)),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ROUND((SUM(BH86:BH91)),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ROUND((SUM(BI86:BI91)),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658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Č33 - přejezd P60 km 99,108  (SZT)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660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658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 xml:space="preserve">Č33 - přejezd P60 km 99,108  (SZT)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661</v>
      </c>
      <c r="F87" s="276" t="s">
        <v>662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SUM(P88:P91)</f>
        <v>0</v>
      </c>
      <c r="Q87" s="281"/>
      <c r="R87" s="282">
        <f>SUM(R88:R91)</f>
        <v>0</v>
      </c>
      <c r="S87" s="281"/>
      <c r="T87" s="283">
        <f>SUM(T88:T91)</f>
        <v>0</v>
      </c>
      <c r="AR87" s="284" t="s">
        <v>173</v>
      </c>
      <c r="AT87" s="285" t="s">
        <v>79</v>
      </c>
      <c r="AU87" s="285" t="s">
        <v>80</v>
      </c>
      <c r="AY87" s="284" t="s">
        <v>174</v>
      </c>
      <c r="BK87" s="286">
        <f>SUM(BK88:BK91)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663</v>
      </c>
      <c r="F88" s="190" t="s">
        <v>664</v>
      </c>
      <c r="G88" s="191" t="s">
        <v>204</v>
      </c>
      <c r="H88" s="192">
        <v>2</v>
      </c>
      <c r="I88" s="193"/>
      <c r="J88" s="194">
        <f>ROUND(I88*H88,2)</f>
        <v>0</v>
      </c>
      <c r="K88" s="190" t="s">
        <v>665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666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666</v>
      </c>
      <c r="BM88" s="18" t="s">
        <v>683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668</v>
      </c>
      <c r="F89" s="190" t="s">
        <v>669</v>
      </c>
      <c r="G89" s="191" t="s">
        <v>204</v>
      </c>
      <c r="H89" s="192">
        <v>2</v>
      </c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666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666</v>
      </c>
      <c r="BM89" s="18" t="s">
        <v>684</v>
      </c>
    </row>
    <row r="90" s="1" customFormat="1" ht="33.75" customHeight="1">
      <c r="B90" s="40"/>
      <c r="C90" s="188" t="s">
        <v>187</v>
      </c>
      <c r="D90" s="188" t="s">
        <v>168</v>
      </c>
      <c r="E90" s="189" t="s">
        <v>671</v>
      </c>
      <c r="F90" s="190" t="s">
        <v>672</v>
      </c>
      <c r="G90" s="191" t="s">
        <v>204</v>
      </c>
      <c r="H90" s="192">
        <v>2</v>
      </c>
      <c r="I90" s="193"/>
      <c r="J90" s="194">
        <f>ROUND(I90*H90,2)</f>
        <v>0</v>
      </c>
      <c r="K90" s="190" t="s">
        <v>172</v>
      </c>
      <c r="L90" s="45"/>
      <c r="M90" s="195" t="s">
        <v>39</v>
      </c>
      <c r="N90" s="196" t="s">
        <v>53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666</v>
      </c>
      <c r="AT90" s="18" t="s">
        <v>168</v>
      </c>
      <c r="AU90" s="18" t="s">
        <v>87</v>
      </c>
      <c r="AY90" s="18" t="s">
        <v>174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173</v>
      </c>
      <c r="BK90" s="199">
        <f>ROUND(I90*H90,2)</f>
        <v>0</v>
      </c>
      <c r="BL90" s="18" t="s">
        <v>666</v>
      </c>
      <c r="BM90" s="18" t="s">
        <v>685</v>
      </c>
    </row>
    <row r="91" s="1" customFormat="1" ht="22.5" customHeight="1">
      <c r="B91" s="40"/>
      <c r="C91" s="188" t="s">
        <v>173</v>
      </c>
      <c r="D91" s="188" t="s">
        <v>168</v>
      </c>
      <c r="E91" s="189" t="s">
        <v>674</v>
      </c>
      <c r="F91" s="190" t="s">
        <v>675</v>
      </c>
      <c r="G91" s="191" t="s">
        <v>204</v>
      </c>
      <c r="H91" s="192">
        <v>2</v>
      </c>
      <c r="I91" s="193"/>
      <c r="J91" s="194">
        <f>ROUND(I91*H91,2)</f>
        <v>0</v>
      </c>
      <c r="K91" s="190" t="s">
        <v>665</v>
      </c>
      <c r="L91" s="45"/>
      <c r="M91" s="292" t="s">
        <v>39</v>
      </c>
      <c r="N91" s="293" t="s">
        <v>53</v>
      </c>
      <c r="O91" s="247"/>
      <c r="P91" s="294">
        <f>O91*H91</f>
        <v>0</v>
      </c>
      <c r="Q91" s="294">
        <v>0</v>
      </c>
      <c r="R91" s="294">
        <f>Q91*H91</f>
        <v>0</v>
      </c>
      <c r="S91" s="294">
        <v>0</v>
      </c>
      <c r="T91" s="295">
        <f>S91*H91</f>
        <v>0</v>
      </c>
      <c r="AR91" s="18" t="s">
        <v>666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666</v>
      </c>
      <c r="BM91" s="18" t="s">
        <v>686</v>
      </c>
    </row>
    <row r="92" s="1" customFormat="1" ht="6.96" customHeight="1">
      <c r="B92" s="59"/>
      <c r="C92" s="60"/>
      <c r="D92" s="60"/>
      <c r="E92" s="60"/>
      <c r="F92" s="60"/>
      <c r="G92" s="60"/>
      <c r="H92" s="60"/>
      <c r="I92" s="168"/>
      <c r="J92" s="60"/>
      <c r="K92" s="60"/>
      <c r="L92" s="45"/>
    </row>
  </sheetData>
  <sheetProtection sheet="1" autoFilter="0" formatColumns="0" formatRows="0" objects="1" scenarios="1" spinCount="100000" saltValue="y0lJn1CWWKOunpFrEFstBUgaIyYGdsR2XlbeNFHbPGDifMhcPUlvjveJVQM9XA6orSQEyfLNfgi7bu/YtKRt4g==" hashValue="8Jh65jiXOt3pJSlC1xz2Wl17HZwTq5X8KfGXHzithK8Fm867wK0fy+gGQ6CuqS5J1hwA57J3gC6EgDRyy8d+M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133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658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687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ROUND((SUM(BE86:BE91)),  2)</f>
        <v>0</v>
      </c>
      <c r="I35" s="157">
        <v>0.20999999999999999</v>
      </c>
      <c r="J35" s="156">
        <f>ROUND(((SUM(BE86:BE91))*I35),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ROUND((SUM(BF86:BF91)),  2)</f>
        <v>0</v>
      </c>
      <c r="I36" s="157">
        <v>0.14999999999999999</v>
      </c>
      <c r="J36" s="156">
        <f>ROUND(((SUM(BF86:BF91))*I36),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ROUND((SUM(BG86:BG91)),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ROUND((SUM(BH86:BH91)),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ROUND((SUM(BI86:BI91)),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658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Č34 - přejezd P61 km 99,836  (SZT)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660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658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 xml:space="preserve">Č34 - přejezd P61 km 99,836  (SZT)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661</v>
      </c>
      <c r="F87" s="276" t="s">
        <v>662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SUM(P88:P91)</f>
        <v>0</v>
      </c>
      <c r="Q87" s="281"/>
      <c r="R87" s="282">
        <f>SUM(R88:R91)</f>
        <v>0</v>
      </c>
      <c r="S87" s="281"/>
      <c r="T87" s="283">
        <f>SUM(T88:T91)</f>
        <v>0</v>
      </c>
      <c r="AR87" s="284" t="s">
        <v>173</v>
      </c>
      <c r="AT87" s="285" t="s">
        <v>79</v>
      </c>
      <c r="AU87" s="285" t="s">
        <v>80</v>
      </c>
      <c r="AY87" s="284" t="s">
        <v>174</v>
      </c>
      <c r="BK87" s="286">
        <f>SUM(BK88:BK91)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663</v>
      </c>
      <c r="F88" s="190" t="s">
        <v>664</v>
      </c>
      <c r="G88" s="191" t="s">
        <v>204</v>
      </c>
      <c r="H88" s="192">
        <v>2</v>
      </c>
      <c r="I88" s="193"/>
      <c r="J88" s="194">
        <f>ROUND(I88*H88,2)</f>
        <v>0</v>
      </c>
      <c r="K88" s="190" t="s">
        <v>665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666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666</v>
      </c>
      <c r="BM88" s="18" t="s">
        <v>688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668</v>
      </c>
      <c r="F89" s="190" t="s">
        <v>669</v>
      </c>
      <c r="G89" s="191" t="s">
        <v>204</v>
      </c>
      <c r="H89" s="192">
        <v>2</v>
      </c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666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666</v>
      </c>
      <c r="BM89" s="18" t="s">
        <v>689</v>
      </c>
    </row>
    <row r="90" s="1" customFormat="1" ht="33.75" customHeight="1">
      <c r="B90" s="40"/>
      <c r="C90" s="188" t="s">
        <v>187</v>
      </c>
      <c r="D90" s="188" t="s">
        <v>168</v>
      </c>
      <c r="E90" s="189" t="s">
        <v>671</v>
      </c>
      <c r="F90" s="190" t="s">
        <v>672</v>
      </c>
      <c r="G90" s="191" t="s">
        <v>204</v>
      </c>
      <c r="H90" s="192">
        <v>2</v>
      </c>
      <c r="I90" s="193"/>
      <c r="J90" s="194">
        <f>ROUND(I90*H90,2)</f>
        <v>0</v>
      </c>
      <c r="K90" s="190" t="s">
        <v>172</v>
      </c>
      <c r="L90" s="45"/>
      <c r="M90" s="195" t="s">
        <v>39</v>
      </c>
      <c r="N90" s="196" t="s">
        <v>53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666</v>
      </c>
      <c r="AT90" s="18" t="s">
        <v>168</v>
      </c>
      <c r="AU90" s="18" t="s">
        <v>87</v>
      </c>
      <c r="AY90" s="18" t="s">
        <v>174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173</v>
      </c>
      <c r="BK90" s="199">
        <f>ROUND(I90*H90,2)</f>
        <v>0</v>
      </c>
      <c r="BL90" s="18" t="s">
        <v>666</v>
      </c>
      <c r="BM90" s="18" t="s">
        <v>690</v>
      </c>
    </row>
    <row r="91" s="1" customFormat="1" ht="22.5" customHeight="1">
      <c r="B91" s="40"/>
      <c r="C91" s="188" t="s">
        <v>173</v>
      </c>
      <c r="D91" s="188" t="s">
        <v>168</v>
      </c>
      <c r="E91" s="189" t="s">
        <v>674</v>
      </c>
      <c r="F91" s="190" t="s">
        <v>675</v>
      </c>
      <c r="G91" s="191" t="s">
        <v>204</v>
      </c>
      <c r="H91" s="192">
        <v>2</v>
      </c>
      <c r="I91" s="193"/>
      <c r="J91" s="194">
        <f>ROUND(I91*H91,2)</f>
        <v>0</v>
      </c>
      <c r="K91" s="190" t="s">
        <v>665</v>
      </c>
      <c r="L91" s="45"/>
      <c r="M91" s="292" t="s">
        <v>39</v>
      </c>
      <c r="N91" s="293" t="s">
        <v>53</v>
      </c>
      <c r="O91" s="247"/>
      <c r="P91" s="294">
        <f>O91*H91</f>
        <v>0</v>
      </c>
      <c r="Q91" s="294">
        <v>0</v>
      </c>
      <c r="R91" s="294">
        <f>Q91*H91</f>
        <v>0</v>
      </c>
      <c r="S91" s="294">
        <v>0</v>
      </c>
      <c r="T91" s="295">
        <f>S91*H91</f>
        <v>0</v>
      </c>
      <c r="AR91" s="18" t="s">
        <v>666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666</v>
      </c>
      <c r="BM91" s="18" t="s">
        <v>691</v>
      </c>
    </row>
    <row r="92" s="1" customFormat="1" ht="6.96" customHeight="1">
      <c r="B92" s="59"/>
      <c r="C92" s="60"/>
      <c r="D92" s="60"/>
      <c r="E92" s="60"/>
      <c r="F92" s="60"/>
      <c r="G92" s="60"/>
      <c r="H92" s="60"/>
      <c r="I92" s="168"/>
      <c r="J92" s="60"/>
      <c r="K92" s="60"/>
      <c r="L92" s="45"/>
    </row>
  </sheetData>
  <sheetProtection sheet="1" autoFilter="0" formatColumns="0" formatRows="0" objects="1" scenarios="1" spinCount="100000" saltValue="vqQtoUDMiMeNuC6BT6kGQiCRDfysQAwVL8QuEl80zPlfhbVlEF8zKQgUuIzjG6giOBE0+CueFKK60Ns6eXh2qQ==" hashValue="pNAUMRw9IBDsbLw3iQOQlpy5OMBUMTqPZ9wkJI+/d2+Cn9YHb1E+50gwOiK6zcDt8x493/VTujgdV6sS5P1rpg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658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692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ROUND((SUM(BE86:BE91)),  2)</f>
        <v>0</v>
      </c>
      <c r="I35" s="157">
        <v>0.20999999999999999</v>
      </c>
      <c r="J35" s="156">
        <f>ROUND(((SUM(BE86:BE91))*I35),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ROUND((SUM(BF86:BF91)),  2)</f>
        <v>0</v>
      </c>
      <c r="I36" s="157">
        <v>0.14999999999999999</v>
      </c>
      <c r="J36" s="156">
        <f>ROUND(((SUM(BF86:BF91))*I36),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ROUND((SUM(BG86:BG91)),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ROUND((SUM(BH86:BH91)),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ROUND((SUM(BI86:BI91)),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658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Č35 - Měcholupy - Trnovany km 90,060  (SZT)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660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658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 xml:space="preserve">Č35 - Měcholupy - Trnovany km 90,060  (SZT)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661</v>
      </c>
      <c r="F87" s="276" t="s">
        <v>662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SUM(P88:P91)</f>
        <v>0</v>
      </c>
      <c r="Q87" s="281"/>
      <c r="R87" s="282">
        <f>SUM(R88:R91)</f>
        <v>0</v>
      </c>
      <c r="S87" s="281"/>
      <c r="T87" s="283">
        <f>SUM(T88:T91)</f>
        <v>0</v>
      </c>
      <c r="AR87" s="284" t="s">
        <v>173</v>
      </c>
      <c r="AT87" s="285" t="s">
        <v>79</v>
      </c>
      <c r="AU87" s="285" t="s">
        <v>80</v>
      </c>
      <c r="AY87" s="284" t="s">
        <v>174</v>
      </c>
      <c r="BK87" s="286">
        <f>SUM(BK88:BK91)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663</v>
      </c>
      <c r="F88" s="190" t="s">
        <v>664</v>
      </c>
      <c r="G88" s="191" t="s">
        <v>204</v>
      </c>
      <c r="H88" s="192">
        <v>1</v>
      </c>
      <c r="I88" s="193"/>
      <c r="J88" s="194">
        <f>ROUND(I88*H88,2)</f>
        <v>0</v>
      </c>
      <c r="K88" s="190" t="s">
        <v>665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666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666</v>
      </c>
      <c r="BM88" s="18" t="s">
        <v>693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694</v>
      </c>
      <c r="F89" s="190" t="s">
        <v>695</v>
      </c>
      <c r="G89" s="191" t="s">
        <v>204</v>
      </c>
      <c r="H89" s="192">
        <v>1</v>
      </c>
      <c r="I89" s="193"/>
      <c r="J89" s="194">
        <f>ROUND(I89*H89,2)</f>
        <v>0</v>
      </c>
      <c r="K89" s="190" t="s">
        <v>665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666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666</v>
      </c>
      <c r="BM89" s="18" t="s">
        <v>696</v>
      </c>
    </row>
    <row r="90" s="1" customFormat="1" ht="22.5" customHeight="1">
      <c r="B90" s="40"/>
      <c r="C90" s="188" t="s">
        <v>187</v>
      </c>
      <c r="D90" s="188" t="s">
        <v>168</v>
      </c>
      <c r="E90" s="189" t="s">
        <v>697</v>
      </c>
      <c r="F90" s="190" t="s">
        <v>698</v>
      </c>
      <c r="G90" s="191" t="s">
        <v>204</v>
      </c>
      <c r="H90" s="192">
        <v>1</v>
      </c>
      <c r="I90" s="193"/>
      <c r="J90" s="194">
        <f>ROUND(I90*H90,2)</f>
        <v>0</v>
      </c>
      <c r="K90" s="190" t="s">
        <v>665</v>
      </c>
      <c r="L90" s="45"/>
      <c r="M90" s="195" t="s">
        <v>39</v>
      </c>
      <c r="N90" s="196" t="s">
        <v>53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666</v>
      </c>
      <c r="AT90" s="18" t="s">
        <v>168</v>
      </c>
      <c r="AU90" s="18" t="s">
        <v>87</v>
      </c>
      <c r="AY90" s="18" t="s">
        <v>174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173</v>
      </c>
      <c r="BK90" s="199">
        <f>ROUND(I90*H90,2)</f>
        <v>0</v>
      </c>
      <c r="BL90" s="18" t="s">
        <v>666</v>
      </c>
      <c r="BM90" s="18" t="s">
        <v>699</v>
      </c>
    </row>
    <row r="91" s="1" customFormat="1" ht="22.5" customHeight="1">
      <c r="B91" s="40"/>
      <c r="C91" s="188" t="s">
        <v>173</v>
      </c>
      <c r="D91" s="188" t="s">
        <v>168</v>
      </c>
      <c r="E91" s="189" t="s">
        <v>674</v>
      </c>
      <c r="F91" s="190" t="s">
        <v>675</v>
      </c>
      <c r="G91" s="191" t="s">
        <v>204</v>
      </c>
      <c r="H91" s="192">
        <v>1</v>
      </c>
      <c r="I91" s="193"/>
      <c r="J91" s="194">
        <f>ROUND(I91*H91,2)</f>
        <v>0</v>
      </c>
      <c r="K91" s="190" t="s">
        <v>665</v>
      </c>
      <c r="L91" s="45"/>
      <c r="M91" s="292" t="s">
        <v>39</v>
      </c>
      <c r="N91" s="293" t="s">
        <v>53</v>
      </c>
      <c r="O91" s="247"/>
      <c r="P91" s="294">
        <f>O91*H91</f>
        <v>0</v>
      </c>
      <c r="Q91" s="294">
        <v>0</v>
      </c>
      <c r="R91" s="294">
        <f>Q91*H91</f>
        <v>0</v>
      </c>
      <c r="S91" s="294">
        <v>0</v>
      </c>
      <c r="T91" s="295">
        <f>S91*H91</f>
        <v>0</v>
      </c>
      <c r="AR91" s="18" t="s">
        <v>666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666</v>
      </c>
      <c r="BM91" s="18" t="s">
        <v>700</v>
      </c>
    </row>
    <row r="92" s="1" customFormat="1" ht="6.96" customHeight="1">
      <c r="B92" s="59"/>
      <c r="C92" s="60"/>
      <c r="D92" s="60"/>
      <c r="E92" s="60"/>
      <c r="F92" s="60"/>
      <c r="G92" s="60"/>
      <c r="H92" s="60"/>
      <c r="I92" s="168"/>
      <c r="J92" s="60"/>
      <c r="K92" s="60"/>
      <c r="L92" s="45"/>
    </row>
  </sheetData>
  <sheetProtection sheet="1" autoFilter="0" formatColumns="0" formatRows="0" objects="1" scenarios="1" spinCount="100000" saltValue="Xo3puT4uhH1w54iXdgW50QU7E2qsk1cYG7mcgUP0JFD9oX4OSiv2CZKW2hJxZNO95pCfcqEeZphuts+EVjIG1g==" hashValue="o3ygbUtGeWxgqTNHALqFzF7Xbp2vA4y/9HPo9/xUUwRBI1L4EBCZdxQy4A65XzGksOiwKDSEpXlgBSHPZdXXYw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139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658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701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ROUND((SUM(BE86:BE89)),  2)</f>
        <v>0</v>
      </c>
      <c r="I35" s="157">
        <v>0.20999999999999999</v>
      </c>
      <c r="J35" s="156">
        <f>ROUND(((SUM(BE86:BE89))*I35),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ROUND((SUM(BF86:BF89)),  2)</f>
        <v>0</v>
      </c>
      <c r="I36" s="157">
        <v>0.14999999999999999</v>
      </c>
      <c r="J36" s="156">
        <f>ROUND(((SUM(BF86:BF89))*I36),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ROUND((SUM(BG86:BG89)),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ROUND((SUM(BH86:BH89)),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ROUND((SUM(BI86:BI89)),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658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Č36 - GPK - propracování ASP s DGS  (SZT)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660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658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 xml:space="preserve">Č36 - GPK - propracování ASP s DGS  (SZT)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661</v>
      </c>
      <c r="F87" s="276" t="s">
        <v>662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SUM(P88:P89)</f>
        <v>0</v>
      </c>
      <c r="Q87" s="281"/>
      <c r="R87" s="282">
        <f>SUM(R88:R89)</f>
        <v>0</v>
      </c>
      <c r="S87" s="281"/>
      <c r="T87" s="283">
        <f>SUM(T88:T89)</f>
        <v>0</v>
      </c>
      <c r="AR87" s="284" t="s">
        <v>173</v>
      </c>
      <c r="AT87" s="285" t="s">
        <v>79</v>
      </c>
      <c r="AU87" s="285" t="s">
        <v>80</v>
      </c>
      <c r="AY87" s="284" t="s">
        <v>174</v>
      </c>
      <c r="BK87" s="286">
        <f>SUM(BK88:BK89)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663</v>
      </c>
      <c r="F88" s="190" t="s">
        <v>664</v>
      </c>
      <c r="G88" s="191" t="s">
        <v>204</v>
      </c>
      <c r="H88" s="192">
        <v>8</v>
      </c>
      <c r="I88" s="193"/>
      <c r="J88" s="194">
        <f>ROUND(I88*H88,2)</f>
        <v>0</v>
      </c>
      <c r="K88" s="190" t="s">
        <v>665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666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666</v>
      </c>
      <c r="BM88" s="18" t="s">
        <v>702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674</v>
      </c>
      <c r="F89" s="190" t="s">
        <v>675</v>
      </c>
      <c r="G89" s="191" t="s">
        <v>204</v>
      </c>
      <c r="H89" s="192">
        <v>8</v>
      </c>
      <c r="I89" s="193"/>
      <c r="J89" s="194">
        <f>ROUND(I89*H89,2)</f>
        <v>0</v>
      </c>
      <c r="K89" s="190" t="s">
        <v>665</v>
      </c>
      <c r="L89" s="45"/>
      <c r="M89" s="292" t="s">
        <v>39</v>
      </c>
      <c r="N89" s="293" t="s">
        <v>53</v>
      </c>
      <c r="O89" s="247"/>
      <c r="P89" s="294">
        <f>O89*H89</f>
        <v>0</v>
      </c>
      <c r="Q89" s="294">
        <v>0</v>
      </c>
      <c r="R89" s="294">
        <f>Q89*H89</f>
        <v>0</v>
      </c>
      <c r="S89" s="294">
        <v>0</v>
      </c>
      <c r="T89" s="295">
        <f>S89*H89</f>
        <v>0</v>
      </c>
      <c r="AR89" s="18" t="s">
        <v>666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666</v>
      </c>
      <c r="BM89" s="18" t="s">
        <v>703</v>
      </c>
    </row>
    <row r="90" s="1" customFormat="1" ht="6.96" customHeight="1">
      <c r="B90" s="59"/>
      <c r="C90" s="60"/>
      <c r="D90" s="60"/>
      <c r="E90" s="60"/>
      <c r="F90" s="60"/>
      <c r="G90" s="60"/>
      <c r="H90" s="60"/>
      <c r="I90" s="168"/>
      <c r="J90" s="60"/>
      <c r="K90" s="60"/>
      <c r="L90" s="45"/>
    </row>
  </sheetData>
  <sheetProtection sheet="1" autoFilter="0" formatColumns="0" formatRows="0" objects="1" scenarios="1" spinCount="100000" saltValue="p8xnwpZhgkOEFQp0LqVPDT/nZ4GEERDCWhuerY4M6ILocqotWIXV+f0i1RGZ1a3XWe0nlOKrK5rZYVrQFll17w==" hashValue="hRc9Rzao6zW7dmPBU+jaVEsKMKZfbyjesYCBMIc943Edz4YUF3U2cO6gVtyMfDf+L7uM20UxD9AsZqzDuDdP+g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145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704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705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ROUND((SUM(BE86:BE92)),  2)</f>
        <v>0</v>
      </c>
      <c r="I35" s="157">
        <v>0.20999999999999999</v>
      </c>
      <c r="J35" s="156">
        <f>ROUND(((SUM(BE86:BE92))*I35),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ROUND((SUM(BF86:BF92)),  2)</f>
        <v>0</v>
      </c>
      <c r="I36" s="157">
        <v>0.14999999999999999</v>
      </c>
      <c r="J36" s="156">
        <f>ROUND(((SUM(BF86:BF92))*I36),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ROUND((SUM(BG86:BG92)),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ROUND((SUM(BH86:BH92)),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ROUND((SUM(BI86:BI92)),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704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Č41 - VRN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J86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568</v>
      </c>
      <c r="E64" s="263"/>
      <c r="F64" s="263"/>
      <c r="G64" s="263"/>
      <c r="H64" s="263"/>
      <c r="I64" s="264"/>
      <c r="J64" s="265">
        <f>J87</f>
        <v>0</v>
      </c>
      <c r="K64" s="261"/>
      <c r="L64" s="266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4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8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1"/>
      <c r="J70" s="62"/>
      <c r="K70" s="62"/>
      <c r="L70" s="45"/>
    </row>
    <row r="71" s="1" customFormat="1" ht="24.96" customHeight="1">
      <c r="B71" s="40"/>
      <c r="C71" s="24" t="s">
        <v>155</v>
      </c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6.5" customHeight="1">
      <c r="B74" s="40"/>
      <c r="C74" s="41"/>
      <c r="D74" s="41"/>
      <c r="E74" s="172" t="str">
        <f>E7</f>
        <v>Oprava přejezdů P58,P60,P61 Měcholupy-Žatec</v>
      </c>
      <c r="F74" s="33"/>
      <c r="G74" s="33"/>
      <c r="H74" s="33"/>
      <c r="I74" s="144"/>
      <c r="J74" s="41"/>
      <c r="K74" s="41"/>
      <c r="L74" s="45"/>
    </row>
    <row r="75" ht="12" customHeight="1">
      <c r="B75" s="22"/>
      <c r="C75" s="33" t="s">
        <v>147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2" t="s">
        <v>704</v>
      </c>
      <c r="F76" s="41"/>
      <c r="G76" s="41"/>
      <c r="H76" s="41"/>
      <c r="I76" s="144"/>
      <c r="J76" s="41"/>
      <c r="K76" s="41"/>
      <c r="L76" s="45"/>
    </row>
    <row r="77" s="1" customFormat="1" ht="12" customHeight="1">
      <c r="B77" s="40"/>
      <c r="C77" s="33" t="s">
        <v>149</v>
      </c>
      <c r="D77" s="41"/>
      <c r="E77" s="41"/>
      <c r="F77" s="41"/>
      <c r="G77" s="41"/>
      <c r="H77" s="41"/>
      <c r="I77" s="144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Č41 - VRN</v>
      </c>
      <c r="F78" s="41"/>
      <c r="G78" s="41"/>
      <c r="H78" s="41"/>
      <c r="I78" s="144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TO Žatec</v>
      </c>
      <c r="G80" s="41"/>
      <c r="H80" s="41"/>
      <c r="I80" s="146" t="s">
        <v>24</v>
      </c>
      <c r="J80" s="69" t="str">
        <f>IF(J14="","",J14)</f>
        <v>18. 2. 2019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6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6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4"/>
      <c r="J84" s="41"/>
      <c r="K84" s="41"/>
      <c r="L84" s="45"/>
    </row>
    <row r="85" s="8" customFormat="1" ht="29.28" customHeight="1">
      <c r="B85" s="178"/>
      <c r="C85" s="179" t="s">
        <v>156</v>
      </c>
      <c r="D85" s="180" t="s">
        <v>65</v>
      </c>
      <c r="E85" s="180" t="s">
        <v>61</v>
      </c>
      <c r="F85" s="180" t="s">
        <v>62</v>
      </c>
      <c r="G85" s="180" t="s">
        <v>157</v>
      </c>
      <c r="H85" s="180" t="s">
        <v>158</v>
      </c>
      <c r="I85" s="181" t="s">
        <v>159</v>
      </c>
      <c r="J85" s="180" t="s">
        <v>153</v>
      </c>
      <c r="K85" s="182" t="s">
        <v>160</v>
      </c>
      <c r="L85" s="183"/>
      <c r="M85" s="89" t="s">
        <v>39</v>
      </c>
      <c r="N85" s="90" t="s">
        <v>50</v>
      </c>
      <c r="O85" s="90" t="s">
        <v>161</v>
      </c>
      <c r="P85" s="90" t="s">
        <v>162</v>
      </c>
      <c r="Q85" s="90" t="s">
        <v>163</v>
      </c>
      <c r="R85" s="90" t="s">
        <v>164</v>
      </c>
      <c r="S85" s="90" t="s">
        <v>165</v>
      </c>
      <c r="T85" s="91" t="s">
        <v>166</v>
      </c>
    </row>
    <row r="86" s="1" customFormat="1" ht="22.8" customHeight="1">
      <c r="B86" s="40"/>
      <c r="C86" s="96" t="s">
        <v>167</v>
      </c>
      <c r="D86" s="41"/>
      <c r="E86" s="41"/>
      <c r="F86" s="41"/>
      <c r="G86" s="41"/>
      <c r="H86" s="41"/>
      <c r="I86" s="144"/>
      <c r="J86" s="184">
        <f>BK86</f>
        <v>0</v>
      </c>
      <c r="K86" s="41"/>
      <c r="L86" s="45"/>
      <c r="M86" s="92"/>
      <c r="N86" s="93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AT86" s="18" t="s">
        <v>79</v>
      </c>
      <c r="AU86" s="18" t="s">
        <v>154</v>
      </c>
      <c r="BK86" s="187">
        <f>BK87</f>
        <v>0</v>
      </c>
    </row>
    <row r="87" s="15" customFormat="1" ht="25.92" customHeight="1">
      <c r="B87" s="273"/>
      <c r="C87" s="274"/>
      <c r="D87" s="275" t="s">
        <v>79</v>
      </c>
      <c r="E87" s="276" t="s">
        <v>144</v>
      </c>
      <c r="F87" s="276" t="s">
        <v>141</v>
      </c>
      <c r="G87" s="274"/>
      <c r="H87" s="274"/>
      <c r="I87" s="277"/>
      <c r="J87" s="278">
        <f>BK87</f>
        <v>0</v>
      </c>
      <c r="K87" s="274"/>
      <c r="L87" s="279"/>
      <c r="M87" s="280"/>
      <c r="N87" s="281"/>
      <c r="O87" s="281"/>
      <c r="P87" s="282">
        <f>SUM(P88:P92)</f>
        <v>0</v>
      </c>
      <c r="Q87" s="281"/>
      <c r="R87" s="282">
        <f>SUM(R88:R92)</f>
        <v>0</v>
      </c>
      <c r="S87" s="281"/>
      <c r="T87" s="283">
        <f>SUM(T88:T92)</f>
        <v>0</v>
      </c>
      <c r="AR87" s="284" t="s">
        <v>197</v>
      </c>
      <c r="AT87" s="285" t="s">
        <v>79</v>
      </c>
      <c r="AU87" s="285" t="s">
        <v>80</v>
      </c>
      <c r="AY87" s="284" t="s">
        <v>174</v>
      </c>
      <c r="BK87" s="286">
        <f>SUM(BK88:BK92)</f>
        <v>0</v>
      </c>
    </row>
    <row r="88" s="1" customFormat="1" ht="22.5" customHeight="1">
      <c r="B88" s="40"/>
      <c r="C88" s="188" t="s">
        <v>87</v>
      </c>
      <c r="D88" s="188" t="s">
        <v>168</v>
      </c>
      <c r="E88" s="189" t="s">
        <v>706</v>
      </c>
      <c r="F88" s="190" t="s">
        <v>707</v>
      </c>
      <c r="G88" s="191" t="s">
        <v>708</v>
      </c>
      <c r="H88" s="296"/>
      <c r="I88" s="193"/>
      <c r="J88" s="194">
        <f>ROUND(I88*H88,2)</f>
        <v>0</v>
      </c>
      <c r="K88" s="190" t="s">
        <v>172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173</v>
      </c>
      <c r="AT88" s="18" t="s">
        <v>168</v>
      </c>
      <c r="AU88" s="18" t="s">
        <v>87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173</v>
      </c>
      <c r="BM88" s="18" t="s">
        <v>709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710</v>
      </c>
      <c r="F89" s="190" t="s">
        <v>711</v>
      </c>
      <c r="G89" s="191" t="s">
        <v>708</v>
      </c>
      <c r="H89" s="296"/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173</v>
      </c>
      <c r="AT89" s="18" t="s">
        <v>168</v>
      </c>
      <c r="AU89" s="18" t="s">
        <v>87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173</v>
      </c>
      <c r="BM89" s="18" t="s">
        <v>712</v>
      </c>
    </row>
    <row r="90" s="1" customFormat="1" ht="22.5" customHeight="1">
      <c r="B90" s="40"/>
      <c r="C90" s="188" t="s">
        <v>187</v>
      </c>
      <c r="D90" s="188" t="s">
        <v>168</v>
      </c>
      <c r="E90" s="189" t="s">
        <v>713</v>
      </c>
      <c r="F90" s="190" t="s">
        <v>714</v>
      </c>
      <c r="G90" s="191" t="s">
        <v>708</v>
      </c>
      <c r="H90" s="296"/>
      <c r="I90" s="193"/>
      <c r="J90" s="194">
        <f>ROUND(I90*H90,2)</f>
        <v>0</v>
      </c>
      <c r="K90" s="190" t="s">
        <v>172</v>
      </c>
      <c r="L90" s="45"/>
      <c r="M90" s="195" t="s">
        <v>39</v>
      </c>
      <c r="N90" s="196" t="s">
        <v>53</v>
      </c>
      <c r="O90" s="81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173</v>
      </c>
      <c r="AT90" s="18" t="s">
        <v>168</v>
      </c>
      <c r="AU90" s="18" t="s">
        <v>87</v>
      </c>
      <c r="AY90" s="18" t="s">
        <v>174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173</v>
      </c>
      <c r="BK90" s="199">
        <f>ROUND(I90*H90,2)</f>
        <v>0</v>
      </c>
      <c r="BL90" s="18" t="s">
        <v>173</v>
      </c>
      <c r="BM90" s="18" t="s">
        <v>715</v>
      </c>
    </row>
    <row r="91" s="1" customFormat="1">
      <c r="B91" s="40"/>
      <c r="C91" s="41"/>
      <c r="D91" s="200" t="s">
        <v>185</v>
      </c>
      <c r="E91" s="41"/>
      <c r="F91" s="201" t="s">
        <v>716</v>
      </c>
      <c r="G91" s="41"/>
      <c r="H91" s="41"/>
      <c r="I91" s="144"/>
      <c r="J91" s="41"/>
      <c r="K91" s="41"/>
      <c r="L91" s="45"/>
      <c r="M91" s="202"/>
      <c r="N91" s="81"/>
      <c r="O91" s="81"/>
      <c r="P91" s="81"/>
      <c r="Q91" s="81"/>
      <c r="R91" s="81"/>
      <c r="S91" s="81"/>
      <c r="T91" s="82"/>
      <c r="AT91" s="18" t="s">
        <v>185</v>
      </c>
      <c r="AU91" s="18" t="s">
        <v>87</v>
      </c>
    </row>
    <row r="92" s="1" customFormat="1" ht="33.75" customHeight="1">
      <c r="B92" s="40"/>
      <c r="C92" s="188" t="s">
        <v>173</v>
      </c>
      <c r="D92" s="188" t="s">
        <v>168</v>
      </c>
      <c r="E92" s="189" t="s">
        <v>717</v>
      </c>
      <c r="F92" s="190" t="s">
        <v>718</v>
      </c>
      <c r="G92" s="191" t="s">
        <v>708</v>
      </c>
      <c r="H92" s="296"/>
      <c r="I92" s="193"/>
      <c r="J92" s="194">
        <f>ROUND(I92*H92,2)</f>
        <v>0</v>
      </c>
      <c r="K92" s="190" t="s">
        <v>172</v>
      </c>
      <c r="L92" s="45"/>
      <c r="M92" s="292" t="s">
        <v>39</v>
      </c>
      <c r="N92" s="293" t="s">
        <v>53</v>
      </c>
      <c r="O92" s="247"/>
      <c r="P92" s="294">
        <f>O92*H92</f>
        <v>0</v>
      </c>
      <c r="Q92" s="294">
        <v>0</v>
      </c>
      <c r="R92" s="294">
        <f>Q92*H92</f>
        <v>0</v>
      </c>
      <c r="S92" s="294">
        <v>0</v>
      </c>
      <c r="T92" s="295">
        <f>S92*H92</f>
        <v>0</v>
      </c>
      <c r="AR92" s="18" t="s">
        <v>173</v>
      </c>
      <c r="AT92" s="18" t="s">
        <v>168</v>
      </c>
      <c r="AU92" s="18" t="s">
        <v>87</v>
      </c>
      <c r="AY92" s="18" t="s">
        <v>174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173</v>
      </c>
      <c r="BK92" s="199">
        <f>ROUND(I92*H92,2)</f>
        <v>0</v>
      </c>
      <c r="BL92" s="18" t="s">
        <v>173</v>
      </c>
      <c r="BM92" s="18" t="s">
        <v>719</v>
      </c>
    </row>
    <row r="93" s="1" customFormat="1" ht="6.96" customHeight="1">
      <c r="B93" s="59"/>
      <c r="C93" s="60"/>
      <c r="D93" s="60"/>
      <c r="E93" s="60"/>
      <c r="F93" s="60"/>
      <c r="G93" s="60"/>
      <c r="H93" s="60"/>
      <c r="I93" s="168"/>
      <c r="J93" s="60"/>
      <c r="K93" s="60"/>
      <c r="L93" s="45"/>
    </row>
  </sheetData>
  <sheetProtection sheet="1" autoFilter="0" formatColumns="0" formatRows="0" objects="1" scenarios="1" spinCount="100000" saltValue="1rABRN5boi3xZdT9t1xnali9zl3ssQ3YUpJ112ia8vR19cq/YGaXUaAbyKYdF0qir95IOqI+kCQZ1G/sHRU/+A==" hashValue="mG2XuHV1x3Q/WxzGPlfWa38LAl/13yb8tJIZpqbKsMqbl6tFhywOLAqWIO5ycHl/HyBAdLViLd40Q+WcJWuLxg==" algorithmName="SHA-512" password="CC35"/>
  <autoFilter ref="C85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6" customFormat="1" ht="45" customHeight="1">
      <c r="B3" s="301"/>
      <c r="C3" s="302" t="s">
        <v>720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721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722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723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724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725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726</v>
      </c>
      <c r="E11" s="308"/>
      <c r="F11" s="308"/>
      <c r="G11" s="308"/>
      <c r="H11" s="308"/>
      <c r="I11" s="308"/>
      <c r="J11" s="308"/>
      <c r="K11" s="306"/>
    </row>
    <row r="12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ht="15" customHeight="1">
      <c r="B13" s="309"/>
      <c r="C13" s="310"/>
      <c r="D13" s="311" t="s">
        <v>727</v>
      </c>
      <c r="E13" s="308"/>
      <c r="F13" s="308"/>
      <c r="G13" s="308"/>
      <c r="H13" s="308"/>
      <c r="I13" s="308"/>
      <c r="J13" s="308"/>
      <c r="K13" s="306"/>
    </row>
    <row r="14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ht="15" customHeight="1">
      <c r="B15" s="309"/>
      <c r="C15" s="310"/>
      <c r="D15" s="308" t="s">
        <v>728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08" t="s">
        <v>729</v>
      </c>
      <c r="E16" s="308"/>
      <c r="F16" s="308"/>
      <c r="G16" s="308"/>
      <c r="H16" s="308"/>
      <c r="I16" s="308"/>
      <c r="J16" s="308"/>
      <c r="K16" s="306"/>
    </row>
    <row r="17" ht="15" customHeight="1">
      <c r="B17" s="309"/>
      <c r="C17" s="310"/>
      <c r="D17" s="308" t="s">
        <v>730</v>
      </c>
      <c r="E17" s="308"/>
      <c r="F17" s="308"/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2" t="s">
        <v>86</v>
      </c>
      <c r="F18" s="308" t="s">
        <v>731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2" t="s">
        <v>732</v>
      </c>
      <c r="F19" s="308" t="s">
        <v>733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2" t="s">
        <v>734</v>
      </c>
      <c r="F20" s="308" t="s">
        <v>735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2" t="s">
        <v>736</v>
      </c>
      <c r="F21" s="308" t="s">
        <v>737</v>
      </c>
      <c r="G21" s="308"/>
      <c r="H21" s="308"/>
      <c r="I21" s="308"/>
      <c r="J21" s="308"/>
      <c r="K21" s="306"/>
    </row>
    <row r="22" ht="15" customHeight="1">
      <c r="B22" s="309"/>
      <c r="C22" s="310"/>
      <c r="D22" s="310"/>
      <c r="E22" s="312" t="s">
        <v>661</v>
      </c>
      <c r="F22" s="308" t="s">
        <v>662</v>
      </c>
      <c r="G22" s="308"/>
      <c r="H22" s="308"/>
      <c r="I22" s="308"/>
      <c r="J22" s="308"/>
      <c r="K22" s="306"/>
    </row>
    <row r="23" ht="15" customHeight="1">
      <c r="B23" s="309"/>
      <c r="C23" s="310"/>
      <c r="D23" s="310"/>
      <c r="E23" s="312" t="s">
        <v>93</v>
      </c>
      <c r="F23" s="308" t="s">
        <v>738</v>
      </c>
      <c r="G23" s="308"/>
      <c r="H23" s="308"/>
      <c r="I23" s="308"/>
      <c r="J23" s="308"/>
      <c r="K23" s="306"/>
    </row>
    <row r="24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ht="15" customHeight="1">
      <c r="B25" s="309"/>
      <c r="C25" s="308" t="s">
        <v>739</v>
      </c>
      <c r="D25" s="308"/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08" t="s">
        <v>740</v>
      </c>
      <c r="D26" s="308"/>
      <c r="E26" s="308"/>
      <c r="F26" s="308"/>
      <c r="G26" s="308"/>
      <c r="H26" s="308"/>
      <c r="I26" s="308"/>
      <c r="J26" s="308"/>
      <c r="K26" s="306"/>
    </row>
    <row r="27" ht="15" customHeight="1">
      <c r="B27" s="309"/>
      <c r="C27" s="308"/>
      <c r="D27" s="308" t="s">
        <v>741</v>
      </c>
      <c r="E27" s="308"/>
      <c r="F27" s="308"/>
      <c r="G27" s="308"/>
      <c r="H27" s="308"/>
      <c r="I27" s="308"/>
      <c r="J27" s="308"/>
      <c r="K27" s="306"/>
    </row>
    <row r="28" ht="15" customHeight="1">
      <c r="B28" s="309"/>
      <c r="C28" s="310"/>
      <c r="D28" s="308" t="s">
        <v>742</v>
      </c>
      <c r="E28" s="308"/>
      <c r="F28" s="308"/>
      <c r="G28" s="308"/>
      <c r="H28" s="308"/>
      <c r="I28" s="308"/>
      <c r="J28" s="308"/>
      <c r="K28" s="306"/>
    </row>
    <row r="29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ht="15" customHeight="1">
      <c r="B30" s="309"/>
      <c r="C30" s="310"/>
      <c r="D30" s="308" t="s">
        <v>743</v>
      </c>
      <c r="E30" s="308"/>
      <c r="F30" s="308"/>
      <c r="G30" s="308"/>
      <c r="H30" s="308"/>
      <c r="I30" s="308"/>
      <c r="J30" s="308"/>
      <c r="K30" s="306"/>
    </row>
    <row r="31" ht="15" customHeight="1">
      <c r="B31" s="309"/>
      <c r="C31" s="310"/>
      <c r="D31" s="308" t="s">
        <v>744</v>
      </c>
      <c r="E31" s="308"/>
      <c r="F31" s="308"/>
      <c r="G31" s="308"/>
      <c r="H31" s="308"/>
      <c r="I31" s="308"/>
      <c r="J31" s="308"/>
      <c r="K31" s="306"/>
    </row>
    <row r="32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ht="15" customHeight="1">
      <c r="B33" s="309"/>
      <c r="C33" s="310"/>
      <c r="D33" s="308" t="s">
        <v>745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 t="s">
        <v>746</v>
      </c>
      <c r="E34" s="308"/>
      <c r="F34" s="308"/>
      <c r="G34" s="308"/>
      <c r="H34" s="308"/>
      <c r="I34" s="308"/>
      <c r="J34" s="308"/>
      <c r="K34" s="306"/>
    </row>
    <row r="35" ht="15" customHeight="1">
      <c r="B35" s="309"/>
      <c r="C35" s="310"/>
      <c r="D35" s="308" t="s">
        <v>747</v>
      </c>
      <c r="E35" s="308"/>
      <c r="F35" s="308"/>
      <c r="G35" s="308"/>
      <c r="H35" s="308"/>
      <c r="I35" s="308"/>
      <c r="J35" s="308"/>
      <c r="K35" s="306"/>
    </row>
    <row r="36" ht="15" customHeight="1">
      <c r="B36" s="309"/>
      <c r="C36" s="310"/>
      <c r="D36" s="308"/>
      <c r="E36" s="311" t="s">
        <v>156</v>
      </c>
      <c r="F36" s="308"/>
      <c r="G36" s="308" t="s">
        <v>748</v>
      </c>
      <c r="H36" s="308"/>
      <c r="I36" s="308"/>
      <c r="J36" s="308"/>
      <c r="K36" s="306"/>
    </row>
    <row r="37" ht="30.75" customHeight="1">
      <c r="B37" s="309"/>
      <c r="C37" s="310"/>
      <c r="D37" s="308"/>
      <c r="E37" s="311" t="s">
        <v>749</v>
      </c>
      <c r="F37" s="308"/>
      <c r="G37" s="308" t="s">
        <v>750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1" t="s">
        <v>61</v>
      </c>
      <c r="F38" s="308"/>
      <c r="G38" s="308" t="s">
        <v>751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1" t="s">
        <v>62</v>
      </c>
      <c r="F39" s="308"/>
      <c r="G39" s="308" t="s">
        <v>752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1" t="s">
        <v>157</v>
      </c>
      <c r="F40" s="308"/>
      <c r="G40" s="308" t="s">
        <v>753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1" t="s">
        <v>158</v>
      </c>
      <c r="F41" s="308"/>
      <c r="G41" s="308" t="s">
        <v>754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1" t="s">
        <v>755</v>
      </c>
      <c r="F42" s="308"/>
      <c r="G42" s="308" t="s">
        <v>756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1"/>
      <c r="F43" s="308"/>
      <c r="G43" s="308" t="s">
        <v>757</v>
      </c>
      <c r="H43" s="308"/>
      <c r="I43" s="308"/>
      <c r="J43" s="308"/>
      <c r="K43" s="306"/>
    </row>
    <row r="44" ht="15" customHeight="1">
      <c r="B44" s="309"/>
      <c r="C44" s="310"/>
      <c r="D44" s="308"/>
      <c r="E44" s="311" t="s">
        <v>758</v>
      </c>
      <c r="F44" s="308"/>
      <c r="G44" s="308" t="s">
        <v>759</v>
      </c>
      <c r="H44" s="308"/>
      <c r="I44" s="308"/>
      <c r="J44" s="308"/>
      <c r="K44" s="306"/>
    </row>
    <row r="45" ht="15" customHeight="1">
      <c r="B45" s="309"/>
      <c r="C45" s="310"/>
      <c r="D45" s="308"/>
      <c r="E45" s="311" t="s">
        <v>160</v>
      </c>
      <c r="F45" s="308"/>
      <c r="G45" s="308" t="s">
        <v>760</v>
      </c>
      <c r="H45" s="308"/>
      <c r="I45" s="308"/>
      <c r="J45" s="308"/>
      <c r="K45" s="306"/>
    </row>
    <row r="46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08" t="s">
        <v>761</v>
      </c>
      <c r="E47" s="308"/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762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10"/>
      <c r="E49" s="308" t="s">
        <v>763</v>
      </c>
      <c r="F49" s="308"/>
      <c r="G49" s="308"/>
      <c r="H49" s="308"/>
      <c r="I49" s="308"/>
      <c r="J49" s="308"/>
      <c r="K49" s="306"/>
    </row>
    <row r="50" ht="15" customHeight="1">
      <c r="B50" s="309"/>
      <c r="C50" s="310"/>
      <c r="D50" s="310"/>
      <c r="E50" s="308" t="s">
        <v>764</v>
      </c>
      <c r="F50" s="308"/>
      <c r="G50" s="308"/>
      <c r="H50" s="308"/>
      <c r="I50" s="308"/>
      <c r="J50" s="308"/>
      <c r="K50" s="306"/>
    </row>
    <row r="51" ht="15" customHeight="1">
      <c r="B51" s="309"/>
      <c r="C51" s="310"/>
      <c r="D51" s="308" t="s">
        <v>765</v>
      </c>
      <c r="E51" s="308"/>
      <c r="F51" s="308"/>
      <c r="G51" s="308"/>
      <c r="H51" s="308"/>
      <c r="I51" s="308"/>
      <c r="J51" s="308"/>
      <c r="K51" s="306"/>
    </row>
    <row r="52" ht="25.5" customHeight="1">
      <c r="B52" s="304"/>
      <c r="C52" s="305" t="s">
        <v>766</v>
      </c>
      <c r="D52" s="305"/>
      <c r="E52" s="305"/>
      <c r="F52" s="305"/>
      <c r="G52" s="305"/>
      <c r="H52" s="305"/>
      <c r="I52" s="305"/>
      <c r="J52" s="305"/>
      <c r="K52" s="306"/>
    </row>
    <row r="53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ht="15" customHeight="1">
      <c r="B54" s="304"/>
      <c r="C54" s="308" t="s">
        <v>767</v>
      </c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768</v>
      </c>
      <c r="D55" s="308"/>
      <c r="E55" s="308"/>
      <c r="F55" s="308"/>
      <c r="G55" s="308"/>
      <c r="H55" s="308"/>
      <c r="I55" s="308"/>
      <c r="J55" s="308"/>
      <c r="K55" s="306"/>
    </row>
    <row r="56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08" t="s">
        <v>769</v>
      </c>
      <c r="D57" s="308"/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770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771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08" t="s">
        <v>772</v>
      </c>
      <c r="E60" s="308"/>
      <c r="F60" s="308"/>
      <c r="G60" s="308"/>
      <c r="H60" s="308"/>
      <c r="I60" s="308"/>
      <c r="J60" s="308"/>
      <c r="K60" s="306"/>
    </row>
    <row r="61" ht="15" customHeight="1">
      <c r="B61" s="304"/>
      <c r="C61" s="310"/>
      <c r="D61" s="308" t="s">
        <v>773</v>
      </c>
      <c r="E61" s="308"/>
      <c r="F61" s="308"/>
      <c r="G61" s="308"/>
      <c r="H61" s="308"/>
      <c r="I61" s="308"/>
      <c r="J61" s="308"/>
      <c r="K61" s="306"/>
    </row>
    <row r="62" ht="15" customHeight="1">
      <c r="B62" s="304"/>
      <c r="C62" s="310"/>
      <c r="D62" s="313" t="s">
        <v>774</v>
      </c>
      <c r="E62" s="313"/>
      <c r="F62" s="313"/>
      <c r="G62" s="313"/>
      <c r="H62" s="313"/>
      <c r="I62" s="313"/>
      <c r="J62" s="313"/>
      <c r="K62" s="306"/>
    </row>
    <row r="63" ht="15" customHeight="1">
      <c r="B63" s="304"/>
      <c r="C63" s="310"/>
      <c r="D63" s="308" t="s">
        <v>775</v>
      </c>
      <c r="E63" s="308"/>
      <c r="F63" s="308"/>
      <c r="G63" s="308"/>
      <c r="H63" s="308"/>
      <c r="I63" s="308"/>
      <c r="J63" s="308"/>
      <c r="K63" s="306"/>
    </row>
    <row r="64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ht="15" customHeight="1">
      <c r="B65" s="304"/>
      <c r="C65" s="310"/>
      <c r="D65" s="308" t="s">
        <v>776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13" t="s">
        <v>777</v>
      </c>
      <c r="E66" s="313"/>
      <c r="F66" s="313"/>
      <c r="G66" s="313"/>
      <c r="H66" s="313"/>
      <c r="I66" s="313"/>
      <c r="J66" s="313"/>
      <c r="K66" s="306"/>
    </row>
    <row r="67" ht="15" customHeight="1">
      <c r="B67" s="304"/>
      <c r="C67" s="310"/>
      <c r="D67" s="308" t="s">
        <v>778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779</v>
      </c>
      <c r="E68" s="308"/>
      <c r="F68" s="308"/>
      <c r="G68" s="308"/>
      <c r="H68" s="308"/>
      <c r="I68" s="308"/>
      <c r="J68" s="308"/>
      <c r="K68" s="306"/>
    </row>
    <row r="69" ht="15" customHeight="1">
      <c r="B69" s="304"/>
      <c r="C69" s="310"/>
      <c r="D69" s="308" t="s">
        <v>780</v>
      </c>
      <c r="E69" s="308"/>
      <c r="F69" s="308"/>
      <c r="G69" s="308"/>
      <c r="H69" s="308"/>
      <c r="I69" s="308"/>
      <c r="J69" s="308"/>
      <c r="K69" s="306"/>
    </row>
    <row r="70" ht="15" customHeight="1">
      <c r="B70" s="304"/>
      <c r="C70" s="310"/>
      <c r="D70" s="308" t="s">
        <v>781</v>
      </c>
      <c r="E70" s="308"/>
      <c r="F70" s="308"/>
      <c r="G70" s="308"/>
      <c r="H70" s="308"/>
      <c r="I70" s="308"/>
      <c r="J70" s="308"/>
      <c r="K70" s="306"/>
    </row>
    <row r="7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ht="45" customHeight="1">
      <c r="B75" s="323"/>
      <c r="C75" s="324" t="s">
        <v>782</v>
      </c>
      <c r="D75" s="324"/>
      <c r="E75" s="324"/>
      <c r="F75" s="324"/>
      <c r="G75" s="324"/>
      <c r="H75" s="324"/>
      <c r="I75" s="324"/>
      <c r="J75" s="324"/>
      <c r="K75" s="325"/>
    </row>
    <row r="76" ht="17.25" customHeight="1">
      <c r="B76" s="323"/>
      <c r="C76" s="326" t="s">
        <v>783</v>
      </c>
      <c r="D76" s="326"/>
      <c r="E76" s="326"/>
      <c r="F76" s="326" t="s">
        <v>784</v>
      </c>
      <c r="G76" s="327"/>
      <c r="H76" s="326" t="s">
        <v>62</v>
      </c>
      <c r="I76" s="326" t="s">
        <v>65</v>
      </c>
      <c r="J76" s="326" t="s">
        <v>785</v>
      </c>
      <c r="K76" s="325"/>
    </row>
    <row r="77" ht="17.25" customHeight="1">
      <c r="B77" s="323"/>
      <c r="C77" s="328" t="s">
        <v>786</v>
      </c>
      <c r="D77" s="328"/>
      <c r="E77" s="328"/>
      <c r="F77" s="329" t="s">
        <v>787</v>
      </c>
      <c r="G77" s="330"/>
      <c r="H77" s="328"/>
      <c r="I77" s="328"/>
      <c r="J77" s="328" t="s">
        <v>788</v>
      </c>
      <c r="K77" s="325"/>
    </row>
    <row r="78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ht="15" customHeight="1">
      <c r="B79" s="323"/>
      <c r="C79" s="311" t="s">
        <v>61</v>
      </c>
      <c r="D79" s="331"/>
      <c r="E79" s="331"/>
      <c r="F79" s="333" t="s">
        <v>789</v>
      </c>
      <c r="G79" s="332"/>
      <c r="H79" s="311" t="s">
        <v>790</v>
      </c>
      <c r="I79" s="311" t="s">
        <v>791</v>
      </c>
      <c r="J79" s="311">
        <v>20</v>
      </c>
      <c r="K79" s="325"/>
    </row>
    <row r="80" ht="15" customHeight="1">
      <c r="B80" s="323"/>
      <c r="C80" s="311" t="s">
        <v>792</v>
      </c>
      <c r="D80" s="311"/>
      <c r="E80" s="311"/>
      <c r="F80" s="333" t="s">
        <v>789</v>
      </c>
      <c r="G80" s="332"/>
      <c r="H80" s="311" t="s">
        <v>793</v>
      </c>
      <c r="I80" s="311" t="s">
        <v>791</v>
      </c>
      <c r="J80" s="311">
        <v>120</v>
      </c>
      <c r="K80" s="325"/>
    </row>
    <row r="81" ht="15" customHeight="1">
      <c r="B81" s="334"/>
      <c r="C81" s="311" t="s">
        <v>794</v>
      </c>
      <c r="D81" s="311"/>
      <c r="E81" s="311"/>
      <c r="F81" s="333" t="s">
        <v>795</v>
      </c>
      <c r="G81" s="332"/>
      <c r="H81" s="311" t="s">
        <v>796</v>
      </c>
      <c r="I81" s="311" t="s">
        <v>791</v>
      </c>
      <c r="J81" s="311">
        <v>50</v>
      </c>
      <c r="K81" s="325"/>
    </row>
    <row r="82" ht="15" customHeight="1">
      <c r="B82" s="334"/>
      <c r="C82" s="311" t="s">
        <v>797</v>
      </c>
      <c r="D82" s="311"/>
      <c r="E82" s="311"/>
      <c r="F82" s="333" t="s">
        <v>789</v>
      </c>
      <c r="G82" s="332"/>
      <c r="H82" s="311" t="s">
        <v>798</v>
      </c>
      <c r="I82" s="311" t="s">
        <v>799</v>
      </c>
      <c r="J82" s="311"/>
      <c r="K82" s="325"/>
    </row>
    <row r="83" ht="15" customHeight="1">
      <c r="B83" s="334"/>
      <c r="C83" s="335" t="s">
        <v>800</v>
      </c>
      <c r="D83" s="335"/>
      <c r="E83" s="335"/>
      <c r="F83" s="336" t="s">
        <v>795</v>
      </c>
      <c r="G83" s="335"/>
      <c r="H83" s="335" t="s">
        <v>801</v>
      </c>
      <c r="I83" s="335" t="s">
        <v>791</v>
      </c>
      <c r="J83" s="335">
        <v>15</v>
      </c>
      <c r="K83" s="325"/>
    </row>
    <row r="84" ht="15" customHeight="1">
      <c r="B84" s="334"/>
      <c r="C84" s="335" t="s">
        <v>802</v>
      </c>
      <c r="D84" s="335"/>
      <c r="E84" s="335"/>
      <c r="F84" s="336" t="s">
        <v>795</v>
      </c>
      <c r="G84" s="335"/>
      <c r="H84" s="335" t="s">
        <v>803</v>
      </c>
      <c r="I84" s="335" t="s">
        <v>791</v>
      </c>
      <c r="J84" s="335">
        <v>15</v>
      </c>
      <c r="K84" s="325"/>
    </row>
    <row r="85" ht="15" customHeight="1">
      <c r="B85" s="334"/>
      <c r="C85" s="335" t="s">
        <v>804</v>
      </c>
      <c r="D85" s="335"/>
      <c r="E85" s="335"/>
      <c r="F85" s="336" t="s">
        <v>795</v>
      </c>
      <c r="G85" s="335"/>
      <c r="H85" s="335" t="s">
        <v>805</v>
      </c>
      <c r="I85" s="335" t="s">
        <v>791</v>
      </c>
      <c r="J85" s="335">
        <v>20</v>
      </c>
      <c r="K85" s="325"/>
    </row>
    <row r="86" ht="15" customHeight="1">
      <c r="B86" s="334"/>
      <c r="C86" s="335" t="s">
        <v>806</v>
      </c>
      <c r="D86" s="335"/>
      <c r="E86" s="335"/>
      <c r="F86" s="336" t="s">
        <v>795</v>
      </c>
      <c r="G86" s="335"/>
      <c r="H86" s="335" t="s">
        <v>807</v>
      </c>
      <c r="I86" s="335" t="s">
        <v>791</v>
      </c>
      <c r="J86" s="335">
        <v>20</v>
      </c>
      <c r="K86" s="325"/>
    </row>
    <row r="87" ht="15" customHeight="1">
      <c r="B87" s="334"/>
      <c r="C87" s="311" t="s">
        <v>808</v>
      </c>
      <c r="D87" s="311"/>
      <c r="E87" s="311"/>
      <c r="F87" s="333" t="s">
        <v>795</v>
      </c>
      <c r="G87" s="332"/>
      <c r="H87" s="311" t="s">
        <v>809</v>
      </c>
      <c r="I87" s="311" t="s">
        <v>791</v>
      </c>
      <c r="J87" s="311">
        <v>50</v>
      </c>
      <c r="K87" s="325"/>
    </row>
    <row r="88" ht="15" customHeight="1">
      <c r="B88" s="334"/>
      <c r="C88" s="311" t="s">
        <v>810</v>
      </c>
      <c r="D88" s="311"/>
      <c r="E88" s="311"/>
      <c r="F88" s="333" t="s">
        <v>795</v>
      </c>
      <c r="G88" s="332"/>
      <c r="H88" s="311" t="s">
        <v>811</v>
      </c>
      <c r="I88" s="311" t="s">
        <v>791</v>
      </c>
      <c r="J88" s="311">
        <v>20</v>
      </c>
      <c r="K88" s="325"/>
    </row>
    <row r="89" ht="15" customHeight="1">
      <c r="B89" s="334"/>
      <c r="C89" s="311" t="s">
        <v>812</v>
      </c>
      <c r="D89" s="311"/>
      <c r="E89" s="311"/>
      <c r="F89" s="333" t="s">
        <v>795</v>
      </c>
      <c r="G89" s="332"/>
      <c r="H89" s="311" t="s">
        <v>813</v>
      </c>
      <c r="I89" s="311" t="s">
        <v>791</v>
      </c>
      <c r="J89" s="311">
        <v>20</v>
      </c>
      <c r="K89" s="325"/>
    </row>
    <row r="90" ht="15" customHeight="1">
      <c r="B90" s="334"/>
      <c r="C90" s="311" t="s">
        <v>814</v>
      </c>
      <c r="D90" s="311"/>
      <c r="E90" s="311"/>
      <c r="F90" s="333" t="s">
        <v>795</v>
      </c>
      <c r="G90" s="332"/>
      <c r="H90" s="311" t="s">
        <v>815</v>
      </c>
      <c r="I90" s="311" t="s">
        <v>791</v>
      </c>
      <c r="J90" s="311">
        <v>50</v>
      </c>
      <c r="K90" s="325"/>
    </row>
    <row r="91" ht="15" customHeight="1">
      <c r="B91" s="334"/>
      <c r="C91" s="311" t="s">
        <v>816</v>
      </c>
      <c r="D91" s="311"/>
      <c r="E91" s="311"/>
      <c r="F91" s="333" t="s">
        <v>795</v>
      </c>
      <c r="G91" s="332"/>
      <c r="H91" s="311" t="s">
        <v>816</v>
      </c>
      <c r="I91" s="311" t="s">
        <v>791</v>
      </c>
      <c r="J91" s="311">
        <v>50</v>
      </c>
      <c r="K91" s="325"/>
    </row>
    <row r="92" ht="15" customHeight="1">
      <c r="B92" s="334"/>
      <c r="C92" s="311" t="s">
        <v>817</v>
      </c>
      <c r="D92" s="311"/>
      <c r="E92" s="311"/>
      <c r="F92" s="333" t="s">
        <v>795</v>
      </c>
      <c r="G92" s="332"/>
      <c r="H92" s="311" t="s">
        <v>818</v>
      </c>
      <c r="I92" s="311" t="s">
        <v>791</v>
      </c>
      <c r="J92" s="311">
        <v>255</v>
      </c>
      <c r="K92" s="325"/>
    </row>
    <row r="93" ht="15" customHeight="1">
      <c r="B93" s="334"/>
      <c r="C93" s="311" t="s">
        <v>819</v>
      </c>
      <c r="D93" s="311"/>
      <c r="E93" s="311"/>
      <c r="F93" s="333" t="s">
        <v>789</v>
      </c>
      <c r="G93" s="332"/>
      <c r="H93" s="311" t="s">
        <v>820</v>
      </c>
      <c r="I93" s="311" t="s">
        <v>821</v>
      </c>
      <c r="J93" s="311"/>
      <c r="K93" s="325"/>
    </row>
    <row r="94" ht="15" customHeight="1">
      <c r="B94" s="334"/>
      <c r="C94" s="311" t="s">
        <v>822</v>
      </c>
      <c r="D94" s="311"/>
      <c r="E94" s="311"/>
      <c r="F94" s="333" t="s">
        <v>789</v>
      </c>
      <c r="G94" s="332"/>
      <c r="H94" s="311" t="s">
        <v>823</v>
      </c>
      <c r="I94" s="311" t="s">
        <v>824</v>
      </c>
      <c r="J94" s="311"/>
      <c r="K94" s="325"/>
    </row>
    <row r="95" ht="15" customHeight="1">
      <c r="B95" s="334"/>
      <c r="C95" s="311" t="s">
        <v>825</v>
      </c>
      <c r="D95" s="311"/>
      <c r="E95" s="311"/>
      <c r="F95" s="333" t="s">
        <v>789</v>
      </c>
      <c r="G95" s="332"/>
      <c r="H95" s="311" t="s">
        <v>825</v>
      </c>
      <c r="I95" s="311" t="s">
        <v>824</v>
      </c>
      <c r="J95" s="311"/>
      <c r="K95" s="325"/>
    </row>
    <row r="96" ht="15" customHeight="1">
      <c r="B96" s="334"/>
      <c r="C96" s="311" t="s">
        <v>46</v>
      </c>
      <c r="D96" s="311"/>
      <c r="E96" s="311"/>
      <c r="F96" s="333" t="s">
        <v>789</v>
      </c>
      <c r="G96" s="332"/>
      <c r="H96" s="311" t="s">
        <v>826</v>
      </c>
      <c r="I96" s="311" t="s">
        <v>824</v>
      </c>
      <c r="J96" s="311"/>
      <c r="K96" s="325"/>
    </row>
    <row r="97" ht="15" customHeight="1">
      <c r="B97" s="334"/>
      <c r="C97" s="311" t="s">
        <v>56</v>
      </c>
      <c r="D97" s="311"/>
      <c r="E97" s="311"/>
      <c r="F97" s="333" t="s">
        <v>789</v>
      </c>
      <c r="G97" s="332"/>
      <c r="H97" s="311" t="s">
        <v>827</v>
      </c>
      <c r="I97" s="311" t="s">
        <v>824</v>
      </c>
      <c r="J97" s="311"/>
      <c r="K97" s="325"/>
    </row>
    <row r="98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ht="45" customHeight="1">
      <c r="B102" s="323"/>
      <c r="C102" s="324" t="s">
        <v>828</v>
      </c>
      <c r="D102" s="324"/>
      <c r="E102" s="324"/>
      <c r="F102" s="324"/>
      <c r="G102" s="324"/>
      <c r="H102" s="324"/>
      <c r="I102" s="324"/>
      <c r="J102" s="324"/>
      <c r="K102" s="325"/>
    </row>
    <row r="103" ht="17.25" customHeight="1">
      <c r="B103" s="323"/>
      <c r="C103" s="326" t="s">
        <v>783</v>
      </c>
      <c r="D103" s="326"/>
      <c r="E103" s="326"/>
      <c r="F103" s="326" t="s">
        <v>784</v>
      </c>
      <c r="G103" s="327"/>
      <c r="H103" s="326" t="s">
        <v>62</v>
      </c>
      <c r="I103" s="326" t="s">
        <v>65</v>
      </c>
      <c r="J103" s="326" t="s">
        <v>785</v>
      </c>
      <c r="K103" s="325"/>
    </row>
    <row r="104" ht="17.25" customHeight="1">
      <c r="B104" s="323"/>
      <c r="C104" s="328" t="s">
        <v>786</v>
      </c>
      <c r="D104" s="328"/>
      <c r="E104" s="328"/>
      <c r="F104" s="329" t="s">
        <v>787</v>
      </c>
      <c r="G104" s="330"/>
      <c r="H104" s="328"/>
      <c r="I104" s="328"/>
      <c r="J104" s="328" t="s">
        <v>788</v>
      </c>
      <c r="K104" s="325"/>
    </row>
    <row r="105" ht="5.25" customHeight="1">
      <c r="B105" s="323"/>
      <c r="C105" s="326"/>
      <c r="D105" s="326"/>
      <c r="E105" s="326"/>
      <c r="F105" s="326"/>
      <c r="G105" s="342"/>
      <c r="H105" s="326"/>
      <c r="I105" s="326"/>
      <c r="J105" s="326"/>
      <c r="K105" s="325"/>
    </row>
    <row r="106" ht="15" customHeight="1">
      <c r="B106" s="323"/>
      <c r="C106" s="311" t="s">
        <v>61</v>
      </c>
      <c r="D106" s="331"/>
      <c r="E106" s="331"/>
      <c r="F106" s="333" t="s">
        <v>789</v>
      </c>
      <c r="G106" s="342"/>
      <c r="H106" s="311" t="s">
        <v>829</v>
      </c>
      <c r="I106" s="311" t="s">
        <v>791</v>
      </c>
      <c r="J106" s="311">
        <v>20</v>
      </c>
      <c r="K106" s="325"/>
    </row>
    <row r="107" ht="15" customHeight="1">
      <c r="B107" s="323"/>
      <c r="C107" s="311" t="s">
        <v>792</v>
      </c>
      <c r="D107" s="311"/>
      <c r="E107" s="311"/>
      <c r="F107" s="333" t="s">
        <v>789</v>
      </c>
      <c r="G107" s="311"/>
      <c r="H107" s="311" t="s">
        <v>829</v>
      </c>
      <c r="I107" s="311" t="s">
        <v>791</v>
      </c>
      <c r="J107" s="311">
        <v>120</v>
      </c>
      <c r="K107" s="325"/>
    </row>
    <row r="108" ht="15" customHeight="1">
      <c r="B108" s="334"/>
      <c r="C108" s="311" t="s">
        <v>794</v>
      </c>
      <c r="D108" s="311"/>
      <c r="E108" s="311"/>
      <c r="F108" s="333" t="s">
        <v>795</v>
      </c>
      <c r="G108" s="311"/>
      <c r="H108" s="311" t="s">
        <v>829</v>
      </c>
      <c r="I108" s="311" t="s">
        <v>791</v>
      </c>
      <c r="J108" s="311">
        <v>50</v>
      </c>
      <c r="K108" s="325"/>
    </row>
    <row r="109" ht="15" customHeight="1">
      <c r="B109" s="334"/>
      <c r="C109" s="311" t="s">
        <v>797</v>
      </c>
      <c r="D109" s="311"/>
      <c r="E109" s="311"/>
      <c r="F109" s="333" t="s">
        <v>789</v>
      </c>
      <c r="G109" s="311"/>
      <c r="H109" s="311" t="s">
        <v>829</v>
      </c>
      <c r="I109" s="311" t="s">
        <v>799</v>
      </c>
      <c r="J109" s="311"/>
      <c r="K109" s="325"/>
    </row>
    <row r="110" ht="15" customHeight="1">
      <c r="B110" s="334"/>
      <c r="C110" s="311" t="s">
        <v>808</v>
      </c>
      <c r="D110" s="311"/>
      <c r="E110" s="311"/>
      <c r="F110" s="333" t="s">
        <v>795</v>
      </c>
      <c r="G110" s="311"/>
      <c r="H110" s="311" t="s">
        <v>829</v>
      </c>
      <c r="I110" s="311" t="s">
        <v>791</v>
      </c>
      <c r="J110" s="311">
        <v>50</v>
      </c>
      <c r="K110" s="325"/>
    </row>
    <row r="111" ht="15" customHeight="1">
      <c r="B111" s="334"/>
      <c r="C111" s="311" t="s">
        <v>816</v>
      </c>
      <c r="D111" s="311"/>
      <c r="E111" s="311"/>
      <c r="F111" s="333" t="s">
        <v>795</v>
      </c>
      <c r="G111" s="311"/>
      <c r="H111" s="311" t="s">
        <v>829</v>
      </c>
      <c r="I111" s="311" t="s">
        <v>791</v>
      </c>
      <c r="J111" s="311">
        <v>50</v>
      </c>
      <c r="K111" s="325"/>
    </row>
    <row r="112" ht="15" customHeight="1">
      <c r="B112" s="334"/>
      <c r="C112" s="311" t="s">
        <v>814</v>
      </c>
      <c r="D112" s="311"/>
      <c r="E112" s="311"/>
      <c r="F112" s="333" t="s">
        <v>795</v>
      </c>
      <c r="G112" s="311"/>
      <c r="H112" s="311" t="s">
        <v>829</v>
      </c>
      <c r="I112" s="311" t="s">
        <v>791</v>
      </c>
      <c r="J112" s="311">
        <v>50</v>
      </c>
      <c r="K112" s="325"/>
    </row>
    <row r="113" ht="15" customHeight="1">
      <c r="B113" s="334"/>
      <c r="C113" s="311" t="s">
        <v>61</v>
      </c>
      <c r="D113" s="311"/>
      <c r="E113" s="311"/>
      <c r="F113" s="333" t="s">
        <v>789</v>
      </c>
      <c r="G113" s="311"/>
      <c r="H113" s="311" t="s">
        <v>830</v>
      </c>
      <c r="I113" s="311" t="s">
        <v>791</v>
      </c>
      <c r="J113" s="311">
        <v>20</v>
      </c>
      <c r="K113" s="325"/>
    </row>
    <row r="114" ht="15" customHeight="1">
      <c r="B114" s="334"/>
      <c r="C114" s="311" t="s">
        <v>831</v>
      </c>
      <c r="D114" s="311"/>
      <c r="E114" s="311"/>
      <c r="F114" s="333" t="s">
        <v>789</v>
      </c>
      <c r="G114" s="311"/>
      <c r="H114" s="311" t="s">
        <v>832</v>
      </c>
      <c r="I114" s="311" t="s">
        <v>791</v>
      </c>
      <c r="J114" s="311">
        <v>120</v>
      </c>
      <c r="K114" s="325"/>
    </row>
    <row r="115" ht="15" customHeight="1">
      <c r="B115" s="334"/>
      <c r="C115" s="311" t="s">
        <v>46</v>
      </c>
      <c r="D115" s="311"/>
      <c r="E115" s="311"/>
      <c r="F115" s="333" t="s">
        <v>789</v>
      </c>
      <c r="G115" s="311"/>
      <c r="H115" s="311" t="s">
        <v>833</v>
      </c>
      <c r="I115" s="311" t="s">
        <v>824</v>
      </c>
      <c r="J115" s="311"/>
      <c r="K115" s="325"/>
    </row>
    <row r="116" ht="15" customHeight="1">
      <c r="B116" s="334"/>
      <c r="C116" s="311" t="s">
        <v>56</v>
      </c>
      <c r="D116" s="311"/>
      <c r="E116" s="311"/>
      <c r="F116" s="333" t="s">
        <v>789</v>
      </c>
      <c r="G116" s="311"/>
      <c r="H116" s="311" t="s">
        <v>834</v>
      </c>
      <c r="I116" s="311" t="s">
        <v>824</v>
      </c>
      <c r="J116" s="311"/>
      <c r="K116" s="325"/>
    </row>
    <row r="117" ht="15" customHeight="1">
      <c r="B117" s="334"/>
      <c r="C117" s="311" t="s">
        <v>65</v>
      </c>
      <c r="D117" s="311"/>
      <c r="E117" s="311"/>
      <c r="F117" s="333" t="s">
        <v>789</v>
      </c>
      <c r="G117" s="311"/>
      <c r="H117" s="311" t="s">
        <v>835</v>
      </c>
      <c r="I117" s="311" t="s">
        <v>836</v>
      </c>
      <c r="J117" s="311"/>
      <c r="K117" s="325"/>
    </row>
    <row r="118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ht="18.75" customHeight="1">
      <c r="B119" s="344"/>
      <c r="C119" s="308"/>
      <c r="D119" s="308"/>
      <c r="E119" s="308"/>
      <c r="F119" s="345"/>
      <c r="G119" s="308"/>
      <c r="H119" s="308"/>
      <c r="I119" s="308"/>
      <c r="J119" s="308"/>
      <c r="K119" s="344"/>
    </row>
    <row r="120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ht="45" customHeight="1">
      <c r="B122" s="349"/>
      <c r="C122" s="302" t="s">
        <v>837</v>
      </c>
      <c r="D122" s="302"/>
      <c r="E122" s="302"/>
      <c r="F122" s="302"/>
      <c r="G122" s="302"/>
      <c r="H122" s="302"/>
      <c r="I122" s="302"/>
      <c r="J122" s="302"/>
      <c r="K122" s="350"/>
    </row>
    <row r="123" ht="17.25" customHeight="1">
      <c r="B123" s="351"/>
      <c r="C123" s="326" t="s">
        <v>783</v>
      </c>
      <c r="D123" s="326"/>
      <c r="E123" s="326"/>
      <c r="F123" s="326" t="s">
        <v>784</v>
      </c>
      <c r="G123" s="327"/>
      <c r="H123" s="326" t="s">
        <v>62</v>
      </c>
      <c r="I123" s="326" t="s">
        <v>65</v>
      </c>
      <c r="J123" s="326" t="s">
        <v>785</v>
      </c>
      <c r="K123" s="352"/>
    </row>
    <row r="124" ht="17.25" customHeight="1">
      <c r="B124" s="351"/>
      <c r="C124" s="328" t="s">
        <v>786</v>
      </c>
      <c r="D124" s="328"/>
      <c r="E124" s="328"/>
      <c r="F124" s="329" t="s">
        <v>787</v>
      </c>
      <c r="G124" s="330"/>
      <c r="H124" s="328"/>
      <c r="I124" s="328"/>
      <c r="J124" s="328" t="s">
        <v>788</v>
      </c>
      <c r="K124" s="352"/>
    </row>
    <row r="125" ht="5.25" customHeight="1">
      <c r="B125" s="353"/>
      <c r="C125" s="331"/>
      <c r="D125" s="331"/>
      <c r="E125" s="331"/>
      <c r="F125" s="331"/>
      <c r="G125" s="311"/>
      <c r="H125" s="331"/>
      <c r="I125" s="331"/>
      <c r="J125" s="331"/>
      <c r="K125" s="354"/>
    </row>
    <row r="126" ht="15" customHeight="1">
      <c r="B126" s="353"/>
      <c r="C126" s="311" t="s">
        <v>792</v>
      </c>
      <c r="D126" s="331"/>
      <c r="E126" s="331"/>
      <c r="F126" s="333" t="s">
        <v>789</v>
      </c>
      <c r="G126" s="311"/>
      <c r="H126" s="311" t="s">
        <v>829</v>
      </c>
      <c r="I126" s="311" t="s">
        <v>791</v>
      </c>
      <c r="J126" s="311">
        <v>120</v>
      </c>
      <c r="K126" s="355"/>
    </row>
    <row r="127" ht="15" customHeight="1">
      <c r="B127" s="353"/>
      <c r="C127" s="311" t="s">
        <v>838</v>
      </c>
      <c r="D127" s="311"/>
      <c r="E127" s="311"/>
      <c r="F127" s="333" t="s">
        <v>789</v>
      </c>
      <c r="G127" s="311"/>
      <c r="H127" s="311" t="s">
        <v>839</v>
      </c>
      <c r="I127" s="311" t="s">
        <v>791</v>
      </c>
      <c r="J127" s="311" t="s">
        <v>840</v>
      </c>
      <c r="K127" s="355"/>
    </row>
    <row r="128" ht="15" customHeight="1">
      <c r="B128" s="353"/>
      <c r="C128" s="311" t="s">
        <v>93</v>
      </c>
      <c r="D128" s="311"/>
      <c r="E128" s="311"/>
      <c r="F128" s="333" t="s">
        <v>789</v>
      </c>
      <c r="G128" s="311"/>
      <c r="H128" s="311" t="s">
        <v>841</v>
      </c>
      <c r="I128" s="311" t="s">
        <v>791</v>
      </c>
      <c r="J128" s="311" t="s">
        <v>840</v>
      </c>
      <c r="K128" s="355"/>
    </row>
    <row r="129" ht="15" customHeight="1">
      <c r="B129" s="353"/>
      <c r="C129" s="311" t="s">
        <v>800</v>
      </c>
      <c r="D129" s="311"/>
      <c r="E129" s="311"/>
      <c r="F129" s="333" t="s">
        <v>795</v>
      </c>
      <c r="G129" s="311"/>
      <c r="H129" s="311" t="s">
        <v>801</v>
      </c>
      <c r="I129" s="311" t="s">
        <v>791</v>
      </c>
      <c r="J129" s="311">
        <v>15</v>
      </c>
      <c r="K129" s="355"/>
    </row>
    <row r="130" ht="15" customHeight="1">
      <c r="B130" s="353"/>
      <c r="C130" s="335" t="s">
        <v>802</v>
      </c>
      <c r="D130" s="335"/>
      <c r="E130" s="335"/>
      <c r="F130" s="336" t="s">
        <v>795</v>
      </c>
      <c r="G130" s="335"/>
      <c r="H130" s="335" t="s">
        <v>803</v>
      </c>
      <c r="I130" s="335" t="s">
        <v>791</v>
      </c>
      <c r="J130" s="335">
        <v>15</v>
      </c>
      <c r="K130" s="355"/>
    </row>
    <row r="131" ht="15" customHeight="1">
      <c r="B131" s="353"/>
      <c r="C131" s="335" t="s">
        <v>804</v>
      </c>
      <c r="D131" s="335"/>
      <c r="E131" s="335"/>
      <c r="F131" s="336" t="s">
        <v>795</v>
      </c>
      <c r="G131" s="335"/>
      <c r="H131" s="335" t="s">
        <v>805</v>
      </c>
      <c r="I131" s="335" t="s">
        <v>791</v>
      </c>
      <c r="J131" s="335">
        <v>20</v>
      </c>
      <c r="K131" s="355"/>
    </row>
    <row r="132" ht="15" customHeight="1">
      <c r="B132" s="353"/>
      <c r="C132" s="335" t="s">
        <v>806</v>
      </c>
      <c r="D132" s="335"/>
      <c r="E132" s="335"/>
      <c r="F132" s="336" t="s">
        <v>795</v>
      </c>
      <c r="G132" s="335"/>
      <c r="H132" s="335" t="s">
        <v>807</v>
      </c>
      <c r="I132" s="335" t="s">
        <v>791</v>
      </c>
      <c r="J132" s="335">
        <v>20</v>
      </c>
      <c r="K132" s="355"/>
    </row>
    <row r="133" ht="15" customHeight="1">
      <c r="B133" s="353"/>
      <c r="C133" s="311" t="s">
        <v>794</v>
      </c>
      <c r="D133" s="311"/>
      <c r="E133" s="311"/>
      <c r="F133" s="333" t="s">
        <v>795</v>
      </c>
      <c r="G133" s="311"/>
      <c r="H133" s="311" t="s">
        <v>829</v>
      </c>
      <c r="I133" s="311" t="s">
        <v>791</v>
      </c>
      <c r="J133" s="311">
        <v>50</v>
      </c>
      <c r="K133" s="355"/>
    </row>
    <row r="134" ht="15" customHeight="1">
      <c r="B134" s="353"/>
      <c r="C134" s="311" t="s">
        <v>808</v>
      </c>
      <c r="D134" s="311"/>
      <c r="E134" s="311"/>
      <c r="F134" s="333" t="s">
        <v>795</v>
      </c>
      <c r="G134" s="311"/>
      <c r="H134" s="311" t="s">
        <v>829</v>
      </c>
      <c r="I134" s="311" t="s">
        <v>791</v>
      </c>
      <c r="J134" s="311">
        <v>50</v>
      </c>
      <c r="K134" s="355"/>
    </row>
    <row r="135" ht="15" customHeight="1">
      <c r="B135" s="353"/>
      <c r="C135" s="311" t="s">
        <v>814</v>
      </c>
      <c r="D135" s="311"/>
      <c r="E135" s="311"/>
      <c r="F135" s="333" t="s">
        <v>795</v>
      </c>
      <c r="G135" s="311"/>
      <c r="H135" s="311" t="s">
        <v>829</v>
      </c>
      <c r="I135" s="311" t="s">
        <v>791</v>
      </c>
      <c r="J135" s="311">
        <v>50</v>
      </c>
      <c r="K135" s="355"/>
    </row>
    <row r="136" ht="15" customHeight="1">
      <c r="B136" s="353"/>
      <c r="C136" s="311" t="s">
        <v>816</v>
      </c>
      <c r="D136" s="311"/>
      <c r="E136" s="311"/>
      <c r="F136" s="333" t="s">
        <v>795</v>
      </c>
      <c r="G136" s="311"/>
      <c r="H136" s="311" t="s">
        <v>829</v>
      </c>
      <c r="I136" s="311" t="s">
        <v>791</v>
      </c>
      <c r="J136" s="311">
        <v>50</v>
      </c>
      <c r="K136" s="355"/>
    </row>
    <row r="137" ht="15" customHeight="1">
      <c r="B137" s="353"/>
      <c r="C137" s="311" t="s">
        <v>817</v>
      </c>
      <c r="D137" s="311"/>
      <c r="E137" s="311"/>
      <c r="F137" s="333" t="s">
        <v>795</v>
      </c>
      <c r="G137" s="311"/>
      <c r="H137" s="311" t="s">
        <v>842</v>
      </c>
      <c r="I137" s="311" t="s">
        <v>791</v>
      </c>
      <c r="J137" s="311">
        <v>255</v>
      </c>
      <c r="K137" s="355"/>
    </row>
    <row r="138" ht="15" customHeight="1">
      <c r="B138" s="353"/>
      <c r="C138" s="311" t="s">
        <v>819</v>
      </c>
      <c r="D138" s="311"/>
      <c r="E138" s="311"/>
      <c r="F138" s="333" t="s">
        <v>789</v>
      </c>
      <c r="G138" s="311"/>
      <c r="H138" s="311" t="s">
        <v>843</v>
      </c>
      <c r="I138" s="311" t="s">
        <v>821</v>
      </c>
      <c r="J138" s="311"/>
      <c r="K138" s="355"/>
    </row>
    <row r="139" ht="15" customHeight="1">
      <c r="B139" s="353"/>
      <c r="C139" s="311" t="s">
        <v>822</v>
      </c>
      <c r="D139" s="311"/>
      <c r="E139" s="311"/>
      <c r="F139" s="333" t="s">
        <v>789</v>
      </c>
      <c r="G139" s="311"/>
      <c r="H139" s="311" t="s">
        <v>844</v>
      </c>
      <c r="I139" s="311" t="s">
        <v>824</v>
      </c>
      <c r="J139" s="311"/>
      <c r="K139" s="355"/>
    </row>
    <row r="140" ht="15" customHeight="1">
      <c r="B140" s="353"/>
      <c r="C140" s="311" t="s">
        <v>825</v>
      </c>
      <c r="D140" s="311"/>
      <c r="E140" s="311"/>
      <c r="F140" s="333" t="s">
        <v>789</v>
      </c>
      <c r="G140" s="311"/>
      <c r="H140" s="311" t="s">
        <v>825</v>
      </c>
      <c r="I140" s="311" t="s">
        <v>824</v>
      </c>
      <c r="J140" s="311"/>
      <c r="K140" s="355"/>
    </row>
    <row r="141" ht="15" customHeight="1">
      <c r="B141" s="353"/>
      <c r="C141" s="311" t="s">
        <v>46</v>
      </c>
      <c r="D141" s="311"/>
      <c r="E141" s="311"/>
      <c r="F141" s="333" t="s">
        <v>789</v>
      </c>
      <c r="G141" s="311"/>
      <c r="H141" s="311" t="s">
        <v>845</v>
      </c>
      <c r="I141" s="311" t="s">
        <v>824</v>
      </c>
      <c r="J141" s="311"/>
      <c r="K141" s="355"/>
    </row>
    <row r="142" ht="15" customHeight="1">
      <c r="B142" s="353"/>
      <c r="C142" s="311" t="s">
        <v>846</v>
      </c>
      <c r="D142" s="311"/>
      <c r="E142" s="311"/>
      <c r="F142" s="333" t="s">
        <v>789</v>
      </c>
      <c r="G142" s="311"/>
      <c r="H142" s="311" t="s">
        <v>847</v>
      </c>
      <c r="I142" s="311" t="s">
        <v>824</v>
      </c>
      <c r="J142" s="311"/>
      <c r="K142" s="355"/>
    </row>
    <row r="143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ht="18.75" customHeight="1">
      <c r="B144" s="308"/>
      <c r="C144" s="308"/>
      <c r="D144" s="308"/>
      <c r="E144" s="308"/>
      <c r="F144" s="345"/>
      <c r="G144" s="308"/>
      <c r="H144" s="308"/>
      <c r="I144" s="308"/>
      <c r="J144" s="308"/>
      <c r="K144" s="308"/>
    </row>
    <row r="145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ht="45" customHeight="1">
      <c r="B147" s="323"/>
      <c r="C147" s="324" t="s">
        <v>848</v>
      </c>
      <c r="D147" s="324"/>
      <c r="E147" s="324"/>
      <c r="F147" s="324"/>
      <c r="G147" s="324"/>
      <c r="H147" s="324"/>
      <c r="I147" s="324"/>
      <c r="J147" s="324"/>
      <c r="K147" s="325"/>
    </row>
    <row r="148" ht="17.25" customHeight="1">
      <c r="B148" s="323"/>
      <c r="C148" s="326" t="s">
        <v>783</v>
      </c>
      <c r="D148" s="326"/>
      <c r="E148" s="326"/>
      <c r="F148" s="326" t="s">
        <v>784</v>
      </c>
      <c r="G148" s="327"/>
      <c r="H148" s="326" t="s">
        <v>62</v>
      </c>
      <c r="I148" s="326" t="s">
        <v>65</v>
      </c>
      <c r="J148" s="326" t="s">
        <v>785</v>
      </c>
      <c r="K148" s="325"/>
    </row>
    <row r="149" ht="17.25" customHeight="1">
      <c r="B149" s="323"/>
      <c r="C149" s="328" t="s">
        <v>786</v>
      </c>
      <c r="D149" s="328"/>
      <c r="E149" s="328"/>
      <c r="F149" s="329" t="s">
        <v>787</v>
      </c>
      <c r="G149" s="330"/>
      <c r="H149" s="328"/>
      <c r="I149" s="328"/>
      <c r="J149" s="328" t="s">
        <v>788</v>
      </c>
      <c r="K149" s="325"/>
    </row>
    <row r="150" ht="5.25" customHeight="1">
      <c r="B150" s="334"/>
      <c r="C150" s="331"/>
      <c r="D150" s="331"/>
      <c r="E150" s="331"/>
      <c r="F150" s="331"/>
      <c r="G150" s="332"/>
      <c r="H150" s="331"/>
      <c r="I150" s="331"/>
      <c r="J150" s="331"/>
      <c r="K150" s="355"/>
    </row>
    <row r="151" ht="15" customHeight="1">
      <c r="B151" s="334"/>
      <c r="C151" s="359" t="s">
        <v>792</v>
      </c>
      <c r="D151" s="311"/>
      <c r="E151" s="311"/>
      <c r="F151" s="360" t="s">
        <v>789</v>
      </c>
      <c r="G151" s="311"/>
      <c r="H151" s="359" t="s">
        <v>829</v>
      </c>
      <c r="I151" s="359" t="s">
        <v>791</v>
      </c>
      <c r="J151" s="359">
        <v>120</v>
      </c>
      <c r="K151" s="355"/>
    </row>
    <row r="152" ht="15" customHeight="1">
      <c r="B152" s="334"/>
      <c r="C152" s="359" t="s">
        <v>838</v>
      </c>
      <c r="D152" s="311"/>
      <c r="E152" s="311"/>
      <c r="F152" s="360" t="s">
        <v>789</v>
      </c>
      <c r="G152" s="311"/>
      <c r="H152" s="359" t="s">
        <v>849</v>
      </c>
      <c r="I152" s="359" t="s">
        <v>791</v>
      </c>
      <c r="J152" s="359" t="s">
        <v>840</v>
      </c>
      <c r="K152" s="355"/>
    </row>
    <row r="153" ht="15" customHeight="1">
      <c r="B153" s="334"/>
      <c r="C153" s="359" t="s">
        <v>93</v>
      </c>
      <c r="D153" s="311"/>
      <c r="E153" s="311"/>
      <c r="F153" s="360" t="s">
        <v>789</v>
      </c>
      <c r="G153" s="311"/>
      <c r="H153" s="359" t="s">
        <v>850</v>
      </c>
      <c r="I153" s="359" t="s">
        <v>791</v>
      </c>
      <c r="J153" s="359" t="s">
        <v>840</v>
      </c>
      <c r="K153" s="355"/>
    </row>
    <row r="154" ht="15" customHeight="1">
      <c r="B154" s="334"/>
      <c r="C154" s="359" t="s">
        <v>794</v>
      </c>
      <c r="D154" s="311"/>
      <c r="E154" s="311"/>
      <c r="F154" s="360" t="s">
        <v>795</v>
      </c>
      <c r="G154" s="311"/>
      <c r="H154" s="359" t="s">
        <v>829</v>
      </c>
      <c r="I154" s="359" t="s">
        <v>791</v>
      </c>
      <c r="J154" s="359">
        <v>50</v>
      </c>
      <c r="K154" s="355"/>
    </row>
    <row r="155" ht="15" customHeight="1">
      <c r="B155" s="334"/>
      <c r="C155" s="359" t="s">
        <v>797</v>
      </c>
      <c r="D155" s="311"/>
      <c r="E155" s="311"/>
      <c r="F155" s="360" t="s">
        <v>789</v>
      </c>
      <c r="G155" s="311"/>
      <c r="H155" s="359" t="s">
        <v>829</v>
      </c>
      <c r="I155" s="359" t="s">
        <v>799</v>
      </c>
      <c r="J155" s="359"/>
      <c r="K155" s="355"/>
    </row>
    <row r="156" ht="15" customHeight="1">
      <c r="B156" s="334"/>
      <c r="C156" s="359" t="s">
        <v>808</v>
      </c>
      <c r="D156" s="311"/>
      <c r="E156" s="311"/>
      <c r="F156" s="360" t="s">
        <v>795</v>
      </c>
      <c r="G156" s="311"/>
      <c r="H156" s="359" t="s">
        <v>829</v>
      </c>
      <c r="I156" s="359" t="s">
        <v>791</v>
      </c>
      <c r="J156" s="359">
        <v>50</v>
      </c>
      <c r="K156" s="355"/>
    </row>
    <row r="157" ht="15" customHeight="1">
      <c r="B157" s="334"/>
      <c r="C157" s="359" t="s">
        <v>816</v>
      </c>
      <c r="D157" s="311"/>
      <c r="E157" s="311"/>
      <c r="F157" s="360" t="s">
        <v>795</v>
      </c>
      <c r="G157" s="311"/>
      <c r="H157" s="359" t="s">
        <v>829</v>
      </c>
      <c r="I157" s="359" t="s">
        <v>791</v>
      </c>
      <c r="J157" s="359">
        <v>50</v>
      </c>
      <c r="K157" s="355"/>
    </row>
    <row r="158" ht="15" customHeight="1">
      <c r="B158" s="334"/>
      <c r="C158" s="359" t="s">
        <v>814</v>
      </c>
      <c r="D158" s="311"/>
      <c r="E158" s="311"/>
      <c r="F158" s="360" t="s">
        <v>795</v>
      </c>
      <c r="G158" s="311"/>
      <c r="H158" s="359" t="s">
        <v>829</v>
      </c>
      <c r="I158" s="359" t="s">
        <v>791</v>
      </c>
      <c r="J158" s="359">
        <v>50</v>
      </c>
      <c r="K158" s="355"/>
    </row>
    <row r="159" ht="15" customHeight="1">
      <c r="B159" s="334"/>
      <c r="C159" s="359" t="s">
        <v>152</v>
      </c>
      <c r="D159" s="311"/>
      <c r="E159" s="311"/>
      <c r="F159" s="360" t="s">
        <v>789</v>
      </c>
      <c r="G159" s="311"/>
      <c r="H159" s="359" t="s">
        <v>851</v>
      </c>
      <c r="I159" s="359" t="s">
        <v>791</v>
      </c>
      <c r="J159" s="359" t="s">
        <v>852</v>
      </c>
      <c r="K159" s="355"/>
    </row>
    <row r="160" ht="15" customHeight="1">
      <c r="B160" s="334"/>
      <c r="C160" s="359" t="s">
        <v>853</v>
      </c>
      <c r="D160" s="311"/>
      <c r="E160" s="311"/>
      <c r="F160" s="360" t="s">
        <v>789</v>
      </c>
      <c r="G160" s="311"/>
      <c r="H160" s="359" t="s">
        <v>854</v>
      </c>
      <c r="I160" s="359" t="s">
        <v>824</v>
      </c>
      <c r="J160" s="359"/>
      <c r="K160" s="355"/>
    </row>
    <row r="161" ht="15" customHeight="1">
      <c r="B161" s="361"/>
      <c r="C161" s="343"/>
      <c r="D161" s="343"/>
      <c r="E161" s="343"/>
      <c r="F161" s="343"/>
      <c r="G161" s="343"/>
      <c r="H161" s="343"/>
      <c r="I161" s="343"/>
      <c r="J161" s="343"/>
      <c r="K161" s="362"/>
    </row>
    <row r="162" ht="18.75" customHeight="1">
      <c r="B162" s="308"/>
      <c r="C162" s="311"/>
      <c r="D162" s="311"/>
      <c r="E162" s="311"/>
      <c r="F162" s="333"/>
      <c r="G162" s="311"/>
      <c r="H162" s="311"/>
      <c r="I162" s="311"/>
      <c r="J162" s="311"/>
      <c r="K162" s="308"/>
    </row>
    <row r="163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ht="45" customHeight="1">
      <c r="B165" s="301"/>
      <c r="C165" s="302" t="s">
        <v>855</v>
      </c>
      <c r="D165" s="302"/>
      <c r="E165" s="302"/>
      <c r="F165" s="302"/>
      <c r="G165" s="302"/>
      <c r="H165" s="302"/>
      <c r="I165" s="302"/>
      <c r="J165" s="302"/>
      <c r="K165" s="303"/>
    </row>
    <row r="166" ht="17.25" customHeight="1">
      <c r="B166" s="301"/>
      <c r="C166" s="326" t="s">
        <v>783</v>
      </c>
      <c r="D166" s="326"/>
      <c r="E166" s="326"/>
      <c r="F166" s="326" t="s">
        <v>784</v>
      </c>
      <c r="G166" s="363"/>
      <c r="H166" s="364" t="s">
        <v>62</v>
      </c>
      <c r="I166" s="364" t="s">
        <v>65</v>
      </c>
      <c r="J166" s="326" t="s">
        <v>785</v>
      </c>
      <c r="K166" s="303"/>
    </row>
    <row r="167" ht="17.25" customHeight="1">
      <c r="B167" s="304"/>
      <c r="C167" s="328" t="s">
        <v>786</v>
      </c>
      <c r="D167" s="328"/>
      <c r="E167" s="328"/>
      <c r="F167" s="329" t="s">
        <v>787</v>
      </c>
      <c r="G167" s="365"/>
      <c r="H167" s="366"/>
      <c r="I167" s="366"/>
      <c r="J167" s="328" t="s">
        <v>788</v>
      </c>
      <c r="K167" s="306"/>
    </row>
    <row r="168" ht="5.25" customHeight="1">
      <c r="B168" s="334"/>
      <c r="C168" s="331"/>
      <c r="D168" s="331"/>
      <c r="E168" s="331"/>
      <c r="F168" s="331"/>
      <c r="G168" s="332"/>
      <c r="H168" s="331"/>
      <c r="I168" s="331"/>
      <c r="J168" s="331"/>
      <c r="K168" s="355"/>
    </row>
    <row r="169" ht="15" customHeight="1">
      <c r="B169" s="334"/>
      <c r="C169" s="311" t="s">
        <v>792</v>
      </c>
      <c r="D169" s="311"/>
      <c r="E169" s="311"/>
      <c r="F169" s="333" t="s">
        <v>789</v>
      </c>
      <c r="G169" s="311"/>
      <c r="H169" s="311" t="s">
        <v>829</v>
      </c>
      <c r="I169" s="311" t="s">
        <v>791</v>
      </c>
      <c r="J169" s="311">
        <v>120</v>
      </c>
      <c r="K169" s="355"/>
    </row>
    <row r="170" ht="15" customHeight="1">
      <c r="B170" s="334"/>
      <c r="C170" s="311" t="s">
        <v>838</v>
      </c>
      <c r="D170" s="311"/>
      <c r="E170" s="311"/>
      <c r="F170" s="333" t="s">
        <v>789</v>
      </c>
      <c r="G170" s="311"/>
      <c r="H170" s="311" t="s">
        <v>839</v>
      </c>
      <c r="I170" s="311" t="s">
        <v>791</v>
      </c>
      <c r="J170" s="311" t="s">
        <v>840</v>
      </c>
      <c r="K170" s="355"/>
    </row>
    <row r="171" ht="15" customHeight="1">
      <c r="B171" s="334"/>
      <c r="C171" s="311" t="s">
        <v>93</v>
      </c>
      <c r="D171" s="311"/>
      <c r="E171" s="311"/>
      <c r="F171" s="333" t="s">
        <v>789</v>
      </c>
      <c r="G171" s="311"/>
      <c r="H171" s="311" t="s">
        <v>856</v>
      </c>
      <c r="I171" s="311" t="s">
        <v>791</v>
      </c>
      <c r="J171" s="311" t="s">
        <v>840</v>
      </c>
      <c r="K171" s="355"/>
    </row>
    <row r="172" ht="15" customHeight="1">
      <c r="B172" s="334"/>
      <c r="C172" s="311" t="s">
        <v>794</v>
      </c>
      <c r="D172" s="311"/>
      <c r="E172" s="311"/>
      <c r="F172" s="333" t="s">
        <v>795</v>
      </c>
      <c r="G172" s="311"/>
      <c r="H172" s="311" t="s">
        <v>856</v>
      </c>
      <c r="I172" s="311" t="s">
        <v>791</v>
      </c>
      <c r="J172" s="311">
        <v>50</v>
      </c>
      <c r="K172" s="355"/>
    </row>
    <row r="173" ht="15" customHeight="1">
      <c r="B173" s="334"/>
      <c r="C173" s="311" t="s">
        <v>797</v>
      </c>
      <c r="D173" s="311"/>
      <c r="E173" s="311"/>
      <c r="F173" s="333" t="s">
        <v>789</v>
      </c>
      <c r="G173" s="311"/>
      <c r="H173" s="311" t="s">
        <v>856</v>
      </c>
      <c r="I173" s="311" t="s">
        <v>799</v>
      </c>
      <c r="J173" s="311"/>
      <c r="K173" s="355"/>
    </row>
    <row r="174" ht="15" customHeight="1">
      <c r="B174" s="334"/>
      <c r="C174" s="311" t="s">
        <v>808</v>
      </c>
      <c r="D174" s="311"/>
      <c r="E174" s="311"/>
      <c r="F174" s="333" t="s">
        <v>795</v>
      </c>
      <c r="G174" s="311"/>
      <c r="H174" s="311" t="s">
        <v>856</v>
      </c>
      <c r="I174" s="311" t="s">
        <v>791</v>
      </c>
      <c r="J174" s="311">
        <v>50</v>
      </c>
      <c r="K174" s="355"/>
    </row>
    <row r="175" ht="15" customHeight="1">
      <c r="B175" s="334"/>
      <c r="C175" s="311" t="s">
        <v>816</v>
      </c>
      <c r="D175" s="311"/>
      <c r="E175" s="311"/>
      <c r="F175" s="333" t="s">
        <v>795</v>
      </c>
      <c r="G175" s="311"/>
      <c r="H175" s="311" t="s">
        <v>856</v>
      </c>
      <c r="I175" s="311" t="s">
        <v>791</v>
      </c>
      <c r="J175" s="311">
        <v>50</v>
      </c>
      <c r="K175" s="355"/>
    </row>
    <row r="176" ht="15" customHeight="1">
      <c r="B176" s="334"/>
      <c r="C176" s="311" t="s">
        <v>814</v>
      </c>
      <c r="D176" s="311"/>
      <c r="E176" s="311"/>
      <c r="F176" s="333" t="s">
        <v>795</v>
      </c>
      <c r="G176" s="311"/>
      <c r="H176" s="311" t="s">
        <v>856</v>
      </c>
      <c r="I176" s="311" t="s">
        <v>791</v>
      </c>
      <c r="J176" s="311">
        <v>50</v>
      </c>
      <c r="K176" s="355"/>
    </row>
    <row r="177" ht="15" customHeight="1">
      <c r="B177" s="334"/>
      <c r="C177" s="311" t="s">
        <v>156</v>
      </c>
      <c r="D177" s="311"/>
      <c r="E177" s="311"/>
      <c r="F177" s="333" t="s">
        <v>789</v>
      </c>
      <c r="G177" s="311"/>
      <c r="H177" s="311" t="s">
        <v>857</v>
      </c>
      <c r="I177" s="311" t="s">
        <v>858</v>
      </c>
      <c r="J177" s="311"/>
      <c r="K177" s="355"/>
    </row>
    <row r="178" ht="15" customHeight="1">
      <c r="B178" s="334"/>
      <c r="C178" s="311" t="s">
        <v>65</v>
      </c>
      <c r="D178" s="311"/>
      <c r="E178" s="311"/>
      <c r="F178" s="333" t="s">
        <v>789</v>
      </c>
      <c r="G178" s="311"/>
      <c r="H178" s="311" t="s">
        <v>859</v>
      </c>
      <c r="I178" s="311" t="s">
        <v>860</v>
      </c>
      <c r="J178" s="311">
        <v>1</v>
      </c>
      <c r="K178" s="355"/>
    </row>
    <row r="179" ht="15" customHeight="1">
      <c r="B179" s="334"/>
      <c r="C179" s="311" t="s">
        <v>61</v>
      </c>
      <c r="D179" s="311"/>
      <c r="E179" s="311"/>
      <c r="F179" s="333" t="s">
        <v>789</v>
      </c>
      <c r="G179" s="311"/>
      <c r="H179" s="311" t="s">
        <v>861</v>
      </c>
      <c r="I179" s="311" t="s">
        <v>791</v>
      </c>
      <c r="J179" s="311">
        <v>20</v>
      </c>
      <c r="K179" s="355"/>
    </row>
    <row r="180" ht="15" customHeight="1">
      <c r="B180" s="334"/>
      <c r="C180" s="311" t="s">
        <v>62</v>
      </c>
      <c r="D180" s="311"/>
      <c r="E180" s="311"/>
      <c r="F180" s="333" t="s">
        <v>789</v>
      </c>
      <c r="G180" s="311"/>
      <c r="H180" s="311" t="s">
        <v>862</v>
      </c>
      <c r="I180" s="311" t="s">
        <v>791</v>
      </c>
      <c r="J180" s="311">
        <v>255</v>
      </c>
      <c r="K180" s="355"/>
    </row>
    <row r="181" ht="15" customHeight="1">
      <c r="B181" s="334"/>
      <c r="C181" s="311" t="s">
        <v>157</v>
      </c>
      <c r="D181" s="311"/>
      <c r="E181" s="311"/>
      <c r="F181" s="333" t="s">
        <v>789</v>
      </c>
      <c r="G181" s="311"/>
      <c r="H181" s="311" t="s">
        <v>753</v>
      </c>
      <c r="I181" s="311" t="s">
        <v>791</v>
      </c>
      <c r="J181" s="311">
        <v>10</v>
      </c>
      <c r="K181" s="355"/>
    </row>
    <row r="182" ht="15" customHeight="1">
      <c r="B182" s="334"/>
      <c r="C182" s="311" t="s">
        <v>158</v>
      </c>
      <c r="D182" s="311"/>
      <c r="E182" s="311"/>
      <c r="F182" s="333" t="s">
        <v>789</v>
      </c>
      <c r="G182" s="311"/>
      <c r="H182" s="311" t="s">
        <v>863</v>
      </c>
      <c r="I182" s="311" t="s">
        <v>824</v>
      </c>
      <c r="J182" s="311"/>
      <c r="K182" s="355"/>
    </row>
    <row r="183" ht="15" customHeight="1">
      <c r="B183" s="334"/>
      <c r="C183" s="311" t="s">
        <v>864</v>
      </c>
      <c r="D183" s="311"/>
      <c r="E183" s="311"/>
      <c r="F183" s="333" t="s">
        <v>789</v>
      </c>
      <c r="G183" s="311"/>
      <c r="H183" s="311" t="s">
        <v>865</v>
      </c>
      <c r="I183" s="311" t="s">
        <v>824</v>
      </c>
      <c r="J183" s="311"/>
      <c r="K183" s="355"/>
    </row>
    <row r="184" ht="15" customHeight="1">
      <c r="B184" s="334"/>
      <c r="C184" s="311" t="s">
        <v>853</v>
      </c>
      <c r="D184" s="311"/>
      <c r="E184" s="311"/>
      <c r="F184" s="333" t="s">
        <v>789</v>
      </c>
      <c r="G184" s="311"/>
      <c r="H184" s="311" t="s">
        <v>866</v>
      </c>
      <c r="I184" s="311" t="s">
        <v>824</v>
      </c>
      <c r="J184" s="311"/>
      <c r="K184" s="355"/>
    </row>
    <row r="185" ht="15" customHeight="1">
      <c r="B185" s="334"/>
      <c r="C185" s="311" t="s">
        <v>160</v>
      </c>
      <c r="D185" s="311"/>
      <c r="E185" s="311"/>
      <c r="F185" s="333" t="s">
        <v>795</v>
      </c>
      <c r="G185" s="311"/>
      <c r="H185" s="311" t="s">
        <v>867</v>
      </c>
      <c r="I185" s="311" t="s">
        <v>791</v>
      </c>
      <c r="J185" s="311">
        <v>50</v>
      </c>
      <c r="K185" s="355"/>
    </row>
    <row r="186" ht="15" customHeight="1">
      <c r="B186" s="334"/>
      <c r="C186" s="311" t="s">
        <v>868</v>
      </c>
      <c r="D186" s="311"/>
      <c r="E186" s="311"/>
      <c r="F186" s="333" t="s">
        <v>795</v>
      </c>
      <c r="G186" s="311"/>
      <c r="H186" s="311" t="s">
        <v>869</v>
      </c>
      <c r="I186" s="311" t="s">
        <v>870</v>
      </c>
      <c r="J186" s="311"/>
      <c r="K186" s="355"/>
    </row>
    <row r="187" ht="15" customHeight="1">
      <c r="B187" s="334"/>
      <c r="C187" s="311" t="s">
        <v>871</v>
      </c>
      <c r="D187" s="311"/>
      <c r="E187" s="311"/>
      <c r="F187" s="333" t="s">
        <v>795</v>
      </c>
      <c r="G187" s="311"/>
      <c r="H187" s="311" t="s">
        <v>872</v>
      </c>
      <c r="I187" s="311" t="s">
        <v>870</v>
      </c>
      <c r="J187" s="311"/>
      <c r="K187" s="355"/>
    </row>
    <row r="188" ht="15" customHeight="1">
      <c r="B188" s="334"/>
      <c r="C188" s="311" t="s">
        <v>873</v>
      </c>
      <c r="D188" s="311"/>
      <c r="E188" s="311"/>
      <c r="F188" s="333" t="s">
        <v>795</v>
      </c>
      <c r="G188" s="311"/>
      <c r="H188" s="311" t="s">
        <v>874</v>
      </c>
      <c r="I188" s="311" t="s">
        <v>870</v>
      </c>
      <c r="J188" s="311"/>
      <c r="K188" s="355"/>
    </row>
    <row r="189" ht="15" customHeight="1">
      <c r="B189" s="334"/>
      <c r="C189" s="367" t="s">
        <v>875</v>
      </c>
      <c r="D189" s="311"/>
      <c r="E189" s="311"/>
      <c r="F189" s="333" t="s">
        <v>795</v>
      </c>
      <c r="G189" s="311"/>
      <c r="H189" s="311" t="s">
        <v>876</v>
      </c>
      <c r="I189" s="311" t="s">
        <v>877</v>
      </c>
      <c r="J189" s="368" t="s">
        <v>878</v>
      </c>
      <c r="K189" s="355"/>
    </row>
    <row r="190" ht="15" customHeight="1">
      <c r="B190" s="334"/>
      <c r="C190" s="318" t="s">
        <v>50</v>
      </c>
      <c r="D190" s="311"/>
      <c r="E190" s="311"/>
      <c r="F190" s="333" t="s">
        <v>789</v>
      </c>
      <c r="G190" s="311"/>
      <c r="H190" s="308" t="s">
        <v>879</v>
      </c>
      <c r="I190" s="311" t="s">
        <v>880</v>
      </c>
      <c r="J190" s="311"/>
      <c r="K190" s="355"/>
    </row>
    <row r="191" ht="15" customHeight="1">
      <c r="B191" s="334"/>
      <c r="C191" s="318" t="s">
        <v>881</v>
      </c>
      <c r="D191" s="311"/>
      <c r="E191" s="311"/>
      <c r="F191" s="333" t="s">
        <v>789</v>
      </c>
      <c r="G191" s="311"/>
      <c r="H191" s="311" t="s">
        <v>882</v>
      </c>
      <c r="I191" s="311" t="s">
        <v>824</v>
      </c>
      <c r="J191" s="311"/>
      <c r="K191" s="355"/>
    </row>
    <row r="192" ht="15" customHeight="1">
      <c r="B192" s="334"/>
      <c r="C192" s="318" t="s">
        <v>883</v>
      </c>
      <c r="D192" s="311"/>
      <c r="E192" s="311"/>
      <c r="F192" s="333" t="s">
        <v>789</v>
      </c>
      <c r="G192" s="311"/>
      <c r="H192" s="311" t="s">
        <v>884</v>
      </c>
      <c r="I192" s="311" t="s">
        <v>824</v>
      </c>
      <c r="J192" s="311"/>
      <c r="K192" s="355"/>
    </row>
    <row r="193" ht="15" customHeight="1">
      <c r="B193" s="334"/>
      <c r="C193" s="318" t="s">
        <v>885</v>
      </c>
      <c r="D193" s="311"/>
      <c r="E193" s="311"/>
      <c r="F193" s="333" t="s">
        <v>795</v>
      </c>
      <c r="G193" s="311"/>
      <c r="H193" s="311" t="s">
        <v>886</v>
      </c>
      <c r="I193" s="311" t="s">
        <v>824</v>
      </c>
      <c r="J193" s="311"/>
      <c r="K193" s="355"/>
    </row>
    <row r="194" ht="15" customHeight="1">
      <c r="B194" s="361"/>
      <c r="C194" s="369"/>
      <c r="D194" s="343"/>
      <c r="E194" s="343"/>
      <c r="F194" s="343"/>
      <c r="G194" s="343"/>
      <c r="H194" s="343"/>
      <c r="I194" s="343"/>
      <c r="J194" s="343"/>
      <c r="K194" s="362"/>
    </row>
    <row r="195" ht="18.75" customHeight="1">
      <c r="B195" s="308"/>
      <c r="C195" s="311"/>
      <c r="D195" s="311"/>
      <c r="E195" s="311"/>
      <c r="F195" s="333"/>
      <c r="G195" s="311"/>
      <c r="H195" s="311"/>
      <c r="I195" s="311"/>
      <c r="J195" s="311"/>
      <c r="K195" s="308"/>
    </row>
    <row r="196" ht="18.75" customHeight="1">
      <c r="B196" s="308"/>
      <c r="C196" s="311"/>
      <c r="D196" s="311"/>
      <c r="E196" s="311"/>
      <c r="F196" s="333"/>
      <c r="G196" s="311"/>
      <c r="H196" s="311"/>
      <c r="I196" s="311"/>
      <c r="J196" s="311"/>
      <c r="K196" s="308"/>
    </row>
    <row r="197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ht="21">
      <c r="B199" s="301"/>
      <c r="C199" s="302" t="s">
        <v>887</v>
      </c>
      <c r="D199" s="302"/>
      <c r="E199" s="302"/>
      <c r="F199" s="302"/>
      <c r="G199" s="302"/>
      <c r="H199" s="302"/>
      <c r="I199" s="302"/>
      <c r="J199" s="302"/>
      <c r="K199" s="303"/>
    </row>
    <row r="200" ht="25.5" customHeight="1">
      <c r="B200" s="301"/>
      <c r="C200" s="370" t="s">
        <v>888</v>
      </c>
      <c r="D200" s="370"/>
      <c r="E200" s="370"/>
      <c r="F200" s="370" t="s">
        <v>889</v>
      </c>
      <c r="G200" s="371"/>
      <c r="H200" s="370" t="s">
        <v>890</v>
      </c>
      <c r="I200" s="370"/>
      <c r="J200" s="370"/>
      <c r="K200" s="303"/>
    </row>
    <row r="201" ht="5.25" customHeight="1">
      <c r="B201" s="334"/>
      <c r="C201" s="331"/>
      <c r="D201" s="331"/>
      <c r="E201" s="331"/>
      <c r="F201" s="331"/>
      <c r="G201" s="311"/>
      <c r="H201" s="331"/>
      <c r="I201" s="331"/>
      <c r="J201" s="331"/>
      <c r="K201" s="355"/>
    </row>
    <row r="202" ht="15" customHeight="1">
      <c r="B202" s="334"/>
      <c r="C202" s="311" t="s">
        <v>880</v>
      </c>
      <c r="D202" s="311"/>
      <c r="E202" s="311"/>
      <c r="F202" s="333" t="s">
        <v>51</v>
      </c>
      <c r="G202" s="311"/>
      <c r="H202" s="311" t="s">
        <v>891</v>
      </c>
      <c r="I202" s="311"/>
      <c r="J202" s="311"/>
      <c r="K202" s="355"/>
    </row>
    <row r="203" ht="15" customHeight="1">
      <c r="B203" s="334"/>
      <c r="C203" s="340"/>
      <c r="D203" s="311"/>
      <c r="E203" s="311"/>
      <c r="F203" s="333" t="s">
        <v>52</v>
      </c>
      <c r="G203" s="311"/>
      <c r="H203" s="311" t="s">
        <v>892</v>
      </c>
      <c r="I203" s="311"/>
      <c r="J203" s="311"/>
      <c r="K203" s="355"/>
    </row>
    <row r="204" ht="15" customHeight="1">
      <c r="B204" s="334"/>
      <c r="C204" s="340"/>
      <c r="D204" s="311"/>
      <c r="E204" s="311"/>
      <c r="F204" s="333" t="s">
        <v>55</v>
      </c>
      <c r="G204" s="311"/>
      <c r="H204" s="311" t="s">
        <v>893</v>
      </c>
      <c r="I204" s="311"/>
      <c r="J204" s="311"/>
      <c r="K204" s="355"/>
    </row>
    <row r="205" ht="15" customHeight="1">
      <c r="B205" s="334"/>
      <c r="C205" s="311"/>
      <c r="D205" s="311"/>
      <c r="E205" s="311"/>
      <c r="F205" s="333" t="s">
        <v>53</v>
      </c>
      <c r="G205" s="311"/>
      <c r="H205" s="311" t="s">
        <v>894</v>
      </c>
      <c r="I205" s="311"/>
      <c r="J205" s="311"/>
      <c r="K205" s="355"/>
    </row>
    <row r="206" ht="15" customHeight="1">
      <c r="B206" s="334"/>
      <c r="C206" s="311"/>
      <c r="D206" s="311"/>
      <c r="E206" s="311"/>
      <c r="F206" s="333" t="s">
        <v>54</v>
      </c>
      <c r="G206" s="311"/>
      <c r="H206" s="311" t="s">
        <v>895</v>
      </c>
      <c r="I206" s="311"/>
      <c r="J206" s="311"/>
      <c r="K206" s="355"/>
    </row>
    <row r="207" ht="15" customHeight="1">
      <c r="B207" s="334"/>
      <c r="C207" s="311"/>
      <c r="D207" s="311"/>
      <c r="E207" s="311"/>
      <c r="F207" s="333"/>
      <c r="G207" s="311"/>
      <c r="H207" s="311"/>
      <c r="I207" s="311"/>
      <c r="J207" s="311"/>
      <c r="K207" s="355"/>
    </row>
    <row r="208" ht="15" customHeight="1">
      <c r="B208" s="334"/>
      <c r="C208" s="311" t="s">
        <v>836</v>
      </c>
      <c r="D208" s="311"/>
      <c r="E208" s="311"/>
      <c r="F208" s="333" t="s">
        <v>86</v>
      </c>
      <c r="G208" s="311"/>
      <c r="H208" s="311" t="s">
        <v>896</v>
      </c>
      <c r="I208" s="311"/>
      <c r="J208" s="311"/>
      <c r="K208" s="355"/>
    </row>
    <row r="209" ht="15" customHeight="1">
      <c r="B209" s="334"/>
      <c r="C209" s="340"/>
      <c r="D209" s="311"/>
      <c r="E209" s="311"/>
      <c r="F209" s="333" t="s">
        <v>734</v>
      </c>
      <c r="G209" s="311"/>
      <c r="H209" s="311" t="s">
        <v>735</v>
      </c>
      <c r="I209" s="311"/>
      <c r="J209" s="311"/>
      <c r="K209" s="355"/>
    </row>
    <row r="210" ht="15" customHeight="1">
      <c r="B210" s="334"/>
      <c r="C210" s="311"/>
      <c r="D210" s="311"/>
      <c r="E210" s="311"/>
      <c r="F210" s="333" t="s">
        <v>732</v>
      </c>
      <c r="G210" s="311"/>
      <c r="H210" s="311" t="s">
        <v>897</v>
      </c>
      <c r="I210" s="311"/>
      <c r="J210" s="311"/>
      <c r="K210" s="355"/>
    </row>
    <row r="211" ht="15" customHeight="1">
      <c r="B211" s="372"/>
      <c r="C211" s="340"/>
      <c r="D211" s="340"/>
      <c r="E211" s="340"/>
      <c r="F211" s="333" t="s">
        <v>736</v>
      </c>
      <c r="G211" s="318"/>
      <c r="H211" s="359" t="s">
        <v>737</v>
      </c>
      <c r="I211" s="359"/>
      <c r="J211" s="359"/>
      <c r="K211" s="373"/>
    </row>
    <row r="212" ht="15" customHeight="1">
      <c r="B212" s="372"/>
      <c r="C212" s="340"/>
      <c r="D212" s="340"/>
      <c r="E212" s="340"/>
      <c r="F212" s="333" t="s">
        <v>661</v>
      </c>
      <c r="G212" s="318"/>
      <c r="H212" s="359" t="s">
        <v>898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74"/>
      <c r="G213" s="318"/>
      <c r="H213" s="375"/>
      <c r="I213" s="375"/>
      <c r="J213" s="375"/>
      <c r="K213" s="373"/>
    </row>
    <row r="214" ht="15" customHeight="1">
      <c r="B214" s="372"/>
      <c r="C214" s="311" t="s">
        <v>860</v>
      </c>
      <c r="D214" s="340"/>
      <c r="E214" s="340"/>
      <c r="F214" s="333">
        <v>1</v>
      </c>
      <c r="G214" s="318"/>
      <c r="H214" s="359" t="s">
        <v>899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2</v>
      </c>
      <c r="G215" s="318"/>
      <c r="H215" s="359" t="s">
        <v>900</v>
      </c>
      <c r="I215" s="359"/>
      <c r="J215" s="359"/>
      <c r="K215" s="373"/>
    </row>
    <row r="216" ht="15" customHeight="1">
      <c r="B216" s="372"/>
      <c r="C216" s="340"/>
      <c r="D216" s="340"/>
      <c r="E216" s="340"/>
      <c r="F216" s="333">
        <v>3</v>
      </c>
      <c r="G216" s="318"/>
      <c r="H216" s="359" t="s">
        <v>901</v>
      </c>
      <c r="I216" s="359"/>
      <c r="J216" s="359"/>
      <c r="K216" s="373"/>
    </row>
    <row r="217" ht="15" customHeight="1">
      <c r="B217" s="372"/>
      <c r="C217" s="340"/>
      <c r="D217" s="340"/>
      <c r="E217" s="340"/>
      <c r="F217" s="333">
        <v>4</v>
      </c>
      <c r="G217" s="318"/>
      <c r="H217" s="359" t="s">
        <v>902</v>
      </c>
      <c r="I217" s="359"/>
      <c r="J217" s="359"/>
      <c r="K217" s="373"/>
    </row>
    <row r="218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94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148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150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ROUND(J85,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ROUND((SUM(BE85:BE179)),  2)</f>
        <v>0</v>
      </c>
      <c r="I35" s="157">
        <v>0.20999999999999999</v>
      </c>
      <c r="J35" s="156">
        <f>ROUND(((SUM(BE85:BE179))*I35),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ROUND((SUM(BF85:BF179)),  2)</f>
        <v>0</v>
      </c>
      <c r="I36" s="157">
        <v>0.14999999999999999</v>
      </c>
      <c r="J36" s="156">
        <f>ROUND(((SUM(BF85:BF179))*I36),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ROUND((SUM(BG85:BG179)),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ROUND((SUM(BH85:BH179)),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ROUND((SUM(BI85:BI179)),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148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Č11 - Přejezd P58 km 95,201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J85</f>
        <v>0</v>
      </c>
      <c r="K63" s="41"/>
      <c r="L63" s="45"/>
      <c r="AU63" s="18" t="s">
        <v>154</v>
      </c>
    </row>
    <row r="64" s="1" customFormat="1" ht="21.84" customHeight="1">
      <c r="B64" s="40"/>
      <c r="C64" s="41"/>
      <c r="D64" s="41"/>
      <c r="E64" s="41"/>
      <c r="F64" s="41"/>
      <c r="G64" s="41"/>
      <c r="H64" s="41"/>
      <c r="I64" s="144"/>
      <c r="J64" s="41"/>
      <c r="K64" s="41"/>
      <c r="L64" s="45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8"/>
      <c r="J65" s="60"/>
      <c r="K65" s="60"/>
      <c r="L65" s="45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71"/>
      <c r="J69" s="62"/>
      <c r="K69" s="62"/>
      <c r="L69" s="45"/>
    </row>
    <row r="70" s="1" customFormat="1" ht="24.96" customHeight="1">
      <c r="B70" s="40"/>
      <c r="C70" s="24" t="s">
        <v>155</v>
      </c>
      <c r="D70" s="41"/>
      <c r="E70" s="41"/>
      <c r="F70" s="41"/>
      <c r="G70" s="41"/>
      <c r="H70" s="41"/>
      <c r="I70" s="144"/>
      <c r="J70" s="41"/>
      <c r="K70" s="41"/>
      <c r="L70" s="45"/>
    </row>
    <row r="71" s="1" customFormat="1" ht="6.96" customHeight="1">
      <c r="B71" s="40"/>
      <c r="C71" s="41"/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12" customHeight="1">
      <c r="B72" s="40"/>
      <c r="C72" s="33" t="s">
        <v>16</v>
      </c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6.5" customHeight="1">
      <c r="B73" s="40"/>
      <c r="C73" s="41"/>
      <c r="D73" s="41"/>
      <c r="E73" s="172" t="str">
        <f>E7</f>
        <v>Oprava přejezdů P58,P60,P61 Měcholupy-Žatec</v>
      </c>
      <c r="F73" s="33"/>
      <c r="G73" s="33"/>
      <c r="H73" s="33"/>
      <c r="I73" s="144"/>
      <c r="J73" s="41"/>
      <c r="K73" s="41"/>
      <c r="L73" s="45"/>
    </row>
    <row r="74" ht="12" customHeight="1">
      <c r="B74" s="22"/>
      <c r="C74" s="33" t="s">
        <v>147</v>
      </c>
      <c r="D74" s="23"/>
      <c r="E74" s="23"/>
      <c r="F74" s="23"/>
      <c r="G74" s="23"/>
      <c r="H74" s="23"/>
      <c r="I74" s="137"/>
      <c r="J74" s="23"/>
      <c r="K74" s="23"/>
      <c r="L74" s="21"/>
    </row>
    <row r="75" s="1" customFormat="1" ht="16.5" customHeight="1">
      <c r="B75" s="40"/>
      <c r="C75" s="41"/>
      <c r="D75" s="41"/>
      <c r="E75" s="172" t="s">
        <v>148</v>
      </c>
      <c r="F75" s="41"/>
      <c r="G75" s="41"/>
      <c r="H75" s="41"/>
      <c r="I75" s="144"/>
      <c r="J75" s="41"/>
      <c r="K75" s="41"/>
      <c r="L75" s="45"/>
    </row>
    <row r="76" s="1" customFormat="1" ht="12" customHeight="1">
      <c r="B76" s="40"/>
      <c r="C76" s="33" t="s">
        <v>149</v>
      </c>
      <c r="D76" s="41"/>
      <c r="E76" s="41"/>
      <c r="F76" s="41"/>
      <c r="G76" s="41"/>
      <c r="H76" s="41"/>
      <c r="I76" s="144"/>
      <c r="J76" s="41"/>
      <c r="K76" s="41"/>
      <c r="L76" s="45"/>
    </row>
    <row r="77" s="1" customFormat="1" ht="16.5" customHeight="1">
      <c r="B77" s="40"/>
      <c r="C77" s="41"/>
      <c r="D77" s="41"/>
      <c r="E77" s="66" t="str">
        <f>E11</f>
        <v>Č11 - Přejezd P58 km 95,201</v>
      </c>
      <c r="F77" s="41"/>
      <c r="G77" s="41"/>
      <c r="H77" s="41"/>
      <c r="I77" s="144"/>
      <c r="J77" s="41"/>
      <c r="K77" s="41"/>
      <c r="L77" s="45"/>
    </row>
    <row r="78" s="1" customFormat="1" ht="6.96" customHeight="1">
      <c r="B78" s="40"/>
      <c r="C78" s="41"/>
      <c r="D78" s="41"/>
      <c r="E78" s="41"/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22</v>
      </c>
      <c r="D79" s="41"/>
      <c r="E79" s="41"/>
      <c r="F79" s="28" t="str">
        <f>F14</f>
        <v>TO Žatec</v>
      </c>
      <c r="G79" s="41"/>
      <c r="H79" s="41"/>
      <c r="I79" s="146" t="s">
        <v>24</v>
      </c>
      <c r="J79" s="69" t="str">
        <f>IF(J14="","",J14)</f>
        <v>18. 2. 2019</v>
      </c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4"/>
      <c r="J80" s="41"/>
      <c r="K80" s="41"/>
      <c r="L80" s="45"/>
    </row>
    <row r="81" s="1" customFormat="1" ht="13.65" customHeight="1">
      <c r="B81" s="40"/>
      <c r="C81" s="33" t="s">
        <v>30</v>
      </c>
      <c r="D81" s="41"/>
      <c r="E81" s="41"/>
      <c r="F81" s="28" t="str">
        <f>E17</f>
        <v>SŽDC s.o., OŘ UNL, ST Most</v>
      </c>
      <c r="G81" s="41"/>
      <c r="H81" s="41"/>
      <c r="I81" s="146" t="s">
        <v>38</v>
      </c>
      <c r="J81" s="38" t="str">
        <f>E23</f>
        <v xml:space="preserve"> </v>
      </c>
      <c r="K81" s="41"/>
      <c r="L81" s="45"/>
    </row>
    <row r="82" s="1" customFormat="1" ht="38.55" customHeight="1">
      <c r="B82" s="40"/>
      <c r="C82" s="33" t="s">
        <v>36</v>
      </c>
      <c r="D82" s="41"/>
      <c r="E82" s="41"/>
      <c r="F82" s="28" t="str">
        <f>IF(E20="","",E20)</f>
        <v>Vyplň údaj</v>
      </c>
      <c r="G82" s="41"/>
      <c r="H82" s="41"/>
      <c r="I82" s="146" t="s">
        <v>42</v>
      </c>
      <c r="J82" s="38" t="str">
        <f>E26</f>
        <v>Ing. Horák Jiří, horak@szdc.cz, 602155923</v>
      </c>
      <c r="K82" s="41"/>
      <c r="L82" s="45"/>
    </row>
    <row r="83" s="1" customFormat="1" ht="10.32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8" customFormat="1" ht="29.28" customHeight="1">
      <c r="B84" s="178"/>
      <c r="C84" s="179" t="s">
        <v>156</v>
      </c>
      <c r="D84" s="180" t="s">
        <v>65</v>
      </c>
      <c r="E84" s="180" t="s">
        <v>61</v>
      </c>
      <c r="F84" s="180" t="s">
        <v>62</v>
      </c>
      <c r="G84" s="180" t="s">
        <v>157</v>
      </c>
      <c r="H84" s="180" t="s">
        <v>158</v>
      </c>
      <c r="I84" s="181" t="s">
        <v>159</v>
      </c>
      <c r="J84" s="180" t="s">
        <v>153</v>
      </c>
      <c r="K84" s="182" t="s">
        <v>160</v>
      </c>
      <c r="L84" s="183"/>
      <c r="M84" s="89" t="s">
        <v>39</v>
      </c>
      <c r="N84" s="90" t="s">
        <v>50</v>
      </c>
      <c r="O84" s="90" t="s">
        <v>161</v>
      </c>
      <c r="P84" s="90" t="s">
        <v>162</v>
      </c>
      <c r="Q84" s="90" t="s">
        <v>163</v>
      </c>
      <c r="R84" s="90" t="s">
        <v>164</v>
      </c>
      <c r="S84" s="90" t="s">
        <v>165</v>
      </c>
      <c r="T84" s="91" t="s">
        <v>166</v>
      </c>
    </row>
    <row r="85" s="1" customFormat="1" ht="22.8" customHeight="1">
      <c r="B85" s="40"/>
      <c r="C85" s="96" t="s">
        <v>167</v>
      </c>
      <c r="D85" s="41"/>
      <c r="E85" s="41"/>
      <c r="F85" s="41"/>
      <c r="G85" s="41"/>
      <c r="H85" s="41"/>
      <c r="I85" s="144"/>
      <c r="J85" s="184">
        <f>BK85</f>
        <v>0</v>
      </c>
      <c r="K85" s="41"/>
      <c r="L85" s="45"/>
      <c r="M85" s="92"/>
      <c r="N85" s="93"/>
      <c r="O85" s="93"/>
      <c r="P85" s="185">
        <f>SUM(P86:P179)</f>
        <v>0</v>
      </c>
      <c r="Q85" s="93"/>
      <c r="R85" s="185">
        <f>SUM(R86:R179)</f>
        <v>110.91224</v>
      </c>
      <c r="S85" s="93"/>
      <c r="T85" s="186">
        <f>SUM(T86:T179)</f>
        <v>0</v>
      </c>
      <c r="AT85" s="18" t="s">
        <v>79</v>
      </c>
      <c r="AU85" s="18" t="s">
        <v>154</v>
      </c>
      <c r="BK85" s="187">
        <f>SUM(BK86:BK179)</f>
        <v>0</v>
      </c>
    </row>
    <row r="86" s="1" customFormat="1" ht="33.75" customHeight="1">
      <c r="B86" s="40"/>
      <c r="C86" s="188" t="s">
        <v>87</v>
      </c>
      <c r="D86" s="188" t="s">
        <v>168</v>
      </c>
      <c r="E86" s="189" t="s">
        <v>169</v>
      </c>
      <c r="F86" s="190" t="s">
        <v>170</v>
      </c>
      <c r="G86" s="191" t="s">
        <v>171</v>
      </c>
      <c r="H86" s="192">
        <v>73.689999999999998</v>
      </c>
      <c r="I86" s="193"/>
      <c r="J86" s="194">
        <f>ROUND(I86*H86,2)</f>
        <v>0</v>
      </c>
      <c r="K86" s="190" t="s">
        <v>172</v>
      </c>
      <c r="L86" s="45"/>
      <c r="M86" s="195" t="s">
        <v>39</v>
      </c>
      <c r="N86" s="196" t="s">
        <v>53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173</v>
      </c>
      <c r="AT86" s="18" t="s">
        <v>168</v>
      </c>
      <c r="AU86" s="18" t="s">
        <v>80</v>
      </c>
      <c r="AY86" s="18" t="s">
        <v>174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173</v>
      </c>
      <c r="BK86" s="199">
        <f>ROUND(I86*H86,2)</f>
        <v>0</v>
      </c>
      <c r="BL86" s="18" t="s">
        <v>173</v>
      </c>
      <c r="BM86" s="18" t="s">
        <v>89</v>
      </c>
    </row>
    <row r="87" s="1" customFormat="1">
      <c r="B87" s="40"/>
      <c r="C87" s="41"/>
      <c r="D87" s="200" t="s">
        <v>175</v>
      </c>
      <c r="E87" s="41"/>
      <c r="F87" s="201" t="s">
        <v>176</v>
      </c>
      <c r="G87" s="41"/>
      <c r="H87" s="41"/>
      <c r="I87" s="144"/>
      <c r="J87" s="41"/>
      <c r="K87" s="41"/>
      <c r="L87" s="45"/>
      <c r="M87" s="202"/>
      <c r="N87" s="81"/>
      <c r="O87" s="81"/>
      <c r="P87" s="81"/>
      <c r="Q87" s="81"/>
      <c r="R87" s="81"/>
      <c r="S87" s="81"/>
      <c r="T87" s="82"/>
      <c r="AT87" s="18" t="s">
        <v>175</v>
      </c>
      <c r="AU87" s="18" t="s">
        <v>80</v>
      </c>
    </row>
    <row r="88" s="9" customFormat="1">
      <c r="B88" s="203"/>
      <c r="C88" s="204"/>
      <c r="D88" s="200" t="s">
        <v>177</v>
      </c>
      <c r="E88" s="205" t="s">
        <v>39</v>
      </c>
      <c r="F88" s="206" t="s">
        <v>178</v>
      </c>
      <c r="G88" s="204"/>
      <c r="H88" s="207">
        <v>66.599999999999994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177</v>
      </c>
      <c r="AU88" s="213" t="s">
        <v>80</v>
      </c>
      <c r="AV88" s="9" t="s">
        <v>89</v>
      </c>
      <c r="AW88" s="9" t="s">
        <v>41</v>
      </c>
      <c r="AX88" s="9" t="s">
        <v>80</v>
      </c>
      <c r="AY88" s="213" t="s">
        <v>174</v>
      </c>
    </row>
    <row r="89" s="9" customFormat="1">
      <c r="B89" s="203"/>
      <c r="C89" s="204"/>
      <c r="D89" s="200" t="s">
        <v>177</v>
      </c>
      <c r="E89" s="205" t="s">
        <v>39</v>
      </c>
      <c r="F89" s="206" t="s">
        <v>179</v>
      </c>
      <c r="G89" s="204"/>
      <c r="H89" s="207">
        <v>7.0899999999999999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177</v>
      </c>
      <c r="AU89" s="213" t="s">
        <v>80</v>
      </c>
      <c r="AV89" s="9" t="s">
        <v>89</v>
      </c>
      <c r="AW89" s="9" t="s">
        <v>41</v>
      </c>
      <c r="AX89" s="9" t="s">
        <v>80</v>
      </c>
      <c r="AY89" s="213" t="s">
        <v>174</v>
      </c>
    </row>
    <row r="90" s="10" customFormat="1">
      <c r="B90" s="214"/>
      <c r="C90" s="215"/>
      <c r="D90" s="200" t="s">
        <v>177</v>
      </c>
      <c r="E90" s="216" t="s">
        <v>39</v>
      </c>
      <c r="F90" s="217" t="s">
        <v>180</v>
      </c>
      <c r="G90" s="215"/>
      <c r="H90" s="218">
        <v>73.689999999999998</v>
      </c>
      <c r="I90" s="219"/>
      <c r="J90" s="215"/>
      <c r="K90" s="215"/>
      <c r="L90" s="220"/>
      <c r="M90" s="221"/>
      <c r="N90" s="222"/>
      <c r="O90" s="222"/>
      <c r="P90" s="222"/>
      <c r="Q90" s="222"/>
      <c r="R90" s="222"/>
      <c r="S90" s="222"/>
      <c r="T90" s="223"/>
      <c r="AT90" s="224" t="s">
        <v>177</v>
      </c>
      <c r="AU90" s="224" t="s">
        <v>80</v>
      </c>
      <c r="AV90" s="10" t="s">
        <v>173</v>
      </c>
      <c r="AW90" s="10" t="s">
        <v>41</v>
      </c>
      <c r="AX90" s="10" t="s">
        <v>87</v>
      </c>
      <c r="AY90" s="224" t="s">
        <v>174</v>
      </c>
    </row>
    <row r="91" s="1" customFormat="1" ht="22.5" customHeight="1">
      <c r="B91" s="40"/>
      <c r="C91" s="188" t="s">
        <v>89</v>
      </c>
      <c r="D91" s="188" t="s">
        <v>168</v>
      </c>
      <c r="E91" s="189" t="s">
        <v>181</v>
      </c>
      <c r="F91" s="190" t="s">
        <v>182</v>
      </c>
      <c r="G91" s="191" t="s">
        <v>183</v>
      </c>
      <c r="H91" s="192">
        <v>21</v>
      </c>
      <c r="I91" s="193"/>
      <c r="J91" s="194">
        <f>ROUND(I91*H91,2)</f>
        <v>0</v>
      </c>
      <c r="K91" s="190" t="s">
        <v>172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80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184</v>
      </c>
    </row>
    <row r="92" s="1" customFormat="1">
      <c r="B92" s="40"/>
      <c r="C92" s="41"/>
      <c r="D92" s="200" t="s">
        <v>185</v>
      </c>
      <c r="E92" s="41"/>
      <c r="F92" s="201" t="s">
        <v>186</v>
      </c>
      <c r="G92" s="41"/>
      <c r="H92" s="41"/>
      <c r="I92" s="144"/>
      <c r="J92" s="41"/>
      <c r="K92" s="41"/>
      <c r="L92" s="45"/>
      <c r="M92" s="202"/>
      <c r="N92" s="81"/>
      <c r="O92" s="81"/>
      <c r="P92" s="81"/>
      <c r="Q92" s="81"/>
      <c r="R92" s="81"/>
      <c r="S92" s="81"/>
      <c r="T92" s="82"/>
      <c r="AT92" s="18" t="s">
        <v>185</v>
      </c>
      <c r="AU92" s="18" t="s">
        <v>80</v>
      </c>
    </row>
    <row r="93" s="1" customFormat="1" ht="56.25" customHeight="1">
      <c r="B93" s="40"/>
      <c r="C93" s="188" t="s">
        <v>187</v>
      </c>
      <c r="D93" s="188" t="s">
        <v>168</v>
      </c>
      <c r="E93" s="189" t="s">
        <v>188</v>
      </c>
      <c r="F93" s="190" t="s">
        <v>189</v>
      </c>
      <c r="G93" s="191" t="s">
        <v>190</v>
      </c>
      <c r="H93" s="192">
        <v>28.5</v>
      </c>
      <c r="I93" s="193"/>
      <c r="J93" s="194">
        <f>ROUND(I93*H93,2)</f>
        <v>0</v>
      </c>
      <c r="K93" s="190" t="s">
        <v>172</v>
      </c>
      <c r="L93" s="45"/>
      <c r="M93" s="195" t="s">
        <v>39</v>
      </c>
      <c r="N93" s="196" t="s">
        <v>53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173</v>
      </c>
      <c r="AT93" s="18" t="s">
        <v>168</v>
      </c>
      <c r="AU93" s="18" t="s">
        <v>80</v>
      </c>
      <c r="AY93" s="18" t="s">
        <v>174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173</v>
      </c>
      <c r="BK93" s="199">
        <f>ROUND(I93*H93,2)</f>
        <v>0</v>
      </c>
      <c r="BL93" s="18" t="s">
        <v>173</v>
      </c>
      <c r="BM93" s="18" t="s">
        <v>191</v>
      </c>
    </row>
    <row r="94" s="1" customFormat="1">
      <c r="B94" s="40"/>
      <c r="C94" s="41"/>
      <c r="D94" s="200" t="s">
        <v>185</v>
      </c>
      <c r="E94" s="41"/>
      <c r="F94" s="201" t="s">
        <v>192</v>
      </c>
      <c r="G94" s="41"/>
      <c r="H94" s="41"/>
      <c r="I94" s="144"/>
      <c r="J94" s="41"/>
      <c r="K94" s="41"/>
      <c r="L94" s="45"/>
      <c r="M94" s="202"/>
      <c r="N94" s="81"/>
      <c r="O94" s="81"/>
      <c r="P94" s="81"/>
      <c r="Q94" s="81"/>
      <c r="R94" s="81"/>
      <c r="S94" s="81"/>
      <c r="T94" s="82"/>
      <c r="AT94" s="18" t="s">
        <v>185</v>
      </c>
      <c r="AU94" s="18" t="s">
        <v>80</v>
      </c>
    </row>
    <row r="95" s="1" customFormat="1" ht="56.25" customHeight="1">
      <c r="B95" s="40"/>
      <c r="C95" s="188" t="s">
        <v>173</v>
      </c>
      <c r="D95" s="188" t="s">
        <v>168</v>
      </c>
      <c r="E95" s="189" t="s">
        <v>193</v>
      </c>
      <c r="F95" s="190" t="s">
        <v>194</v>
      </c>
      <c r="G95" s="191" t="s">
        <v>183</v>
      </c>
      <c r="H95" s="192">
        <v>46.079999999999998</v>
      </c>
      <c r="I95" s="193"/>
      <c r="J95" s="194">
        <f>ROUND(I95*H95,2)</f>
        <v>0</v>
      </c>
      <c r="K95" s="190" t="s">
        <v>172</v>
      </c>
      <c r="L95" s="45"/>
      <c r="M95" s="195" t="s">
        <v>39</v>
      </c>
      <c r="N95" s="196" t="s">
        <v>53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173</v>
      </c>
      <c r="AT95" s="18" t="s">
        <v>168</v>
      </c>
      <c r="AU95" s="18" t="s">
        <v>80</v>
      </c>
      <c r="AY95" s="18" t="s">
        <v>174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173</v>
      </c>
      <c r="BK95" s="199">
        <f>ROUND(I95*H95,2)</f>
        <v>0</v>
      </c>
      <c r="BL95" s="18" t="s">
        <v>173</v>
      </c>
      <c r="BM95" s="18" t="s">
        <v>195</v>
      </c>
    </row>
    <row r="96" s="1" customFormat="1">
      <c r="B96" s="40"/>
      <c r="C96" s="41"/>
      <c r="D96" s="200" t="s">
        <v>185</v>
      </c>
      <c r="E96" s="41"/>
      <c r="F96" s="201" t="s">
        <v>196</v>
      </c>
      <c r="G96" s="41"/>
      <c r="H96" s="41"/>
      <c r="I96" s="144"/>
      <c r="J96" s="41"/>
      <c r="K96" s="41"/>
      <c r="L96" s="45"/>
      <c r="M96" s="202"/>
      <c r="N96" s="81"/>
      <c r="O96" s="81"/>
      <c r="P96" s="81"/>
      <c r="Q96" s="81"/>
      <c r="R96" s="81"/>
      <c r="S96" s="81"/>
      <c r="T96" s="82"/>
      <c r="AT96" s="18" t="s">
        <v>185</v>
      </c>
      <c r="AU96" s="18" t="s">
        <v>80</v>
      </c>
    </row>
    <row r="97" s="1" customFormat="1" ht="33.75" customHeight="1">
      <c r="B97" s="40"/>
      <c r="C97" s="188" t="s">
        <v>197</v>
      </c>
      <c r="D97" s="188" t="s">
        <v>168</v>
      </c>
      <c r="E97" s="189" t="s">
        <v>198</v>
      </c>
      <c r="F97" s="190" t="s">
        <v>199</v>
      </c>
      <c r="G97" s="191" t="s">
        <v>190</v>
      </c>
      <c r="H97" s="192">
        <v>67</v>
      </c>
      <c r="I97" s="193"/>
      <c r="J97" s="194">
        <f>ROUND(I97*H97,2)</f>
        <v>0</v>
      </c>
      <c r="K97" s="190" t="s">
        <v>172</v>
      </c>
      <c r="L97" s="45"/>
      <c r="M97" s="195" t="s">
        <v>39</v>
      </c>
      <c r="N97" s="196" t="s">
        <v>53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173</v>
      </c>
      <c r="AT97" s="18" t="s">
        <v>168</v>
      </c>
      <c r="AU97" s="18" t="s">
        <v>80</v>
      </c>
      <c r="AY97" s="18" t="s">
        <v>174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173</v>
      </c>
      <c r="BK97" s="199">
        <f>ROUND(I97*H97,2)</f>
        <v>0</v>
      </c>
      <c r="BL97" s="18" t="s">
        <v>173</v>
      </c>
      <c r="BM97" s="18" t="s">
        <v>200</v>
      </c>
    </row>
    <row r="98" s="1" customFormat="1">
      <c r="B98" s="40"/>
      <c r="C98" s="41"/>
      <c r="D98" s="200" t="s">
        <v>185</v>
      </c>
      <c r="E98" s="41"/>
      <c r="F98" s="201" t="s">
        <v>201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80</v>
      </c>
    </row>
    <row r="99" s="1" customFormat="1" ht="56.25" customHeight="1">
      <c r="B99" s="40"/>
      <c r="C99" s="188" t="s">
        <v>184</v>
      </c>
      <c r="D99" s="188" t="s">
        <v>168</v>
      </c>
      <c r="E99" s="189" t="s">
        <v>202</v>
      </c>
      <c r="F99" s="190" t="s">
        <v>203</v>
      </c>
      <c r="G99" s="191" t="s">
        <v>204</v>
      </c>
      <c r="H99" s="192">
        <v>15</v>
      </c>
      <c r="I99" s="193"/>
      <c r="J99" s="194">
        <f>ROUND(I99*H99,2)</f>
        <v>0</v>
      </c>
      <c r="K99" s="190" t="s">
        <v>172</v>
      </c>
      <c r="L99" s="45"/>
      <c r="M99" s="195" t="s">
        <v>39</v>
      </c>
      <c r="N99" s="196" t="s">
        <v>53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173</v>
      </c>
      <c r="AT99" s="18" t="s">
        <v>168</v>
      </c>
      <c r="AU99" s="18" t="s">
        <v>80</v>
      </c>
      <c r="AY99" s="18" t="s">
        <v>174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173</v>
      </c>
      <c r="BK99" s="199">
        <f>ROUND(I99*H99,2)</f>
        <v>0</v>
      </c>
      <c r="BL99" s="18" t="s">
        <v>173</v>
      </c>
      <c r="BM99" s="18" t="s">
        <v>205</v>
      </c>
    </row>
    <row r="100" s="1" customFormat="1">
      <c r="B100" s="40"/>
      <c r="C100" s="41"/>
      <c r="D100" s="200" t="s">
        <v>185</v>
      </c>
      <c r="E100" s="41"/>
      <c r="F100" s="201" t="s">
        <v>206</v>
      </c>
      <c r="G100" s="41"/>
      <c r="H100" s="41"/>
      <c r="I100" s="144"/>
      <c r="J100" s="41"/>
      <c r="K100" s="41"/>
      <c r="L100" s="45"/>
      <c r="M100" s="202"/>
      <c r="N100" s="81"/>
      <c r="O100" s="81"/>
      <c r="P100" s="81"/>
      <c r="Q100" s="81"/>
      <c r="R100" s="81"/>
      <c r="S100" s="81"/>
      <c r="T100" s="82"/>
      <c r="AT100" s="18" t="s">
        <v>185</v>
      </c>
      <c r="AU100" s="18" t="s">
        <v>80</v>
      </c>
    </row>
    <row r="101" s="1" customFormat="1" ht="45" customHeight="1">
      <c r="B101" s="40"/>
      <c r="C101" s="188" t="s">
        <v>207</v>
      </c>
      <c r="D101" s="188" t="s">
        <v>168</v>
      </c>
      <c r="E101" s="189" t="s">
        <v>208</v>
      </c>
      <c r="F101" s="190" t="s">
        <v>209</v>
      </c>
      <c r="G101" s="191" t="s">
        <v>204</v>
      </c>
      <c r="H101" s="192">
        <v>15</v>
      </c>
      <c r="I101" s="193"/>
      <c r="J101" s="194">
        <f>ROUND(I101*H101,2)</f>
        <v>0</v>
      </c>
      <c r="K101" s="190" t="s">
        <v>172</v>
      </c>
      <c r="L101" s="45"/>
      <c r="M101" s="195" t="s">
        <v>39</v>
      </c>
      <c r="N101" s="196" t="s">
        <v>53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173</v>
      </c>
      <c r="AT101" s="18" t="s">
        <v>168</v>
      </c>
      <c r="AU101" s="18" t="s">
        <v>80</v>
      </c>
      <c r="AY101" s="18" t="s">
        <v>174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173</v>
      </c>
      <c r="BK101" s="199">
        <f>ROUND(I101*H101,2)</f>
        <v>0</v>
      </c>
      <c r="BL101" s="18" t="s">
        <v>173</v>
      </c>
      <c r="BM101" s="18" t="s">
        <v>210</v>
      </c>
    </row>
    <row r="102" s="1" customFormat="1">
      <c r="B102" s="40"/>
      <c r="C102" s="41"/>
      <c r="D102" s="200" t="s">
        <v>185</v>
      </c>
      <c r="E102" s="41"/>
      <c r="F102" s="201" t="s">
        <v>211</v>
      </c>
      <c r="G102" s="41"/>
      <c r="H102" s="41"/>
      <c r="I102" s="144"/>
      <c r="J102" s="41"/>
      <c r="K102" s="41"/>
      <c r="L102" s="45"/>
      <c r="M102" s="202"/>
      <c r="N102" s="81"/>
      <c r="O102" s="81"/>
      <c r="P102" s="81"/>
      <c r="Q102" s="81"/>
      <c r="R102" s="81"/>
      <c r="S102" s="81"/>
      <c r="T102" s="82"/>
      <c r="AT102" s="18" t="s">
        <v>185</v>
      </c>
      <c r="AU102" s="18" t="s">
        <v>80</v>
      </c>
    </row>
    <row r="103" s="1" customFormat="1" ht="22.5" customHeight="1">
      <c r="B103" s="40"/>
      <c r="C103" s="188" t="s">
        <v>191</v>
      </c>
      <c r="D103" s="188" t="s">
        <v>168</v>
      </c>
      <c r="E103" s="189" t="s">
        <v>212</v>
      </c>
      <c r="F103" s="190" t="s">
        <v>213</v>
      </c>
      <c r="G103" s="191" t="s">
        <v>204</v>
      </c>
      <c r="H103" s="192">
        <v>40</v>
      </c>
      <c r="I103" s="193"/>
      <c r="J103" s="194">
        <f>ROUND(I103*H103,2)</f>
        <v>0</v>
      </c>
      <c r="K103" s="190" t="s">
        <v>172</v>
      </c>
      <c r="L103" s="45"/>
      <c r="M103" s="195" t="s">
        <v>39</v>
      </c>
      <c r="N103" s="196" t="s">
        <v>53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173</v>
      </c>
      <c r="AT103" s="18" t="s">
        <v>168</v>
      </c>
      <c r="AU103" s="18" t="s">
        <v>80</v>
      </c>
      <c r="AY103" s="18" t="s">
        <v>174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173</v>
      </c>
      <c r="BK103" s="199">
        <f>ROUND(I103*H103,2)</f>
        <v>0</v>
      </c>
      <c r="BL103" s="18" t="s">
        <v>173</v>
      </c>
      <c r="BM103" s="18" t="s">
        <v>214</v>
      </c>
    </row>
    <row r="104" s="1" customFormat="1">
      <c r="B104" s="40"/>
      <c r="C104" s="41"/>
      <c r="D104" s="200" t="s">
        <v>185</v>
      </c>
      <c r="E104" s="41"/>
      <c r="F104" s="201" t="s">
        <v>215</v>
      </c>
      <c r="G104" s="41"/>
      <c r="H104" s="41"/>
      <c r="I104" s="144"/>
      <c r="J104" s="41"/>
      <c r="K104" s="41"/>
      <c r="L104" s="45"/>
      <c r="M104" s="202"/>
      <c r="N104" s="81"/>
      <c r="O104" s="81"/>
      <c r="P104" s="81"/>
      <c r="Q104" s="81"/>
      <c r="R104" s="81"/>
      <c r="S104" s="81"/>
      <c r="T104" s="82"/>
      <c r="AT104" s="18" t="s">
        <v>185</v>
      </c>
      <c r="AU104" s="18" t="s">
        <v>80</v>
      </c>
    </row>
    <row r="105" s="1" customFormat="1" ht="33.75" customHeight="1">
      <c r="B105" s="40"/>
      <c r="C105" s="188" t="s">
        <v>216</v>
      </c>
      <c r="D105" s="188" t="s">
        <v>168</v>
      </c>
      <c r="E105" s="189" t="s">
        <v>217</v>
      </c>
      <c r="F105" s="190" t="s">
        <v>218</v>
      </c>
      <c r="G105" s="191" t="s">
        <v>219</v>
      </c>
      <c r="H105" s="192">
        <v>0.0089999999999999993</v>
      </c>
      <c r="I105" s="193"/>
      <c r="J105" s="194">
        <f>ROUND(I105*H105,2)</f>
        <v>0</v>
      </c>
      <c r="K105" s="190" t="s">
        <v>172</v>
      </c>
      <c r="L105" s="45"/>
      <c r="M105" s="195" t="s">
        <v>39</v>
      </c>
      <c r="N105" s="196" t="s">
        <v>53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173</v>
      </c>
      <c r="AT105" s="18" t="s">
        <v>168</v>
      </c>
      <c r="AU105" s="18" t="s">
        <v>80</v>
      </c>
      <c r="AY105" s="18" t="s">
        <v>174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173</v>
      </c>
      <c r="BK105" s="199">
        <f>ROUND(I105*H105,2)</f>
        <v>0</v>
      </c>
      <c r="BL105" s="18" t="s">
        <v>173</v>
      </c>
      <c r="BM105" s="18" t="s">
        <v>220</v>
      </c>
    </row>
    <row r="106" s="1" customFormat="1">
      <c r="B106" s="40"/>
      <c r="C106" s="41"/>
      <c r="D106" s="200" t="s">
        <v>185</v>
      </c>
      <c r="E106" s="41"/>
      <c r="F106" s="201" t="s">
        <v>221</v>
      </c>
      <c r="G106" s="41"/>
      <c r="H106" s="41"/>
      <c r="I106" s="144"/>
      <c r="J106" s="41"/>
      <c r="K106" s="41"/>
      <c r="L106" s="45"/>
      <c r="M106" s="202"/>
      <c r="N106" s="81"/>
      <c r="O106" s="81"/>
      <c r="P106" s="81"/>
      <c r="Q106" s="81"/>
      <c r="R106" s="81"/>
      <c r="S106" s="81"/>
      <c r="T106" s="82"/>
      <c r="AT106" s="18" t="s">
        <v>185</v>
      </c>
      <c r="AU106" s="18" t="s">
        <v>80</v>
      </c>
    </row>
    <row r="107" s="1" customFormat="1" ht="33.75" customHeight="1">
      <c r="B107" s="40"/>
      <c r="C107" s="188" t="s">
        <v>195</v>
      </c>
      <c r="D107" s="188" t="s">
        <v>168</v>
      </c>
      <c r="E107" s="189" t="s">
        <v>222</v>
      </c>
      <c r="F107" s="190" t="s">
        <v>223</v>
      </c>
      <c r="G107" s="191" t="s">
        <v>219</v>
      </c>
      <c r="H107" s="192">
        <v>0.0060000000000000001</v>
      </c>
      <c r="I107" s="193"/>
      <c r="J107" s="194">
        <f>ROUND(I107*H107,2)</f>
        <v>0</v>
      </c>
      <c r="K107" s="190" t="s">
        <v>172</v>
      </c>
      <c r="L107" s="45"/>
      <c r="M107" s="195" t="s">
        <v>39</v>
      </c>
      <c r="N107" s="196" t="s">
        <v>53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173</v>
      </c>
      <c r="AT107" s="18" t="s">
        <v>168</v>
      </c>
      <c r="AU107" s="18" t="s">
        <v>80</v>
      </c>
      <c r="AY107" s="18" t="s">
        <v>174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173</v>
      </c>
      <c r="BK107" s="199">
        <f>ROUND(I107*H107,2)</f>
        <v>0</v>
      </c>
      <c r="BL107" s="18" t="s">
        <v>173</v>
      </c>
      <c r="BM107" s="18" t="s">
        <v>224</v>
      </c>
    </row>
    <row r="108" s="1" customFormat="1">
      <c r="B108" s="40"/>
      <c r="C108" s="41"/>
      <c r="D108" s="200" t="s">
        <v>185</v>
      </c>
      <c r="E108" s="41"/>
      <c r="F108" s="201" t="s">
        <v>225</v>
      </c>
      <c r="G108" s="41"/>
      <c r="H108" s="41"/>
      <c r="I108" s="144"/>
      <c r="J108" s="41"/>
      <c r="K108" s="41"/>
      <c r="L108" s="45"/>
      <c r="M108" s="202"/>
      <c r="N108" s="81"/>
      <c r="O108" s="81"/>
      <c r="P108" s="81"/>
      <c r="Q108" s="81"/>
      <c r="R108" s="81"/>
      <c r="S108" s="81"/>
      <c r="T108" s="82"/>
      <c r="AT108" s="18" t="s">
        <v>185</v>
      </c>
      <c r="AU108" s="18" t="s">
        <v>80</v>
      </c>
    </row>
    <row r="109" s="1" customFormat="1" ht="33.75" customHeight="1">
      <c r="B109" s="40"/>
      <c r="C109" s="188" t="s">
        <v>226</v>
      </c>
      <c r="D109" s="188" t="s">
        <v>168</v>
      </c>
      <c r="E109" s="189" t="s">
        <v>227</v>
      </c>
      <c r="F109" s="190" t="s">
        <v>228</v>
      </c>
      <c r="G109" s="191" t="s">
        <v>219</v>
      </c>
      <c r="H109" s="192">
        <v>0.014999999999999999</v>
      </c>
      <c r="I109" s="193"/>
      <c r="J109" s="194">
        <f>ROUND(I109*H109,2)</f>
        <v>0</v>
      </c>
      <c r="K109" s="190" t="s">
        <v>172</v>
      </c>
      <c r="L109" s="45"/>
      <c r="M109" s="195" t="s">
        <v>39</v>
      </c>
      <c r="N109" s="196" t="s">
        <v>53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173</v>
      </c>
      <c r="AT109" s="18" t="s">
        <v>168</v>
      </c>
      <c r="AU109" s="18" t="s">
        <v>80</v>
      </c>
      <c r="AY109" s="18" t="s">
        <v>174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173</v>
      </c>
      <c r="BK109" s="199">
        <f>ROUND(I109*H109,2)</f>
        <v>0</v>
      </c>
      <c r="BL109" s="18" t="s">
        <v>173</v>
      </c>
      <c r="BM109" s="18" t="s">
        <v>229</v>
      </c>
    </row>
    <row r="110" s="1" customFormat="1">
      <c r="B110" s="40"/>
      <c r="C110" s="41"/>
      <c r="D110" s="200" t="s">
        <v>185</v>
      </c>
      <c r="E110" s="41"/>
      <c r="F110" s="201" t="s">
        <v>230</v>
      </c>
      <c r="G110" s="41"/>
      <c r="H110" s="41"/>
      <c r="I110" s="144"/>
      <c r="J110" s="41"/>
      <c r="K110" s="41"/>
      <c r="L110" s="45"/>
      <c r="M110" s="202"/>
      <c r="N110" s="81"/>
      <c r="O110" s="81"/>
      <c r="P110" s="81"/>
      <c r="Q110" s="81"/>
      <c r="R110" s="81"/>
      <c r="S110" s="81"/>
      <c r="T110" s="82"/>
      <c r="AT110" s="18" t="s">
        <v>185</v>
      </c>
      <c r="AU110" s="18" t="s">
        <v>80</v>
      </c>
    </row>
    <row r="111" s="1" customFormat="1" ht="22.5" customHeight="1">
      <c r="B111" s="40"/>
      <c r="C111" s="188" t="s">
        <v>200</v>
      </c>
      <c r="D111" s="188" t="s">
        <v>168</v>
      </c>
      <c r="E111" s="189" t="s">
        <v>231</v>
      </c>
      <c r="F111" s="190" t="s">
        <v>232</v>
      </c>
      <c r="G111" s="191" t="s">
        <v>204</v>
      </c>
      <c r="H111" s="192">
        <v>8</v>
      </c>
      <c r="I111" s="193"/>
      <c r="J111" s="194">
        <f>ROUND(I111*H111,2)</f>
        <v>0</v>
      </c>
      <c r="K111" s="190" t="s">
        <v>172</v>
      </c>
      <c r="L111" s="45"/>
      <c r="M111" s="195" t="s">
        <v>39</v>
      </c>
      <c r="N111" s="196" t="s">
        <v>53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173</v>
      </c>
      <c r="AT111" s="18" t="s">
        <v>168</v>
      </c>
      <c r="AU111" s="18" t="s">
        <v>80</v>
      </c>
      <c r="AY111" s="18" t="s">
        <v>174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173</v>
      </c>
      <c r="BK111" s="199">
        <f>ROUND(I111*H111,2)</f>
        <v>0</v>
      </c>
      <c r="BL111" s="18" t="s">
        <v>173</v>
      </c>
      <c r="BM111" s="18" t="s">
        <v>233</v>
      </c>
    </row>
    <row r="112" s="1" customFormat="1">
      <c r="B112" s="40"/>
      <c r="C112" s="41"/>
      <c r="D112" s="200" t="s">
        <v>185</v>
      </c>
      <c r="E112" s="41"/>
      <c r="F112" s="201" t="s">
        <v>234</v>
      </c>
      <c r="G112" s="41"/>
      <c r="H112" s="41"/>
      <c r="I112" s="144"/>
      <c r="J112" s="41"/>
      <c r="K112" s="41"/>
      <c r="L112" s="45"/>
      <c r="M112" s="202"/>
      <c r="N112" s="81"/>
      <c r="O112" s="81"/>
      <c r="P112" s="81"/>
      <c r="Q112" s="81"/>
      <c r="R112" s="81"/>
      <c r="S112" s="81"/>
      <c r="T112" s="82"/>
      <c r="AT112" s="18" t="s">
        <v>185</v>
      </c>
      <c r="AU112" s="18" t="s">
        <v>80</v>
      </c>
    </row>
    <row r="113" s="1" customFormat="1" ht="33.75" customHeight="1">
      <c r="B113" s="40"/>
      <c r="C113" s="188" t="s">
        <v>235</v>
      </c>
      <c r="D113" s="188" t="s">
        <v>168</v>
      </c>
      <c r="E113" s="189" t="s">
        <v>236</v>
      </c>
      <c r="F113" s="190" t="s">
        <v>237</v>
      </c>
      <c r="G113" s="191" t="s">
        <v>238</v>
      </c>
      <c r="H113" s="192">
        <v>4</v>
      </c>
      <c r="I113" s="193"/>
      <c r="J113" s="194">
        <f>ROUND(I113*H113,2)</f>
        <v>0</v>
      </c>
      <c r="K113" s="190" t="s">
        <v>172</v>
      </c>
      <c r="L113" s="45"/>
      <c r="M113" s="195" t="s">
        <v>39</v>
      </c>
      <c r="N113" s="196" t="s">
        <v>53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173</v>
      </c>
      <c r="AT113" s="18" t="s">
        <v>168</v>
      </c>
      <c r="AU113" s="18" t="s">
        <v>80</v>
      </c>
      <c r="AY113" s="18" t="s">
        <v>174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173</v>
      </c>
      <c r="BK113" s="199">
        <f>ROUND(I113*H113,2)</f>
        <v>0</v>
      </c>
      <c r="BL113" s="18" t="s">
        <v>173</v>
      </c>
      <c r="BM113" s="18" t="s">
        <v>239</v>
      </c>
    </row>
    <row r="114" s="1" customFormat="1">
      <c r="B114" s="40"/>
      <c r="C114" s="41"/>
      <c r="D114" s="200" t="s">
        <v>185</v>
      </c>
      <c r="E114" s="41"/>
      <c r="F114" s="201" t="s">
        <v>240</v>
      </c>
      <c r="G114" s="41"/>
      <c r="H114" s="41"/>
      <c r="I114" s="144"/>
      <c r="J114" s="41"/>
      <c r="K114" s="41"/>
      <c r="L114" s="45"/>
      <c r="M114" s="202"/>
      <c r="N114" s="81"/>
      <c r="O114" s="81"/>
      <c r="P114" s="81"/>
      <c r="Q114" s="81"/>
      <c r="R114" s="81"/>
      <c r="S114" s="81"/>
      <c r="T114" s="82"/>
      <c r="AT114" s="18" t="s">
        <v>185</v>
      </c>
      <c r="AU114" s="18" t="s">
        <v>80</v>
      </c>
    </row>
    <row r="115" s="1" customFormat="1" ht="33.75" customHeight="1">
      <c r="B115" s="40"/>
      <c r="C115" s="188" t="s">
        <v>205</v>
      </c>
      <c r="D115" s="188" t="s">
        <v>168</v>
      </c>
      <c r="E115" s="189" t="s">
        <v>241</v>
      </c>
      <c r="F115" s="190" t="s">
        <v>242</v>
      </c>
      <c r="G115" s="191" t="s">
        <v>238</v>
      </c>
      <c r="H115" s="192">
        <v>4</v>
      </c>
      <c r="I115" s="193"/>
      <c r="J115" s="194">
        <f>ROUND(I115*H115,2)</f>
        <v>0</v>
      </c>
      <c r="K115" s="190" t="s">
        <v>172</v>
      </c>
      <c r="L115" s="45"/>
      <c r="M115" s="195" t="s">
        <v>39</v>
      </c>
      <c r="N115" s="196" t="s">
        <v>53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173</v>
      </c>
      <c r="AT115" s="18" t="s">
        <v>168</v>
      </c>
      <c r="AU115" s="18" t="s">
        <v>80</v>
      </c>
      <c r="AY115" s="18" t="s">
        <v>174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173</v>
      </c>
      <c r="BK115" s="199">
        <f>ROUND(I115*H115,2)</f>
        <v>0</v>
      </c>
      <c r="BL115" s="18" t="s">
        <v>173</v>
      </c>
      <c r="BM115" s="18" t="s">
        <v>243</v>
      </c>
    </row>
    <row r="116" s="1" customFormat="1">
      <c r="B116" s="40"/>
      <c r="C116" s="41"/>
      <c r="D116" s="200" t="s">
        <v>185</v>
      </c>
      <c r="E116" s="41"/>
      <c r="F116" s="201" t="s">
        <v>244</v>
      </c>
      <c r="G116" s="41"/>
      <c r="H116" s="41"/>
      <c r="I116" s="144"/>
      <c r="J116" s="41"/>
      <c r="K116" s="41"/>
      <c r="L116" s="45"/>
      <c r="M116" s="202"/>
      <c r="N116" s="81"/>
      <c r="O116" s="81"/>
      <c r="P116" s="81"/>
      <c r="Q116" s="81"/>
      <c r="R116" s="81"/>
      <c r="S116" s="81"/>
      <c r="T116" s="82"/>
      <c r="AT116" s="18" t="s">
        <v>185</v>
      </c>
      <c r="AU116" s="18" t="s">
        <v>80</v>
      </c>
    </row>
    <row r="117" s="1" customFormat="1" ht="33.75" customHeight="1">
      <c r="B117" s="40"/>
      <c r="C117" s="188" t="s">
        <v>8</v>
      </c>
      <c r="D117" s="188" t="s">
        <v>168</v>
      </c>
      <c r="E117" s="189" t="s">
        <v>245</v>
      </c>
      <c r="F117" s="190" t="s">
        <v>246</v>
      </c>
      <c r="G117" s="191" t="s">
        <v>247</v>
      </c>
      <c r="H117" s="192">
        <v>300</v>
      </c>
      <c r="I117" s="193"/>
      <c r="J117" s="194">
        <f>ROUND(I117*H117,2)</f>
        <v>0</v>
      </c>
      <c r="K117" s="190" t="s">
        <v>172</v>
      </c>
      <c r="L117" s="45"/>
      <c r="M117" s="195" t="s">
        <v>39</v>
      </c>
      <c r="N117" s="196" t="s">
        <v>53</v>
      </c>
      <c r="O117" s="8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18" t="s">
        <v>173</v>
      </c>
      <c r="AT117" s="18" t="s">
        <v>168</v>
      </c>
      <c r="AU117" s="18" t="s">
        <v>80</v>
      </c>
      <c r="AY117" s="18" t="s">
        <v>174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173</v>
      </c>
      <c r="BK117" s="199">
        <f>ROUND(I117*H117,2)</f>
        <v>0</v>
      </c>
      <c r="BL117" s="18" t="s">
        <v>173</v>
      </c>
      <c r="BM117" s="18" t="s">
        <v>248</v>
      </c>
    </row>
    <row r="118" s="1" customFormat="1">
      <c r="B118" s="40"/>
      <c r="C118" s="41"/>
      <c r="D118" s="200" t="s">
        <v>185</v>
      </c>
      <c r="E118" s="41"/>
      <c r="F118" s="201" t="s">
        <v>249</v>
      </c>
      <c r="G118" s="41"/>
      <c r="H118" s="41"/>
      <c r="I118" s="144"/>
      <c r="J118" s="41"/>
      <c r="K118" s="41"/>
      <c r="L118" s="45"/>
      <c r="M118" s="202"/>
      <c r="N118" s="81"/>
      <c r="O118" s="81"/>
      <c r="P118" s="81"/>
      <c r="Q118" s="81"/>
      <c r="R118" s="81"/>
      <c r="S118" s="81"/>
      <c r="T118" s="82"/>
      <c r="AT118" s="18" t="s">
        <v>185</v>
      </c>
      <c r="AU118" s="18" t="s">
        <v>80</v>
      </c>
    </row>
    <row r="119" s="1" customFormat="1" ht="45" customHeight="1">
      <c r="B119" s="40"/>
      <c r="C119" s="188" t="s">
        <v>210</v>
      </c>
      <c r="D119" s="188" t="s">
        <v>168</v>
      </c>
      <c r="E119" s="189" t="s">
        <v>250</v>
      </c>
      <c r="F119" s="190" t="s">
        <v>251</v>
      </c>
      <c r="G119" s="191" t="s">
        <v>219</v>
      </c>
      <c r="H119" s="192">
        <v>0.29999999999999999</v>
      </c>
      <c r="I119" s="193"/>
      <c r="J119" s="194">
        <f>ROUND(I119*H119,2)</f>
        <v>0</v>
      </c>
      <c r="K119" s="190" t="s">
        <v>172</v>
      </c>
      <c r="L119" s="45"/>
      <c r="M119" s="195" t="s">
        <v>39</v>
      </c>
      <c r="N119" s="196" t="s">
        <v>53</v>
      </c>
      <c r="O119" s="8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18" t="s">
        <v>173</v>
      </c>
      <c r="AT119" s="18" t="s">
        <v>168</v>
      </c>
      <c r="AU119" s="18" t="s">
        <v>80</v>
      </c>
      <c r="AY119" s="18" t="s">
        <v>174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173</v>
      </c>
      <c r="BK119" s="199">
        <f>ROUND(I119*H119,2)</f>
        <v>0</v>
      </c>
      <c r="BL119" s="18" t="s">
        <v>173</v>
      </c>
      <c r="BM119" s="18" t="s">
        <v>252</v>
      </c>
    </row>
    <row r="120" s="1" customFormat="1">
      <c r="B120" s="40"/>
      <c r="C120" s="41"/>
      <c r="D120" s="200" t="s">
        <v>185</v>
      </c>
      <c r="E120" s="41"/>
      <c r="F120" s="201" t="s">
        <v>253</v>
      </c>
      <c r="G120" s="41"/>
      <c r="H120" s="41"/>
      <c r="I120" s="144"/>
      <c r="J120" s="41"/>
      <c r="K120" s="41"/>
      <c r="L120" s="45"/>
      <c r="M120" s="202"/>
      <c r="N120" s="81"/>
      <c r="O120" s="81"/>
      <c r="P120" s="81"/>
      <c r="Q120" s="81"/>
      <c r="R120" s="81"/>
      <c r="S120" s="81"/>
      <c r="T120" s="82"/>
      <c r="AT120" s="18" t="s">
        <v>185</v>
      </c>
      <c r="AU120" s="18" t="s">
        <v>80</v>
      </c>
    </row>
    <row r="121" s="1" customFormat="1" ht="22.5" customHeight="1">
      <c r="B121" s="40"/>
      <c r="C121" s="188" t="s">
        <v>254</v>
      </c>
      <c r="D121" s="188" t="s">
        <v>168</v>
      </c>
      <c r="E121" s="189" t="s">
        <v>255</v>
      </c>
      <c r="F121" s="190" t="s">
        <v>256</v>
      </c>
      <c r="G121" s="191" t="s">
        <v>219</v>
      </c>
      <c r="H121" s="192">
        <v>0.027</v>
      </c>
      <c r="I121" s="193"/>
      <c r="J121" s="194">
        <f>ROUND(I121*H121,2)</f>
        <v>0</v>
      </c>
      <c r="K121" s="190" t="s">
        <v>172</v>
      </c>
      <c r="L121" s="45"/>
      <c r="M121" s="195" t="s">
        <v>39</v>
      </c>
      <c r="N121" s="196" t="s">
        <v>53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173</v>
      </c>
      <c r="AT121" s="18" t="s">
        <v>168</v>
      </c>
      <c r="AU121" s="18" t="s">
        <v>80</v>
      </c>
      <c r="AY121" s="18" t="s">
        <v>174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173</v>
      </c>
      <c r="BK121" s="199">
        <f>ROUND(I121*H121,2)</f>
        <v>0</v>
      </c>
      <c r="BL121" s="18" t="s">
        <v>173</v>
      </c>
      <c r="BM121" s="18" t="s">
        <v>257</v>
      </c>
    </row>
    <row r="122" s="1" customFormat="1">
      <c r="B122" s="40"/>
      <c r="C122" s="41"/>
      <c r="D122" s="200" t="s">
        <v>175</v>
      </c>
      <c r="E122" s="41"/>
      <c r="F122" s="201" t="s">
        <v>258</v>
      </c>
      <c r="G122" s="41"/>
      <c r="H122" s="41"/>
      <c r="I122" s="144"/>
      <c r="J122" s="41"/>
      <c r="K122" s="41"/>
      <c r="L122" s="45"/>
      <c r="M122" s="202"/>
      <c r="N122" s="81"/>
      <c r="O122" s="81"/>
      <c r="P122" s="81"/>
      <c r="Q122" s="81"/>
      <c r="R122" s="81"/>
      <c r="S122" s="81"/>
      <c r="T122" s="82"/>
      <c r="AT122" s="18" t="s">
        <v>175</v>
      </c>
      <c r="AU122" s="18" t="s">
        <v>80</v>
      </c>
    </row>
    <row r="123" s="9" customFormat="1">
      <c r="B123" s="203"/>
      <c r="C123" s="204"/>
      <c r="D123" s="200" t="s">
        <v>177</v>
      </c>
      <c r="E123" s="205" t="s">
        <v>39</v>
      </c>
      <c r="F123" s="206" t="s">
        <v>259</v>
      </c>
      <c r="G123" s="204"/>
      <c r="H123" s="207">
        <v>0.027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177</v>
      </c>
      <c r="AU123" s="213" t="s">
        <v>80</v>
      </c>
      <c r="AV123" s="9" t="s">
        <v>89</v>
      </c>
      <c r="AW123" s="9" t="s">
        <v>41</v>
      </c>
      <c r="AX123" s="9" t="s">
        <v>80</v>
      </c>
      <c r="AY123" s="213" t="s">
        <v>174</v>
      </c>
    </row>
    <row r="124" s="10" customFormat="1">
      <c r="B124" s="214"/>
      <c r="C124" s="215"/>
      <c r="D124" s="200" t="s">
        <v>177</v>
      </c>
      <c r="E124" s="216" t="s">
        <v>39</v>
      </c>
      <c r="F124" s="217" t="s">
        <v>180</v>
      </c>
      <c r="G124" s="215"/>
      <c r="H124" s="218">
        <v>0.027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177</v>
      </c>
      <c r="AU124" s="224" t="s">
        <v>80</v>
      </c>
      <c r="AV124" s="10" t="s">
        <v>173</v>
      </c>
      <c r="AW124" s="10" t="s">
        <v>41</v>
      </c>
      <c r="AX124" s="10" t="s">
        <v>87</v>
      </c>
      <c r="AY124" s="224" t="s">
        <v>174</v>
      </c>
    </row>
    <row r="125" s="1" customFormat="1" ht="22.5" customHeight="1">
      <c r="B125" s="40"/>
      <c r="C125" s="188" t="s">
        <v>214</v>
      </c>
      <c r="D125" s="188" t="s">
        <v>168</v>
      </c>
      <c r="E125" s="189" t="s">
        <v>260</v>
      </c>
      <c r="F125" s="190" t="s">
        <v>261</v>
      </c>
      <c r="G125" s="191" t="s">
        <v>219</v>
      </c>
      <c r="H125" s="192">
        <v>0.27300000000000002</v>
      </c>
      <c r="I125" s="193"/>
      <c r="J125" s="194">
        <f>ROUND(I125*H125,2)</f>
        <v>0</v>
      </c>
      <c r="K125" s="190" t="s">
        <v>172</v>
      </c>
      <c r="L125" s="45"/>
      <c r="M125" s="195" t="s">
        <v>39</v>
      </c>
      <c r="N125" s="196" t="s">
        <v>53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173</v>
      </c>
      <c r="AT125" s="18" t="s">
        <v>168</v>
      </c>
      <c r="AU125" s="18" t="s">
        <v>80</v>
      </c>
      <c r="AY125" s="18" t="s">
        <v>174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173</v>
      </c>
      <c r="BK125" s="199">
        <f>ROUND(I125*H125,2)</f>
        <v>0</v>
      </c>
      <c r="BL125" s="18" t="s">
        <v>173</v>
      </c>
      <c r="BM125" s="18" t="s">
        <v>262</v>
      </c>
    </row>
    <row r="126" s="1" customFormat="1">
      <c r="B126" s="40"/>
      <c r="C126" s="41"/>
      <c r="D126" s="200" t="s">
        <v>175</v>
      </c>
      <c r="E126" s="41"/>
      <c r="F126" s="201" t="s">
        <v>258</v>
      </c>
      <c r="G126" s="41"/>
      <c r="H126" s="41"/>
      <c r="I126" s="144"/>
      <c r="J126" s="41"/>
      <c r="K126" s="41"/>
      <c r="L126" s="45"/>
      <c r="M126" s="202"/>
      <c r="N126" s="81"/>
      <c r="O126" s="81"/>
      <c r="P126" s="81"/>
      <c r="Q126" s="81"/>
      <c r="R126" s="81"/>
      <c r="S126" s="81"/>
      <c r="T126" s="82"/>
      <c r="AT126" s="18" t="s">
        <v>175</v>
      </c>
      <c r="AU126" s="18" t="s">
        <v>80</v>
      </c>
    </row>
    <row r="127" s="9" customFormat="1">
      <c r="B127" s="203"/>
      <c r="C127" s="204"/>
      <c r="D127" s="200" t="s">
        <v>177</v>
      </c>
      <c r="E127" s="205" t="s">
        <v>39</v>
      </c>
      <c r="F127" s="206" t="s">
        <v>263</v>
      </c>
      <c r="G127" s="204"/>
      <c r="H127" s="207">
        <v>0.27300000000000002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177</v>
      </c>
      <c r="AU127" s="213" t="s">
        <v>80</v>
      </c>
      <c r="AV127" s="9" t="s">
        <v>89</v>
      </c>
      <c r="AW127" s="9" t="s">
        <v>41</v>
      </c>
      <c r="AX127" s="9" t="s">
        <v>80</v>
      </c>
      <c r="AY127" s="213" t="s">
        <v>174</v>
      </c>
    </row>
    <row r="128" s="10" customFormat="1">
      <c r="B128" s="214"/>
      <c r="C128" s="215"/>
      <c r="D128" s="200" t="s">
        <v>177</v>
      </c>
      <c r="E128" s="216" t="s">
        <v>39</v>
      </c>
      <c r="F128" s="217" t="s">
        <v>180</v>
      </c>
      <c r="G128" s="215"/>
      <c r="H128" s="218">
        <v>0.27300000000000002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177</v>
      </c>
      <c r="AU128" s="224" t="s">
        <v>80</v>
      </c>
      <c r="AV128" s="10" t="s">
        <v>173</v>
      </c>
      <c r="AW128" s="10" t="s">
        <v>41</v>
      </c>
      <c r="AX128" s="10" t="s">
        <v>87</v>
      </c>
      <c r="AY128" s="224" t="s">
        <v>174</v>
      </c>
    </row>
    <row r="129" s="1" customFormat="1" ht="45" customHeight="1">
      <c r="B129" s="40"/>
      <c r="C129" s="188" t="s">
        <v>264</v>
      </c>
      <c r="D129" s="188" t="s">
        <v>168</v>
      </c>
      <c r="E129" s="189" t="s">
        <v>265</v>
      </c>
      <c r="F129" s="190" t="s">
        <v>266</v>
      </c>
      <c r="G129" s="191" t="s">
        <v>267</v>
      </c>
      <c r="H129" s="192">
        <v>2</v>
      </c>
      <c r="I129" s="193"/>
      <c r="J129" s="194">
        <f>ROUND(I129*H129,2)</f>
        <v>0</v>
      </c>
      <c r="K129" s="190" t="s">
        <v>172</v>
      </c>
      <c r="L129" s="45"/>
      <c r="M129" s="195" t="s">
        <v>39</v>
      </c>
      <c r="N129" s="196" t="s">
        <v>53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173</v>
      </c>
      <c r="AT129" s="18" t="s">
        <v>168</v>
      </c>
      <c r="AU129" s="18" t="s">
        <v>80</v>
      </c>
      <c r="AY129" s="18" t="s">
        <v>174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173</v>
      </c>
      <c r="BK129" s="199">
        <f>ROUND(I129*H129,2)</f>
        <v>0</v>
      </c>
      <c r="BL129" s="18" t="s">
        <v>173</v>
      </c>
      <c r="BM129" s="18" t="s">
        <v>268</v>
      </c>
    </row>
    <row r="130" s="1" customFormat="1">
      <c r="B130" s="40"/>
      <c r="C130" s="41"/>
      <c r="D130" s="200" t="s">
        <v>185</v>
      </c>
      <c r="E130" s="41"/>
      <c r="F130" s="201" t="s">
        <v>269</v>
      </c>
      <c r="G130" s="41"/>
      <c r="H130" s="41"/>
      <c r="I130" s="144"/>
      <c r="J130" s="41"/>
      <c r="K130" s="41"/>
      <c r="L130" s="45"/>
      <c r="M130" s="202"/>
      <c r="N130" s="81"/>
      <c r="O130" s="81"/>
      <c r="P130" s="81"/>
      <c r="Q130" s="81"/>
      <c r="R130" s="81"/>
      <c r="S130" s="81"/>
      <c r="T130" s="82"/>
      <c r="AT130" s="18" t="s">
        <v>185</v>
      </c>
      <c r="AU130" s="18" t="s">
        <v>80</v>
      </c>
    </row>
    <row r="131" s="1" customFormat="1" ht="45" customHeight="1">
      <c r="B131" s="40"/>
      <c r="C131" s="188" t="s">
        <v>220</v>
      </c>
      <c r="D131" s="188" t="s">
        <v>168</v>
      </c>
      <c r="E131" s="189" t="s">
        <v>270</v>
      </c>
      <c r="F131" s="190" t="s">
        <v>271</v>
      </c>
      <c r="G131" s="191" t="s">
        <v>267</v>
      </c>
      <c r="H131" s="192">
        <v>2</v>
      </c>
      <c r="I131" s="193"/>
      <c r="J131" s="194">
        <f>ROUND(I131*H131,2)</f>
        <v>0</v>
      </c>
      <c r="K131" s="190" t="s">
        <v>172</v>
      </c>
      <c r="L131" s="45"/>
      <c r="M131" s="195" t="s">
        <v>39</v>
      </c>
      <c r="N131" s="196" t="s">
        <v>53</v>
      </c>
      <c r="O131" s="8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AR131" s="18" t="s">
        <v>173</v>
      </c>
      <c r="AT131" s="18" t="s">
        <v>168</v>
      </c>
      <c r="AU131" s="18" t="s">
        <v>80</v>
      </c>
      <c r="AY131" s="18" t="s">
        <v>174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173</v>
      </c>
      <c r="BK131" s="199">
        <f>ROUND(I131*H131,2)</f>
        <v>0</v>
      </c>
      <c r="BL131" s="18" t="s">
        <v>173</v>
      </c>
      <c r="BM131" s="18" t="s">
        <v>272</v>
      </c>
    </row>
    <row r="132" s="1" customFormat="1">
      <c r="B132" s="40"/>
      <c r="C132" s="41"/>
      <c r="D132" s="200" t="s">
        <v>185</v>
      </c>
      <c r="E132" s="41"/>
      <c r="F132" s="201" t="s">
        <v>273</v>
      </c>
      <c r="G132" s="41"/>
      <c r="H132" s="41"/>
      <c r="I132" s="144"/>
      <c r="J132" s="41"/>
      <c r="K132" s="41"/>
      <c r="L132" s="45"/>
      <c r="M132" s="202"/>
      <c r="N132" s="81"/>
      <c r="O132" s="81"/>
      <c r="P132" s="81"/>
      <c r="Q132" s="81"/>
      <c r="R132" s="81"/>
      <c r="S132" s="81"/>
      <c r="T132" s="82"/>
      <c r="AT132" s="18" t="s">
        <v>185</v>
      </c>
      <c r="AU132" s="18" t="s">
        <v>80</v>
      </c>
    </row>
    <row r="133" s="1" customFormat="1" ht="33.75" customHeight="1">
      <c r="B133" s="40"/>
      <c r="C133" s="188" t="s">
        <v>7</v>
      </c>
      <c r="D133" s="188" t="s">
        <v>168</v>
      </c>
      <c r="E133" s="189" t="s">
        <v>274</v>
      </c>
      <c r="F133" s="190" t="s">
        <v>275</v>
      </c>
      <c r="G133" s="191" t="s">
        <v>267</v>
      </c>
      <c r="H133" s="192">
        <v>2</v>
      </c>
      <c r="I133" s="193"/>
      <c r="J133" s="194">
        <f>ROUND(I133*H133,2)</f>
        <v>0</v>
      </c>
      <c r="K133" s="190" t="s">
        <v>172</v>
      </c>
      <c r="L133" s="45"/>
      <c r="M133" s="195" t="s">
        <v>39</v>
      </c>
      <c r="N133" s="196" t="s">
        <v>53</v>
      </c>
      <c r="O133" s="8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AR133" s="18" t="s">
        <v>173</v>
      </c>
      <c r="AT133" s="18" t="s">
        <v>168</v>
      </c>
      <c r="AU133" s="18" t="s">
        <v>80</v>
      </c>
      <c r="AY133" s="18" t="s">
        <v>174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173</v>
      </c>
      <c r="BK133" s="199">
        <f>ROUND(I133*H133,2)</f>
        <v>0</v>
      </c>
      <c r="BL133" s="18" t="s">
        <v>173</v>
      </c>
      <c r="BM133" s="18" t="s">
        <v>276</v>
      </c>
    </row>
    <row r="134" s="1" customFormat="1">
      <c r="B134" s="40"/>
      <c r="C134" s="41"/>
      <c r="D134" s="200" t="s">
        <v>185</v>
      </c>
      <c r="E134" s="41"/>
      <c r="F134" s="201" t="s">
        <v>277</v>
      </c>
      <c r="G134" s="41"/>
      <c r="H134" s="41"/>
      <c r="I134" s="144"/>
      <c r="J134" s="41"/>
      <c r="K134" s="41"/>
      <c r="L134" s="45"/>
      <c r="M134" s="202"/>
      <c r="N134" s="81"/>
      <c r="O134" s="81"/>
      <c r="P134" s="81"/>
      <c r="Q134" s="81"/>
      <c r="R134" s="81"/>
      <c r="S134" s="81"/>
      <c r="T134" s="82"/>
      <c r="AT134" s="18" t="s">
        <v>185</v>
      </c>
      <c r="AU134" s="18" t="s">
        <v>80</v>
      </c>
    </row>
    <row r="135" s="1" customFormat="1" ht="45" customHeight="1">
      <c r="B135" s="40"/>
      <c r="C135" s="188" t="s">
        <v>224</v>
      </c>
      <c r="D135" s="188" t="s">
        <v>168</v>
      </c>
      <c r="E135" s="189" t="s">
        <v>278</v>
      </c>
      <c r="F135" s="190" t="s">
        <v>279</v>
      </c>
      <c r="G135" s="191" t="s">
        <v>280</v>
      </c>
      <c r="H135" s="192">
        <v>242</v>
      </c>
      <c r="I135" s="193"/>
      <c r="J135" s="194">
        <f>ROUND(I135*H135,2)</f>
        <v>0</v>
      </c>
      <c r="K135" s="190" t="s">
        <v>172</v>
      </c>
      <c r="L135" s="45"/>
      <c r="M135" s="195" t="s">
        <v>39</v>
      </c>
      <c r="N135" s="196" t="s">
        <v>53</v>
      </c>
      <c r="O135" s="8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8" t="s">
        <v>173</v>
      </c>
      <c r="AT135" s="18" t="s">
        <v>168</v>
      </c>
      <c r="AU135" s="18" t="s">
        <v>80</v>
      </c>
      <c r="AY135" s="18" t="s">
        <v>174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173</v>
      </c>
      <c r="BK135" s="199">
        <f>ROUND(I135*H135,2)</f>
        <v>0</v>
      </c>
      <c r="BL135" s="18" t="s">
        <v>173</v>
      </c>
      <c r="BM135" s="18" t="s">
        <v>281</v>
      </c>
    </row>
    <row r="136" s="1" customFormat="1">
      <c r="B136" s="40"/>
      <c r="C136" s="41"/>
      <c r="D136" s="200" t="s">
        <v>185</v>
      </c>
      <c r="E136" s="41"/>
      <c r="F136" s="201" t="s">
        <v>282</v>
      </c>
      <c r="G136" s="41"/>
      <c r="H136" s="41"/>
      <c r="I136" s="144"/>
      <c r="J136" s="41"/>
      <c r="K136" s="41"/>
      <c r="L136" s="45"/>
      <c r="M136" s="202"/>
      <c r="N136" s="81"/>
      <c r="O136" s="81"/>
      <c r="P136" s="81"/>
      <c r="Q136" s="81"/>
      <c r="R136" s="81"/>
      <c r="S136" s="81"/>
      <c r="T136" s="82"/>
      <c r="AT136" s="18" t="s">
        <v>185</v>
      </c>
      <c r="AU136" s="18" t="s">
        <v>80</v>
      </c>
    </row>
    <row r="137" s="1" customFormat="1" ht="45" customHeight="1">
      <c r="B137" s="40"/>
      <c r="C137" s="188" t="s">
        <v>283</v>
      </c>
      <c r="D137" s="188" t="s">
        <v>168</v>
      </c>
      <c r="E137" s="189" t="s">
        <v>284</v>
      </c>
      <c r="F137" s="190" t="s">
        <v>285</v>
      </c>
      <c r="G137" s="191" t="s">
        <v>280</v>
      </c>
      <c r="H137" s="192">
        <v>12</v>
      </c>
      <c r="I137" s="193"/>
      <c r="J137" s="194">
        <f>ROUND(I137*H137,2)</f>
        <v>0</v>
      </c>
      <c r="K137" s="190" t="s">
        <v>172</v>
      </c>
      <c r="L137" s="45"/>
      <c r="M137" s="195" t="s">
        <v>39</v>
      </c>
      <c r="N137" s="196" t="s">
        <v>53</v>
      </c>
      <c r="O137" s="8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AR137" s="18" t="s">
        <v>173</v>
      </c>
      <c r="AT137" s="18" t="s">
        <v>168</v>
      </c>
      <c r="AU137" s="18" t="s">
        <v>80</v>
      </c>
      <c r="AY137" s="18" t="s">
        <v>174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173</v>
      </c>
      <c r="BK137" s="199">
        <f>ROUND(I137*H137,2)</f>
        <v>0</v>
      </c>
      <c r="BL137" s="18" t="s">
        <v>173</v>
      </c>
      <c r="BM137" s="18" t="s">
        <v>286</v>
      </c>
    </row>
    <row r="138" s="1" customFormat="1">
      <c r="B138" s="40"/>
      <c r="C138" s="41"/>
      <c r="D138" s="200" t="s">
        <v>185</v>
      </c>
      <c r="E138" s="41"/>
      <c r="F138" s="201" t="s">
        <v>287</v>
      </c>
      <c r="G138" s="41"/>
      <c r="H138" s="41"/>
      <c r="I138" s="144"/>
      <c r="J138" s="41"/>
      <c r="K138" s="41"/>
      <c r="L138" s="45"/>
      <c r="M138" s="202"/>
      <c r="N138" s="81"/>
      <c r="O138" s="81"/>
      <c r="P138" s="81"/>
      <c r="Q138" s="81"/>
      <c r="R138" s="81"/>
      <c r="S138" s="81"/>
      <c r="T138" s="82"/>
      <c r="AT138" s="18" t="s">
        <v>185</v>
      </c>
      <c r="AU138" s="18" t="s">
        <v>80</v>
      </c>
    </row>
    <row r="139" s="1" customFormat="1" ht="22.5" customHeight="1">
      <c r="B139" s="40"/>
      <c r="C139" s="188" t="s">
        <v>229</v>
      </c>
      <c r="D139" s="188" t="s">
        <v>168</v>
      </c>
      <c r="E139" s="189" t="s">
        <v>288</v>
      </c>
      <c r="F139" s="190" t="s">
        <v>289</v>
      </c>
      <c r="G139" s="191" t="s">
        <v>280</v>
      </c>
      <c r="H139" s="192">
        <v>12</v>
      </c>
      <c r="I139" s="193"/>
      <c r="J139" s="194">
        <f>ROUND(I139*H139,2)</f>
        <v>0</v>
      </c>
      <c r="K139" s="190" t="s">
        <v>172</v>
      </c>
      <c r="L139" s="45"/>
      <c r="M139" s="195" t="s">
        <v>39</v>
      </c>
      <c r="N139" s="196" t="s">
        <v>53</v>
      </c>
      <c r="O139" s="8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AR139" s="18" t="s">
        <v>173</v>
      </c>
      <c r="AT139" s="18" t="s">
        <v>168</v>
      </c>
      <c r="AU139" s="18" t="s">
        <v>80</v>
      </c>
      <c r="AY139" s="18" t="s">
        <v>174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173</v>
      </c>
      <c r="BK139" s="199">
        <f>ROUND(I139*H139,2)</f>
        <v>0</v>
      </c>
      <c r="BL139" s="18" t="s">
        <v>173</v>
      </c>
      <c r="BM139" s="18" t="s">
        <v>290</v>
      </c>
    </row>
    <row r="140" s="1" customFormat="1">
      <c r="B140" s="40"/>
      <c r="C140" s="41"/>
      <c r="D140" s="200" t="s">
        <v>185</v>
      </c>
      <c r="E140" s="41"/>
      <c r="F140" s="201" t="s">
        <v>291</v>
      </c>
      <c r="G140" s="41"/>
      <c r="H140" s="41"/>
      <c r="I140" s="144"/>
      <c r="J140" s="41"/>
      <c r="K140" s="41"/>
      <c r="L140" s="45"/>
      <c r="M140" s="202"/>
      <c r="N140" s="81"/>
      <c r="O140" s="81"/>
      <c r="P140" s="81"/>
      <c r="Q140" s="81"/>
      <c r="R140" s="81"/>
      <c r="S140" s="81"/>
      <c r="T140" s="82"/>
      <c r="AT140" s="18" t="s">
        <v>185</v>
      </c>
      <c r="AU140" s="18" t="s">
        <v>80</v>
      </c>
    </row>
    <row r="141" s="1" customFormat="1" ht="22.5" customHeight="1">
      <c r="B141" s="40"/>
      <c r="C141" s="188" t="s">
        <v>292</v>
      </c>
      <c r="D141" s="188" t="s">
        <v>168</v>
      </c>
      <c r="E141" s="189" t="s">
        <v>293</v>
      </c>
      <c r="F141" s="190" t="s">
        <v>294</v>
      </c>
      <c r="G141" s="191" t="s">
        <v>280</v>
      </c>
      <c r="H141" s="192">
        <v>12</v>
      </c>
      <c r="I141" s="193"/>
      <c r="J141" s="194">
        <f>ROUND(I141*H141,2)</f>
        <v>0</v>
      </c>
      <c r="K141" s="190" t="s">
        <v>172</v>
      </c>
      <c r="L141" s="45"/>
      <c r="M141" s="195" t="s">
        <v>39</v>
      </c>
      <c r="N141" s="196" t="s">
        <v>53</v>
      </c>
      <c r="O141" s="8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AR141" s="18" t="s">
        <v>173</v>
      </c>
      <c r="AT141" s="18" t="s">
        <v>168</v>
      </c>
      <c r="AU141" s="18" t="s">
        <v>80</v>
      </c>
      <c r="AY141" s="18" t="s">
        <v>174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173</v>
      </c>
      <c r="BK141" s="199">
        <f>ROUND(I141*H141,2)</f>
        <v>0</v>
      </c>
      <c r="BL141" s="18" t="s">
        <v>173</v>
      </c>
      <c r="BM141" s="18" t="s">
        <v>295</v>
      </c>
    </row>
    <row r="142" s="1" customFormat="1">
      <c r="B142" s="40"/>
      <c r="C142" s="41"/>
      <c r="D142" s="200" t="s">
        <v>185</v>
      </c>
      <c r="E142" s="41"/>
      <c r="F142" s="201" t="s">
        <v>296</v>
      </c>
      <c r="G142" s="41"/>
      <c r="H142" s="41"/>
      <c r="I142" s="144"/>
      <c r="J142" s="41"/>
      <c r="K142" s="41"/>
      <c r="L142" s="45"/>
      <c r="M142" s="202"/>
      <c r="N142" s="81"/>
      <c r="O142" s="81"/>
      <c r="P142" s="81"/>
      <c r="Q142" s="81"/>
      <c r="R142" s="81"/>
      <c r="S142" s="81"/>
      <c r="T142" s="82"/>
      <c r="AT142" s="18" t="s">
        <v>185</v>
      </c>
      <c r="AU142" s="18" t="s">
        <v>80</v>
      </c>
    </row>
    <row r="143" s="1" customFormat="1" ht="22.5" customHeight="1">
      <c r="B143" s="40"/>
      <c r="C143" s="188" t="s">
        <v>233</v>
      </c>
      <c r="D143" s="188" t="s">
        <v>168</v>
      </c>
      <c r="E143" s="189" t="s">
        <v>297</v>
      </c>
      <c r="F143" s="190" t="s">
        <v>298</v>
      </c>
      <c r="G143" s="191" t="s">
        <v>183</v>
      </c>
      <c r="H143" s="192">
        <v>18.899999999999999</v>
      </c>
      <c r="I143" s="193"/>
      <c r="J143" s="194">
        <f>ROUND(I143*H143,2)</f>
        <v>0</v>
      </c>
      <c r="K143" s="190" t="s">
        <v>172</v>
      </c>
      <c r="L143" s="45"/>
      <c r="M143" s="195" t="s">
        <v>39</v>
      </c>
      <c r="N143" s="196" t="s">
        <v>53</v>
      </c>
      <c r="O143" s="8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AR143" s="18" t="s">
        <v>173</v>
      </c>
      <c r="AT143" s="18" t="s">
        <v>168</v>
      </c>
      <c r="AU143" s="18" t="s">
        <v>80</v>
      </c>
      <c r="AY143" s="18" t="s">
        <v>174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173</v>
      </c>
      <c r="BK143" s="199">
        <f>ROUND(I143*H143,2)</f>
        <v>0</v>
      </c>
      <c r="BL143" s="18" t="s">
        <v>173</v>
      </c>
      <c r="BM143" s="18" t="s">
        <v>299</v>
      </c>
    </row>
    <row r="144" s="1" customFormat="1">
      <c r="B144" s="40"/>
      <c r="C144" s="41"/>
      <c r="D144" s="200" t="s">
        <v>185</v>
      </c>
      <c r="E144" s="41"/>
      <c r="F144" s="201" t="s">
        <v>300</v>
      </c>
      <c r="G144" s="41"/>
      <c r="H144" s="41"/>
      <c r="I144" s="144"/>
      <c r="J144" s="41"/>
      <c r="K144" s="41"/>
      <c r="L144" s="45"/>
      <c r="M144" s="202"/>
      <c r="N144" s="81"/>
      <c r="O144" s="81"/>
      <c r="P144" s="81"/>
      <c r="Q144" s="81"/>
      <c r="R144" s="81"/>
      <c r="S144" s="81"/>
      <c r="T144" s="82"/>
      <c r="AT144" s="18" t="s">
        <v>185</v>
      </c>
      <c r="AU144" s="18" t="s">
        <v>80</v>
      </c>
    </row>
    <row r="145" s="1" customFormat="1" ht="22.5" customHeight="1">
      <c r="B145" s="40"/>
      <c r="C145" s="225" t="s">
        <v>301</v>
      </c>
      <c r="D145" s="225" t="s">
        <v>302</v>
      </c>
      <c r="E145" s="226" t="s">
        <v>303</v>
      </c>
      <c r="F145" s="227" t="s">
        <v>304</v>
      </c>
      <c r="G145" s="228" t="s">
        <v>171</v>
      </c>
      <c r="H145" s="229">
        <v>107.2</v>
      </c>
      <c r="I145" s="230"/>
      <c r="J145" s="231">
        <f>ROUND(I145*H145,2)</f>
        <v>0</v>
      </c>
      <c r="K145" s="227" t="s">
        <v>172</v>
      </c>
      <c r="L145" s="232"/>
      <c r="M145" s="233" t="s">
        <v>39</v>
      </c>
      <c r="N145" s="234" t="s">
        <v>53</v>
      </c>
      <c r="O145" s="81"/>
      <c r="P145" s="197">
        <f>O145*H145</f>
        <v>0</v>
      </c>
      <c r="Q145" s="197">
        <v>1</v>
      </c>
      <c r="R145" s="197">
        <f>Q145*H145</f>
        <v>107.2</v>
      </c>
      <c r="S145" s="197">
        <v>0</v>
      </c>
      <c r="T145" s="198">
        <f>S145*H145</f>
        <v>0</v>
      </c>
      <c r="AR145" s="18" t="s">
        <v>191</v>
      </c>
      <c r="AT145" s="18" t="s">
        <v>302</v>
      </c>
      <c r="AU145" s="18" t="s">
        <v>80</v>
      </c>
      <c r="AY145" s="18" t="s">
        <v>174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173</v>
      </c>
      <c r="BK145" s="199">
        <f>ROUND(I145*H145,2)</f>
        <v>0</v>
      </c>
      <c r="BL145" s="18" t="s">
        <v>173</v>
      </c>
      <c r="BM145" s="18" t="s">
        <v>305</v>
      </c>
    </row>
    <row r="146" s="1" customFormat="1">
      <c r="B146" s="40"/>
      <c r="C146" s="41"/>
      <c r="D146" s="200" t="s">
        <v>185</v>
      </c>
      <c r="E146" s="41"/>
      <c r="F146" s="201" t="s">
        <v>306</v>
      </c>
      <c r="G146" s="41"/>
      <c r="H146" s="41"/>
      <c r="I146" s="144"/>
      <c r="J146" s="41"/>
      <c r="K146" s="41"/>
      <c r="L146" s="45"/>
      <c r="M146" s="202"/>
      <c r="N146" s="81"/>
      <c r="O146" s="81"/>
      <c r="P146" s="81"/>
      <c r="Q146" s="81"/>
      <c r="R146" s="81"/>
      <c r="S146" s="81"/>
      <c r="T146" s="82"/>
      <c r="AT146" s="18" t="s">
        <v>185</v>
      </c>
      <c r="AU146" s="18" t="s">
        <v>80</v>
      </c>
    </row>
    <row r="147" s="1" customFormat="1" ht="22.5" customHeight="1">
      <c r="B147" s="40"/>
      <c r="C147" s="225" t="s">
        <v>239</v>
      </c>
      <c r="D147" s="225" t="s">
        <v>302</v>
      </c>
      <c r="E147" s="226" t="s">
        <v>307</v>
      </c>
      <c r="F147" s="227" t="s">
        <v>308</v>
      </c>
      <c r="G147" s="228" t="s">
        <v>204</v>
      </c>
      <c r="H147" s="229">
        <v>716</v>
      </c>
      <c r="I147" s="230"/>
      <c r="J147" s="231">
        <f>ROUND(I147*H147,2)</f>
        <v>0</v>
      </c>
      <c r="K147" s="227" t="s">
        <v>172</v>
      </c>
      <c r="L147" s="232"/>
      <c r="M147" s="233" t="s">
        <v>39</v>
      </c>
      <c r="N147" s="234" t="s">
        <v>53</v>
      </c>
      <c r="O147" s="81"/>
      <c r="P147" s="197">
        <f>O147*H147</f>
        <v>0</v>
      </c>
      <c r="Q147" s="197">
        <v>0.00012</v>
      </c>
      <c r="R147" s="197">
        <f>Q147*H147</f>
        <v>0.085919999999999996</v>
      </c>
      <c r="S147" s="197">
        <v>0</v>
      </c>
      <c r="T147" s="198">
        <f>S147*H147</f>
        <v>0</v>
      </c>
      <c r="AR147" s="18" t="s">
        <v>191</v>
      </c>
      <c r="AT147" s="18" t="s">
        <v>302</v>
      </c>
      <c r="AU147" s="18" t="s">
        <v>80</v>
      </c>
      <c r="AY147" s="18" t="s">
        <v>174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173</v>
      </c>
      <c r="BK147" s="199">
        <f>ROUND(I147*H147,2)</f>
        <v>0</v>
      </c>
      <c r="BL147" s="18" t="s">
        <v>173</v>
      </c>
      <c r="BM147" s="18" t="s">
        <v>309</v>
      </c>
    </row>
    <row r="148" s="1" customFormat="1" ht="22.5" customHeight="1">
      <c r="B148" s="40"/>
      <c r="C148" s="225" t="s">
        <v>310</v>
      </c>
      <c r="D148" s="225" t="s">
        <v>302</v>
      </c>
      <c r="E148" s="226" t="s">
        <v>311</v>
      </c>
      <c r="F148" s="227" t="s">
        <v>312</v>
      </c>
      <c r="G148" s="228" t="s">
        <v>204</v>
      </c>
      <c r="H148" s="229">
        <v>44</v>
      </c>
      <c r="I148" s="230"/>
      <c r="J148" s="231">
        <f>ROUND(I148*H148,2)</f>
        <v>0</v>
      </c>
      <c r="K148" s="227" t="s">
        <v>172</v>
      </c>
      <c r="L148" s="232"/>
      <c r="M148" s="233" t="s">
        <v>39</v>
      </c>
      <c r="N148" s="234" t="s">
        <v>53</v>
      </c>
      <c r="O148" s="81"/>
      <c r="P148" s="197">
        <f>O148*H148</f>
        <v>0</v>
      </c>
      <c r="Q148" s="197">
        <v>0.00123</v>
      </c>
      <c r="R148" s="197">
        <f>Q148*H148</f>
        <v>0.054120000000000001</v>
      </c>
      <c r="S148" s="197">
        <v>0</v>
      </c>
      <c r="T148" s="198">
        <f>S148*H148</f>
        <v>0</v>
      </c>
      <c r="AR148" s="18" t="s">
        <v>191</v>
      </c>
      <c r="AT148" s="18" t="s">
        <v>302</v>
      </c>
      <c r="AU148" s="18" t="s">
        <v>80</v>
      </c>
      <c r="AY148" s="18" t="s">
        <v>174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173</v>
      </c>
      <c r="BK148" s="199">
        <f>ROUND(I148*H148,2)</f>
        <v>0</v>
      </c>
      <c r="BL148" s="18" t="s">
        <v>173</v>
      </c>
      <c r="BM148" s="18" t="s">
        <v>313</v>
      </c>
    </row>
    <row r="149" s="1" customFormat="1" ht="22.5" customHeight="1">
      <c r="B149" s="40"/>
      <c r="C149" s="225" t="s">
        <v>243</v>
      </c>
      <c r="D149" s="225" t="s">
        <v>302</v>
      </c>
      <c r="E149" s="226" t="s">
        <v>314</v>
      </c>
      <c r="F149" s="227" t="s">
        <v>315</v>
      </c>
      <c r="G149" s="228" t="s">
        <v>204</v>
      </c>
      <c r="H149" s="229">
        <v>716</v>
      </c>
      <c r="I149" s="230"/>
      <c r="J149" s="231">
        <f>ROUND(I149*H149,2)</f>
        <v>0</v>
      </c>
      <c r="K149" s="227" t="s">
        <v>172</v>
      </c>
      <c r="L149" s="232"/>
      <c r="M149" s="233" t="s">
        <v>39</v>
      </c>
      <c r="N149" s="234" t="s">
        <v>53</v>
      </c>
      <c r="O149" s="81"/>
      <c r="P149" s="197">
        <f>O149*H149</f>
        <v>0</v>
      </c>
      <c r="Q149" s="197">
        <v>9.0000000000000006E-05</v>
      </c>
      <c r="R149" s="197">
        <f>Q149*H149</f>
        <v>0.064439999999999997</v>
      </c>
      <c r="S149" s="197">
        <v>0</v>
      </c>
      <c r="T149" s="198">
        <f>S149*H149</f>
        <v>0</v>
      </c>
      <c r="AR149" s="18" t="s">
        <v>191</v>
      </c>
      <c r="AT149" s="18" t="s">
        <v>302</v>
      </c>
      <c r="AU149" s="18" t="s">
        <v>80</v>
      </c>
      <c r="AY149" s="18" t="s">
        <v>174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173</v>
      </c>
      <c r="BK149" s="199">
        <f>ROUND(I149*H149,2)</f>
        <v>0</v>
      </c>
      <c r="BL149" s="18" t="s">
        <v>173</v>
      </c>
      <c r="BM149" s="18" t="s">
        <v>316</v>
      </c>
    </row>
    <row r="150" s="1" customFormat="1" ht="22.5" customHeight="1">
      <c r="B150" s="40"/>
      <c r="C150" s="225" t="s">
        <v>317</v>
      </c>
      <c r="D150" s="225" t="s">
        <v>302</v>
      </c>
      <c r="E150" s="226" t="s">
        <v>318</v>
      </c>
      <c r="F150" s="227" t="s">
        <v>319</v>
      </c>
      <c r="G150" s="228" t="s">
        <v>204</v>
      </c>
      <c r="H150" s="229">
        <v>716</v>
      </c>
      <c r="I150" s="230"/>
      <c r="J150" s="231">
        <f>ROUND(I150*H150,2)</f>
        <v>0</v>
      </c>
      <c r="K150" s="227" t="s">
        <v>172</v>
      </c>
      <c r="L150" s="232"/>
      <c r="M150" s="233" t="s">
        <v>39</v>
      </c>
      <c r="N150" s="234" t="s">
        <v>53</v>
      </c>
      <c r="O150" s="81"/>
      <c r="P150" s="197">
        <f>O150*H150</f>
        <v>0</v>
      </c>
      <c r="Q150" s="197">
        <v>0.00040999999999999999</v>
      </c>
      <c r="R150" s="197">
        <f>Q150*H150</f>
        <v>0.29355999999999999</v>
      </c>
      <c r="S150" s="197">
        <v>0</v>
      </c>
      <c r="T150" s="198">
        <f>S150*H150</f>
        <v>0</v>
      </c>
      <c r="AR150" s="18" t="s">
        <v>191</v>
      </c>
      <c r="AT150" s="18" t="s">
        <v>302</v>
      </c>
      <c r="AU150" s="18" t="s">
        <v>80</v>
      </c>
      <c r="AY150" s="18" t="s">
        <v>174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173</v>
      </c>
      <c r="BK150" s="199">
        <f>ROUND(I150*H150,2)</f>
        <v>0</v>
      </c>
      <c r="BL150" s="18" t="s">
        <v>173</v>
      </c>
      <c r="BM150" s="18" t="s">
        <v>320</v>
      </c>
    </row>
    <row r="151" s="1" customFormat="1" ht="22.5" customHeight="1">
      <c r="B151" s="40"/>
      <c r="C151" s="225" t="s">
        <v>248</v>
      </c>
      <c r="D151" s="225" t="s">
        <v>302</v>
      </c>
      <c r="E151" s="226" t="s">
        <v>321</v>
      </c>
      <c r="F151" s="227" t="s">
        <v>322</v>
      </c>
      <c r="G151" s="228" t="s">
        <v>204</v>
      </c>
      <c r="H151" s="229">
        <v>716</v>
      </c>
      <c r="I151" s="230"/>
      <c r="J151" s="231">
        <f>ROUND(I151*H151,2)</f>
        <v>0</v>
      </c>
      <c r="K151" s="227" t="s">
        <v>172</v>
      </c>
      <c r="L151" s="232"/>
      <c r="M151" s="233" t="s">
        <v>39</v>
      </c>
      <c r="N151" s="234" t="s">
        <v>53</v>
      </c>
      <c r="O151" s="81"/>
      <c r="P151" s="197">
        <f>O151*H151</f>
        <v>0</v>
      </c>
      <c r="Q151" s="197">
        <v>5.0000000000000002E-05</v>
      </c>
      <c r="R151" s="197">
        <f>Q151*H151</f>
        <v>0.035799999999999998</v>
      </c>
      <c r="S151" s="197">
        <v>0</v>
      </c>
      <c r="T151" s="198">
        <f>S151*H151</f>
        <v>0</v>
      </c>
      <c r="AR151" s="18" t="s">
        <v>191</v>
      </c>
      <c r="AT151" s="18" t="s">
        <v>302</v>
      </c>
      <c r="AU151" s="18" t="s">
        <v>80</v>
      </c>
      <c r="AY151" s="18" t="s">
        <v>174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173</v>
      </c>
      <c r="BK151" s="199">
        <f>ROUND(I151*H151,2)</f>
        <v>0</v>
      </c>
      <c r="BL151" s="18" t="s">
        <v>173</v>
      </c>
      <c r="BM151" s="18" t="s">
        <v>323</v>
      </c>
    </row>
    <row r="152" s="1" customFormat="1" ht="22.5" customHeight="1">
      <c r="B152" s="40"/>
      <c r="C152" s="225" t="s">
        <v>324</v>
      </c>
      <c r="D152" s="225" t="s">
        <v>302</v>
      </c>
      <c r="E152" s="226" t="s">
        <v>325</v>
      </c>
      <c r="F152" s="227" t="s">
        <v>326</v>
      </c>
      <c r="G152" s="228" t="s">
        <v>204</v>
      </c>
      <c r="H152" s="229">
        <v>380</v>
      </c>
      <c r="I152" s="230"/>
      <c r="J152" s="231">
        <f>ROUND(I152*H152,2)</f>
        <v>0</v>
      </c>
      <c r="K152" s="227" t="s">
        <v>172</v>
      </c>
      <c r="L152" s="232"/>
      <c r="M152" s="233" t="s">
        <v>39</v>
      </c>
      <c r="N152" s="234" t="s">
        <v>53</v>
      </c>
      <c r="O152" s="81"/>
      <c r="P152" s="197">
        <f>O152*H152</f>
        <v>0</v>
      </c>
      <c r="Q152" s="197">
        <v>0.00018000000000000001</v>
      </c>
      <c r="R152" s="197">
        <f>Q152*H152</f>
        <v>0.068400000000000002</v>
      </c>
      <c r="S152" s="197">
        <v>0</v>
      </c>
      <c r="T152" s="198">
        <f>S152*H152</f>
        <v>0</v>
      </c>
      <c r="AR152" s="18" t="s">
        <v>191</v>
      </c>
      <c r="AT152" s="18" t="s">
        <v>302</v>
      </c>
      <c r="AU152" s="18" t="s">
        <v>80</v>
      </c>
      <c r="AY152" s="18" t="s">
        <v>174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173</v>
      </c>
      <c r="BK152" s="199">
        <f>ROUND(I152*H152,2)</f>
        <v>0</v>
      </c>
      <c r="BL152" s="18" t="s">
        <v>173</v>
      </c>
      <c r="BM152" s="18" t="s">
        <v>327</v>
      </c>
    </row>
    <row r="153" s="1" customFormat="1" ht="22.5" customHeight="1">
      <c r="B153" s="40"/>
      <c r="C153" s="225" t="s">
        <v>252</v>
      </c>
      <c r="D153" s="225" t="s">
        <v>302</v>
      </c>
      <c r="E153" s="226" t="s">
        <v>328</v>
      </c>
      <c r="F153" s="227" t="s">
        <v>329</v>
      </c>
      <c r="G153" s="228" t="s">
        <v>204</v>
      </c>
      <c r="H153" s="229">
        <v>2</v>
      </c>
      <c r="I153" s="230"/>
      <c r="J153" s="231">
        <f>ROUND(I153*H153,2)</f>
        <v>0</v>
      </c>
      <c r="K153" s="227" t="s">
        <v>172</v>
      </c>
      <c r="L153" s="232"/>
      <c r="M153" s="233" t="s">
        <v>39</v>
      </c>
      <c r="N153" s="234" t="s">
        <v>53</v>
      </c>
      <c r="O153" s="81"/>
      <c r="P153" s="197">
        <f>O153*H153</f>
        <v>0</v>
      </c>
      <c r="Q153" s="197">
        <v>1.5549999999999999</v>
      </c>
      <c r="R153" s="197">
        <f>Q153*H153</f>
        <v>3.1099999999999999</v>
      </c>
      <c r="S153" s="197">
        <v>0</v>
      </c>
      <c r="T153" s="198">
        <f>S153*H153</f>
        <v>0</v>
      </c>
      <c r="AR153" s="18" t="s">
        <v>191</v>
      </c>
      <c r="AT153" s="18" t="s">
        <v>302</v>
      </c>
      <c r="AU153" s="18" t="s">
        <v>80</v>
      </c>
      <c r="AY153" s="18" t="s">
        <v>174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173</v>
      </c>
      <c r="BK153" s="199">
        <f>ROUND(I153*H153,2)</f>
        <v>0</v>
      </c>
      <c r="BL153" s="18" t="s">
        <v>173</v>
      </c>
      <c r="BM153" s="18" t="s">
        <v>330</v>
      </c>
    </row>
    <row r="154" s="1" customFormat="1">
      <c r="B154" s="40"/>
      <c r="C154" s="41"/>
      <c r="D154" s="200" t="s">
        <v>185</v>
      </c>
      <c r="E154" s="41"/>
      <c r="F154" s="201" t="s">
        <v>331</v>
      </c>
      <c r="G154" s="41"/>
      <c r="H154" s="41"/>
      <c r="I154" s="144"/>
      <c r="J154" s="41"/>
      <c r="K154" s="41"/>
      <c r="L154" s="45"/>
      <c r="M154" s="202"/>
      <c r="N154" s="81"/>
      <c r="O154" s="81"/>
      <c r="P154" s="81"/>
      <c r="Q154" s="81"/>
      <c r="R154" s="81"/>
      <c r="S154" s="81"/>
      <c r="T154" s="82"/>
      <c r="AT154" s="18" t="s">
        <v>185</v>
      </c>
      <c r="AU154" s="18" t="s">
        <v>80</v>
      </c>
    </row>
    <row r="155" s="1" customFormat="1" ht="78.75" customHeight="1">
      <c r="B155" s="40"/>
      <c r="C155" s="188" t="s">
        <v>332</v>
      </c>
      <c r="D155" s="188" t="s">
        <v>168</v>
      </c>
      <c r="E155" s="189" t="s">
        <v>333</v>
      </c>
      <c r="F155" s="190" t="s">
        <v>334</v>
      </c>
      <c r="G155" s="191" t="s">
        <v>171</v>
      </c>
      <c r="H155" s="192">
        <v>73.757999999999996</v>
      </c>
      <c r="I155" s="193"/>
      <c r="J155" s="194">
        <f>ROUND(I155*H155,2)</f>
        <v>0</v>
      </c>
      <c r="K155" s="190" t="s">
        <v>172</v>
      </c>
      <c r="L155" s="45"/>
      <c r="M155" s="195" t="s">
        <v>39</v>
      </c>
      <c r="N155" s="196" t="s">
        <v>53</v>
      </c>
      <c r="O155" s="8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AR155" s="18" t="s">
        <v>173</v>
      </c>
      <c r="AT155" s="18" t="s">
        <v>168</v>
      </c>
      <c r="AU155" s="18" t="s">
        <v>80</v>
      </c>
      <c r="AY155" s="18" t="s">
        <v>174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173</v>
      </c>
      <c r="BK155" s="199">
        <f>ROUND(I155*H155,2)</f>
        <v>0</v>
      </c>
      <c r="BL155" s="18" t="s">
        <v>173</v>
      </c>
      <c r="BM155" s="18" t="s">
        <v>335</v>
      </c>
    </row>
    <row r="156" s="9" customFormat="1">
      <c r="B156" s="203"/>
      <c r="C156" s="204"/>
      <c r="D156" s="200" t="s">
        <v>177</v>
      </c>
      <c r="E156" s="205" t="s">
        <v>39</v>
      </c>
      <c r="F156" s="206" t="s">
        <v>336</v>
      </c>
      <c r="G156" s="204"/>
      <c r="H156" s="207">
        <v>66.599999999999994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177</v>
      </c>
      <c r="AU156" s="213" t="s">
        <v>80</v>
      </c>
      <c r="AV156" s="9" t="s">
        <v>89</v>
      </c>
      <c r="AW156" s="9" t="s">
        <v>41</v>
      </c>
      <c r="AX156" s="9" t="s">
        <v>80</v>
      </c>
      <c r="AY156" s="213" t="s">
        <v>174</v>
      </c>
    </row>
    <row r="157" s="9" customFormat="1">
      <c r="B157" s="203"/>
      <c r="C157" s="204"/>
      <c r="D157" s="200" t="s">
        <v>177</v>
      </c>
      <c r="E157" s="205" t="s">
        <v>39</v>
      </c>
      <c r="F157" s="206" t="s">
        <v>337</v>
      </c>
      <c r="G157" s="204"/>
      <c r="H157" s="207">
        <v>7.0899999999999999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177</v>
      </c>
      <c r="AU157" s="213" t="s">
        <v>80</v>
      </c>
      <c r="AV157" s="9" t="s">
        <v>89</v>
      </c>
      <c r="AW157" s="9" t="s">
        <v>41</v>
      </c>
      <c r="AX157" s="9" t="s">
        <v>80</v>
      </c>
      <c r="AY157" s="213" t="s">
        <v>174</v>
      </c>
    </row>
    <row r="158" s="11" customFormat="1">
      <c r="B158" s="235"/>
      <c r="C158" s="236"/>
      <c r="D158" s="200" t="s">
        <v>177</v>
      </c>
      <c r="E158" s="237" t="s">
        <v>39</v>
      </c>
      <c r="F158" s="238" t="s">
        <v>338</v>
      </c>
      <c r="G158" s="236"/>
      <c r="H158" s="239">
        <v>73.689999999999998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177</v>
      </c>
      <c r="AU158" s="245" t="s">
        <v>80</v>
      </c>
      <c r="AV158" s="11" t="s">
        <v>187</v>
      </c>
      <c r="AW158" s="11" t="s">
        <v>41</v>
      </c>
      <c r="AX158" s="11" t="s">
        <v>80</v>
      </c>
      <c r="AY158" s="245" t="s">
        <v>174</v>
      </c>
    </row>
    <row r="159" s="9" customFormat="1">
      <c r="B159" s="203"/>
      <c r="C159" s="204"/>
      <c r="D159" s="200" t="s">
        <v>177</v>
      </c>
      <c r="E159" s="205" t="s">
        <v>39</v>
      </c>
      <c r="F159" s="206" t="s">
        <v>339</v>
      </c>
      <c r="G159" s="204"/>
      <c r="H159" s="207">
        <v>0.068000000000000005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177</v>
      </c>
      <c r="AU159" s="213" t="s">
        <v>80</v>
      </c>
      <c r="AV159" s="9" t="s">
        <v>89</v>
      </c>
      <c r="AW159" s="9" t="s">
        <v>41</v>
      </c>
      <c r="AX159" s="9" t="s">
        <v>80</v>
      </c>
      <c r="AY159" s="213" t="s">
        <v>174</v>
      </c>
    </row>
    <row r="160" s="11" customFormat="1">
      <c r="B160" s="235"/>
      <c r="C160" s="236"/>
      <c r="D160" s="200" t="s">
        <v>177</v>
      </c>
      <c r="E160" s="237" t="s">
        <v>39</v>
      </c>
      <c r="F160" s="238" t="s">
        <v>338</v>
      </c>
      <c r="G160" s="236"/>
      <c r="H160" s="239">
        <v>0.068000000000000005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177</v>
      </c>
      <c r="AU160" s="245" t="s">
        <v>80</v>
      </c>
      <c r="AV160" s="11" t="s">
        <v>187</v>
      </c>
      <c r="AW160" s="11" t="s">
        <v>41</v>
      </c>
      <c r="AX160" s="11" t="s">
        <v>80</v>
      </c>
      <c r="AY160" s="245" t="s">
        <v>174</v>
      </c>
    </row>
    <row r="161" s="10" customFormat="1">
      <c r="B161" s="214"/>
      <c r="C161" s="215"/>
      <c r="D161" s="200" t="s">
        <v>177</v>
      </c>
      <c r="E161" s="216" t="s">
        <v>39</v>
      </c>
      <c r="F161" s="217" t="s">
        <v>180</v>
      </c>
      <c r="G161" s="215"/>
      <c r="H161" s="218">
        <v>73.757999999999996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177</v>
      </c>
      <c r="AU161" s="224" t="s">
        <v>80</v>
      </c>
      <c r="AV161" s="10" t="s">
        <v>173</v>
      </c>
      <c r="AW161" s="10" t="s">
        <v>41</v>
      </c>
      <c r="AX161" s="10" t="s">
        <v>87</v>
      </c>
      <c r="AY161" s="224" t="s">
        <v>174</v>
      </c>
    </row>
    <row r="162" s="1" customFormat="1" ht="78.75" customHeight="1">
      <c r="B162" s="40"/>
      <c r="C162" s="188" t="s">
        <v>257</v>
      </c>
      <c r="D162" s="188" t="s">
        <v>168</v>
      </c>
      <c r="E162" s="189" t="s">
        <v>340</v>
      </c>
      <c r="F162" s="190" t="s">
        <v>341</v>
      </c>
      <c r="G162" s="191" t="s">
        <v>171</v>
      </c>
      <c r="H162" s="192">
        <v>14.776999999999999</v>
      </c>
      <c r="I162" s="193"/>
      <c r="J162" s="194">
        <f>ROUND(I162*H162,2)</f>
        <v>0</v>
      </c>
      <c r="K162" s="190" t="s">
        <v>172</v>
      </c>
      <c r="L162" s="45"/>
      <c r="M162" s="195" t="s">
        <v>39</v>
      </c>
      <c r="N162" s="196" t="s">
        <v>53</v>
      </c>
      <c r="O162" s="8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18" t="s">
        <v>173</v>
      </c>
      <c r="AT162" s="18" t="s">
        <v>168</v>
      </c>
      <c r="AU162" s="18" t="s">
        <v>80</v>
      </c>
      <c r="AY162" s="18" t="s">
        <v>174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173</v>
      </c>
      <c r="BK162" s="199">
        <f>ROUND(I162*H162,2)</f>
        <v>0</v>
      </c>
      <c r="BL162" s="18" t="s">
        <v>173</v>
      </c>
      <c r="BM162" s="18" t="s">
        <v>342</v>
      </c>
    </row>
    <row r="163" s="9" customFormat="1">
      <c r="B163" s="203"/>
      <c r="C163" s="204"/>
      <c r="D163" s="200" t="s">
        <v>177</v>
      </c>
      <c r="E163" s="205" t="s">
        <v>39</v>
      </c>
      <c r="F163" s="206" t="s">
        <v>343</v>
      </c>
      <c r="G163" s="204"/>
      <c r="H163" s="207">
        <v>8.2650000000000006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177</v>
      </c>
      <c r="AU163" s="213" t="s">
        <v>80</v>
      </c>
      <c r="AV163" s="9" t="s">
        <v>89</v>
      </c>
      <c r="AW163" s="9" t="s">
        <v>41</v>
      </c>
      <c r="AX163" s="9" t="s">
        <v>80</v>
      </c>
      <c r="AY163" s="213" t="s">
        <v>174</v>
      </c>
    </row>
    <row r="164" s="11" customFormat="1">
      <c r="B164" s="235"/>
      <c r="C164" s="236"/>
      <c r="D164" s="200" t="s">
        <v>177</v>
      </c>
      <c r="E164" s="237" t="s">
        <v>39</v>
      </c>
      <c r="F164" s="238" t="s">
        <v>338</v>
      </c>
      <c r="G164" s="236"/>
      <c r="H164" s="239">
        <v>8.2650000000000006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177</v>
      </c>
      <c r="AU164" s="245" t="s">
        <v>80</v>
      </c>
      <c r="AV164" s="11" t="s">
        <v>187</v>
      </c>
      <c r="AW164" s="11" t="s">
        <v>41</v>
      </c>
      <c r="AX164" s="11" t="s">
        <v>80</v>
      </c>
      <c r="AY164" s="245" t="s">
        <v>174</v>
      </c>
    </row>
    <row r="165" s="9" customFormat="1">
      <c r="B165" s="203"/>
      <c r="C165" s="204"/>
      <c r="D165" s="200" t="s">
        <v>177</v>
      </c>
      <c r="E165" s="205" t="s">
        <v>39</v>
      </c>
      <c r="F165" s="206" t="s">
        <v>344</v>
      </c>
      <c r="G165" s="204"/>
      <c r="H165" s="207">
        <v>4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177</v>
      </c>
      <c r="AU165" s="213" t="s">
        <v>80</v>
      </c>
      <c r="AV165" s="9" t="s">
        <v>89</v>
      </c>
      <c r="AW165" s="9" t="s">
        <v>41</v>
      </c>
      <c r="AX165" s="9" t="s">
        <v>80</v>
      </c>
      <c r="AY165" s="213" t="s">
        <v>174</v>
      </c>
    </row>
    <row r="166" s="9" customFormat="1">
      <c r="B166" s="203"/>
      <c r="C166" s="204"/>
      <c r="D166" s="200" t="s">
        <v>177</v>
      </c>
      <c r="E166" s="205" t="s">
        <v>39</v>
      </c>
      <c r="F166" s="206" t="s">
        <v>345</v>
      </c>
      <c r="G166" s="204"/>
      <c r="H166" s="207">
        <v>2.512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177</v>
      </c>
      <c r="AU166" s="213" t="s">
        <v>80</v>
      </c>
      <c r="AV166" s="9" t="s">
        <v>89</v>
      </c>
      <c r="AW166" s="9" t="s">
        <v>41</v>
      </c>
      <c r="AX166" s="9" t="s">
        <v>80</v>
      </c>
      <c r="AY166" s="213" t="s">
        <v>174</v>
      </c>
    </row>
    <row r="167" s="10" customFormat="1">
      <c r="B167" s="214"/>
      <c r="C167" s="215"/>
      <c r="D167" s="200" t="s">
        <v>177</v>
      </c>
      <c r="E167" s="216" t="s">
        <v>39</v>
      </c>
      <c r="F167" s="217" t="s">
        <v>180</v>
      </c>
      <c r="G167" s="215"/>
      <c r="H167" s="218">
        <v>14.777000000000001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177</v>
      </c>
      <c r="AU167" s="224" t="s">
        <v>80</v>
      </c>
      <c r="AV167" s="10" t="s">
        <v>173</v>
      </c>
      <c r="AW167" s="10" t="s">
        <v>41</v>
      </c>
      <c r="AX167" s="10" t="s">
        <v>87</v>
      </c>
      <c r="AY167" s="224" t="s">
        <v>174</v>
      </c>
    </row>
    <row r="168" s="1" customFormat="1" ht="78.75" customHeight="1">
      <c r="B168" s="40"/>
      <c r="C168" s="188" t="s">
        <v>346</v>
      </c>
      <c r="D168" s="188" t="s">
        <v>168</v>
      </c>
      <c r="E168" s="189" t="s">
        <v>347</v>
      </c>
      <c r="F168" s="190" t="s">
        <v>348</v>
      </c>
      <c r="G168" s="191" t="s">
        <v>171</v>
      </c>
      <c r="H168" s="192">
        <v>12.981</v>
      </c>
      <c r="I168" s="193"/>
      <c r="J168" s="194">
        <f>ROUND(I168*H168,2)</f>
        <v>0</v>
      </c>
      <c r="K168" s="190" t="s">
        <v>172</v>
      </c>
      <c r="L168" s="45"/>
      <c r="M168" s="195" t="s">
        <v>39</v>
      </c>
      <c r="N168" s="196" t="s">
        <v>53</v>
      </c>
      <c r="O168" s="8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AR168" s="18" t="s">
        <v>173</v>
      </c>
      <c r="AT168" s="18" t="s">
        <v>168</v>
      </c>
      <c r="AU168" s="18" t="s">
        <v>80</v>
      </c>
      <c r="AY168" s="18" t="s">
        <v>174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173</v>
      </c>
      <c r="BK168" s="199">
        <f>ROUND(I168*H168,2)</f>
        <v>0</v>
      </c>
      <c r="BL168" s="18" t="s">
        <v>173</v>
      </c>
      <c r="BM168" s="18" t="s">
        <v>349</v>
      </c>
    </row>
    <row r="169" s="9" customFormat="1">
      <c r="B169" s="203"/>
      <c r="C169" s="204"/>
      <c r="D169" s="200" t="s">
        <v>177</v>
      </c>
      <c r="E169" s="205" t="s">
        <v>39</v>
      </c>
      <c r="F169" s="206" t="s">
        <v>350</v>
      </c>
      <c r="G169" s="204"/>
      <c r="H169" s="207">
        <v>8.2650000000000006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177</v>
      </c>
      <c r="AU169" s="213" t="s">
        <v>80</v>
      </c>
      <c r="AV169" s="9" t="s">
        <v>89</v>
      </c>
      <c r="AW169" s="9" t="s">
        <v>41</v>
      </c>
      <c r="AX169" s="9" t="s">
        <v>80</v>
      </c>
      <c r="AY169" s="213" t="s">
        <v>174</v>
      </c>
    </row>
    <row r="170" s="9" customFormat="1">
      <c r="B170" s="203"/>
      <c r="C170" s="204"/>
      <c r="D170" s="200" t="s">
        <v>177</v>
      </c>
      <c r="E170" s="205" t="s">
        <v>39</v>
      </c>
      <c r="F170" s="206" t="s">
        <v>351</v>
      </c>
      <c r="G170" s="204"/>
      <c r="H170" s="207">
        <v>3.234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177</v>
      </c>
      <c r="AU170" s="213" t="s">
        <v>80</v>
      </c>
      <c r="AV170" s="9" t="s">
        <v>89</v>
      </c>
      <c r="AW170" s="9" t="s">
        <v>41</v>
      </c>
      <c r="AX170" s="9" t="s">
        <v>80</v>
      </c>
      <c r="AY170" s="213" t="s">
        <v>174</v>
      </c>
    </row>
    <row r="171" s="9" customFormat="1">
      <c r="B171" s="203"/>
      <c r="C171" s="204"/>
      <c r="D171" s="200" t="s">
        <v>177</v>
      </c>
      <c r="E171" s="205" t="s">
        <v>39</v>
      </c>
      <c r="F171" s="206" t="s">
        <v>352</v>
      </c>
      <c r="G171" s="204"/>
      <c r="H171" s="207">
        <v>1.482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177</v>
      </c>
      <c r="AU171" s="213" t="s">
        <v>80</v>
      </c>
      <c r="AV171" s="9" t="s">
        <v>89</v>
      </c>
      <c r="AW171" s="9" t="s">
        <v>41</v>
      </c>
      <c r="AX171" s="9" t="s">
        <v>80</v>
      </c>
      <c r="AY171" s="213" t="s">
        <v>174</v>
      </c>
    </row>
    <row r="172" s="10" customFormat="1">
      <c r="B172" s="214"/>
      <c r="C172" s="215"/>
      <c r="D172" s="200" t="s">
        <v>177</v>
      </c>
      <c r="E172" s="216" t="s">
        <v>39</v>
      </c>
      <c r="F172" s="217" t="s">
        <v>180</v>
      </c>
      <c r="G172" s="215"/>
      <c r="H172" s="218">
        <v>12.981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177</v>
      </c>
      <c r="AU172" s="224" t="s">
        <v>80</v>
      </c>
      <c r="AV172" s="10" t="s">
        <v>173</v>
      </c>
      <c r="AW172" s="10" t="s">
        <v>41</v>
      </c>
      <c r="AX172" s="10" t="s">
        <v>87</v>
      </c>
      <c r="AY172" s="224" t="s">
        <v>174</v>
      </c>
    </row>
    <row r="173" s="1" customFormat="1" ht="33.75" customHeight="1">
      <c r="B173" s="40"/>
      <c r="C173" s="188" t="s">
        <v>262</v>
      </c>
      <c r="D173" s="188" t="s">
        <v>168</v>
      </c>
      <c r="E173" s="189" t="s">
        <v>353</v>
      </c>
      <c r="F173" s="190" t="s">
        <v>354</v>
      </c>
      <c r="G173" s="191" t="s">
        <v>171</v>
      </c>
      <c r="H173" s="192">
        <v>12.981</v>
      </c>
      <c r="I173" s="193"/>
      <c r="J173" s="194">
        <f>ROUND(I173*H173,2)</f>
        <v>0</v>
      </c>
      <c r="K173" s="190" t="s">
        <v>172</v>
      </c>
      <c r="L173" s="45"/>
      <c r="M173" s="195" t="s">
        <v>39</v>
      </c>
      <c r="N173" s="196" t="s">
        <v>53</v>
      </c>
      <c r="O173" s="8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AR173" s="18" t="s">
        <v>173</v>
      </c>
      <c r="AT173" s="18" t="s">
        <v>168</v>
      </c>
      <c r="AU173" s="18" t="s">
        <v>80</v>
      </c>
      <c r="AY173" s="18" t="s">
        <v>174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173</v>
      </c>
      <c r="BK173" s="199">
        <f>ROUND(I173*H173,2)</f>
        <v>0</v>
      </c>
      <c r="BL173" s="18" t="s">
        <v>173</v>
      </c>
      <c r="BM173" s="18" t="s">
        <v>355</v>
      </c>
    </row>
    <row r="174" s="9" customFormat="1">
      <c r="B174" s="203"/>
      <c r="C174" s="204"/>
      <c r="D174" s="200" t="s">
        <v>177</v>
      </c>
      <c r="E174" s="205" t="s">
        <v>39</v>
      </c>
      <c r="F174" s="206" t="s">
        <v>350</v>
      </c>
      <c r="G174" s="204"/>
      <c r="H174" s="207">
        <v>8.2650000000000006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177</v>
      </c>
      <c r="AU174" s="213" t="s">
        <v>80</v>
      </c>
      <c r="AV174" s="9" t="s">
        <v>89</v>
      </c>
      <c r="AW174" s="9" t="s">
        <v>41</v>
      </c>
      <c r="AX174" s="9" t="s">
        <v>80</v>
      </c>
      <c r="AY174" s="213" t="s">
        <v>174</v>
      </c>
    </row>
    <row r="175" s="9" customFormat="1">
      <c r="B175" s="203"/>
      <c r="C175" s="204"/>
      <c r="D175" s="200" t="s">
        <v>177</v>
      </c>
      <c r="E175" s="205" t="s">
        <v>39</v>
      </c>
      <c r="F175" s="206" t="s">
        <v>351</v>
      </c>
      <c r="G175" s="204"/>
      <c r="H175" s="207">
        <v>3.234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177</v>
      </c>
      <c r="AU175" s="213" t="s">
        <v>80</v>
      </c>
      <c r="AV175" s="9" t="s">
        <v>89</v>
      </c>
      <c r="AW175" s="9" t="s">
        <v>41</v>
      </c>
      <c r="AX175" s="9" t="s">
        <v>80</v>
      </c>
      <c r="AY175" s="213" t="s">
        <v>174</v>
      </c>
    </row>
    <row r="176" s="9" customFormat="1">
      <c r="B176" s="203"/>
      <c r="C176" s="204"/>
      <c r="D176" s="200" t="s">
        <v>177</v>
      </c>
      <c r="E176" s="205" t="s">
        <v>39</v>
      </c>
      <c r="F176" s="206" t="s">
        <v>352</v>
      </c>
      <c r="G176" s="204"/>
      <c r="H176" s="207">
        <v>1.482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177</v>
      </c>
      <c r="AU176" s="213" t="s">
        <v>80</v>
      </c>
      <c r="AV176" s="9" t="s">
        <v>89</v>
      </c>
      <c r="AW176" s="9" t="s">
        <v>41</v>
      </c>
      <c r="AX176" s="9" t="s">
        <v>80</v>
      </c>
      <c r="AY176" s="213" t="s">
        <v>174</v>
      </c>
    </row>
    <row r="177" s="10" customFormat="1">
      <c r="B177" s="214"/>
      <c r="C177" s="215"/>
      <c r="D177" s="200" t="s">
        <v>177</v>
      </c>
      <c r="E177" s="216" t="s">
        <v>39</v>
      </c>
      <c r="F177" s="217" t="s">
        <v>180</v>
      </c>
      <c r="G177" s="215"/>
      <c r="H177" s="218">
        <v>12.981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177</v>
      </c>
      <c r="AU177" s="224" t="s">
        <v>80</v>
      </c>
      <c r="AV177" s="10" t="s">
        <v>173</v>
      </c>
      <c r="AW177" s="10" t="s">
        <v>41</v>
      </c>
      <c r="AX177" s="10" t="s">
        <v>87</v>
      </c>
      <c r="AY177" s="224" t="s">
        <v>174</v>
      </c>
    </row>
    <row r="178" s="1" customFormat="1" ht="33.75" customHeight="1">
      <c r="B178" s="40"/>
      <c r="C178" s="188" t="s">
        <v>356</v>
      </c>
      <c r="D178" s="188" t="s">
        <v>168</v>
      </c>
      <c r="E178" s="189" t="s">
        <v>357</v>
      </c>
      <c r="F178" s="190" t="s">
        <v>358</v>
      </c>
      <c r="G178" s="191" t="s">
        <v>171</v>
      </c>
      <c r="H178" s="192">
        <v>0.068000000000000005</v>
      </c>
      <c r="I178" s="193"/>
      <c r="J178" s="194">
        <f>ROUND(I178*H178,2)</f>
        <v>0</v>
      </c>
      <c r="K178" s="190" t="s">
        <v>172</v>
      </c>
      <c r="L178" s="45"/>
      <c r="M178" s="195" t="s">
        <v>39</v>
      </c>
      <c r="N178" s="196" t="s">
        <v>53</v>
      </c>
      <c r="O178" s="8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AR178" s="18" t="s">
        <v>173</v>
      </c>
      <c r="AT178" s="18" t="s">
        <v>168</v>
      </c>
      <c r="AU178" s="18" t="s">
        <v>80</v>
      </c>
      <c r="AY178" s="18" t="s">
        <v>174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173</v>
      </c>
      <c r="BK178" s="199">
        <f>ROUND(I178*H178,2)</f>
        <v>0</v>
      </c>
      <c r="BL178" s="18" t="s">
        <v>173</v>
      </c>
      <c r="BM178" s="18" t="s">
        <v>359</v>
      </c>
    </row>
    <row r="179" s="1" customFormat="1">
      <c r="B179" s="40"/>
      <c r="C179" s="41"/>
      <c r="D179" s="200" t="s">
        <v>185</v>
      </c>
      <c r="E179" s="41"/>
      <c r="F179" s="201" t="s">
        <v>360</v>
      </c>
      <c r="G179" s="41"/>
      <c r="H179" s="41"/>
      <c r="I179" s="144"/>
      <c r="J179" s="41"/>
      <c r="K179" s="41"/>
      <c r="L179" s="45"/>
      <c r="M179" s="246"/>
      <c r="N179" s="247"/>
      <c r="O179" s="247"/>
      <c r="P179" s="247"/>
      <c r="Q179" s="247"/>
      <c r="R179" s="247"/>
      <c r="S179" s="247"/>
      <c r="T179" s="248"/>
      <c r="AT179" s="18" t="s">
        <v>185</v>
      </c>
      <c r="AU179" s="18" t="s">
        <v>80</v>
      </c>
    </row>
    <row r="180" s="1" customFormat="1" ht="6.96" customHeight="1">
      <c r="B180" s="59"/>
      <c r="C180" s="60"/>
      <c r="D180" s="60"/>
      <c r="E180" s="60"/>
      <c r="F180" s="60"/>
      <c r="G180" s="60"/>
      <c r="H180" s="60"/>
      <c r="I180" s="168"/>
      <c r="J180" s="60"/>
      <c r="K180" s="60"/>
      <c r="L180" s="45"/>
    </row>
  </sheetData>
  <sheetProtection sheet="1" autoFilter="0" formatColumns="0" formatRows="0" objects="1" scenarios="1" spinCount="100000" saltValue="b6tfyo1PJkNnqpiuy50WukFQCpAHFKbWH+yQ5u96BXxVT16GfP8xbCcrE+kfHCXKE7PN64JZ57//oX4RMk8Vww==" hashValue="Vo9VZYHnAxbTUlxSdWN+hd9mbUu3roZ1ywnHoa0Kqdx71hzfjGJAjPPfZ5iY770knQMszCPJZE1SI+SNRulWLw==" algorithmName="SHA-512" password="CC35"/>
  <autoFilter ref="C84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97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148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361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ROUND(J85,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ROUND((SUM(BE85:BE166)),  2)</f>
        <v>0</v>
      </c>
      <c r="I35" s="157">
        <v>0.20999999999999999</v>
      </c>
      <c r="J35" s="156">
        <f>ROUND(((SUM(BE85:BE166))*I35),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ROUND((SUM(BF85:BF166)),  2)</f>
        <v>0</v>
      </c>
      <c r="I36" s="157">
        <v>0.14999999999999999</v>
      </c>
      <c r="J36" s="156">
        <f>ROUND(((SUM(BF85:BF166))*I36),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ROUND((SUM(BG85:BG166)),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ROUND((SUM(BH85:BH166)),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ROUND((SUM(BI85:BI166)),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148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Č12 - Přejezd P59 km 96,489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J85</f>
        <v>0</v>
      </c>
      <c r="K63" s="41"/>
      <c r="L63" s="45"/>
      <c r="AU63" s="18" t="s">
        <v>154</v>
      </c>
    </row>
    <row r="64" s="1" customFormat="1" ht="21.84" customHeight="1">
      <c r="B64" s="40"/>
      <c r="C64" s="41"/>
      <c r="D64" s="41"/>
      <c r="E64" s="41"/>
      <c r="F64" s="41"/>
      <c r="G64" s="41"/>
      <c r="H64" s="41"/>
      <c r="I64" s="144"/>
      <c r="J64" s="41"/>
      <c r="K64" s="41"/>
      <c r="L64" s="45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8"/>
      <c r="J65" s="60"/>
      <c r="K65" s="60"/>
      <c r="L65" s="45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71"/>
      <c r="J69" s="62"/>
      <c r="K69" s="62"/>
      <c r="L69" s="45"/>
    </row>
    <row r="70" s="1" customFormat="1" ht="24.96" customHeight="1">
      <c r="B70" s="40"/>
      <c r="C70" s="24" t="s">
        <v>155</v>
      </c>
      <c r="D70" s="41"/>
      <c r="E70" s="41"/>
      <c r="F70" s="41"/>
      <c r="G70" s="41"/>
      <c r="H70" s="41"/>
      <c r="I70" s="144"/>
      <c r="J70" s="41"/>
      <c r="K70" s="41"/>
      <c r="L70" s="45"/>
    </row>
    <row r="71" s="1" customFormat="1" ht="6.96" customHeight="1">
      <c r="B71" s="40"/>
      <c r="C71" s="41"/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12" customHeight="1">
      <c r="B72" s="40"/>
      <c r="C72" s="33" t="s">
        <v>16</v>
      </c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6.5" customHeight="1">
      <c r="B73" s="40"/>
      <c r="C73" s="41"/>
      <c r="D73" s="41"/>
      <c r="E73" s="172" t="str">
        <f>E7</f>
        <v>Oprava přejezdů P58,P60,P61 Měcholupy-Žatec</v>
      </c>
      <c r="F73" s="33"/>
      <c r="G73" s="33"/>
      <c r="H73" s="33"/>
      <c r="I73" s="144"/>
      <c r="J73" s="41"/>
      <c r="K73" s="41"/>
      <c r="L73" s="45"/>
    </row>
    <row r="74" ht="12" customHeight="1">
      <c r="B74" s="22"/>
      <c r="C74" s="33" t="s">
        <v>147</v>
      </c>
      <c r="D74" s="23"/>
      <c r="E74" s="23"/>
      <c r="F74" s="23"/>
      <c r="G74" s="23"/>
      <c r="H74" s="23"/>
      <c r="I74" s="137"/>
      <c r="J74" s="23"/>
      <c r="K74" s="23"/>
      <c r="L74" s="21"/>
    </row>
    <row r="75" s="1" customFormat="1" ht="16.5" customHeight="1">
      <c r="B75" s="40"/>
      <c r="C75" s="41"/>
      <c r="D75" s="41"/>
      <c r="E75" s="172" t="s">
        <v>148</v>
      </c>
      <c r="F75" s="41"/>
      <c r="G75" s="41"/>
      <c r="H75" s="41"/>
      <c r="I75" s="144"/>
      <c r="J75" s="41"/>
      <c r="K75" s="41"/>
      <c r="L75" s="45"/>
    </row>
    <row r="76" s="1" customFormat="1" ht="12" customHeight="1">
      <c r="B76" s="40"/>
      <c r="C76" s="33" t="s">
        <v>149</v>
      </c>
      <c r="D76" s="41"/>
      <c r="E76" s="41"/>
      <c r="F76" s="41"/>
      <c r="G76" s="41"/>
      <c r="H76" s="41"/>
      <c r="I76" s="144"/>
      <c r="J76" s="41"/>
      <c r="K76" s="41"/>
      <c r="L76" s="45"/>
    </row>
    <row r="77" s="1" customFormat="1" ht="16.5" customHeight="1">
      <c r="B77" s="40"/>
      <c r="C77" s="41"/>
      <c r="D77" s="41"/>
      <c r="E77" s="66" t="str">
        <f>E11</f>
        <v>Č12 - Přejezd P59 km 96,489</v>
      </c>
      <c r="F77" s="41"/>
      <c r="G77" s="41"/>
      <c r="H77" s="41"/>
      <c r="I77" s="144"/>
      <c r="J77" s="41"/>
      <c r="K77" s="41"/>
      <c r="L77" s="45"/>
    </row>
    <row r="78" s="1" customFormat="1" ht="6.96" customHeight="1">
      <c r="B78" s="40"/>
      <c r="C78" s="41"/>
      <c r="D78" s="41"/>
      <c r="E78" s="41"/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22</v>
      </c>
      <c r="D79" s="41"/>
      <c r="E79" s="41"/>
      <c r="F79" s="28" t="str">
        <f>F14</f>
        <v>TO Žatec</v>
      </c>
      <c r="G79" s="41"/>
      <c r="H79" s="41"/>
      <c r="I79" s="146" t="s">
        <v>24</v>
      </c>
      <c r="J79" s="69" t="str">
        <f>IF(J14="","",J14)</f>
        <v>18. 2. 2019</v>
      </c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4"/>
      <c r="J80" s="41"/>
      <c r="K80" s="41"/>
      <c r="L80" s="45"/>
    </row>
    <row r="81" s="1" customFormat="1" ht="13.65" customHeight="1">
      <c r="B81" s="40"/>
      <c r="C81" s="33" t="s">
        <v>30</v>
      </c>
      <c r="D81" s="41"/>
      <c r="E81" s="41"/>
      <c r="F81" s="28" t="str">
        <f>E17</f>
        <v>SŽDC s.o., OŘ UNL, ST Most</v>
      </c>
      <c r="G81" s="41"/>
      <c r="H81" s="41"/>
      <c r="I81" s="146" t="s">
        <v>38</v>
      </c>
      <c r="J81" s="38" t="str">
        <f>E23</f>
        <v xml:space="preserve"> </v>
      </c>
      <c r="K81" s="41"/>
      <c r="L81" s="45"/>
    </row>
    <row r="82" s="1" customFormat="1" ht="38.55" customHeight="1">
      <c r="B82" s="40"/>
      <c r="C82" s="33" t="s">
        <v>36</v>
      </c>
      <c r="D82" s="41"/>
      <c r="E82" s="41"/>
      <c r="F82" s="28" t="str">
        <f>IF(E20="","",E20)</f>
        <v>Vyplň údaj</v>
      </c>
      <c r="G82" s="41"/>
      <c r="H82" s="41"/>
      <c r="I82" s="146" t="s">
        <v>42</v>
      </c>
      <c r="J82" s="38" t="str">
        <f>E26</f>
        <v>Ing. Horák Jiří, horak@szdc.cz, 602155923</v>
      </c>
      <c r="K82" s="41"/>
      <c r="L82" s="45"/>
    </row>
    <row r="83" s="1" customFormat="1" ht="10.32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8" customFormat="1" ht="29.28" customHeight="1">
      <c r="B84" s="178"/>
      <c r="C84" s="179" t="s">
        <v>156</v>
      </c>
      <c r="D84" s="180" t="s">
        <v>65</v>
      </c>
      <c r="E84" s="180" t="s">
        <v>61</v>
      </c>
      <c r="F84" s="180" t="s">
        <v>62</v>
      </c>
      <c r="G84" s="180" t="s">
        <v>157</v>
      </c>
      <c r="H84" s="180" t="s">
        <v>158</v>
      </c>
      <c r="I84" s="181" t="s">
        <v>159</v>
      </c>
      <c r="J84" s="180" t="s">
        <v>153</v>
      </c>
      <c r="K84" s="182" t="s">
        <v>160</v>
      </c>
      <c r="L84" s="183"/>
      <c r="M84" s="89" t="s">
        <v>39</v>
      </c>
      <c r="N84" s="90" t="s">
        <v>50</v>
      </c>
      <c r="O84" s="90" t="s">
        <v>161</v>
      </c>
      <c r="P84" s="90" t="s">
        <v>162</v>
      </c>
      <c r="Q84" s="90" t="s">
        <v>163</v>
      </c>
      <c r="R84" s="90" t="s">
        <v>164</v>
      </c>
      <c r="S84" s="90" t="s">
        <v>165</v>
      </c>
      <c r="T84" s="91" t="s">
        <v>166</v>
      </c>
    </row>
    <row r="85" s="1" customFormat="1" ht="22.8" customHeight="1">
      <c r="B85" s="40"/>
      <c r="C85" s="96" t="s">
        <v>167</v>
      </c>
      <c r="D85" s="41"/>
      <c r="E85" s="41"/>
      <c r="F85" s="41"/>
      <c r="G85" s="41"/>
      <c r="H85" s="41"/>
      <c r="I85" s="144"/>
      <c r="J85" s="184">
        <f>BK85</f>
        <v>0</v>
      </c>
      <c r="K85" s="41"/>
      <c r="L85" s="45"/>
      <c r="M85" s="92"/>
      <c r="N85" s="93"/>
      <c r="O85" s="93"/>
      <c r="P85" s="185">
        <f>SUM(P86:P166)</f>
        <v>0</v>
      </c>
      <c r="Q85" s="93"/>
      <c r="R85" s="185">
        <f>SUM(R86:R166)</f>
        <v>192.57184000000004</v>
      </c>
      <c r="S85" s="93"/>
      <c r="T85" s="186">
        <f>SUM(T86:T166)</f>
        <v>0</v>
      </c>
      <c r="AT85" s="18" t="s">
        <v>79</v>
      </c>
      <c r="AU85" s="18" t="s">
        <v>154</v>
      </c>
      <c r="BK85" s="187">
        <f>SUM(BK86:BK166)</f>
        <v>0</v>
      </c>
    </row>
    <row r="86" s="1" customFormat="1" ht="33.75" customHeight="1">
      <c r="B86" s="40"/>
      <c r="C86" s="188" t="s">
        <v>87</v>
      </c>
      <c r="D86" s="188" t="s">
        <v>168</v>
      </c>
      <c r="E86" s="189" t="s">
        <v>169</v>
      </c>
      <c r="F86" s="190" t="s">
        <v>170</v>
      </c>
      <c r="G86" s="191" t="s">
        <v>171</v>
      </c>
      <c r="H86" s="192">
        <v>30.922000000000001</v>
      </c>
      <c r="I86" s="193"/>
      <c r="J86" s="194">
        <f>ROUND(I86*H86,2)</f>
        <v>0</v>
      </c>
      <c r="K86" s="190" t="s">
        <v>172</v>
      </c>
      <c r="L86" s="45"/>
      <c r="M86" s="195" t="s">
        <v>39</v>
      </c>
      <c r="N86" s="196" t="s">
        <v>53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173</v>
      </c>
      <c r="AT86" s="18" t="s">
        <v>168</v>
      </c>
      <c r="AU86" s="18" t="s">
        <v>80</v>
      </c>
      <c r="AY86" s="18" t="s">
        <v>174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173</v>
      </c>
      <c r="BK86" s="199">
        <f>ROUND(I86*H86,2)</f>
        <v>0</v>
      </c>
      <c r="BL86" s="18" t="s">
        <v>173</v>
      </c>
      <c r="BM86" s="18" t="s">
        <v>89</v>
      </c>
    </row>
    <row r="87" s="1" customFormat="1">
      <c r="B87" s="40"/>
      <c r="C87" s="41"/>
      <c r="D87" s="200" t="s">
        <v>175</v>
      </c>
      <c r="E87" s="41"/>
      <c r="F87" s="201" t="s">
        <v>176</v>
      </c>
      <c r="G87" s="41"/>
      <c r="H87" s="41"/>
      <c r="I87" s="144"/>
      <c r="J87" s="41"/>
      <c r="K87" s="41"/>
      <c r="L87" s="45"/>
      <c r="M87" s="202"/>
      <c r="N87" s="81"/>
      <c r="O87" s="81"/>
      <c r="P87" s="81"/>
      <c r="Q87" s="81"/>
      <c r="R87" s="81"/>
      <c r="S87" s="81"/>
      <c r="T87" s="82"/>
      <c r="AT87" s="18" t="s">
        <v>175</v>
      </c>
      <c r="AU87" s="18" t="s">
        <v>80</v>
      </c>
    </row>
    <row r="88" s="9" customFormat="1">
      <c r="B88" s="203"/>
      <c r="C88" s="204"/>
      <c r="D88" s="200" t="s">
        <v>177</v>
      </c>
      <c r="E88" s="205" t="s">
        <v>39</v>
      </c>
      <c r="F88" s="206" t="s">
        <v>362</v>
      </c>
      <c r="G88" s="204"/>
      <c r="H88" s="207">
        <v>23.047000000000001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177</v>
      </c>
      <c r="AU88" s="213" t="s">
        <v>80</v>
      </c>
      <c r="AV88" s="9" t="s">
        <v>89</v>
      </c>
      <c r="AW88" s="9" t="s">
        <v>41</v>
      </c>
      <c r="AX88" s="9" t="s">
        <v>80</v>
      </c>
      <c r="AY88" s="213" t="s">
        <v>174</v>
      </c>
    </row>
    <row r="89" s="9" customFormat="1">
      <c r="B89" s="203"/>
      <c r="C89" s="204"/>
      <c r="D89" s="200" t="s">
        <v>177</v>
      </c>
      <c r="E89" s="205" t="s">
        <v>39</v>
      </c>
      <c r="F89" s="206" t="s">
        <v>363</v>
      </c>
      <c r="G89" s="204"/>
      <c r="H89" s="207">
        <v>7.875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177</v>
      </c>
      <c r="AU89" s="213" t="s">
        <v>80</v>
      </c>
      <c r="AV89" s="9" t="s">
        <v>89</v>
      </c>
      <c r="AW89" s="9" t="s">
        <v>41</v>
      </c>
      <c r="AX89" s="9" t="s">
        <v>80</v>
      </c>
      <c r="AY89" s="213" t="s">
        <v>174</v>
      </c>
    </row>
    <row r="90" s="10" customFormat="1">
      <c r="B90" s="214"/>
      <c r="C90" s="215"/>
      <c r="D90" s="200" t="s">
        <v>177</v>
      </c>
      <c r="E90" s="216" t="s">
        <v>39</v>
      </c>
      <c r="F90" s="217" t="s">
        <v>180</v>
      </c>
      <c r="G90" s="215"/>
      <c r="H90" s="218">
        <v>30.922000000000001</v>
      </c>
      <c r="I90" s="219"/>
      <c r="J90" s="215"/>
      <c r="K90" s="215"/>
      <c r="L90" s="220"/>
      <c r="M90" s="221"/>
      <c r="N90" s="222"/>
      <c r="O90" s="222"/>
      <c r="P90" s="222"/>
      <c r="Q90" s="222"/>
      <c r="R90" s="222"/>
      <c r="S90" s="222"/>
      <c r="T90" s="223"/>
      <c r="AT90" s="224" t="s">
        <v>177</v>
      </c>
      <c r="AU90" s="224" t="s">
        <v>80</v>
      </c>
      <c r="AV90" s="10" t="s">
        <v>173</v>
      </c>
      <c r="AW90" s="10" t="s">
        <v>41</v>
      </c>
      <c r="AX90" s="10" t="s">
        <v>87</v>
      </c>
      <c r="AY90" s="224" t="s">
        <v>174</v>
      </c>
    </row>
    <row r="91" s="1" customFormat="1" ht="56.25" customHeight="1">
      <c r="B91" s="40"/>
      <c r="C91" s="188" t="s">
        <v>89</v>
      </c>
      <c r="D91" s="188" t="s">
        <v>168</v>
      </c>
      <c r="E91" s="189" t="s">
        <v>188</v>
      </c>
      <c r="F91" s="190" t="s">
        <v>189</v>
      </c>
      <c r="G91" s="191" t="s">
        <v>190</v>
      </c>
      <c r="H91" s="192">
        <v>12.804</v>
      </c>
      <c r="I91" s="193"/>
      <c r="J91" s="194">
        <f>ROUND(I91*H91,2)</f>
        <v>0</v>
      </c>
      <c r="K91" s="190" t="s">
        <v>172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80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184</v>
      </c>
    </row>
    <row r="92" s="1" customFormat="1">
      <c r="B92" s="40"/>
      <c r="C92" s="41"/>
      <c r="D92" s="200" t="s">
        <v>185</v>
      </c>
      <c r="E92" s="41"/>
      <c r="F92" s="201" t="s">
        <v>364</v>
      </c>
      <c r="G92" s="41"/>
      <c r="H92" s="41"/>
      <c r="I92" s="144"/>
      <c r="J92" s="41"/>
      <c r="K92" s="41"/>
      <c r="L92" s="45"/>
      <c r="M92" s="202"/>
      <c r="N92" s="81"/>
      <c r="O92" s="81"/>
      <c r="P92" s="81"/>
      <c r="Q92" s="81"/>
      <c r="R92" s="81"/>
      <c r="S92" s="81"/>
      <c r="T92" s="82"/>
      <c r="AT92" s="18" t="s">
        <v>185</v>
      </c>
      <c r="AU92" s="18" t="s">
        <v>80</v>
      </c>
    </row>
    <row r="93" s="1" customFormat="1" ht="33.75" customHeight="1">
      <c r="B93" s="40"/>
      <c r="C93" s="188" t="s">
        <v>187</v>
      </c>
      <c r="D93" s="188" t="s">
        <v>168</v>
      </c>
      <c r="E93" s="189" t="s">
        <v>198</v>
      </c>
      <c r="F93" s="190" t="s">
        <v>199</v>
      </c>
      <c r="G93" s="191" t="s">
        <v>190</v>
      </c>
      <c r="H93" s="192">
        <v>120</v>
      </c>
      <c r="I93" s="193"/>
      <c r="J93" s="194">
        <f>ROUND(I93*H93,2)</f>
        <v>0</v>
      </c>
      <c r="K93" s="190" t="s">
        <v>172</v>
      </c>
      <c r="L93" s="45"/>
      <c r="M93" s="195" t="s">
        <v>39</v>
      </c>
      <c r="N93" s="196" t="s">
        <v>53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173</v>
      </c>
      <c r="AT93" s="18" t="s">
        <v>168</v>
      </c>
      <c r="AU93" s="18" t="s">
        <v>80</v>
      </c>
      <c r="AY93" s="18" t="s">
        <v>174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173</v>
      </c>
      <c r="BK93" s="199">
        <f>ROUND(I93*H93,2)</f>
        <v>0</v>
      </c>
      <c r="BL93" s="18" t="s">
        <v>173</v>
      </c>
      <c r="BM93" s="18" t="s">
        <v>191</v>
      </c>
    </row>
    <row r="94" s="1" customFormat="1">
      <c r="B94" s="40"/>
      <c r="C94" s="41"/>
      <c r="D94" s="200" t="s">
        <v>185</v>
      </c>
      <c r="E94" s="41"/>
      <c r="F94" s="201" t="s">
        <v>365</v>
      </c>
      <c r="G94" s="41"/>
      <c r="H94" s="41"/>
      <c r="I94" s="144"/>
      <c r="J94" s="41"/>
      <c r="K94" s="41"/>
      <c r="L94" s="45"/>
      <c r="M94" s="202"/>
      <c r="N94" s="81"/>
      <c r="O94" s="81"/>
      <c r="P94" s="81"/>
      <c r="Q94" s="81"/>
      <c r="R94" s="81"/>
      <c r="S94" s="81"/>
      <c r="T94" s="82"/>
      <c r="AT94" s="18" t="s">
        <v>185</v>
      </c>
      <c r="AU94" s="18" t="s">
        <v>80</v>
      </c>
    </row>
    <row r="95" s="1" customFormat="1" ht="67.5" customHeight="1">
      <c r="B95" s="40"/>
      <c r="C95" s="188" t="s">
        <v>173</v>
      </c>
      <c r="D95" s="188" t="s">
        <v>168</v>
      </c>
      <c r="E95" s="189" t="s">
        <v>366</v>
      </c>
      <c r="F95" s="190" t="s">
        <v>367</v>
      </c>
      <c r="G95" s="191" t="s">
        <v>204</v>
      </c>
      <c r="H95" s="192">
        <v>2</v>
      </c>
      <c r="I95" s="193"/>
      <c r="J95" s="194">
        <f>ROUND(I95*H95,2)</f>
        <v>0</v>
      </c>
      <c r="K95" s="190" t="s">
        <v>172</v>
      </c>
      <c r="L95" s="45"/>
      <c r="M95" s="195" t="s">
        <v>39</v>
      </c>
      <c r="N95" s="196" t="s">
        <v>53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173</v>
      </c>
      <c r="AT95" s="18" t="s">
        <v>168</v>
      </c>
      <c r="AU95" s="18" t="s">
        <v>80</v>
      </c>
      <c r="AY95" s="18" t="s">
        <v>174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173</v>
      </c>
      <c r="BK95" s="199">
        <f>ROUND(I95*H95,2)</f>
        <v>0</v>
      </c>
      <c r="BL95" s="18" t="s">
        <v>173</v>
      </c>
      <c r="BM95" s="18" t="s">
        <v>195</v>
      </c>
    </row>
    <row r="96" s="1" customFormat="1">
      <c r="B96" s="40"/>
      <c r="C96" s="41"/>
      <c r="D96" s="200" t="s">
        <v>185</v>
      </c>
      <c r="E96" s="41"/>
      <c r="F96" s="201" t="s">
        <v>368</v>
      </c>
      <c r="G96" s="41"/>
      <c r="H96" s="41"/>
      <c r="I96" s="144"/>
      <c r="J96" s="41"/>
      <c r="K96" s="41"/>
      <c r="L96" s="45"/>
      <c r="M96" s="202"/>
      <c r="N96" s="81"/>
      <c r="O96" s="81"/>
      <c r="P96" s="81"/>
      <c r="Q96" s="81"/>
      <c r="R96" s="81"/>
      <c r="S96" s="81"/>
      <c r="T96" s="82"/>
      <c r="AT96" s="18" t="s">
        <v>185</v>
      </c>
      <c r="AU96" s="18" t="s">
        <v>80</v>
      </c>
    </row>
    <row r="97" s="1" customFormat="1" ht="56.25" customHeight="1">
      <c r="B97" s="40"/>
      <c r="C97" s="188" t="s">
        <v>197</v>
      </c>
      <c r="D97" s="188" t="s">
        <v>168</v>
      </c>
      <c r="E97" s="189" t="s">
        <v>202</v>
      </c>
      <c r="F97" s="190" t="s">
        <v>203</v>
      </c>
      <c r="G97" s="191" t="s">
        <v>204</v>
      </c>
      <c r="H97" s="192">
        <v>11</v>
      </c>
      <c r="I97" s="193"/>
      <c r="J97" s="194">
        <f>ROUND(I97*H97,2)</f>
        <v>0</v>
      </c>
      <c r="K97" s="190" t="s">
        <v>172</v>
      </c>
      <c r="L97" s="45"/>
      <c r="M97" s="195" t="s">
        <v>39</v>
      </c>
      <c r="N97" s="196" t="s">
        <v>53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173</v>
      </c>
      <c r="AT97" s="18" t="s">
        <v>168</v>
      </c>
      <c r="AU97" s="18" t="s">
        <v>80</v>
      </c>
      <c r="AY97" s="18" t="s">
        <v>174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173</v>
      </c>
      <c r="BK97" s="199">
        <f>ROUND(I97*H97,2)</f>
        <v>0</v>
      </c>
      <c r="BL97" s="18" t="s">
        <v>173</v>
      </c>
      <c r="BM97" s="18" t="s">
        <v>200</v>
      </c>
    </row>
    <row r="98" s="1" customFormat="1">
      <c r="B98" s="40"/>
      <c r="C98" s="41"/>
      <c r="D98" s="200" t="s">
        <v>185</v>
      </c>
      <c r="E98" s="41"/>
      <c r="F98" s="201" t="s">
        <v>369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80</v>
      </c>
    </row>
    <row r="99" s="1" customFormat="1" ht="45" customHeight="1">
      <c r="B99" s="40"/>
      <c r="C99" s="188" t="s">
        <v>184</v>
      </c>
      <c r="D99" s="188" t="s">
        <v>168</v>
      </c>
      <c r="E99" s="189" t="s">
        <v>208</v>
      </c>
      <c r="F99" s="190" t="s">
        <v>209</v>
      </c>
      <c r="G99" s="191" t="s">
        <v>204</v>
      </c>
      <c r="H99" s="192">
        <v>11</v>
      </c>
      <c r="I99" s="193"/>
      <c r="J99" s="194">
        <f>ROUND(I99*H99,2)</f>
        <v>0</v>
      </c>
      <c r="K99" s="190" t="s">
        <v>172</v>
      </c>
      <c r="L99" s="45"/>
      <c r="M99" s="195" t="s">
        <v>39</v>
      </c>
      <c r="N99" s="196" t="s">
        <v>53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173</v>
      </c>
      <c r="AT99" s="18" t="s">
        <v>168</v>
      </c>
      <c r="AU99" s="18" t="s">
        <v>80</v>
      </c>
      <c r="AY99" s="18" t="s">
        <v>174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173</v>
      </c>
      <c r="BK99" s="199">
        <f>ROUND(I99*H99,2)</f>
        <v>0</v>
      </c>
      <c r="BL99" s="18" t="s">
        <v>173</v>
      </c>
      <c r="BM99" s="18" t="s">
        <v>205</v>
      </c>
    </row>
    <row r="100" s="1" customFormat="1">
      <c r="B100" s="40"/>
      <c r="C100" s="41"/>
      <c r="D100" s="200" t="s">
        <v>185</v>
      </c>
      <c r="E100" s="41"/>
      <c r="F100" s="201" t="s">
        <v>370</v>
      </c>
      <c r="G100" s="41"/>
      <c r="H100" s="41"/>
      <c r="I100" s="144"/>
      <c r="J100" s="41"/>
      <c r="K100" s="41"/>
      <c r="L100" s="45"/>
      <c r="M100" s="202"/>
      <c r="N100" s="81"/>
      <c r="O100" s="81"/>
      <c r="P100" s="81"/>
      <c r="Q100" s="81"/>
      <c r="R100" s="81"/>
      <c r="S100" s="81"/>
      <c r="T100" s="82"/>
      <c r="AT100" s="18" t="s">
        <v>185</v>
      </c>
      <c r="AU100" s="18" t="s">
        <v>80</v>
      </c>
    </row>
    <row r="101" s="1" customFormat="1" ht="22.5" customHeight="1">
      <c r="B101" s="40"/>
      <c r="C101" s="188" t="s">
        <v>207</v>
      </c>
      <c r="D101" s="188" t="s">
        <v>168</v>
      </c>
      <c r="E101" s="189" t="s">
        <v>212</v>
      </c>
      <c r="F101" s="190" t="s">
        <v>213</v>
      </c>
      <c r="G101" s="191" t="s">
        <v>204</v>
      </c>
      <c r="H101" s="192">
        <v>13</v>
      </c>
      <c r="I101" s="193"/>
      <c r="J101" s="194">
        <f>ROUND(I101*H101,2)</f>
        <v>0</v>
      </c>
      <c r="K101" s="190" t="s">
        <v>172</v>
      </c>
      <c r="L101" s="45"/>
      <c r="M101" s="195" t="s">
        <v>39</v>
      </c>
      <c r="N101" s="196" t="s">
        <v>53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173</v>
      </c>
      <c r="AT101" s="18" t="s">
        <v>168</v>
      </c>
      <c r="AU101" s="18" t="s">
        <v>80</v>
      </c>
      <c r="AY101" s="18" t="s">
        <v>174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173</v>
      </c>
      <c r="BK101" s="199">
        <f>ROUND(I101*H101,2)</f>
        <v>0</v>
      </c>
      <c r="BL101" s="18" t="s">
        <v>173</v>
      </c>
      <c r="BM101" s="18" t="s">
        <v>210</v>
      </c>
    </row>
    <row r="102" s="1" customFormat="1">
      <c r="B102" s="40"/>
      <c r="C102" s="41"/>
      <c r="D102" s="200" t="s">
        <v>185</v>
      </c>
      <c r="E102" s="41"/>
      <c r="F102" s="201" t="s">
        <v>215</v>
      </c>
      <c r="G102" s="41"/>
      <c r="H102" s="41"/>
      <c r="I102" s="144"/>
      <c r="J102" s="41"/>
      <c r="K102" s="41"/>
      <c r="L102" s="45"/>
      <c r="M102" s="202"/>
      <c r="N102" s="81"/>
      <c r="O102" s="81"/>
      <c r="P102" s="81"/>
      <c r="Q102" s="81"/>
      <c r="R102" s="81"/>
      <c r="S102" s="81"/>
      <c r="T102" s="82"/>
      <c r="AT102" s="18" t="s">
        <v>185</v>
      </c>
      <c r="AU102" s="18" t="s">
        <v>80</v>
      </c>
    </row>
    <row r="103" s="1" customFormat="1" ht="33.75" customHeight="1">
      <c r="B103" s="40"/>
      <c r="C103" s="188" t="s">
        <v>191</v>
      </c>
      <c r="D103" s="188" t="s">
        <v>168</v>
      </c>
      <c r="E103" s="189" t="s">
        <v>371</v>
      </c>
      <c r="F103" s="190" t="s">
        <v>372</v>
      </c>
      <c r="G103" s="191" t="s">
        <v>204</v>
      </c>
      <c r="H103" s="192">
        <v>2</v>
      </c>
      <c r="I103" s="193"/>
      <c r="J103" s="194">
        <f>ROUND(I103*H103,2)</f>
        <v>0</v>
      </c>
      <c r="K103" s="190" t="s">
        <v>172</v>
      </c>
      <c r="L103" s="45"/>
      <c r="M103" s="195" t="s">
        <v>39</v>
      </c>
      <c r="N103" s="196" t="s">
        <v>53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173</v>
      </c>
      <c r="AT103" s="18" t="s">
        <v>168</v>
      </c>
      <c r="AU103" s="18" t="s">
        <v>80</v>
      </c>
      <c r="AY103" s="18" t="s">
        <v>174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173</v>
      </c>
      <c r="BK103" s="199">
        <f>ROUND(I103*H103,2)</f>
        <v>0</v>
      </c>
      <c r="BL103" s="18" t="s">
        <v>173</v>
      </c>
      <c r="BM103" s="18" t="s">
        <v>214</v>
      </c>
    </row>
    <row r="104" s="1" customFormat="1">
      <c r="B104" s="40"/>
      <c r="C104" s="41"/>
      <c r="D104" s="200" t="s">
        <v>185</v>
      </c>
      <c r="E104" s="41"/>
      <c r="F104" s="201" t="s">
        <v>373</v>
      </c>
      <c r="G104" s="41"/>
      <c r="H104" s="41"/>
      <c r="I104" s="144"/>
      <c r="J104" s="41"/>
      <c r="K104" s="41"/>
      <c r="L104" s="45"/>
      <c r="M104" s="202"/>
      <c r="N104" s="81"/>
      <c r="O104" s="81"/>
      <c r="P104" s="81"/>
      <c r="Q104" s="81"/>
      <c r="R104" s="81"/>
      <c r="S104" s="81"/>
      <c r="T104" s="82"/>
      <c r="AT104" s="18" t="s">
        <v>185</v>
      </c>
      <c r="AU104" s="18" t="s">
        <v>80</v>
      </c>
    </row>
    <row r="105" s="1" customFormat="1" ht="45" customHeight="1">
      <c r="B105" s="40"/>
      <c r="C105" s="188" t="s">
        <v>216</v>
      </c>
      <c r="D105" s="188" t="s">
        <v>168</v>
      </c>
      <c r="E105" s="189" t="s">
        <v>374</v>
      </c>
      <c r="F105" s="190" t="s">
        <v>375</v>
      </c>
      <c r="G105" s="191" t="s">
        <v>280</v>
      </c>
      <c r="H105" s="192">
        <v>14</v>
      </c>
      <c r="I105" s="193"/>
      <c r="J105" s="194">
        <f>ROUND(I105*H105,2)</f>
        <v>0</v>
      </c>
      <c r="K105" s="190" t="s">
        <v>172</v>
      </c>
      <c r="L105" s="45"/>
      <c r="M105" s="195" t="s">
        <v>39</v>
      </c>
      <c r="N105" s="196" t="s">
        <v>53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173</v>
      </c>
      <c r="AT105" s="18" t="s">
        <v>168</v>
      </c>
      <c r="AU105" s="18" t="s">
        <v>80</v>
      </c>
      <c r="AY105" s="18" t="s">
        <v>174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173</v>
      </c>
      <c r="BK105" s="199">
        <f>ROUND(I105*H105,2)</f>
        <v>0</v>
      </c>
      <c r="BL105" s="18" t="s">
        <v>173</v>
      </c>
      <c r="BM105" s="18" t="s">
        <v>220</v>
      </c>
    </row>
    <row r="106" s="1" customFormat="1">
      <c r="B106" s="40"/>
      <c r="C106" s="41"/>
      <c r="D106" s="200" t="s">
        <v>185</v>
      </c>
      <c r="E106" s="41"/>
      <c r="F106" s="201" t="s">
        <v>376</v>
      </c>
      <c r="G106" s="41"/>
      <c r="H106" s="41"/>
      <c r="I106" s="144"/>
      <c r="J106" s="41"/>
      <c r="K106" s="41"/>
      <c r="L106" s="45"/>
      <c r="M106" s="202"/>
      <c r="N106" s="81"/>
      <c r="O106" s="81"/>
      <c r="P106" s="81"/>
      <c r="Q106" s="81"/>
      <c r="R106" s="81"/>
      <c r="S106" s="81"/>
      <c r="T106" s="82"/>
      <c r="AT106" s="18" t="s">
        <v>185</v>
      </c>
      <c r="AU106" s="18" t="s">
        <v>80</v>
      </c>
    </row>
    <row r="107" s="1" customFormat="1" ht="45" customHeight="1">
      <c r="B107" s="40"/>
      <c r="C107" s="188" t="s">
        <v>195</v>
      </c>
      <c r="D107" s="188" t="s">
        <v>168</v>
      </c>
      <c r="E107" s="189" t="s">
        <v>377</v>
      </c>
      <c r="F107" s="190" t="s">
        <v>378</v>
      </c>
      <c r="G107" s="191" t="s">
        <v>280</v>
      </c>
      <c r="H107" s="192">
        <v>6</v>
      </c>
      <c r="I107" s="193"/>
      <c r="J107" s="194">
        <f>ROUND(I107*H107,2)</f>
        <v>0</v>
      </c>
      <c r="K107" s="190" t="s">
        <v>172</v>
      </c>
      <c r="L107" s="45"/>
      <c r="M107" s="195" t="s">
        <v>39</v>
      </c>
      <c r="N107" s="196" t="s">
        <v>53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173</v>
      </c>
      <c r="AT107" s="18" t="s">
        <v>168</v>
      </c>
      <c r="AU107" s="18" t="s">
        <v>80</v>
      </c>
      <c r="AY107" s="18" t="s">
        <v>174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173</v>
      </c>
      <c r="BK107" s="199">
        <f>ROUND(I107*H107,2)</f>
        <v>0</v>
      </c>
      <c r="BL107" s="18" t="s">
        <v>173</v>
      </c>
      <c r="BM107" s="18" t="s">
        <v>224</v>
      </c>
    </row>
    <row r="108" s="1" customFormat="1">
      <c r="B108" s="40"/>
      <c r="C108" s="41"/>
      <c r="D108" s="200" t="s">
        <v>185</v>
      </c>
      <c r="E108" s="41"/>
      <c r="F108" s="201" t="s">
        <v>379</v>
      </c>
      <c r="G108" s="41"/>
      <c r="H108" s="41"/>
      <c r="I108" s="144"/>
      <c r="J108" s="41"/>
      <c r="K108" s="41"/>
      <c r="L108" s="45"/>
      <c r="M108" s="202"/>
      <c r="N108" s="81"/>
      <c r="O108" s="81"/>
      <c r="P108" s="81"/>
      <c r="Q108" s="81"/>
      <c r="R108" s="81"/>
      <c r="S108" s="81"/>
      <c r="T108" s="82"/>
      <c r="AT108" s="18" t="s">
        <v>185</v>
      </c>
      <c r="AU108" s="18" t="s">
        <v>80</v>
      </c>
    </row>
    <row r="109" s="1" customFormat="1" ht="22.5" customHeight="1">
      <c r="B109" s="40"/>
      <c r="C109" s="188" t="s">
        <v>226</v>
      </c>
      <c r="D109" s="188" t="s">
        <v>168</v>
      </c>
      <c r="E109" s="189" t="s">
        <v>231</v>
      </c>
      <c r="F109" s="190" t="s">
        <v>232</v>
      </c>
      <c r="G109" s="191" t="s">
        <v>204</v>
      </c>
      <c r="H109" s="192">
        <v>6</v>
      </c>
      <c r="I109" s="193"/>
      <c r="J109" s="194">
        <f>ROUND(I109*H109,2)</f>
        <v>0</v>
      </c>
      <c r="K109" s="190" t="s">
        <v>172</v>
      </c>
      <c r="L109" s="45"/>
      <c r="M109" s="195" t="s">
        <v>39</v>
      </c>
      <c r="N109" s="196" t="s">
        <v>53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173</v>
      </c>
      <c r="AT109" s="18" t="s">
        <v>168</v>
      </c>
      <c r="AU109" s="18" t="s">
        <v>80</v>
      </c>
      <c r="AY109" s="18" t="s">
        <v>174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173</v>
      </c>
      <c r="BK109" s="199">
        <f>ROUND(I109*H109,2)</f>
        <v>0</v>
      </c>
      <c r="BL109" s="18" t="s">
        <v>173</v>
      </c>
      <c r="BM109" s="18" t="s">
        <v>229</v>
      </c>
    </row>
    <row r="110" s="1" customFormat="1">
      <c r="B110" s="40"/>
      <c r="C110" s="41"/>
      <c r="D110" s="200" t="s">
        <v>185</v>
      </c>
      <c r="E110" s="41"/>
      <c r="F110" s="201" t="s">
        <v>380</v>
      </c>
      <c r="G110" s="41"/>
      <c r="H110" s="41"/>
      <c r="I110" s="144"/>
      <c r="J110" s="41"/>
      <c r="K110" s="41"/>
      <c r="L110" s="45"/>
      <c r="M110" s="202"/>
      <c r="N110" s="81"/>
      <c r="O110" s="81"/>
      <c r="P110" s="81"/>
      <c r="Q110" s="81"/>
      <c r="R110" s="81"/>
      <c r="S110" s="81"/>
      <c r="T110" s="82"/>
      <c r="AT110" s="18" t="s">
        <v>185</v>
      </c>
      <c r="AU110" s="18" t="s">
        <v>80</v>
      </c>
    </row>
    <row r="111" s="1" customFormat="1" ht="33.75" customHeight="1">
      <c r="B111" s="40"/>
      <c r="C111" s="188" t="s">
        <v>200</v>
      </c>
      <c r="D111" s="188" t="s">
        <v>168</v>
      </c>
      <c r="E111" s="189" t="s">
        <v>245</v>
      </c>
      <c r="F111" s="190" t="s">
        <v>246</v>
      </c>
      <c r="G111" s="191" t="s">
        <v>247</v>
      </c>
      <c r="H111" s="192">
        <v>338</v>
      </c>
      <c r="I111" s="193"/>
      <c r="J111" s="194">
        <f>ROUND(I111*H111,2)</f>
        <v>0</v>
      </c>
      <c r="K111" s="190" t="s">
        <v>172</v>
      </c>
      <c r="L111" s="45"/>
      <c r="M111" s="195" t="s">
        <v>39</v>
      </c>
      <c r="N111" s="196" t="s">
        <v>53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173</v>
      </c>
      <c r="AT111" s="18" t="s">
        <v>168</v>
      </c>
      <c r="AU111" s="18" t="s">
        <v>80</v>
      </c>
      <c r="AY111" s="18" t="s">
        <v>174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173</v>
      </c>
      <c r="BK111" s="199">
        <f>ROUND(I111*H111,2)</f>
        <v>0</v>
      </c>
      <c r="BL111" s="18" t="s">
        <v>173</v>
      </c>
      <c r="BM111" s="18" t="s">
        <v>233</v>
      </c>
    </row>
    <row r="112" s="1" customFormat="1">
      <c r="B112" s="40"/>
      <c r="C112" s="41"/>
      <c r="D112" s="200" t="s">
        <v>185</v>
      </c>
      <c r="E112" s="41"/>
      <c r="F112" s="201" t="s">
        <v>381</v>
      </c>
      <c r="G112" s="41"/>
      <c r="H112" s="41"/>
      <c r="I112" s="144"/>
      <c r="J112" s="41"/>
      <c r="K112" s="41"/>
      <c r="L112" s="45"/>
      <c r="M112" s="202"/>
      <c r="N112" s="81"/>
      <c r="O112" s="81"/>
      <c r="P112" s="81"/>
      <c r="Q112" s="81"/>
      <c r="R112" s="81"/>
      <c r="S112" s="81"/>
      <c r="T112" s="82"/>
      <c r="AT112" s="18" t="s">
        <v>185</v>
      </c>
      <c r="AU112" s="18" t="s">
        <v>80</v>
      </c>
    </row>
    <row r="113" s="1" customFormat="1" ht="45" customHeight="1">
      <c r="B113" s="40"/>
      <c r="C113" s="188" t="s">
        <v>235</v>
      </c>
      <c r="D113" s="188" t="s">
        <v>168</v>
      </c>
      <c r="E113" s="189" t="s">
        <v>250</v>
      </c>
      <c r="F113" s="190" t="s">
        <v>251</v>
      </c>
      <c r="G113" s="191" t="s">
        <v>219</v>
      </c>
      <c r="H113" s="192">
        <v>1.05</v>
      </c>
      <c r="I113" s="193"/>
      <c r="J113" s="194">
        <f>ROUND(I113*H113,2)</f>
        <v>0</v>
      </c>
      <c r="K113" s="190" t="s">
        <v>172</v>
      </c>
      <c r="L113" s="45"/>
      <c r="M113" s="195" t="s">
        <v>39</v>
      </c>
      <c r="N113" s="196" t="s">
        <v>53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173</v>
      </c>
      <c r="AT113" s="18" t="s">
        <v>168</v>
      </c>
      <c r="AU113" s="18" t="s">
        <v>80</v>
      </c>
      <c r="AY113" s="18" t="s">
        <v>174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173</v>
      </c>
      <c r="BK113" s="199">
        <f>ROUND(I113*H113,2)</f>
        <v>0</v>
      </c>
      <c r="BL113" s="18" t="s">
        <v>173</v>
      </c>
      <c r="BM113" s="18" t="s">
        <v>239</v>
      </c>
    </row>
    <row r="114" s="1" customFormat="1">
      <c r="B114" s="40"/>
      <c r="C114" s="41"/>
      <c r="D114" s="200" t="s">
        <v>185</v>
      </c>
      <c r="E114" s="41"/>
      <c r="F114" s="201" t="s">
        <v>382</v>
      </c>
      <c r="G114" s="41"/>
      <c r="H114" s="41"/>
      <c r="I114" s="144"/>
      <c r="J114" s="41"/>
      <c r="K114" s="41"/>
      <c r="L114" s="45"/>
      <c r="M114" s="202"/>
      <c r="N114" s="81"/>
      <c r="O114" s="81"/>
      <c r="P114" s="81"/>
      <c r="Q114" s="81"/>
      <c r="R114" s="81"/>
      <c r="S114" s="81"/>
      <c r="T114" s="82"/>
      <c r="AT114" s="18" t="s">
        <v>185</v>
      </c>
      <c r="AU114" s="18" t="s">
        <v>80</v>
      </c>
    </row>
    <row r="115" s="1" customFormat="1" ht="22.5" customHeight="1">
      <c r="B115" s="40"/>
      <c r="C115" s="188" t="s">
        <v>205</v>
      </c>
      <c r="D115" s="188" t="s">
        <v>168</v>
      </c>
      <c r="E115" s="189" t="s">
        <v>255</v>
      </c>
      <c r="F115" s="190" t="s">
        <v>256</v>
      </c>
      <c r="G115" s="191" t="s">
        <v>219</v>
      </c>
      <c r="H115" s="192">
        <v>0.0060000000000000001</v>
      </c>
      <c r="I115" s="193"/>
      <c r="J115" s="194">
        <f>ROUND(I115*H115,2)</f>
        <v>0</v>
      </c>
      <c r="K115" s="190" t="s">
        <v>172</v>
      </c>
      <c r="L115" s="45"/>
      <c r="M115" s="195" t="s">
        <v>39</v>
      </c>
      <c r="N115" s="196" t="s">
        <v>53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173</v>
      </c>
      <c r="AT115" s="18" t="s">
        <v>168</v>
      </c>
      <c r="AU115" s="18" t="s">
        <v>80</v>
      </c>
      <c r="AY115" s="18" t="s">
        <v>174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173</v>
      </c>
      <c r="BK115" s="199">
        <f>ROUND(I115*H115,2)</f>
        <v>0</v>
      </c>
      <c r="BL115" s="18" t="s">
        <v>173</v>
      </c>
      <c r="BM115" s="18" t="s">
        <v>243</v>
      </c>
    </row>
    <row r="116" s="1" customFormat="1">
      <c r="B116" s="40"/>
      <c r="C116" s="41"/>
      <c r="D116" s="200" t="s">
        <v>175</v>
      </c>
      <c r="E116" s="41"/>
      <c r="F116" s="201" t="s">
        <v>258</v>
      </c>
      <c r="G116" s="41"/>
      <c r="H116" s="41"/>
      <c r="I116" s="144"/>
      <c r="J116" s="41"/>
      <c r="K116" s="41"/>
      <c r="L116" s="45"/>
      <c r="M116" s="202"/>
      <c r="N116" s="81"/>
      <c r="O116" s="81"/>
      <c r="P116" s="81"/>
      <c r="Q116" s="81"/>
      <c r="R116" s="81"/>
      <c r="S116" s="81"/>
      <c r="T116" s="82"/>
      <c r="AT116" s="18" t="s">
        <v>175</v>
      </c>
      <c r="AU116" s="18" t="s">
        <v>80</v>
      </c>
    </row>
    <row r="117" s="1" customFormat="1">
      <c r="B117" s="40"/>
      <c r="C117" s="41"/>
      <c r="D117" s="200" t="s">
        <v>185</v>
      </c>
      <c r="E117" s="41"/>
      <c r="F117" s="201" t="s">
        <v>383</v>
      </c>
      <c r="G117" s="41"/>
      <c r="H117" s="41"/>
      <c r="I117" s="144"/>
      <c r="J117" s="41"/>
      <c r="K117" s="41"/>
      <c r="L117" s="45"/>
      <c r="M117" s="202"/>
      <c r="N117" s="81"/>
      <c r="O117" s="81"/>
      <c r="P117" s="81"/>
      <c r="Q117" s="81"/>
      <c r="R117" s="81"/>
      <c r="S117" s="81"/>
      <c r="T117" s="82"/>
      <c r="AT117" s="18" t="s">
        <v>185</v>
      </c>
      <c r="AU117" s="18" t="s">
        <v>80</v>
      </c>
    </row>
    <row r="118" s="9" customFormat="1">
      <c r="B118" s="203"/>
      <c r="C118" s="204"/>
      <c r="D118" s="200" t="s">
        <v>177</v>
      </c>
      <c r="E118" s="205" t="s">
        <v>39</v>
      </c>
      <c r="F118" s="206" t="s">
        <v>384</v>
      </c>
      <c r="G118" s="204"/>
      <c r="H118" s="207">
        <v>0.0060000000000000001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177</v>
      </c>
      <c r="AU118" s="213" t="s">
        <v>80</v>
      </c>
      <c r="AV118" s="9" t="s">
        <v>89</v>
      </c>
      <c r="AW118" s="9" t="s">
        <v>41</v>
      </c>
      <c r="AX118" s="9" t="s">
        <v>80</v>
      </c>
      <c r="AY118" s="213" t="s">
        <v>174</v>
      </c>
    </row>
    <row r="119" s="10" customFormat="1">
      <c r="B119" s="214"/>
      <c r="C119" s="215"/>
      <c r="D119" s="200" t="s">
        <v>177</v>
      </c>
      <c r="E119" s="216" t="s">
        <v>39</v>
      </c>
      <c r="F119" s="217" t="s">
        <v>180</v>
      </c>
      <c r="G119" s="215"/>
      <c r="H119" s="218">
        <v>0.0060000000000000001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177</v>
      </c>
      <c r="AU119" s="224" t="s">
        <v>80</v>
      </c>
      <c r="AV119" s="10" t="s">
        <v>173</v>
      </c>
      <c r="AW119" s="10" t="s">
        <v>41</v>
      </c>
      <c r="AX119" s="10" t="s">
        <v>87</v>
      </c>
      <c r="AY119" s="224" t="s">
        <v>174</v>
      </c>
    </row>
    <row r="120" s="1" customFormat="1" ht="22.5" customHeight="1">
      <c r="B120" s="40"/>
      <c r="C120" s="188" t="s">
        <v>8</v>
      </c>
      <c r="D120" s="188" t="s">
        <v>168</v>
      </c>
      <c r="E120" s="189" t="s">
        <v>260</v>
      </c>
      <c r="F120" s="190" t="s">
        <v>261</v>
      </c>
      <c r="G120" s="191" t="s">
        <v>219</v>
      </c>
      <c r="H120" s="192">
        <v>1.044</v>
      </c>
      <c r="I120" s="193"/>
      <c r="J120" s="194">
        <f>ROUND(I120*H120,2)</f>
        <v>0</v>
      </c>
      <c r="K120" s="190" t="s">
        <v>172</v>
      </c>
      <c r="L120" s="45"/>
      <c r="M120" s="195" t="s">
        <v>39</v>
      </c>
      <c r="N120" s="196" t="s">
        <v>53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AR120" s="18" t="s">
        <v>173</v>
      </c>
      <c r="AT120" s="18" t="s">
        <v>168</v>
      </c>
      <c r="AU120" s="18" t="s">
        <v>80</v>
      </c>
      <c r="AY120" s="18" t="s">
        <v>174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173</v>
      </c>
      <c r="BK120" s="199">
        <f>ROUND(I120*H120,2)</f>
        <v>0</v>
      </c>
      <c r="BL120" s="18" t="s">
        <v>173</v>
      </c>
      <c r="BM120" s="18" t="s">
        <v>248</v>
      </c>
    </row>
    <row r="121" s="1" customFormat="1">
      <c r="B121" s="40"/>
      <c r="C121" s="41"/>
      <c r="D121" s="200" t="s">
        <v>175</v>
      </c>
      <c r="E121" s="41"/>
      <c r="F121" s="201" t="s">
        <v>258</v>
      </c>
      <c r="G121" s="41"/>
      <c r="H121" s="41"/>
      <c r="I121" s="144"/>
      <c r="J121" s="41"/>
      <c r="K121" s="41"/>
      <c r="L121" s="45"/>
      <c r="M121" s="202"/>
      <c r="N121" s="81"/>
      <c r="O121" s="81"/>
      <c r="P121" s="81"/>
      <c r="Q121" s="81"/>
      <c r="R121" s="81"/>
      <c r="S121" s="81"/>
      <c r="T121" s="82"/>
      <c r="AT121" s="18" t="s">
        <v>175</v>
      </c>
      <c r="AU121" s="18" t="s">
        <v>80</v>
      </c>
    </row>
    <row r="122" s="9" customFormat="1">
      <c r="B122" s="203"/>
      <c r="C122" s="204"/>
      <c r="D122" s="200" t="s">
        <v>177</v>
      </c>
      <c r="E122" s="205" t="s">
        <v>39</v>
      </c>
      <c r="F122" s="206" t="s">
        <v>385</v>
      </c>
      <c r="G122" s="204"/>
      <c r="H122" s="207">
        <v>1.044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177</v>
      </c>
      <c r="AU122" s="213" t="s">
        <v>80</v>
      </c>
      <c r="AV122" s="9" t="s">
        <v>89</v>
      </c>
      <c r="AW122" s="9" t="s">
        <v>41</v>
      </c>
      <c r="AX122" s="9" t="s">
        <v>80</v>
      </c>
      <c r="AY122" s="213" t="s">
        <v>174</v>
      </c>
    </row>
    <row r="123" s="10" customFormat="1">
      <c r="B123" s="214"/>
      <c r="C123" s="215"/>
      <c r="D123" s="200" t="s">
        <v>177</v>
      </c>
      <c r="E123" s="216" t="s">
        <v>39</v>
      </c>
      <c r="F123" s="217" t="s">
        <v>180</v>
      </c>
      <c r="G123" s="215"/>
      <c r="H123" s="218">
        <v>1.044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177</v>
      </c>
      <c r="AU123" s="224" t="s">
        <v>80</v>
      </c>
      <c r="AV123" s="10" t="s">
        <v>173</v>
      </c>
      <c r="AW123" s="10" t="s">
        <v>41</v>
      </c>
      <c r="AX123" s="10" t="s">
        <v>87</v>
      </c>
      <c r="AY123" s="224" t="s">
        <v>174</v>
      </c>
    </row>
    <row r="124" s="1" customFormat="1" ht="45" customHeight="1">
      <c r="B124" s="40"/>
      <c r="C124" s="188" t="s">
        <v>210</v>
      </c>
      <c r="D124" s="188" t="s">
        <v>168</v>
      </c>
      <c r="E124" s="189" t="s">
        <v>265</v>
      </c>
      <c r="F124" s="190" t="s">
        <v>266</v>
      </c>
      <c r="G124" s="191" t="s">
        <v>267</v>
      </c>
      <c r="H124" s="192">
        <v>1</v>
      </c>
      <c r="I124" s="193"/>
      <c r="J124" s="194">
        <f>ROUND(I124*H124,2)</f>
        <v>0</v>
      </c>
      <c r="K124" s="190" t="s">
        <v>172</v>
      </c>
      <c r="L124" s="45"/>
      <c r="M124" s="195" t="s">
        <v>39</v>
      </c>
      <c r="N124" s="196" t="s">
        <v>53</v>
      </c>
      <c r="O124" s="8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AR124" s="18" t="s">
        <v>173</v>
      </c>
      <c r="AT124" s="18" t="s">
        <v>168</v>
      </c>
      <c r="AU124" s="18" t="s">
        <v>80</v>
      </c>
      <c r="AY124" s="18" t="s">
        <v>174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173</v>
      </c>
      <c r="BK124" s="199">
        <f>ROUND(I124*H124,2)</f>
        <v>0</v>
      </c>
      <c r="BL124" s="18" t="s">
        <v>173</v>
      </c>
      <c r="BM124" s="18" t="s">
        <v>252</v>
      </c>
    </row>
    <row r="125" s="1" customFormat="1">
      <c r="B125" s="40"/>
      <c r="C125" s="41"/>
      <c r="D125" s="200" t="s">
        <v>185</v>
      </c>
      <c r="E125" s="41"/>
      <c r="F125" s="201" t="s">
        <v>386</v>
      </c>
      <c r="G125" s="41"/>
      <c r="H125" s="41"/>
      <c r="I125" s="144"/>
      <c r="J125" s="41"/>
      <c r="K125" s="41"/>
      <c r="L125" s="45"/>
      <c r="M125" s="202"/>
      <c r="N125" s="81"/>
      <c r="O125" s="81"/>
      <c r="P125" s="81"/>
      <c r="Q125" s="81"/>
      <c r="R125" s="81"/>
      <c r="S125" s="81"/>
      <c r="T125" s="82"/>
      <c r="AT125" s="18" t="s">
        <v>185</v>
      </c>
      <c r="AU125" s="18" t="s">
        <v>80</v>
      </c>
    </row>
    <row r="126" s="1" customFormat="1" ht="45" customHeight="1">
      <c r="B126" s="40"/>
      <c r="C126" s="188" t="s">
        <v>254</v>
      </c>
      <c r="D126" s="188" t="s">
        <v>168</v>
      </c>
      <c r="E126" s="189" t="s">
        <v>270</v>
      </c>
      <c r="F126" s="190" t="s">
        <v>271</v>
      </c>
      <c r="G126" s="191" t="s">
        <v>267</v>
      </c>
      <c r="H126" s="192">
        <v>2</v>
      </c>
      <c r="I126" s="193"/>
      <c r="J126" s="194">
        <f>ROUND(I126*H126,2)</f>
        <v>0</v>
      </c>
      <c r="K126" s="190" t="s">
        <v>172</v>
      </c>
      <c r="L126" s="45"/>
      <c r="M126" s="195" t="s">
        <v>39</v>
      </c>
      <c r="N126" s="196" t="s">
        <v>53</v>
      </c>
      <c r="O126" s="8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18" t="s">
        <v>173</v>
      </c>
      <c r="AT126" s="18" t="s">
        <v>168</v>
      </c>
      <c r="AU126" s="18" t="s">
        <v>80</v>
      </c>
      <c r="AY126" s="18" t="s">
        <v>174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173</v>
      </c>
      <c r="BK126" s="199">
        <f>ROUND(I126*H126,2)</f>
        <v>0</v>
      </c>
      <c r="BL126" s="18" t="s">
        <v>173</v>
      </c>
      <c r="BM126" s="18" t="s">
        <v>257</v>
      </c>
    </row>
    <row r="127" s="1" customFormat="1">
      <c r="B127" s="40"/>
      <c r="C127" s="41"/>
      <c r="D127" s="200" t="s">
        <v>185</v>
      </c>
      <c r="E127" s="41"/>
      <c r="F127" s="201" t="s">
        <v>273</v>
      </c>
      <c r="G127" s="41"/>
      <c r="H127" s="41"/>
      <c r="I127" s="144"/>
      <c r="J127" s="41"/>
      <c r="K127" s="41"/>
      <c r="L127" s="45"/>
      <c r="M127" s="202"/>
      <c r="N127" s="81"/>
      <c r="O127" s="81"/>
      <c r="P127" s="81"/>
      <c r="Q127" s="81"/>
      <c r="R127" s="81"/>
      <c r="S127" s="81"/>
      <c r="T127" s="82"/>
      <c r="AT127" s="18" t="s">
        <v>185</v>
      </c>
      <c r="AU127" s="18" t="s">
        <v>80</v>
      </c>
    </row>
    <row r="128" s="1" customFormat="1" ht="33.75" customHeight="1">
      <c r="B128" s="40"/>
      <c r="C128" s="188" t="s">
        <v>214</v>
      </c>
      <c r="D128" s="188" t="s">
        <v>168</v>
      </c>
      <c r="E128" s="189" t="s">
        <v>274</v>
      </c>
      <c r="F128" s="190" t="s">
        <v>275</v>
      </c>
      <c r="G128" s="191" t="s">
        <v>267</v>
      </c>
      <c r="H128" s="192">
        <v>2</v>
      </c>
      <c r="I128" s="193"/>
      <c r="J128" s="194">
        <f>ROUND(I128*H128,2)</f>
        <v>0</v>
      </c>
      <c r="K128" s="190" t="s">
        <v>172</v>
      </c>
      <c r="L128" s="45"/>
      <c r="M128" s="195" t="s">
        <v>39</v>
      </c>
      <c r="N128" s="196" t="s">
        <v>53</v>
      </c>
      <c r="O128" s="8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18" t="s">
        <v>173</v>
      </c>
      <c r="AT128" s="18" t="s">
        <v>168</v>
      </c>
      <c r="AU128" s="18" t="s">
        <v>80</v>
      </c>
      <c r="AY128" s="18" t="s">
        <v>174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173</v>
      </c>
      <c r="BK128" s="199">
        <f>ROUND(I128*H128,2)</f>
        <v>0</v>
      </c>
      <c r="BL128" s="18" t="s">
        <v>173</v>
      </c>
      <c r="BM128" s="18" t="s">
        <v>262</v>
      </c>
    </row>
    <row r="129" s="1" customFormat="1">
      <c r="B129" s="40"/>
      <c r="C129" s="41"/>
      <c r="D129" s="200" t="s">
        <v>185</v>
      </c>
      <c r="E129" s="41"/>
      <c r="F129" s="201" t="s">
        <v>277</v>
      </c>
      <c r="G129" s="41"/>
      <c r="H129" s="41"/>
      <c r="I129" s="144"/>
      <c r="J129" s="41"/>
      <c r="K129" s="41"/>
      <c r="L129" s="45"/>
      <c r="M129" s="202"/>
      <c r="N129" s="81"/>
      <c r="O129" s="81"/>
      <c r="P129" s="81"/>
      <c r="Q129" s="81"/>
      <c r="R129" s="81"/>
      <c r="S129" s="81"/>
      <c r="T129" s="82"/>
      <c r="AT129" s="18" t="s">
        <v>185</v>
      </c>
      <c r="AU129" s="18" t="s">
        <v>80</v>
      </c>
    </row>
    <row r="130" s="1" customFormat="1" ht="45" customHeight="1">
      <c r="B130" s="40"/>
      <c r="C130" s="188" t="s">
        <v>264</v>
      </c>
      <c r="D130" s="188" t="s">
        <v>168</v>
      </c>
      <c r="E130" s="189" t="s">
        <v>278</v>
      </c>
      <c r="F130" s="190" t="s">
        <v>279</v>
      </c>
      <c r="G130" s="191" t="s">
        <v>280</v>
      </c>
      <c r="H130" s="192">
        <v>228</v>
      </c>
      <c r="I130" s="193"/>
      <c r="J130" s="194">
        <f>ROUND(I130*H130,2)</f>
        <v>0</v>
      </c>
      <c r="K130" s="190" t="s">
        <v>172</v>
      </c>
      <c r="L130" s="45"/>
      <c r="M130" s="195" t="s">
        <v>39</v>
      </c>
      <c r="N130" s="196" t="s">
        <v>53</v>
      </c>
      <c r="O130" s="8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18" t="s">
        <v>173</v>
      </c>
      <c r="AT130" s="18" t="s">
        <v>168</v>
      </c>
      <c r="AU130" s="18" t="s">
        <v>80</v>
      </c>
      <c r="AY130" s="18" t="s">
        <v>174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173</v>
      </c>
      <c r="BK130" s="199">
        <f>ROUND(I130*H130,2)</f>
        <v>0</v>
      </c>
      <c r="BL130" s="18" t="s">
        <v>173</v>
      </c>
      <c r="BM130" s="18" t="s">
        <v>268</v>
      </c>
    </row>
    <row r="131" s="1" customFormat="1">
      <c r="B131" s="40"/>
      <c r="C131" s="41"/>
      <c r="D131" s="200" t="s">
        <v>185</v>
      </c>
      <c r="E131" s="41"/>
      <c r="F131" s="201" t="s">
        <v>387</v>
      </c>
      <c r="G131" s="41"/>
      <c r="H131" s="41"/>
      <c r="I131" s="144"/>
      <c r="J131" s="41"/>
      <c r="K131" s="41"/>
      <c r="L131" s="45"/>
      <c r="M131" s="202"/>
      <c r="N131" s="81"/>
      <c r="O131" s="81"/>
      <c r="P131" s="81"/>
      <c r="Q131" s="81"/>
      <c r="R131" s="81"/>
      <c r="S131" s="81"/>
      <c r="T131" s="82"/>
      <c r="AT131" s="18" t="s">
        <v>185</v>
      </c>
      <c r="AU131" s="18" t="s">
        <v>80</v>
      </c>
    </row>
    <row r="132" s="1" customFormat="1" ht="45" customHeight="1">
      <c r="B132" s="40"/>
      <c r="C132" s="188" t="s">
        <v>220</v>
      </c>
      <c r="D132" s="188" t="s">
        <v>168</v>
      </c>
      <c r="E132" s="189" t="s">
        <v>284</v>
      </c>
      <c r="F132" s="190" t="s">
        <v>285</v>
      </c>
      <c r="G132" s="191" t="s">
        <v>280</v>
      </c>
      <c r="H132" s="192">
        <v>12</v>
      </c>
      <c r="I132" s="193"/>
      <c r="J132" s="194">
        <f>ROUND(I132*H132,2)</f>
        <v>0</v>
      </c>
      <c r="K132" s="190" t="s">
        <v>172</v>
      </c>
      <c r="L132" s="45"/>
      <c r="M132" s="195" t="s">
        <v>39</v>
      </c>
      <c r="N132" s="196" t="s">
        <v>53</v>
      </c>
      <c r="O132" s="8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18" t="s">
        <v>173</v>
      </c>
      <c r="AT132" s="18" t="s">
        <v>168</v>
      </c>
      <c r="AU132" s="18" t="s">
        <v>80</v>
      </c>
      <c r="AY132" s="18" t="s">
        <v>174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173</v>
      </c>
      <c r="BK132" s="199">
        <f>ROUND(I132*H132,2)</f>
        <v>0</v>
      </c>
      <c r="BL132" s="18" t="s">
        <v>173</v>
      </c>
      <c r="BM132" s="18" t="s">
        <v>272</v>
      </c>
    </row>
    <row r="133" s="1" customFormat="1">
      <c r="B133" s="40"/>
      <c r="C133" s="41"/>
      <c r="D133" s="200" t="s">
        <v>185</v>
      </c>
      <c r="E133" s="41"/>
      <c r="F133" s="201" t="s">
        <v>287</v>
      </c>
      <c r="G133" s="41"/>
      <c r="H133" s="41"/>
      <c r="I133" s="144"/>
      <c r="J133" s="41"/>
      <c r="K133" s="41"/>
      <c r="L133" s="45"/>
      <c r="M133" s="202"/>
      <c r="N133" s="81"/>
      <c r="O133" s="81"/>
      <c r="P133" s="81"/>
      <c r="Q133" s="81"/>
      <c r="R133" s="81"/>
      <c r="S133" s="81"/>
      <c r="T133" s="82"/>
      <c r="AT133" s="18" t="s">
        <v>185</v>
      </c>
      <c r="AU133" s="18" t="s">
        <v>80</v>
      </c>
    </row>
    <row r="134" s="1" customFormat="1" ht="22.5" customHeight="1">
      <c r="B134" s="40"/>
      <c r="C134" s="188" t="s">
        <v>7</v>
      </c>
      <c r="D134" s="188" t="s">
        <v>168</v>
      </c>
      <c r="E134" s="189" t="s">
        <v>388</v>
      </c>
      <c r="F134" s="190" t="s">
        <v>389</v>
      </c>
      <c r="G134" s="191" t="s">
        <v>280</v>
      </c>
      <c r="H134" s="192">
        <v>6</v>
      </c>
      <c r="I134" s="193"/>
      <c r="J134" s="194">
        <f>ROUND(I134*H134,2)</f>
        <v>0</v>
      </c>
      <c r="K134" s="190" t="s">
        <v>172</v>
      </c>
      <c r="L134" s="45"/>
      <c r="M134" s="195" t="s">
        <v>39</v>
      </c>
      <c r="N134" s="196" t="s">
        <v>53</v>
      </c>
      <c r="O134" s="8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18" t="s">
        <v>173</v>
      </c>
      <c r="AT134" s="18" t="s">
        <v>168</v>
      </c>
      <c r="AU134" s="18" t="s">
        <v>80</v>
      </c>
      <c r="AY134" s="18" t="s">
        <v>174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173</v>
      </c>
      <c r="BK134" s="199">
        <f>ROUND(I134*H134,2)</f>
        <v>0</v>
      </c>
      <c r="BL134" s="18" t="s">
        <v>173</v>
      </c>
      <c r="BM134" s="18" t="s">
        <v>276</v>
      </c>
    </row>
    <row r="135" s="1" customFormat="1">
      <c r="B135" s="40"/>
      <c r="C135" s="41"/>
      <c r="D135" s="200" t="s">
        <v>185</v>
      </c>
      <c r="E135" s="41"/>
      <c r="F135" s="201" t="s">
        <v>390</v>
      </c>
      <c r="G135" s="41"/>
      <c r="H135" s="41"/>
      <c r="I135" s="144"/>
      <c r="J135" s="41"/>
      <c r="K135" s="41"/>
      <c r="L135" s="45"/>
      <c r="M135" s="202"/>
      <c r="N135" s="81"/>
      <c r="O135" s="81"/>
      <c r="P135" s="81"/>
      <c r="Q135" s="81"/>
      <c r="R135" s="81"/>
      <c r="S135" s="81"/>
      <c r="T135" s="82"/>
      <c r="AT135" s="18" t="s">
        <v>185</v>
      </c>
      <c r="AU135" s="18" t="s">
        <v>80</v>
      </c>
    </row>
    <row r="136" s="1" customFormat="1" ht="22.5" customHeight="1">
      <c r="B136" s="40"/>
      <c r="C136" s="188" t="s">
        <v>224</v>
      </c>
      <c r="D136" s="188" t="s">
        <v>168</v>
      </c>
      <c r="E136" s="189" t="s">
        <v>293</v>
      </c>
      <c r="F136" s="190" t="s">
        <v>294</v>
      </c>
      <c r="G136" s="191" t="s">
        <v>280</v>
      </c>
      <c r="H136" s="192">
        <v>12</v>
      </c>
      <c r="I136" s="193"/>
      <c r="J136" s="194">
        <f>ROUND(I136*H136,2)</f>
        <v>0</v>
      </c>
      <c r="K136" s="190" t="s">
        <v>172</v>
      </c>
      <c r="L136" s="45"/>
      <c r="M136" s="195" t="s">
        <v>39</v>
      </c>
      <c r="N136" s="196" t="s">
        <v>53</v>
      </c>
      <c r="O136" s="8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18" t="s">
        <v>173</v>
      </c>
      <c r="AT136" s="18" t="s">
        <v>168</v>
      </c>
      <c r="AU136" s="18" t="s">
        <v>80</v>
      </c>
      <c r="AY136" s="18" t="s">
        <v>174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173</v>
      </c>
      <c r="BK136" s="199">
        <f>ROUND(I136*H136,2)</f>
        <v>0</v>
      </c>
      <c r="BL136" s="18" t="s">
        <v>173</v>
      </c>
      <c r="BM136" s="18" t="s">
        <v>281</v>
      </c>
    </row>
    <row r="137" s="1" customFormat="1">
      <c r="B137" s="40"/>
      <c r="C137" s="41"/>
      <c r="D137" s="200" t="s">
        <v>185</v>
      </c>
      <c r="E137" s="41"/>
      <c r="F137" s="201" t="s">
        <v>296</v>
      </c>
      <c r="G137" s="41"/>
      <c r="H137" s="41"/>
      <c r="I137" s="144"/>
      <c r="J137" s="41"/>
      <c r="K137" s="41"/>
      <c r="L137" s="45"/>
      <c r="M137" s="202"/>
      <c r="N137" s="81"/>
      <c r="O137" s="81"/>
      <c r="P137" s="81"/>
      <c r="Q137" s="81"/>
      <c r="R137" s="81"/>
      <c r="S137" s="81"/>
      <c r="T137" s="82"/>
      <c r="AT137" s="18" t="s">
        <v>185</v>
      </c>
      <c r="AU137" s="18" t="s">
        <v>80</v>
      </c>
    </row>
    <row r="138" s="1" customFormat="1" ht="22.5" customHeight="1">
      <c r="B138" s="40"/>
      <c r="C138" s="188" t="s">
        <v>283</v>
      </c>
      <c r="D138" s="188" t="s">
        <v>168</v>
      </c>
      <c r="E138" s="189" t="s">
        <v>297</v>
      </c>
      <c r="F138" s="190" t="s">
        <v>298</v>
      </c>
      <c r="G138" s="191" t="s">
        <v>183</v>
      </c>
      <c r="H138" s="192">
        <v>21</v>
      </c>
      <c r="I138" s="193"/>
      <c r="J138" s="194">
        <f>ROUND(I138*H138,2)</f>
        <v>0</v>
      </c>
      <c r="K138" s="190" t="s">
        <v>172</v>
      </c>
      <c r="L138" s="45"/>
      <c r="M138" s="195" t="s">
        <v>39</v>
      </c>
      <c r="N138" s="196" t="s">
        <v>53</v>
      </c>
      <c r="O138" s="8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8" t="s">
        <v>173</v>
      </c>
      <c r="AT138" s="18" t="s">
        <v>168</v>
      </c>
      <c r="AU138" s="18" t="s">
        <v>80</v>
      </c>
      <c r="AY138" s="18" t="s">
        <v>174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173</v>
      </c>
      <c r="BK138" s="199">
        <f>ROUND(I138*H138,2)</f>
        <v>0</v>
      </c>
      <c r="BL138" s="18" t="s">
        <v>173</v>
      </c>
      <c r="BM138" s="18" t="s">
        <v>286</v>
      </c>
    </row>
    <row r="139" s="1" customFormat="1">
      <c r="B139" s="40"/>
      <c r="C139" s="41"/>
      <c r="D139" s="200" t="s">
        <v>185</v>
      </c>
      <c r="E139" s="41"/>
      <c r="F139" s="201" t="s">
        <v>391</v>
      </c>
      <c r="G139" s="41"/>
      <c r="H139" s="41"/>
      <c r="I139" s="144"/>
      <c r="J139" s="41"/>
      <c r="K139" s="41"/>
      <c r="L139" s="45"/>
      <c r="M139" s="202"/>
      <c r="N139" s="81"/>
      <c r="O139" s="81"/>
      <c r="P139" s="81"/>
      <c r="Q139" s="81"/>
      <c r="R139" s="81"/>
      <c r="S139" s="81"/>
      <c r="T139" s="82"/>
      <c r="AT139" s="18" t="s">
        <v>185</v>
      </c>
      <c r="AU139" s="18" t="s">
        <v>80</v>
      </c>
    </row>
    <row r="140" s="1" customFormat="1" ht="22.5" customHeight="1">
      <c r="B140" s="40"/>
      <c r="C140" s="225" t="s">
        <v>229</v>
      </c>
      <c r="D140" s="225" t="s">
        <v>302</v>
      </c>
      <c r="E140" s="226" t="s">
        <v>303</v>
      </c>
      <c r="F140" s="227" t="s">
        <v>304</v>
      </c>
      <c r="G140" s="228" t="s">
        <v>171</v>
      </c>
      <c r="H140" s="229">
        <v>192</v>
      </c>
      <c r="I140" s="230"/>
      <c r="J140" s="231">
        <f>ROUND(I140*H140,2)</f>
        <v>0</v>
      </c>
      <c r="K140" s="227" t="s">
        <v>172</v>
      </c>
      <c r="L140" s="232"/>
      <c r="M140" s="233" t="s">
        <v>39</v>
      </c>
      <c r="N140" s="234" t="s">
        <v>53</v>
      </c>
      <c r="O140" s="81"/>
      <c r="P140" s="197">
        <f>O140*H140</f>
        <v>0</v>
      </c>
      <c r="Q140" s="197">
        <v>1</v>
      </c>
      <c r="R140" s="197">
        <f>Q140*H140</f>
        <v>192</v>
      </c>
      <c r="S140" s="197">
        <v>0</v>
      </c>
      <c r="T140" s="198">
        <f>S140*H140</f>
        <v>0</v>
      </c>
      <c r="AR140" s="18" t="s">
        <v>191</v>
      </c>
      <c r="AT140" s="18" t="s">
        <v>302</v>
      </c>
      <c r="AU140" s="18" t="s">
        <v>80</v>
      </c>
      <c r="AY140" s="18" t="s">
        <v>174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173</v>
      </c>
      <c r="BK140" s="199">
        <f>ROUND(I140*H140,2)</f>
        <v>0</v>
      </c>
      <c r="BL140" s="18" t="s">
        <v>173</v>
      </c>
      <c r="BM140" s="18" t="s">
        <v>290</v>
      </c>
    </row>
    <row r="141" s="1" customFormat="1">
      <c r="B141" s="40"/>
      <c r="C141" s="41"/>
      <c r="D141" s="200" t="s">
        <v>185</v>
      </c>
      <c r="E141" s="41"/>
      <c r="F141" s="201" t="s">
        <v>392</v>
      </c>
      <c r="G141" s="41"/>
      <c r="H141" s="41"/>
      <c r="I141" s="144"/>
      <c r="J141" s="41"/>
      <c r="K141" s="41"/>
      <c r="L141" s="45"/>
      <c r="M141" s="202"/>
      <c r="N141" s="81"/>
      <c r="O141" s="81"/>
      <c r="P141" s="81"/>
      <c r="Q141" s="81"/>
      <c r="R141" s="81"/>
      <c r="S141" s="81"/>
      <c r="T141" s="82"/>
      <c r="AT141" s="18" t="s">
        <v>185</v>
      </c>
      <c r="AU141" s="18" t="s">
        <v>80</v>
      </c>
    </row>
    <row r="142" s="1" customFormat="1" ht="22.5" customHeight="1">
      <c r="B142" s="40"/>
      <c r="C142" s="225" t="s">
        <v>292</v>
      </c>
      <c r="D142" s="225" t="s">
        <v>302</v>
      </c>
      <c r="E142" s="226" t="s">
        <v>307</v>
      </c>
      <c r="F142" s="227" t="s">
        <v>308</v>
      </c>
      <c r="G142" s="228" t="s">
        <v>204</v>
      </c>
      <c r="H142" s="229">
        <v>676</v>
      </c>
      <c r="I142" s="230"/>
      <c r="J142" s="231">
        <f>ROUND(I142*H142,2)</f>
        <v>0</v>
      </c>
      <c r="K142" s="227" t="s">
        <v>172</v>
      </c>
      <c r="L142" s="232"/>
      <c r="M142" s="233" t="s">
        <v>39</v>
      </c>
      <c r="N142" s="234" t="s">
        <v>53</v>
      </c>
      <c r="O142" s="81"/>
      <c r="P142" s="197">
        <f>O142*H142</f>
        <v>0</v>
      </c>
      <c r="Q142" s="197">
        <v>0.00012</v>
      </c>
      <c r="R142" s="197">
        <f>Q142*H142</f>
        <v>0.081119999999999998</v>
      </c>
      <c r="S142" s="197">
        <v>0</v>
      </c>
      <c r="T142" s="198">
        <f>S142*H142</f>
        <v>0</v>
      </c>
      <c r="AR142" s="18" t="s">
        <v>191</v>
      </c>
      <c r="AT142" s="18" t="s">
        <v>302</v>
      </c>
      <c r="AU142" s="18" t="s">
        <v>80</v>
      </c>
      <c r="AY142" s="18" t="s">
        <v>174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173</v>
      </c>
      <c r="BK142" s="199">
        <f>ROUND(I142*H142,2)</f>
        <v>0</v>
      </c>
      <c r="BL142" s="18" t="s">
        <v>173</v>
      </c>
      <c r="BM142" s="18" t="s">
        <v>295</v>
      </c>
    </row>
    <row r="143" s="1" customFormat="1" ht="22.5" customHeight="1">
      <c r="B143" s="40"/>
      <c r="C143" s="225" t="s">
        <v>233</v>
      </c>
      <c r="D143" s="225" t="s">
        <v>302</v>
      </c>
      <c r="E143" s="226" t="s">
        <v>311</v>
      </c>
      <c r="F143" s="227" t="s">
        <v>312</v>
      </c>
      <c r="G143" s="228" t="s">
        <v>204</v>
      </c>
      <c r="H143" s="229">
        <v>44</v>
      </c>
      <c r="I143" s="230"/>
      <c r="J143" s="231">
        <f>ROUND(I143*H143,2)</f>
        <v>0</v>
      </c>
      <c r="K143" s="227" t="s">
        <v>172</v>
      </c>
      <c r="L143" s="232"/>
      <c r="M143" s="233" t="s">
        <v>39</v>
      </c>
      <c r="N143" s="234" t="s">
        <v>53</v>
      </c>
      <c r="O143" s="81"/>
      <c r="P143" s="197">
        <f>O143*H143</f>
        <v>0</v>
      </c>
      <c r="Q143" s="197">
        <v>0.00123</v>
      </c>
      <c r="R143" s="197">
        <f>Q143*H143</f>
        <v>0.054120000000000001</v>
      </c>
      <c r="S143" s="197">
        <v>0</v>
      </c>
      <c r="T143" s="198">
        <f>S143*H143</f>
        <v>0</v>
      </c>
      <c r="AR143" s="18" t="s">
        <v>191</v>
      </c>
      <c r="AT143" s="18" t="s">
        <v>302</v>
      </c>
      <c r="AU143" s="18" t="s">
        <v>80</v>
      </c>
      <c r="AY143" s="18" t="s">
        <v>174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173</v>
      </c>
      <c r="BK143" s="199">
        <f>ROUND(I143*H143,2)</f>
        <v>0</v>
      </c>
      <c r="BL143" s="18" t="s">
        <v>173</v>
      </c>
      <c r="BM143" s="18" t="s">
        <v>299</v>
      </c>
    </row>
    <row r="144" s="1" customFormat="1" ht="22.5" customHeight="1">
      <c r="B144" s="40"/>
      <c r="C144" s="225" t="s">
        <v>301</v>
      </c>
      <c r="D144" s="225" t="s">
        <v>302</v>
      </c>
      <c r="E144" s="226" t="s">
        <v>314</v>
      </c>
      <c r="F144" s="227" t="s">
        <v>315</v>
      </c>
      <c r="G144" s="228" t="s">
        <v>204</v>
      </c>
      <c r="H144" s="229">
        <v>676</v>
      </c>
      <c r="I144" s="230"/>
      <c r="J144" s="231">
        <f>ROUND(I144*H144,2)</f>
        <v>0</v>
      </c>
      <c r="K144" s="227" t="s">
        <v>172</v>
      </c>
      <c r="L144" s="232"/>
      <c r="M144" s="233" t="s">
        <v>39</v>
      </c>
      <c r="N144" s="234" t="s">
        <v>53</v>
      </c>
      <c r="O144" s="81"/>
      <c r="P144" s="197">
        <f>O144*H144</f>
        <v>0</v>
      </c>
      <c r="Q144" s="197">
        <v>9.0000000000000006E-05</v>
      </c>
      <c r="R144" s="197">
        <f>Q144*H144</f>
        <v>0.060840000000000005</v>
      </c>
      <c r="S144" s="197">
        <v>0</v>
      </c>
      <c r="T144" s="198">
        <f>S144*H144</f>
        <v>0</v>
      </c>
      <c r="AR144" s="18" t="s">
        <v>191</v>
      </c>
      <c r="AT144" s="18" t="s">
        <v>302</v>
      </c>
      <c r="AU144" s="18" t="s">
        <v>80</v>
      </c>
      <c r="AY144" s="18" t="s">
        <v>174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173</v>
      </c>
      <c r="BK144" s="199">
        <f>ROUND(I144*H144,2)</f>
        <v>0</v>
      </c>
      <c r="BL144" s="18" t="s">
        <v>173</v>
      </c>
      <c r="BM144" s="18" t="s">
        <v>393</v>
      </c>
    </row>
    <row r="145" s="1" customFormat="1" ht="22.5" customHeight="1">
      <c r="B145" s="40"/>
      <c r="C145" s="225" t="s">
        <v>239</v>
      </c>
      <c r="D145" s="225" t="s">
        <v>302</v>
      </c>
      <c r="E145" s="226" t="s">
        <v>318</v>
      </c>
      <c r="F145" s="227" t="s">
        <v>319</v>
      </c>
      <c r="G145" s="228" t="s">
        <v>204</v>
      </c>
      <c r="H145" s="229">
        <v>676</v>
      </c>
      <c r="I145" s="230"/>
      <c r="J145" s="231">
        <f>ROUND(I145*H145,2)</f>
        <v>0</v>
      </c>
      <c r="K145" s="227" t="s">
        <v>172</v>
      </c>
      <c r="L145" s="232"/>
      <c r="M145" s="233" t="s">
        <v>39</v>
      </c>
      <c r="N145" s="234" t="s">
        <v>53</v>
      </c>
      <c r="O145" s="81"/>
      <c r="P145" s="197">
        <f>O145*H145</f>
        <v>0</v>
      </c>
      <c r="Q145" s="197">
        <v>0.00040999999999999999</v>
      </c>
      <c r="R145" s="197">
        <f>Q145*H145</f>
        <v>0.27716000000000002</v>
      </c>
      <c r="S145" s="197">
        <v>0</v>
      </c>
      <c r="T145" s="198">
        <f>S145*H145</f>
        <v>0</v>
      </c>
      <c r="AR145" s="18" t="s">
        <v>191</v>
      </c>
      <c r="AT145" s="18" t="s">
        <v>302</v>
      </c>
      <c r="AU145" s="18" t="s">
        <v>80</v>
      </c>
      <c r="AY145" s="18" t="s">
        <v>174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173</v>
      </c>
      <c r="BK145" s="199">
        <f>ROUND(I145*H145,2)</f>
        <v>0</v>
      </c>
      <c r="BL145" s="18" t="s">
        <v>173</v>
      </c>
      <c r="BM145" s="18" t="s">
        <v>394</v>
      </c>
    </row>
    <row r="146" s="1" customFormat="1" ht="22.5" customHeight="1">
      <c r="B146" s="40"/>
      <c r="C146" s="225" t="s">
        <v>310</v>
      </c>
      <c r="D146" s="225" t="s">
        <v>302</v>
      </c>
      <c r="E146" s="226" t="s">
        <v>321</v>
      </c>
      <c r="F146" s="227" t="s">
        <v>322</v>
      </c>
      <c r="G146" s="228" t="s">
        <v>204</v>
      </c>
      <c r="H146" s="229">
        <v>676</v>
      </c>
      <c r="I146" s="230"/>
      <c r="J146" s="231">
        <f>ROUND(I146*H146,2)</f>
        <v>0</v>
      </c>
      <c r="K146" s="227" t="s">
        <v>172</v>
      </c>
      <c r="L146" s="232"/>
      <c r="M146" s="233" t="s">
        <v>39</v>
      </c>
      <c r="N146" s="234" t="s">
        <v>53</v>
      </c>
      <c r="O146" s="81"/>
      <c r="P146" s="197">
        <f>O146*H146</f>
        <v>0</v>
      </c>
      <c r="Q146" s="197">
        <v>5.0000000000000002E-05</v>
      </c>
      <c r="R146" s="197">
        <f>Q146*H146</f>
        <v>0.033800000000000004</v>
      </c>
      <c r="S146" s="197">
        <v>0</v>
      </c>
      <c r="T146" s="198">
        <f>S146*H146</f>
        <v>0</v>
      </c>
      <c r="AR146" s="18" t="s">
        <v>191</v>
      </c>
      <c r="AT146" s="18" t="s">
        <v>302</v>
      </c>
      <c r="AU146" s="18" t="s">
        <v>80</v>
      </c>
      <c r="AY146" s="18" t="s">
        <v>174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173</v>
      </c>
      <c r="BK146" s="199">
        <f>ROUND(I146*H146,2)</f>
        <v>0</v>
      </c>
      <c r="BL146" s="18" t="s">
        <v>173</v>
      </c>
      <c r="BM146" s="18" t="s">
        <v>395</v>
      </c>
    </row>
    <row r="147" s="1" customFormat="1" ht="22.5" customHeight="1">
      <c r="B147" s="40"/>
      <c r="C147" s="225" t="s">
        <v>243</v>
      </c>
      <c r="D147" s="225" t="s">
        <v>302</v>
      </c>
      <c r="E147" s="226" t="s">
        <v>325</v>
      </c>
      <c r="F147" s="227" t="s">
        <v>326</v>
      </c>
      <c r="G147" s="228" t="s">
        <v>204</v>
      </c>
      <c r="H147" s="229">
        <v>360</v>
      </c>
      <c r="I147" s="230"/>
      <c r="J147" s="231">
        <f>ROUND(I147*H147,2)</f>
        <v>0</v>
      </c>
      <c r="K147" s="227" t="s">
        <v>172</v>
      </c>
      <c r="L147" s="232"/>
      <c r="M147" s="233" t="s">
        <v>39</v>
      </c>
      <c r="N147" s="234" t="s">
        <v>53</v>
      </c>
      <c r="O147" s="81"/>
      <c r="P147" s="197">
        <f>O147*H147</f>
        <v>0</v>
      </c>
      <c r="Q147" s="197">
        <v>0.00018000000000000001</v>
      </c>
      <c r="R147" s="197">
        <f>Q147*H147</f>
        <v>0.06480000000000001</v>
      </c>
      <c r="S147" s="197">
        <v>0</v>
      </c>
      <c r="T147" s="198">
        <f>S147*H147</f>
        <v>0</v>
      </c>
      <c r="AR147" s="18" t="s">
        <v>191</v>
      </c>
      <c r="AT147" s="18" t="s">
        <v>302</v>
      </c>
      <c r="AU147" s="18" t="s">
        <v>80</v>
      </c>
      <c r="AY147" s="18" t="s">
        <v>174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173</v>
      </c>
      <c r="BK147" s="199">
        <f>ROUND(I147*H147,2)</f>
        <v>0</v>
      </c>
      <c r="BL147" s="18" t="s">
        <v>173</v>
      </c>
      <c r="BM147" s="18" t="s">
        <v>396</v>
      </c>
    </row>
    <row r="148" s="1" customFormat="1" ht="22.5" customHeight="1">
      <c r="B148" s="40"/>
      <c r="C148" s="225" t="s">
        <v>317</v>
      </c>
      <c r="D148" s="225" t="s">
        <v>302</v>
      </c>
      <c r="E148" s="226" t="s">
        <v>397</v>
      </c>
      <c r="F148" s="227" t="s">
        <v>398</v>
      </c>
      <c r="G148" s="228" t="s">
        <v>204</v>
      </c>
      <c r="H148" s="229">
        <v>5</v>
      </c>
      <c r="I148" s="230"/>
      <c r="J148" s="231">
        <f>ROUND(I148*H148,2)</f>
        <v>0</v>
      </c>
      <c r="K148" s="227" t="s">
        <v>172</v>
      </c>
      <c r="L148" s="232"/>
      <c r="M148" s="233" t="s">
        <v>39</v>
      </c>
      <c r="N148" s="234" t="s">
        <v>53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8" t="s">
        <v>191</v>
      </c>
      <c r="AT148" s="18" t="s">
        <v>302</v>
      </c>
      <c r="AU148" s="18" t="s">
        <v>80</v>
      </c>
      <c r="AY148" s="18" t="s">
        <v>174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173</v>
      </c>
      <c r="BK148" s="199">
        <f>ROUND(I148*H148,2)</f>
        <v>0</v>
      </c>
      <c r="BL148" s="18" t="s">
        <v>173</v>
      </c>
      <c r="BM148" s="18" t="s">
        <v>399</v>
      </c>
    </row>
    <row r="149" s="1" customFormat="1">
      <c r="B149" s="40"/>
      <c r="C149" s="41"/>
      <c r="D149" s="200" t="s">
        <v>185</v>
      </c>
      <c r="E149" s="41"/>
      <c r="F149" s="201" t="s">
        <v>400</v>
      </c>
      <c r="G149" s="41"/>
      <c r="H149" s="41"/>
      <c r="I149" s="144"/>
      <c r="J149" s="41"/>
      <c r="K149" s="41"/>
      <c r="L149" s="45"/>
      <c r="M149" s="202"/>
      <c r="N149" s="81"/>
      <c r="O149" s="81"/>
      <c r="P149" s="81"/>
      <c r="Q149" s="81"/>
      <c r="R149" s="81"/>
      <c r="S149" s="81"/>
      <c r="T149" s="82"/>
      <c r="AT149" s="18" t="s">
        <v>185</v>
      </c>
      <c r="AU149" s="18" t="s">
        <v>80</v>
      </c>
    </row>
    <row r="150" s="12" customFormat="1">
      <c r="B150" s="249"/>
      <c r="C150" s="250"/>
      <c r="D150" s="200" t="s">
        <v>177</v>
      </c>
      <c r="E150" s="251" t="s">
        <v>39</v>
      </c>
      <c r="F150" s="252" t="s">
        <v>401</v>
      </c>
      <c r="G150" s="250"/>
      <c r="H150" s="251" t="s">
        <v>39</v>
      </c>
      <c r="I150" s="253"/>
      <c r="J150" s="250"/>
      <c r="K150" s="250"/>
      <c r="L150" s="254"/>
      <c r="M150" s="255"/>
      <c r="N150" s="256"/>
      <c r="O150" s="256"/>
      <c r="P150" s="256"/>
      <c r="Q150" s="256"/>
      <c r="R150" s="256"/>
      <c r="S150" s="256"/>
      <c r="T150" s="257"/>
      <c r="AT150" s="258" t="s">
        <v>177</v>
      </c>
      <c r="AU150" s="258" t="s">
        <v>80</v>
      </c>
      <c r="AV150" s="12" t="s">
        <v>87</v>
      </c>
      <c r="AW150" s="12" t="s">
        <v>41</v>
      </c>
      <c r="AX150" s="12" t="s">
        <v>80</v>
      </c>
      <c r="AY150" s="258" t="s">
        <v>174</v>
      </c>
    </row>
    <row r="151" s="9" customFormat="1">
      <c r="B151" s="203"/>
      <c r="C151" s="204"/>
      <c r="D151" s="200" t="s">
        <v>177</v>
      </c>
      <c r="E151" s="205" t="s">
        <v>39</v>
      </c>
      <c r="F151" s="206" t="s">
        <v>402</v>
      </c>
      <c r="G151" s="204"/>
      <c r="H151" s="207">
        <v>5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177</v>
      </c>
      <c r="AU151" s="213" t="s">
        <v>80</v>
      </c>
      <c r="AV151" s="9" t="s">
        <v>89</v>
      </c>
      <c r="AW151" s="9" t="s">
        <v>41</v>
      </c>
      <c r="AX151" s="9" t="s">
        <v>80</v>
      </c>
      <c r="AY151" s="213" t="s">
        <v>174</v>
      </c>
    </row>
    <row r="152" s="10" customFormat="1">
      <c r="B152" s="214"/>
      <c r="C152" s="215"/>
      <c r="D152" s="200" t="s">
        <v>177</v>
      </c>
      <c r="E152" s="216" t="s">
        <v>39</v>
      </c>
      <c r="F152" s="217" t="s">
        <v>180</v>
      </c>
      <c r="G152" s="215"/>
      <c r="H152" s="218">
        <v>5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177</v>
      </c>
      <c r="AU152" s="224" t="s">
        <v>80</v>
      </c>
      <c r="AV152" s="10" t="s">
        <v>173</v>
      </c>
      <c r="AW152" s="10" t="s">
        <v>41</v>
      </c>
      <c r="AX152" s="10" t="s">
        <v>87</v>
      </c>
      <c r="AY152" s="224" t="s">
        <v>174</v>
      </c>
    </row>
    <row r="153" s="1" customFormat="1" ht="22.5" customHeight="1">
      <c r="B153" s="40"/>
      <c r="C153" s="225" t="s">
        <v>248</v>
      </c>
      <c r="D153" s="225" t="s">
        <v>302</v>
      </c>
      <c r="E153" s="226" t="s">
        <v>403</v>
      </c>
      <c r="F153" s="227" t="s">
        <v>404</v>
      </c>
      <c r="G153" s="228" t="s">
        <v>204</v>
      </c>
      <c r="H153" s="229">
        <v>2</v>
      </c>
      <c r="I153" s="230"/>
      <c r="J153" s="231">
        <f>ROUND(I153*H153,2)</f>
        <v>0</v>
      </c>
      <c r="K153" s="227" t="s">
        <v>172</v>
      </c>
      <c r="L153" s="232"/>
      <c r="M153" s="233" t="s">
        <v>39</v>
      </c>
      <c r="N153" s="234" t="s">
        <v>53</v>
      </c>
      <c r="O153" s="8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18" t="s">
        <v>191</v>
      </c>
      <c r="AT153" s="18" t="s">
        <v>302</v>
      </c>
      <c r="AU153" s="18" t="s">
        <v>80</v>
      </c>
      <c r="AY153" s="18" t="s">
        <v>174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173</v>
      </c>
      <c r="BK153" s="199">
        <f>ROUND(I153*H153,2)</f>
        <v>0</v>
      </c>
      <c r="BL153" s="18" t="s">
        <v>173</v>
      </c>
      <c r="BM153" s="18" t="s">
        <v>405</v>
      </c>
    </row>
    <row r="154" s="9" customFormat="1">
      <c r="B154" s="203"/>
      <c r="C154" s="204"/>
      <c r="D154" s="200" t="s">
        <v>177</v>
      </c>
      <c r="E154" s="205" t="s">
        <v>39</v>
      </c>
      <c r="F154" s="206" t="s">
        <v>406</v>
      </c>
      <c r="G154" s="204"/>
      <c r="H154" s="207">
        <v>2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177</v>
      </c>
      <c r="AU154" s="213" t="s">
        <v>80</v>
      </c>
      <c r="AV154" s="9" t="s">
        <v>89</v>
      </c>
      <c r="AW154" s="9" t="s">
        <v>41</v>
      </c>
      <c r="AX154" s="9" t="s">
        <v>87</v>
      </c>
      <c r="AY154" s="213" t="s">
        <v>174</v>
      </c>
    </row>
    <row r="155" s="1" customFormat="1" ht="16.5" customHeight="1">
      <c r="B155" s="40"/>
      <c r="C155" s="225" t="s">
        <v>324</v>
      </c>
      <c r="D155" s="225" t="s">
        <v>302</v>
      </c>
      <c r="E155" s="226" t="s">
        <v>407</v>
      </c>
      <c r="F155" s="227" t="s">
        <v>408</v>
      </c>
      <c r="G155" s="228" t="s">
        <v>204</v>
      </c>
      <c r="H155" s="229">
        <v>12</v>
      </c>
      <c r="I155" s="230"/>
      <c r="J155" s="231">
        <f>ROUND(I155*H155,2)</f>
        <v>0</v>
      </c>
      <c r="K155" s="227" t="s">
        <v>39</v>
      </c>
      <c r="L155" s="232"/>
      <c r="M155" s="233" t="s">
        <v>39</v>
      </c>
      <c r="N155" s="234" t="s">
        <v>53</v>
      </c>
      <c r="O155" s="8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AR155" s="18" t="s">
        <v>191</v>
      </c>
      <c r="AT155" s="18" t="s">
        <v>302</v>
      </c>
      <c r="AU155" s="18" t="s">
        <v>80</v>
      </c>
      <c r="AY155" s="18" t="s">
        <v>174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173</v>
      </c>
      <c r="BK155" s="199">
        <f>ROUND(I155*H155,2)</f>
        <v>0</v>
      </c>
      <c r="BL155" s="18" t="s">
        <v>173</v>
      </c>
      <c r="BM155" s="18" t="s">
        <v>409</v>
      </c>
    </row>
    <row r="156" s="1" customFormat="1">
      <c r="B156" s="40"/>
      <c r="C156" s="41"/>
      <c r="D156" s="200" t="s">
        <v>185</v>
      </c>
      <c r="E156" s="41"/>
      <c r="F156" s="201" t="s">
        <v>410</v>
      </c>
      <c r="G156" s="41"/>
      <c r="H156" s="41"/>
      <c r="I156" s="144"/>
      <c r="J156" s="41"/>
      <c r="K156" s="41"/>
      <c r="L156" s="45"/>
      <c r="M156" s="202"/>
      <c r="N156" s="81"/>
      <c r="O156" s="81"/>
      <c r="P156" s="81"/>
      <c r="Q156" s="81"/>
      <c r="R156" s="81"/>
      <c r="S156" s="81"/>
      <c r="T156" s="82"/>
      <c r="AT156" s="18" t="s">
        <v>185</v>
      </c>
      <c r="AU156" s="18" t="s">
        <v>80</v>
      </c>
    </row>
    <row r="157" s="1" customFormat="1" ht="78.75" customHeight="1">
      <c r="B157" s="40"/>
      <c r="C157" s="188" t="s">
        <v>252</v>
      </c>
      <c r="D157" s="188" t="s">
        <v>168</v>
      </c>
      <c r="E157" s="189" t="s">
        <v>333</v>
      </c>
      <c r="F157" s="190" t="s">
        <v>334</v>
      </c>
      <c r="G157" s="191" t="s">
        <v>171</v>
      </c>
      <c r="H157" s="192">
        <v>30.983000000000001</v>
      </c>
      <c r="I157" s="193"/>
      <c r="J157" s="194">
        <f>ROUND(I157*H157,2)</f>
        <v>0</v>
      </c>
      <c r="K157" s="190" t="s">
        <v>172</v>
      </c>
      <c r="L157" s="45"/>
      <c r="M157" s="195" t="s">
        <v>39</v>
      </c>
      <c r="N157" s="196" t="s">
        <v>53</v>
      </c>
      <c r="O157" s="8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AR157" s="18" t="s">
        <v>173</v>
      </c>
      <c r="AT157" s="18" t="s">
        <v>168</v>
      </c>
      <c r="AU157" s="18" t="s">
        <v>80</v>
      </c>
      <c r="AY157" s="18" t="s">
        <v>174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173</v>
      </c>
      <c r="BK157" s="199">
        <f>ROUND(I157*H157,2)</f>
        <v>0</v>
      </c>
      <c r="BL157" s="18" t="s">
        <v>173</v>
      </c>
      <c r="BM157" s="18" t="s">
        <v>411</v>
      </c>
    </row>
    <row r="158" s="1" customFormat="1">
      <c r="B158" s="40"/>
      <c r="C158" s="41"/>
      <c r="D158" s="200" t="s">
        <v>185</v>
      </c>
      <c r="E158" s="41"/>
      <c r="F158" s="201" t="s">
        <v>412</v>
      </c>
      <c r="G158" s="41"/>
      <c r="H158" s="41"/>
      <c r="I158" s="144"/>
      <c r="J158" s="41"/>
      <c r="K158" s="41"/>
      <c r="L158" s="45"/>
      <c r="M158" s="202"/>
      <c r="N158" s="81"/>
      <c r="O158" s="81"/>
      <c r="P158" s="81"/>
      <c r="Q158" s="81"/>
      <c r="R158" s="81"/>
      <c r="S158" s="81"/>
      <c r="T158" s="82"/>
      <c r="AT158" s="18" t="s">
        <v>185</v>
      </c>
      <c r="AU158" s="18" t="s">
        <v>80</v>
      </c>
    </row>
    <row r="159" s="1" customFormat="1" ht="78.75" customHeight="1">
      <c r="B159" s="40"/>
      <c r="C159" s="188" t="s">
        <v>332</v>
      </c>
      <c r="D159" s="188" t="s">
        <v>168</v>
      </c>
      <c r="E159" s="189" t="s">
        <v>340</v>
      </c>
      <c r="F159" s="190" t="s">
        <v>341</v>
      </c>
      <c r="G159" s="191" t="s">
        <v>171</v>
      </c>
      <c r="H159" s="192">
        <v>6</v>
      </c>
      <c r="I159" s="193"/>
      <c r="J159" s="194">
        <f>ROUND(I159*H159,2)</f>
        <v>0</v>
      </c>
      <c r="K159" s="190" t="s">
        <v>172</v>
      </c>
      <c r="L159" s="45"/>
      <c r="M159" s="195" t="s">
        <v>39</v>
      </c>
      <c r="N159" s="196" t="s">
        <v>53</v>
      </c>
      <c r="O159" s="8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18" t="s">
        <v>173</v>
      </c>
      <c r="AT159" s="18" t="s">
        <v>168</v>
      </c>
      <c r="AU159" s="18" t="s">
        <v>80</v>
      </c>
      <c r="AY159" s="18" t="s">
        <v>174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173</v>
      </c>
      <c r="BK159" s="199">
        <f>ROUND(I159*H159,2)</f>
        <v>0</v>
      </c>
      <c r="BL159" s="18" t="s">
        <v>173</v>
      </c>
      <c r="BM159" s="18" t="s">
        <v>413</v>
      </c>
    </row>
    <row r="160" s="1" customFormat="1">
      <c r="B160" s="40"/>
      <c r="C160" s="41"/>
      <c r="D160" s="200" t="s">
        <v>185</v>
      </c>
      <c r="E160" s="41"/>
      <c r="F160" s="201" t="s">
        <v>414</v>
      </c>
      <c r="G160" s="41"/>
      <c r="H160" s="41"/>
      <c r="I160" s="144"/>
      <c r="J160" s="41"/>
      <c r="K160" s="41"/>
      <c r="L160" s="45"/>
      <c r="M160" s="202"/>
      <c r="N160" s="81"/>
      <c r="O160" s="81"/>
      <c r="P160" s="81"/>
      <c r="Q160" s="81"/>
      <c r="R160" s="81"/>
      <c r="S160" s="81"/>
      <c r="T160" s="82"/>
      <c r="AT160" s="18" t="s">
        <v>185</v>
      </c>
      <c r="AU160" s="18" t="s">
        <v>80</v>
      </c>
    </row>
    <row r="161" s="1" customFormat="1" ht="78.75" customHeight="1">
      <c r="B161" s="40"/>
      <c r="C161" s="188" t="s">
        <v>257</v>
      </c>
      <c r="D161" s="188" t="s">
        <v>168</v>
      </c>
      <c r="E161" s="189" t="s">
        <v>347</v>
      </c>
      <c r="F161" s="190" t="s">
        <v>348</v>
      </c>
      <c r="G161" s="191" t="s">
        <v>171</v>
      </c>
      <c r="H161" s="192">
        <v>4</v>
      </c>
      <c r="I161" s="193"/>
      <c r="J161" s="194">
        <f>ROUND(I161*H161,2)</f>
        <v>0</v>
      </c>
      <c r="K161" s="190" t="s">
        <v>172</v>
      </c>
      <c r="L161" s="45"/>
      <c r="M161" s="195" t="s">
        <v>39</v>
      </c>
      <c r="N161" s="196" t="s">
        <v>53</v>
      </c>
      <c r="O161" s="8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18" t="s">
        <v>173</v>
      </c>
      <c r="AT161" s="18" t="s">
        <v>168</v>
      </c>
      <c r="AU161" s="18" t="s">
        <v>80</v>
      </c>
      <c r="AY161" s="18" t="s">
        <v>174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173</v>
      </c>
      <c r="BK161" s="199">
        <f>ROUND(I161*H161,2)</f>
        <v>0</v>
      </c>
      <c r="BL161" s="18" t="s">
        <v>173</v>
      </c>
      <c r="BM161" s="18" t="s">
        <v>415</v>
      </c>
    </row>
    <row r="162" s="1" customFormat="1">
      <c r="B162" s="40"/>
      <c r="C162" s="41"/>
      <c r="D162" s="200" t="s">
        <v>185</v>
      </c>
      <c r="E162" s="41"/>
      <c r="F162" s="201" t="s">
        <v>416</v>
      </c>
      <c r="G162" s="41"/>
      <c r="H162" s="41"/>
      <c r="I162" s="144"/>
      <c r="J162" s="41"/>
      <c r="K162" s="41"/>
      <c r="L162" s="45"/>
      <c r="M162" s="202"/>
      <c r="N162" s="81"/>
      <c r="O162" s="81"/>
      <c r="P162" s="81"/>
      <c r="Q162" s="81"/>
      <c r="R162" s="81"/>
      <c r="S162" s="81"/>
      <c r="T162" s="82"/>
      <c r="AT162" s="18" t="s">
        <v>185</v>
      </c>
      <c r="AU162" s="18" t="s">
        <v>80</v>
      </c>
    </row>
    <row r="163" s="1" customFormat="1" ht="33.75" customHeight="1">
      <c r="B163" s="40"/>
      <c r="C163" s="188" t="s">
        <v>346</v>
      </c>
      <c r="D163" s="188" t="s">
        <v>168</v>
      </c>
      <c r="E163" s="189" t="s">
        <v>353</v>
      </c>
      <c r="F163" s="190" t="s">
        <v>354</v>
      </c>
      <c r="G163" s="191" t="s">
        <v>171</v>
      </c>
      <c r="H163" s="192">
        <v>5</v>
      </c>
      <c r="I163" s="193"/>
      <c r="J163" s="194">
        <f>ROUND(I163*H163,2)</f>
        <v>0</v>
      </c>
      <c r="K163" s="190" t="s">
        <v>172</v>
      </c>
      <c r="L163" s="45"/>
      <c r="M163" s="195" t="s">
        <v>39</v>
      </c>
      <c r="N163" s="196" t="s">
        <v>53</v>
      </c>
      <c r="O163" s="8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AR163" s="18" t="s">
        <v>173</v>
      </c>
      <c r="AT163" s="18" t="s">
        <v>168</v>
      </c>
      <c r="AU163" s="18" t="s">
        <v>80</v>
      </c>
      <c r="AY163" s="18" t="s">
        <v>174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173</v>
      </c>
      <c r="BK163" s="199">
        <f>ROUND(I163*H163,2)</f>
        <v>0</v>
      </c>
      <c r="BL163" s="18" t="s">
        <v>173</v>
      </c>
      <c r="BM163" s="18" t="s">
        <v>335</v>
      </c>
    </row>
    <row r="164" s="1" customFormat="1">
      <c r="B164" s="40"/>
      <c r="C164" s="41"/>
      <c r="D164" s="200" t="s">
        <v>185</v>
      </c>
      <c r="E164" s="41"/>
      <c r="F164" s="201" t="s">
        <v>417</v>
      </c>
      <c r="G164" s="41"/>
      <c r="H164" s="41"/>
      <c r="I164" s="144"/>
      <c r="J164" s="41"/>
      <c r="K164" s="41"/>
      <c r="L164" s="45"/>
      <c r="M164" s="202"/>
      <c r="N164" s="81"/>
      <c r="O164" s="81"/>
      <c r="P164" s="81"/>
      <c r="Q164" s="81"/>
      <c r="R164" s="81"/>
      <c r="S164" s="81"/>
      <c r="T164" s="82"/>
      <c r="AT164" s="18" t="s">
        <v>185</v>
      </c>
      <c r="AU164" s="18" t="s">
        <v>80</v>
      </c>
    </row>
    <row r="165" s="1" customFormat="1" ht="33.75" customHeight="1">
      <c r="B165" s="40"/>
      <c r="C165" s="188" t="s">
        <v>262</v>
      </c>
      <c r="D165" s="188" t="s">
        <v>168</v>
      </c>
      <c r="E165" s="189" t="s">
        <v>357</v>
      </c>
      <c r="F165" s="190" t="s">
        <v>358</v>
      </c>
      <c r="G165" s="191" t="s">
        <v>171</v>
      </c>
      <c r="H165" s="192">
        <v>0.060999999999999999</v>
      </c>
      <c r="I165" s="193"/>
      <c r="J165" s="194">
        <f>ROUND(I165*H165,2)</f>
        <v>0</v>
      </c>
      <c r="K165" s="190" t="s">
        <v>172</v>
      </c>
      <c r="L165" s="45"/>
      <c r="M165" s="195" t="s">
        <v>39</v>
      </c>
      <c r="N165" s="196" t="s">
        <v>53</v>
      </c>
      <c r="O165" s="8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AR165" s="18" t="s">
        <v>173</v>
      </c>
      <c r="AT165" s="18" t="s">
        <v>168</v>
      </c>
      <c r="AU165" s="18" t="s">
        <v>80</v>
      </c>
      <c r="AY165" s="18" t="s">
        <v>174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173</v>
      </c>
      <c r="BK165" s="199">
        <f>ROUND(I165*H165,2)</f>
        <v>0</v>
      </c>
      <c r="BL165" s="18" t="s">
        <v>173</v>
      </c>
      <c r="BM165" s="18" t="s">
        <v>342</v>
      </c>
    </row>
    <row r="166" s="1" customFormat="1">
      <c r="B166" s="40"/>
      <c r="C166" s="41"/>
      <c r="D166" s="200" t="s">
        <v>185</v>
      </c>
      <c r="E166" s="41"/>
      <c r="F166" s="201" t="s">
        <v>418</v>
      </c>
      <c r="G166" s="41"/>
      <c r="H166" s="41"/>
      <c r="I166" s="144"/>
      <c r="J166" s="41"/>
      <c r="K166" s="41"/>
      <c r="L166" s="45"/>
      <c r="M166" s="246"/>
      <c r="N166" s="247"/>
      <c r="O166" s="247"/>
      <c r="P166" s="247"/>
      <c r="Q166" s="247"/>
      <c r="R166" s="247"/>
      <c r="S166" s="247"/>
      <c r="T166" s="248"/>
      <c r="AT166" s="18" t="s">
        <v>185</v>
      </c>
      <c r="AU166" s="18" t="s">
        <v>80</v>
      </c>
    </row>
    <row r="167" s="1" customFormat="1" ht="6.96" customHeight="1">
      <c r="B167" s="59"/>
      <c r="C167" s="60"/>
      <c r="D167" s="60"/>
      <c r="E167" s="60"/>
      <c r="F167" s="60"/>
      <c r="G167" s="60"/>
      <c r="H167" s="60"/>
      <c r="I167" s="168"/>
      <c r="J167" s="60"/>
      <c r="K167" s="60"/>
      <c r="L167" s="45"/>
    </row>
  </sheetData>
  <sheetProtection sheet="1" autoFilter="0" formatColumns="0" formatRows="0" objects="1" scenarios="1" spinCount="100000" saltValue="x80N3HDeZZ7qGBTSPSx8Ude3vvohc7MPBb7mNKaKgCdu3ZKzMveUVcAf6M2m4FpmRppE1+HoNgxs1PHdxn7/Pg==" hashValue="BqjtPQ+qu2i8zJdk7y1S4GCcgfDTKhPB/szIWIohw6sZn1Co8wMO8ZeyZKkZR/N8XO7XvI3g+HITCLZVuzXThg==" algorithmName="SHA-512" password="CC35"/>
  <autoFilter ref="C84:K1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100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148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419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ROUND(J85,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ROUND((SUM(BE85:BE157)),  2)</f>
        <v>0</v>
      </c>
      <c r="I35" s="157">
        <v>0.20999999999999999</v>
      </c>
      <c r="J35" s="156">
        <f>ROUND(((SUM(BE85:BE157))*I35),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ROUND((SUM(BF85:BF157)),  2)</f>
        <v>0</v>
      </c>
      <c r="I36" s="157">
        <v>0.14999999999999999</v>
      </c>
      <c r="J36" s="156">
        <f>ROUND(((SUM(BF85:BF157))*I36),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ROUND((SUM(BG85:BG157)),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ROUND((SUM(BH85:BH157)),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ROUND((SUM(BI85:BI157)),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148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Č13 - Přejezd P60 km 99,108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J85</f>
        <v>0</v>
      </c>
      <c r="K63" s="41"/>
      <c r="L63" s="45"/>
      <c r="AU63" s="18" t="s">
        <v>154</v>
      </c>
    </row>
    <row r="64" s="1" customFormat="1" ht="21.84" customHeight="1">
      <c r="B64" s="40"/>
      <c r="C64" s="41"/>
      <c r="D64" s="41"/>
      <c r="E64" s="41"/>
      <c r="F64" s="41"/>
      <c r="G64" s="41"/>
      <c r="H64" s="41"/>
      <c r="I64" s="144"/>
      <c r="J64" s="41"/>
      <c r="K64" s="41"/>
      <c r="L64" s="45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8"/>
      <c r="J65" s="60"/>
      <c r="K65" s="60"/>
      <c r="L65" s="45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71"/>
      <c r="J69" s="62"/>
      <c r="K69" s="62"/>
      <c r="L69" s="45"/>
    </row>
    <row r="70" s="1" customFormat="1" ht="24.96" customHeight="1">
      <c r="B70" s="40"/>
      <c r="C70" s="24" t="s">
        <v>155</v>
      </c>
      <c r="D70" s="41"/>
      <c r="E70" s="41"/>
      <c r="F70" s="41"/>
      <c r="G70" s="41"/>
      <c r="H70" s="41"/>
      <c r="I70" s="144"/>
      <c r="J70" s="41"/>
      <c r="K70" s="41"/>
      <c r="L70" s="45"/>
    </row>
    <row r="71" s="1" customFormat="1" ht="6.96" customHeight="1">
      <c r="B71" s="40"/>
      <c r="C71" s="41"/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12" customHeight="1">
      <c r="B72" s="40"/>
      <c r="C72" s="33" t="s">
        <v>16</v>
      </c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6.5" customHeight="1">
      <c r="B73" s="40"/>
      <c r="C73" s="41"/>
      <c r="D73" s="41"/>
      <c r="E73" s="172" t="str">
        <f>E7</f>
        <v>Oprava přejezdů P58,P60,P61 Měcholupy-Žatec</v>
      </c>
      <c r="F73" s="33"/>
      <c r="G73" s="33"/>
      <c r="H73" s="33"/>
      <c r="I73" s="144"/>
      <c r="J73" s="41"/>
      <c r="K73" s="41"/>
      <c r="L73" s="45"/>
    </row>
    <row r="74" ht="12" customHeight="1">
      <c r="B74" s="22"/>
      <c r="C74" s="33" t="s">
        <v>147</v>
      </c>
      <c r="D74" s="23"/>
      <c r="E74" s="23"/>
      <c r="F74" s="23"/>
      <c r="G74" s="23"/>
      <c r="H74" s="23"/>
      <c r="I74" s="137"/>
      <c r="J74" s="23"/>
      <c r="K74" s="23"/>
      <c r="L74" s="21"/>
    </row>
    <row r="75" s="1" customFormat="1" ht="16.5" customHeight="1">
      <c r="B75" s="40"/>
      <c r="C75" s="41"/>
      <c r="D75" s="41"/>
      <c r="E75" s="172" t="s">
        <v>148</v>
      </c>
      <c r="F75" s="41"/>
      <c r="G75" s="41"/>
      <c r="H75" s="41"/>
      <c r="I75" s="144"/>
      <c r="J75" s="41"/>
      <c r="K75" s="41"/>
      <c r="L75" s="45"/>
    </row>
    <row r="76" s="1" customFormat="1" ht="12" customHeight="1">
      <c r="B76" s="40"/>
      <c r="C76" s="33" t="s">
        <v>149</v>
      </c>
      <c r="D76" s="41"/>
      <c r="E76" s="41"/>
      <c r="F76" s="41"/>
      <c r="G76" s="41"/>
      <c r="H76" s="41"/>
      <c r="I76" s="144"/>
      <c r="J76" s="41"/>
      <c r="K76" s="41"/>
      <c r="L76" s="45"/>
    </row>
    <row r="77" s="1" customFormat="1" ht="16.5" customHeight="1">
      <c r="B77" s="40"/>
      <c r="C77" s="41"/>
      <c r="D77" s="41"/>
      <c r="E77" s="66" t="str">
        <f>E11</f>
        <v>Č13 - Přejezd P60 km 99,108</v>
      </c>
      <c r="F77" s="41"/>
      <c r="G77" s="41"/>
      <c r="H77" s="41"/>
      <c r="I77" s="144"/>
      <c r="J77" s="41"/>
      <c r="K77" s="41"/>
      <c r="L77" s="45"/>
    </row>
    <row r="78" s="1" customFormat="1" ht="6.96" customHeight="1">
      <c r="B78" s="40"/>
      <c r="C78" s="41"/>
      <c r="D78" s="41"/>
      <c r="E78" s="41"/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22</v>
      </c>
      <c r="D79" s="41"/>
      <c r="E79" s="41"/>
      <c r="F79" s="28" t="str">
        <f>F14</f>
        <v>TO Žatec</v>
      </c>
      <c r="G79" s="41"/>
      <c r="H79" s="41"/>
      <c r="I79" s="146" t="s">
        <v>24</v>
      </c>
      <c r="J79" s="69" t="str">
        <f>IF(J14="","",J14)</f>
        <v>18. 2. 2019</v>
      </c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4"/>
      <c r="J80" s="41"/>
      <c r="K80" s="41"/>
      <c r="L80" s="45"/>
    </row>
    <row r="81" s="1" customFormat="1" ht="13.65" customHeight="1">
      <c r="B81" s="40"/>
      <c r="C81" s="33" t="s">
        <v>30</v>
      </c>
      <c r="D81" s="41"/>
      <c r="E81" s="41"/>
      <c r="F81" s="28" t="str">
        <f>E17</f>
        <v>SŽDC s.o., OŘ UNL, ST Most</v>
      </c>
      <c r="G81" s="41"/>
      <c r="H81" s="41"/>
      <c r="I81" s="146" t="s">
        <v>38</v>
      </c>
      <c r="J81" s="38" t="str">
        <f>E23</f>
        <v xml:space="preserve"> </v>
      </c>
      <c r="K81" s="41"/>
      <c r="L81" s="45"/>
    </row>
    <row r="82" s="1" customFormat="1" ht="38.55" customHeight="1">
      <c r="B82" s="40"/>
      <c r="C82" s="33" t="s">
        <v>36</v>
      </c>
      <c r="D82" s="41"/>
      <c r="E82" s="41"/>
      <c r="F82" s="28" t="str">
        <f>IF(E20="","",E20)</f>
        <v>Vyplň údaj</v>
      </c>
      <c r="G82" s="41"/>
      <c r="H82" s="41"/>
      <c r="I82" s="146" t="s">
        <v>42</v>
      </c>
      <c r="J82" s="38" t="str">
        <f>E26</f>
        <v>Ing. Horák Jiří, horak@szdc.cz, 602155923</v>
      </c>
      <c r="K82" s="41"/>
      <c r="L82" s="45"/>
    </row>
    <row r="83" s="1" customFormat="1" ht="10.32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8" customFormat="1" ht="29.28" customHeight="1">
      <c r="B84" s="178"/>
      <c r="C84" s="179" t="s">
        <v>156</v>
      </c>
      <c r="D84" s="180" t="s">
        <v>65</v>
      </c>
      <c r="E84" s="180" t="s">
        <v>61</v>
      </c>
      <c r="F84" s="180" t="s">
        <v>62</v>
      </c>
      <c r="G84" s="180" t="s">
        <v>157</v>
      </c>
      <c r="H84" s="180" t="s">
        <v>158</v>
      </c>
      <c r="I84" s="181" t="s">
        <v>159</v>
      </c>
      <c r="J84" s="180" t="s">
        <v>153</v>
      </c>
      <c r="K84" s="182" t="s">
        <v>160</v>
      </c>
      <c r="L84" s="183"/>
      <c r="M84" s="89" t="s">
        <v>39</v>
      </c>
      <c r="N84" s="90" t="s">
        <v>50</v>
      </c>
      <c r="O84" s="90" t="s">
        <v>161</v>
      </c>
      <c r="P84" s="90" t="s">
        <v>162</v>
      </c>
      <c r="Q84" s="90" t="s">
        <v>163</v>
      </c>
      <c r="R84" s="90" t="s">
        <v>164</v>
      </c>
      <c r="S84" s="90" t="s">
        <v>165</v>
      </c>
      <c r="T84" s="91" t="s">
        <v>166</v>
      </c>
    </row>
    <row r="85" s="1" customFormat="1" ht="22.8" customHeight="1">
      <c r="B85" s="40"/>
      <c r="C85" s="96" t="s">
        <v>167</v>
      </c>
      <c r="D85" s="41"/>
      <c r="E85" s="41"/>
      <c r="F85" s="41"/>
      <c r="G85" s="41"/>
      <c r="H85" s="41"/>
      <c r="I85" s="144"/>
      <c r="J85" s="184">
        <f>BK85</f>
        <v>0</v>
      </c>
      <c r="K85" s="41"/>
      <c r="L85" s="45"/>
      <c r="M85" s="92"/>
      <c r="N85" s="93"/>
      <c r="O85" s="93"/>
      <c r="P85" s="185">
        <f>SUM(P86:P157)</f>
        <v>0</v>
      </c>
      <c r="Q85" s="93"/>
      <c r="R85" s="185">
        <f>SUM(R86:R157)</f>
        <v>150.43112000000002</v>
      </c>
      <c r="S85" s="93"/>
      <c r="T85" s="186">
        <f>SUM(T86:T157)</f>
        <v>0</v>
      </c>
      <c r="AT85" s="18" t="s">
        <v>79</v>
      </c>
      <c r="AU85" s="18" t="s">
        <v>154</v>
      </c>
      <c r="BK85" s="187">
        <f>SUM(BK86:BK157)</f>
        <v>0</v>
      </c>
    </row>
    <row r="86" s="1" customFormat="1" ht="33.75" customHeight="1">
      <c r="B86" s="40"/>
      <c r="C86" s="188" t="s">
        <v>87</v>
      </c>
      <c r="D86" s="188" t="s">
        <v>168</v>
      </c>
      <c r="E86" s="189" t="s">
        <v>169</v>
      </c>
      <c r="F86" s="190" t="s">
        <v>170</v>
      </c>
      <c r="G86" s="191" t="s">
        <v>171</v>
      </c>
      <c r="H86" s="192">
        <v>53.234999999999999</v>
      </c>
      <c r="I86" s="193"/>
      <c r="J86" s="194">
        <f>ROUND(I86*H86,2)</f>
        <v>0</v>
      </c>
      <c r="K86" s="190" t="s">
        <v>172</v>
      </c>
      <c r="L86" s="45"/>
      <c r="M86" s="195" t="s">
        <v>39</v>
      </c>
      <c r="N86" s="196" t="s">
        <v>53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173</v>
      </c>
      <c r="AT86" s="18" t="s">
        <v>168</v>
      </c>
      <c r="AU86" s="18" t="s">
        <v>80</v>
      </c>
      <c r="AY86" s="18" t="s">
        <v>174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173</v>
      </c>
      <c r="BK86" s="199">
        <f>ROUND(I86*H86,2)</f>
        <v>0</v>
      </c>
      <c r="BL86" s="18" t="s">
        <v>173</v>
      </c>
      <c r="BM86" s="18" t="s">
        <v>89</v>
      </c>
    </row>
    <row r="87" s="1" customFormat="1">
      <c r="B87" s="40"/>
      <c r="C87" s="41"/>
      <c r="D87" s="200" t="s">
        <v>175</v>
      </c>
      <c r="E87" s="41"/>
      <c r="F87" s="201" t="s">
        <v>176</v>
      </c>
      <c r="G87" s="41"/>
      <c r="H87" s="41"/>
      <c r="I87" s="144"/>
      <c r="J87" s="41"/>
      <c r="K87" s="41"/>
      <c r="L87" s="45"/>
      <c r="M87" s="202"/>
      <c r="N87" s="81"/>
      <c r="O87" s="81"/>
      <c r="P87" s="81"/>
      <c r="Q87" s="81"/>
      <c r="R87" s="81"/>
      <c r="S87" s="81"/>
      <c r="T87" s="82"/>
      <c r="AT87" s="18" t="s">
        <v>175</v>
      </c>
      <c r="AU87" s="18" t="s">
        <v>80</v>
      </c>
    </row>
    <row r="88" s="9" customFormat="1">
      <c r="B88" s="203"/>
      <c r="C88" s="204"/>
      <c r="D88" s="200" t="s">
        <v>177</v>
      </c>
      <c r="E88" s="205" t="s">
        <v>39</v>
      </c>
      <c r="F88" s="206" t="s">
        <v>420</v>
      </c>
      <c r="G88" s="204"/>
      <c r="H88" s="207">
        <v>46.259999999999998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177</v>
      </c>
      <c r="AU88" s="213" t="s">
        <v>80</v>
      </c>
      <c r="AV88" s="9" t="s">
        <v>89</v>
      </c>
      <c r="AW88" s="9" t="s">
        <v>41</v>
      </c>
      <c r="AX88" s="9" t="s">
        <v>80</v>
      </c>
      <c r="AY88" s="213" t="s">
        <v>174</v>
      </c>
    </row>
    <row r="89" s="9" customFormat="1">
      <c r="B89" s="203"/>
      <c r="C89" s="204"/>
      <c r="D89" s="200" t="s">
        <v>177</v>
      </c>
      <c r="E89" s="205" t="s">
        <v>39</v>
      </c>
      <c r="F89" s="206" t="s">
        <v>421</v>
      </c>
      <c r="G89" s="204"/>
      <c r="H89" s="207">
        <v>6.9749999999999996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177</v>
      </c>
      <c r="AU89" s="213" t="s">
        <v>80</v>
      </c>
      <c r="AV89" s="9" t="s">
        <v>89</v>
      </c>
      <c r="AW89" s="9" t="s">
        <v>41</v>
      </c>
      <c r="AX89" s="9" t="s">
        <v>80</v>
      </c>
      <c r="AY89" s="213" t="s">
        <v>174</v>
      </c>
    </row>
    <row r="90" s="10" customFormat="1">
      <c r="B90" s="214"/>
      <c r="C90" s="215"/>
      <c r="D90" s="200" t="s">
        <v>177</v>
      </c>
      <c r="E90" s="216" t="s">
        <v>39</v>
      </c>
      <c r="F90" s="217" t="s">
        <v>180</v>
      </c>
      <c r="G90" s="215"/>
      <c r="H90" s="218">
        <v>53.234999999999999</v>
      </c>
      <c r="I90" s="219"/>
      <c r="J90" s="215"/>
      <c r="K90" s="215"/>
      <c r="L90" s="220"/>
      <c r="M90" s="221"/>
      <c r="N90" s="222"/>
      <c r="O90" s="222"/>
      <c r="P90" s="222"/>
      <c r="Q90" s="222"/>
      <c r="R90" s="222"/>
      <c r="S90" s="222"/>
      <c r="T90" s="223"/>
      <c r="AT90" s="224" t="s">
        <v>177</v>
      </c>
      <c r="AU90" s="224" t="s">
        <v>80</v>
      </c>
      <c r="AV90" s="10" t="s">
        <v>173</v>
      </c>
      <c r="AW90" s="10" t="s">
        <v>41</v>
      </c>
      <c r="AX90" s="10" t="s">
        <v>87</v>
      </c>
      <c r="AY90" s="224" t="s">
        <v>174</v>
      </c>
    </row>
    <row r="91" s="1" customFormat="1" ht="22.5" customHeight="1">
      <c r="B91" s="40"/>
      <c r="C91" s="188" t="s">
        <v>89</v>
      </c>
      <c r="D91" s="188" t="s">
        <v>168</v>
      </c>
      <c r="E91" s="189" t="s">
        <v>181</v>
      </c>
      <c r="F91" s="190" t="s">
        <v>182</v>
      </c>
      <c r="G91" s="191" t="s">
        <v>183</v>
      </c>
      <c r="H91" s="192">
        <v>48</v>
      </c>
      <c r="I91" s="193"/>
      <c r="J91" s="194">
        <f>ROUND(I91*H91,2)</f>
        <v>0</v>
      </c>
      <c r="K91" s="190" t="s">
        <v>172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80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184</v>
      </c>
    </row>
    <row r="92" s="1" customFormat="1">
      <c r="B92" s="40"/>
      <c r="C92" s="41"/>
      <c r="D92" s="200" t="s">
        <v>185</v>
      </c>
      <c r="E92" s="41"/>
      <c r="F92" s="201" t="s">
        <v>422</v>
      </c>
      <c r="G92" s="41"/>
      <c r="H92" s="41"/>
      <c r="I92" s="144"/>
      <c r="J92" s="41"/>
      <c r="K92" s="41"/>
      <c r="L92" s="45"/>
      <c r="M92" s="202"/>
      <c r="N92" s="81"/>
      <c r="O92" s="81"/>
      <c r="P92" s="81"/>
      <c r="Q92" s="81"/>
      <c r="R92" s="81"/>
      <c r="S92" s="81"/>
      <c r="T92" s="82"/>
      <c r="AT92" s="18" t="s">
        <v>185</v>
      </c>
      <c r="AU92" s="18" t="s">
        <v>80</v>
      </c>
    </row>
    <row r="93" s="1" customFormat="1" ht="56.25" customHeight="1">
      <c r="B93" s="40"/>
      <c r="C93" s="188" t="s">
        <v>187</v>
      </c>
      <c r="D93" s="188" t="s">
        <v>168</v>
      </c>
      <c r="E93" s="189" t="s">
        <v>188</v>
      </c>
      <c r="F93" s="190" t="s">
        <v>189</v>
      </c>
      <c r="G93" s="191" t="s">
        <v>190</v>
      </c>
      <c r="H93" s="192">
        <v>13.202</v>
      </c>
      <c r="I93" s="193"/>
      <c r="J93" s="194">
        <f>ROUND(I93*H93,2)</f>
        <v>0</v>
      </c>
      <c r="K93" s="190" t="s">
        <v>172</v>
      </c>
      <c r="L93" s="45"/>
      <c r="M93" s="195" t="s">
        <v>39</v>
      </c>
      <c r="N93" s="196" t="s">
        <v>53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173</v>
      </c>
      <c r="AT93" s="18" t="s">
        <v>168</v>
      </c>
      <c r="AU93" s="18" t="s">
        <v>80</v>
      </c>
      <c r="AY93" s="18" t="s">
        <v>174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173</v>
      </c>
      <c r="BK93" s="199">
        <f>ROUND(I93*H93,2)</f>
        <v>0</v>
      </c>
      <c r="BL93" s="18" t="s">
        <v>173</v>
      </c>
      <c r="BM93" s="18" t="s">
        <v>191</v>
      </c>
    </row>
    <row r="94" s="1" customFormat="1">
      <c r="B94" s="40"/>
      <c r="C94" s="41"/>
      <c r="D94" s="200" t="s">
        <v>185</v>
      </c>
      <c r="E94" s="41"/>
      <c r="F94" s="201" t="s">
        <v>423</v>
      </c>
      <c r="G94" s="41"/>
      <c r="H94" s="41"/>
      <c r="I94" s="144"/>
      <c r="J94" s="41"/>
      <c r="K94" s="41"/>
      <c r="L94" s="45"/>
      <c r="M94" s="202"/>
      <c r="N94" s="81"/>
      <c r="O94" s="81"/>
      <c r="P94" s="81"/>
      <c r="Q94" s="81"/>
      <c r="R94" s="81"/>
      <c r="S94" s="81"/>
      <c r="T94" s="82"/>
      <c r="AT94" s="18" t="s">
        <v>185</v>
      </c>
      <c r="AU94" s="18" t="s">
        <v>80</v>
      </c>
    </row>
    <row r="95" s="1" customFormat="1" ht="56.25" customHeight="1">
      <c r="B95" s="40"/>
      <c r="C95" s="188" t="s">
        <v>173</v>
      </c>
      <c r="D95" s="188" t="s">
        <v>168</v>
      </c>
      <c r="E95" s="189" t="s">
        <v>193</v>
      </c>
      <c r="F95" s="190" t="s">
        <v>194</v>
      </c>
      <c r="G95" s="191" t="s">
        <v>183</v>
      </c>
      <c r="H95" s="192">
        <v>184.31999999999999</v>
      </c>
      <c r="I95" s="193"/>
      <c r="J95" s="194">
        <f>ROUND(I95*H95,2)</f>
        <v>0</v>
      </c>
      <c r="K95" s="190" t="s">
        <v>172</v>
      </c>
      <c r="L95" s="45"/>
      <c r="M95" s="195" t="s">
        <v>39</v>
      </c>
      <c r="N95" s="196" t="s">
        <v>53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173</v>
      </c>
      <c r="AT95" s="18" t="s">
        <v>168</v>
      </c>
      <c r="AU95" s="18" t="s">
        <v>80</v>
      </c>
      <c r="AY95" s="18" t="s">
        <v>174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173</v>
      </c>
      <c r="BK95" s="199">
        <f>ROUND(I95*H95,2)</f>
        <v>0</v>
      </c>
      <c r="BL95" s="18" t="s">
        <v>173</v>
      </c>
      <c r="BM95" s="18" t="s">
        <v>195</v>
      </c>
    </row>
    <row r="96" s="1" customFormat="1">
      <c r="B96" s="40"/>
      <c r="C96" s="41"/>
      <c r="D96" s="200" t="s">
        <v>185</v>
      </c>
      <c r="E96" s="41"/>
      <c r="F96" s="201" t="s">
        <v>424</v>
      </c>
      <c r="G96" s="41"/>
      <c r="H96" s="41"/>
      <c r="I96" s="144"/>
      <c r="J96" s="41"/>
      <c r="K96" s="41"/>
      <c r="L96" s="45"/>
      <c r="M96" s="202"/>
      <c r="N96" s="81"/>
      <c r="O96" s="81"/>
      <c r="P96" s="81"/>
      <c r="Q96" s="81"/>
      <c r="R96" s="81"/>
      <c r="S96" s="81"/>
      <c r="T96" s="82"/>
      <c r="AT96" s="18" t="s">
        <v>185</v>
      </c>
      <c r="AU96" s="18" t="s">
        <v>80</v>
      </c>
    </row>
    <row r="97" s="1" customFormat="1" ht="33.75" customHeight="1">
      <c r="B97" s="40"/>
      <c r="C97" s="188" t="s">
        <v>197</v>
      </c>
      <c r="D97" s="188" t="s">
        <v>168</v>
      </c>
      <c r="E97" s="189" t="s">
        <v>198</v>
      </c>
      <c r="F97" s="190" t="s">
        <v>199</v>
      </c>
      <c r="G97" s="191" t="s">
        <v>190</v>
      </c>
      <c r="H97" s="192">
        <v>90</v>
      </c>
      <c r="I97" s="193"/>
      <c r="J97" s="194">
        <f>ROUND(I97*H97,2)</f>
        <v>0</v>
      </c>
      <c r="K97" s="190" t="s">
        <v>172</v>
      </c>
      <c r="L97" s="45"/>
      <c r="M97" s="195" t="s">
        <v>39</v>
      </c>
      <c r="N97" s="196" t="s">
        <v>53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173</v>
      </c>
      <c r="AT97" s="18" t="s">
        <v>168</v>
      </c>
      <c r="AU97" s="18" t="s">
        <v>80</v>
      </c>
      <c r="AY97" s="18" t="s">
        <v>174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173</v>
      </c>
      <c r="BK97" s="199">
        <f>ROUND(I97*H97,2)</f>
        <v>0</v>
      </c>
      <c r="BL97" s="18" t="s">
        <v>173</v>
      </c>
      <c r="BM97" s="18" t="s">
        <v>200</v>
      </c>
    </row>
    <row r="98" s="1" customFormat="1">
      <c r="B98" s="40"/>
      <c r="C98" s="41"/>
      <c r="D98" s="200" t="s">
        <v>185</v>
      </c>
      <c r="E98" s="41"/>
      <c r="F98" s="201" t="s">
        <v>425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80</v>
      </c>
    </row>
    <row r="99" s="1" customFormat="1" ht="56.25" customHeight="1">
      <c r="B99" s="40"/>
      <c r="C99" s="188" t="s">
        <v>184</v>
      </c>
      <c r="D99" s="188" t="s">
        <v>168</v>
      </c>
      <c r="E99" s="189" t="s">
        <v>202</v>
      </c>
      <c r="F99" s="190" t="s">
        <v>203</v>
      </c>
      <c r="G99" s="191" t="s">
        <v>204</v>
      </c>
      <c r="H99" s="192">
        <v>90</v>
      </c>
      <c r="I99" s="193"/>
      <c r="J99" s="194">
        <f>ROUND(I99*H99,2)</f>
        <v>0</v>
      </c>
      <c r="K99" s="190" t="s">
        <v>172</v>
      </c>
      <c r="L99" s="45"/>
      <c r="M99" s="195" t="s">
        <v>39</v>
      </c>
      <c r="N99" s="196" t="s">
        <v>53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173</v>
      </c>
      <c r="AT99" s="18" t="s">
        <v>168</v>
      </c>
      <c r="AU99" s="18" t="s">
        <v>80</v>
      </c>
      <c r="AY99" s="18" t="s">
        <v>174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173</v>
      </c>
      <c r="BK99" s="199">
        <f>ROUND(I99*H99,2)</f>
        <v>0</v>
      </c>
      <c r="BL99" s="18" t="s">
        <v>173</v>
      </c>
      <c r="BM99" s="18" t="s">
        <v>205</v>
      </c>
    </row>
    <row r="100" s="1" customFormat="1">
      <c r="B100" s="40"/>
      <c r="C100" s="41"/>
      <c r="D100" s="200" t="s">
        <v>185</v>
      </c>
      <c r="E100" s="41"/>
      <c r="F100" s="201" t="s">
        <v>426</v>
      </c>
      <c r="G100" s="41"/>
      <c r="H100" s="41"/>
      <c r="I100" s="144"/>
      <c r="J100" s="41"/>
      <c r="K100" s="41"/>
      <c r="L100" s="45"/>
      <c r="M100" s="202"/>
      <c r="N100" s="81"/>
      <c r="O100" s="81"/>
      <c r="P100" s="81"/>
      <c r="Q100" s="81"/>
      <c r="R100" s="81"/>
      <c r="S100" s="81"/>
      <c r="T100" s="82"/>
      <c r="AT100" s="18" t="s">
        <v>185</v>
      </c>
      <c r="AU100" s="18" t="s">
        <v>80</v>
      </c>
    </row>
    <row r="101" s="1" customFormat="1" ht="45" customHeight="1">
      <c r="B101" s="40"/>
      <c r="C101" s="188" t="s">
        <v>207</v>
      </c>
      <c r="D101" s="188" t="s">
        <v>168</v>
      </c>
      <c r="E101" s="189" t="s">
        <v>208</v>
      </c>
      <c r="F101" s="190" t="s">
        <v>209</v>
      </c>
      <c r="G101" s="191" t="s">
        <v>204</v>
      </c>
      <c r="H101" s="192">
        <v>90</v>
      </c>
      <c r="I101" s="193"/>
      <c r="J101" s="194">
        <f>ROUND(I101*H101,2)</f>
        <v>0</v>
      </c>
      <c r="K101" s="190" t="s">
        <v>172</v>
      </c>
      <c r="L101" s="45"/>
      <c r="M101" s="195" t="s">
        <v>39</v>
      </c>
      <c r="N101" s="196" t="s">
        <v>53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173</v>
      </c>
      <c r="AT101" s="18" t="s">
        <v>168</v>
      </c>
      <c r="AU101" s="18" t="s">
        <v>80</v>
      </c>
      <c r="AY101" s="18" t="s">
        <v>174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173</v>
      </c>
      <c r="BK101" s="199">
        <f>ROUND(I101*H101,2)</f>
        <v>0</v>
      </c>
      <c r="BL101" s="18" t="s">
        <v>173</v>
      </c>
      <c r="BM101" s="18" t="s">
        <v>210</v>
      </c>
    </row>
    <row r="102" s="1" customFormat="1">
      <c r="B102" s="40"/>
      <c r="C102" s="41"/>
      <c r="D102" s="200" t="s">
        <v>185</v>
      </c>
      <c r="E102" s="41"/>
      <c r="F102" s="201" t="s">
        <v>427</v>
      </c>
      <c r="G102" s="41"/>
      <c r="H102" s="41"/>
      <c r="I102" s="144"/>
      <c r="J102" s="41"/>
      <c r="K102" s="41"/>
      <c r="L102" s="45"/>
      <c r="M102" s="202"/>
      <c r="N102" s="81"/>
      <c r="O102" s="81"/>
      <c r="P102" s="81"/>
      <c r="Q102" s="81"/>
      <c r="R102" s="81"/>
      <c r="S102" s="81"/>
      <c r="T102" s="82"/>
      <c r="AT102" s="18" t="s">
        <v>185</v>
      </c>
      <c r="AU102" s="18" t="s">
        <v>80</v>
      </c>
    </row>
    <row r="103" s="1" customFormat="1" ht="22.5" customHeight="1">
      <c r="B103" s="40"/>
      <c r="C103" s="188" t="s">
        <v>191</v>
      </c>
      <c r="D103" s="188" t="s">
        <v>168</v>
      </c>
      <c r="E103" s="189" t="s">
        <v>212</v>
      </c>
      <c r="F103" s="190" t="s">
        <v>213</v>
      </c>
      <c r="G103" s="191" t="s">
        <v>204</v>
      </c>
      <c r="H103" s="192">
        <v>90</v>
      </c>
      <c r="I103" s="193"/>
      <c r="J103" s="194">
        <f>ROUND(I103*H103,2)</f>
        <v>0</v>
      </c>
      <c r="K103" s="190" t="s">
        <v>172</v>
      </c>
      <c r="L103" s="45"/>
      <c r="M103" s="195" t="s">
        <v>39</v>
      </c>
      <c r="N103" s="196" t="s">
        <v>53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173</v>
      </c>
      <c r="AT103" s="18" t="s">
        <v>168</v>
      </c>
      <c r="AU103" s="18" t="s">
        <v>80</v>
      </c>
      <c r="AY103" s="18" t="s">
        <v>174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173</v>
      </c>
      <c r="BK103" s="199">
        <f>ROUND(I103*H103,2)</f>
        <v>0</v>
      </c>
      <c r="BL103" s="18" t="s">
        <v>173</v>
      </c>
      <c r="BM103" s="18" t="s">
        <v>214</v>
      </c>
    </row>
    <row r="104" s="1" customFormat="1">
      <c r="B104" s="40"/>
      <c r="C104" s="41"/>
      <c r="D104" s="200" t="s">
        <v>185</v>
      </c>
      <c r="E104" s="41"/>
      <c r="F104" s="201" t="s">
        <v>215</v>
      </c>
      <c r="G104" s="41"/>
      <c r="H104" s="41"/>
      <c r="I104" s="144"/>
      <c r="J104" s="41"/>
      <c r="K104" s="41"/>
      <c r="L104" s="45"/>
      <c r="M104" s="202"/>
      <c r="N104" s="81"/>
      <c r="O104" s="81"/>
      <c r="P104" s="81"/>
      <c r="Q104" s="81"/>
      <c r="R104" s="81"/>
      <c r="S104" s="81"/>
      <c r="T104" s="82"/>
      <c r="AT104" s="18" t="s">
        <v>185</v>
      </c>
      <c r="AU104" s="18" t="s">
        <v>80</v>
      </c>
    </row>
    <row r="105" s="1" customFormat="1" ht="22.5" customHeight="1">
      <c r="B105" s="40"/>
      <c r="C105" s="188" t="s">
        <v>216</v>
      </c>
      <c r="D105" s="188" t="s">
        <v>168</v>
      </c>
      <c r="E105" s="189" t="s">
        <v>231</v>
      </c>
      <c r="F105" s="190" t="s">
        <v>232</v>
      </c>
      <c r="G105" s="191" t="s">
        <v>204</v>
      </c>
      <c r="H105" s="192">
        <v>2</v>
      </c>
      <c r="I105" s="193"/>
      <c r="J105" s="194">
        <f>ROUND(I105*H105,2)</f>
        <v>0</v>
      </c>
      <c r="K105" s="190" t="s">
        <v>172</v>
      </c>
      <c r="L105" s="45"/>
      <c r="M105" s="195" t="s">
        <v>39</v>
      </c>
      <c r="N105" s="196" t="s">
        <v>53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173</v>
      </c>
      <c r="AT105" s="18" t="s">
        <v>168</v>
      </c>
      <c r="AU105" s="18" t="s">
        <v>80</v>
      </c>
      <c r="AY105" s="18" t="s">
        <v>174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173</v>
      </c>
      <c r="BK105" s="199">
        <f>ROUND(I105*H105,2)</f>
        <v>0</v>
      </c>
      <c r="BL105" s="18" t="s">
        <v>173</v>
      </c>
      <c r="BM105" s="18" t="s">
        <v>220</v>
      </c>
    </row>
    <row r="106" s="1" customFormat="1">
      <c r="B106" s="40"/>
      <c r="C106" s="41"/>
      <c r="D106" s="200" t="s">
        <v>185</v>
      </c>
      <c r="E106" s="41"/>
      <c r="F106" s="201" t="s">
        <v>428</v>
      </c>
      <c r="G106" s="41"/>
      <c r="H106" s="41"/>
      <c r="I106" s="144"/>
      <c r="J106" s="41"/>
      <c r="K106" s="41"/>
      <c r="L106" s="45"/>
      <c r="M106" s="202"/>
      <c r="N106" s="81"/>
      <c r="O106" s="81"/>
      <c r="P106" s="81"/>
      <c r="Q106" s="81"/>
      <c r="R106" s="81"/>
      <c r="S106" s="81"/>
      <c r="T106" s="82"/>
      <c r="AT106" s="18" t="s">
        <v>185</v>
      </c>
      <c r="AU106" s="18" t="s">
        <v>80</v>
      </c>
    </row>
    <row r="107" s="1" customFormat="1" ht="33.75" customHeight="1">
      <c r="B107" s="40"/>
      <c r="C107" s="188" t="s">
        <v>195</v>
      </c>
      <c r="D107" s="188" t="s">
        <v>168</v>
      </c>
      <c r="E107" s="189" t="s">
        <v>245</v>
      </c>
      <c r="F107" s="190" t="s">
        <v>246</v>
      </c>
      <c r="G107" s="191" t="s">
        <v>247</v>
      </c>
      <c r="H107" s="192">
        <v>1078</v>
      </c>
      <c r="I107" s="193"/>
      <c r="J107" s="194">
        <f>ROUND(I107*H107,2)</f>
        <v>0</v>
      </c>
      <c r="K107" s="190" t="s">
        <v>172</v>
      </c>
      <c r="L107" s="45"/>
      <c r="M107" s="195" t="s">
        <v>39</v>
      </c>
      <c r="N107" s="196" t="s">
        <v>53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173</v>
      </c>
      <c r="AT107" s="18" t="s">
        <v>168</v>
      </c>
      <c r="AU107" s="18" t="s">
        <v>80</v>
      </c>
      <c r="AY107" s="18" t="s">
        <v>174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173</v>
      </c>
      <c r="BK107" s="199">
        <f>ROUND(I107*H107,2)</f>
        <v>0</v>
      </c>
      <c r="BL107" s="18" t="s">
        <v>173</v>
      </c>
      <c r="BM107" s="18" t="s">
        <v>224</v>
      </c>
    </row>
    <row r="108" s="1" customFormat="1">
      <c r="B108" s="40"/>
      <c r="C108" s="41"/>
      <c r="D108" s="200" t="s">
        <v>185</v>
      </c>
      <c r="E108" s="41"/>
      <c r="F108" s="201" t="s">
        <v>429</v>
      </c>
      <c r="G108" s="41"/>
      <c r="H108" s="41"/>
      <c r="I108" s="144"/>
      <c r="J108" s="41"/>
      <c r="K108" s="41"/>
      <c r="L108" s="45"/>
      <c r="M108" s="202"/>
      <c r="N108" s="81"/>
      <c r="O108" s="81"/>
      <c r="P108" s="81"/>
      <c r="Q108" s="81"/>
      <c r="R108" s="81"/>
      <c r="S108" s="81"/>
      <c r="T108" s="82"/>
      <c r="AT108" s="18" t="s">
        <v>185</v>
      </c>
      <c r="AU108" s="18" t="s">
        <v>80</v>
      </c>
    </row>
    <row r="109" s="1" customFormat="1" ht="45" customHeight="1">
      <c r="B109" s="40"/>
      <c r="C109" s="188" t="s">
        <v>226</v>
      </c>
      <c r="D109" s="188" t="s">
        <v>168</v>
      </c>
      <c r="E109" s="189" t="s">
        <v>250</v>
      </c>
      <c r="F109" s="190" t="s">
        <v>251</v>
      </c>
      <c r="G109" s="191" t="s">
        <v>219</v>
      </c>
      <c r="H109" s="192">
        <v>0.65000000000000002</v>
      </c>
      <c r="I109" s="193"/>
      <c r="J109" s="194">
        <f>ROUND(I109*H109,2)</f>
        <v>0</v>
      </c>
      <c r="K109" s="190" t="s">
        <v>172</v>
      </c>
      <c r="L109" s="45"/>
      <c r="M109" s="195" t="s">
        <v>39</v>
      </c>
      <c r="N109" s="196" t="s">
        <v>53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173</v>
      </c>
      <c r="AT109" s="18" t="s">
        <v>168</v>
      </c>
      <c r="AU109" s="18" t="s">
        <v>80</v>
      </c>
      <c r="AY109" s="18" t="s">
        <v>174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173</v>
      </c>
      <c r="BK109" s="199">
        <f>ROUND(I109*H109,2)</f>
        <v>0</v>
      </c>
      <c r="BL109" s="18" t="s">
        <v>173</v>
      </c>
      <c r="BM109" s="18" t="s">
        <v>229</v>
      </c>
    </row>
    <row r="110" s="1" customFormat="1">
      <c r="B110" s="40"/>
      <c r="C110" s="41"/>
      <c r="D110" s="200" t="s">
        <v>185</v>
      </c>
      <c r="E110" s="41"/>
      <c r="F110" s="201" t="s">
        <v>430</v>
      </c>
      <c r="G110" s="41"/>
      <c r="H110" s="41"/>
      <c r="I110" s="144"/>
      <c r="J110" s="41"/>
      <c r="K110" s="41"/>
      <c r="L110" s="45"/>
      <c r="M110" s="202"/>
      <c r="N110" s="81"/>
      <c r="O110" s="81"/>
      <c r="P110" s="81"/>
      <c r="Q110" s="81"/>
      <c r="R110" s="81"/>
      <c r="S110" s="81"/>
      <c r="T110" s="82"/>
      <c r="AT110" s="18" t="s">
        <v>185</v>
      </c>
      <c r="AU110" s="18" t="s">
        <v>80</v>
      </c>
    </row>
    <row r="111" s="1" customFormat="1" ht="22.5" customHeight="1">
      <c r="B111" s="40"/>
      <c r="C111" s="188" t="s">
        <v>200</v>
      </c>
      <c r="D111" s="188" t="s">
        <v>168</v>
      </c>
      <c r="E111" s="189" t="s">
        <v>255</v>
      </c>
      <c r="F111" s="190" t="s">
        <v>256</v>
      </c>
      <c r="G111" s="191" t="s">
        <v>219</v>
      </c>
      <c r="H111" s="192">
        <v>0.085000000000000006</v>
      </c>
      <c r="I111" s="193"/>
      <c r="J111" s="194">
        <f>ROUND(I111*H111,2)</f>
        <v>0</v>
      </c>
      <c r="K111" s="190" t="s">
        <v>172</v>
      </c>
      <c r="L111" s="45"/>
      <c r="M111" s="195" t="s">
        <v>39</v>
      </c>
      <c r="N111" s="196" t="s">
        <v>53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173</v>
      </c>
      <c r="AT111" s="18" t="s">
        <v>168</v>
      </c>
      <c r="AU111" s="18" t="s">
        <v>80</v>
      </c>
      <c r="AY111" s="18" t="s">
        <v>174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173</v>
      </c>
      <c r="BK111" s="199">
        <f>ROUND(I111*H111,2)</f>
        <v>0</v>
      </c>
      <c r="BL111" s="18" t="s">
        <v>173</v>
      </c>
      <c r="BM111" s="18" t="s">
        <v>233</v>
      </c>
    </row>
    <row r="112" s="1" customFormat="1">
      <c r="B112" s="40"/>
      <c r="C112" s="41"/>
      <c r="D112" s="200" t="s">
        <v>175</v>
      </c>
      <c r="E112" s="41"/>
      <c r="F112" s="201" t="s">
        <v>258</v>
      </c>
      <c r="G112" s="41"/>
      <c r="H112" s="41"/>
      <c r="I112" s="144"/>
      <c r="J112" s="41"/>
      <c r="K112" s="41"/>
      <c r="L112" s="45"/>
      <c r="M112" s="202"/>
      <c r="N112" s="81"/>
      <c r="O112" s="81"/>
      <c r="P112" s="81"/>
      <c r="Q112" s="81"/>
      <c r="R112" s="81"/>
      <c r="S112" s="81"/>
      <c r="T112" s="82"/>
      <c r="AT112" s="18" t="s">
        <v>175</v>
      </c>
      <c r="AU112" s="18" t="s">
        <v>80</v>
      </c>
    </row>
    <row r="113" s="12" customFormat="1">
      <c r="B113" s="249"/>
      <c r="C113" s="250"/>
      <c r="D113" s="200" t="s">
        <v>177</v>
      </c>
      <c r="E113" s="251" t="s">
        <v>39</v>
      </c>
      <c r="F113" s="252" t="s">
        <v>431</v>
      </c>
      <c r="G113" s="250"/>
      <c r="H113" s="251" t="s">
        <v>39</v>
      </c>
      <c r="I113" s="253"/>
      <c r="J113" s="250"/>
      <c r="K113" s="250"/>
      <c r="L113" s="254"/>
      <c r="M113" s="255"/>
      <c r="N113" s="256"/>
      <c r="O113" s="256"/>
      <c r="P113" s="256"/>
      <c r="Q113" s="256"/>
      <c r="R113" s="256"/>
      <c r="S113" s="256"/>
      <c r="T113" s="257"/>
      <c r="AT113" s="258" t="s">
        <v>177</v>
      </c>
      <c r="AU113" s="258" t="s">
        <v>80</v>
      </c>
      <c r="AV113" s="12" t="s">
        <v>87</v>
      </c>
      <c r="AW113" s="12" t="s">
        <v>41</v>
      </c>
      <c r="AX113" s="12" t="s">
        <v>80</v>
      </c>
      <c r="AY113" s="258" t="s">
        <v>174</v>
      </c>
    </row>
    <row r="114" s="9" customFormat="1">
      <c r="B114" s="203"/>
      <c r="C114" s="204"/>
      <c r="D114" s="200" t="s">
        <v>177</v>
      </c>
      <c r="E114" s="205" t="s">
        <v>39</v>
      </c>
      <c r="F114" s="206" t="s">
        <v>432</v>
      </c>
      <c r="G114" s="204"/>
      <c r="H114" s="207">
        <v>0.028000000000000001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177</v>
      </c>
      <c r="AU114" s="213" t="s">
        <v>80</v>
      </c>
      <c r="AV114" s="9" t="s">
        <v>89</v>
      </c>
      <c r="AW114" s="9" t="s">
        <v>41</v>
      </c>
      <c r="AX114" s="9" t="s">
        <v>80</v>
      </c>
      <c r="AY114" s="213" t="s">
        <v>174</v>
      </c>
    </row>
    <row r="115" s="9" customFormat="1">
      <c r="B115" s="203"/>
      <c r="C115" s="204"/>
      <c r="D115" s="200" t="s">
        <v>177</v>
      </c>
      <c r="E115" s="205" t="s">
        <v>39</v>
      </c>
      <c r="F115" s="206" t="s">
        <v>433</v>
      </c>
      <c r="G115" s="204"/>
      <c r="H115" s="207">
        <v>0.027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177</v>
      </c>
      <c r="AU115" s="213" t="s">
        <v>80</v>
      </c>
      <c r="AV115" s="9" t="s">
        <v>89</v>
      </c>
      <c r="AW115" s="9" t="s">
        <v>41</v>
      </c>
      <c r="AX115" s="9" t="s">
        <v>80</v>
      </c>
      <c r="AY115" s="213" t="s">
        <v>174</v>
      </c>
    </row>
    <row r="116" s="9" customFormat="1">
      <c r="B116" s="203"/>
      <c r="C116" s="204"/>
      <c r="D116" s="200" t="s">
        <v>177</v>
      </c>
      <c r="E116" s="205" t="s">
        <v>39</v>
      </c>
      <c r="F116" s="206" t="s">
        <v>434</v>
      </c>
      <c r="G116" s="204"/>
      <c r="H116" s="207">
        <v>0.01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177</v>
      </c>
      <c r="AU116" s="213" t="s">
        <v>80</v>
      </c>
      <c r="AV116" s="9" t="s">
        <v>89</v>
      </c>
      <c r="AW116" s="9" t="s">
        <v>41</v>
      </c>
      <c r="AX116" s="9" t="s">
        <v>80</v>
      </c>
      <c r="AY116" s="213" t="s">
        <v>174</v>
      </c>
    </row>
    <row r="117" s="9" customFormat="1">
      <c r="B117" s="203"/>
      <c r="C117" s="204"/>
      <c r="D117" s="200" t="s">
        <v>177</v>
      </c>
      <c r="E117" s="205" t="s">
        <v>39</v>
      </c>
      <c r="F117" s="206" t="s">
        <v>435</v>
      </c>
      <c r="G117" s="204"/>
      <c r="H117" s="207">
        <v>0.01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177</v>
      </c>
      <c r="AU117" s="213" t="s">
        <v>80</v>
      </c>
      <c r="AV117" s="9" t="s">
        <v>89</v>
      </c>
      <c r="AW117" s="9" t="s">
        <v>41</v>
      </c>
      <c r="AX117" s="9" t="s">
        <v>80</v>
      </c>
      <c r="AY117" s="213" t="s">
        <v>174</v>
      </c>
    </row>
    <row r="118" s="9" customFormat="1">
      <c r="B118" s="203"/>
      <c r="C118" s="204"/>
      <c r="D118" s="200" t="s">
        <v>177</v>
      </c>
      <c r="E118" s="205" t="s">
        <v>39</v>
      </c>
      <c r="F118" s="206" t="s">
        <v>436</v>
      </c>
      <c r="G118" s="204"/>
      <c r="H118" s="207">
        <v>0.01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177</v>
      </c>
      <c r="AU118" s="213" t="s">
        <v>80</v>
      </c>
      <c r="AV118" s="9" t="s">
        <v>89</v>
      </c>
      <c r="AW118" s="9" t="s">
        <v>41</v>
      </c>
      <c r="AX118" s="9" t="s">
        <v>80</v>
      </c>
      <c r="AY118" s="213" t="s">
        <v>174</v>
      </c>
    </row>
    <row r="119" s="10" customFormat="1">
      <c r="B119" s="214"/>
      <c r="C119" s="215"/>
      <c r="D119" s="200" t="s">
        <v>177</v>
      </c>
      <c r="E119" s="216" t="s">
        <v>39</v>
      </c>
      <c r="F119" s="217" t="s">
        <v>180</v>
      </c>
      <c r="G119" s="215"/>
      <c r="H119" s="218">
        <v>0.085000000000000006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177</v>
      </c>
      <c r="AU119" s="224" t="s">
        <v>80</v>
      </c>
      <c r="AV119" s="10" t="s">
        <v>173</v>
      </c>
      <c r="AW119" s="10" t="s">
        <v>41</v>
      </c>
      <c r="AX119" s="10" t="s">
        <v>87</v>
      </c>
      <c r="AY119" s="224" t="s">
        <v>174</v>
      </c>
    </row>
    <row r="120" s="1" customFormat="1" ht="22.5" customHeight="1">
      <c r="B120" s="40"/>
      <c r="C120" s="188" t="s">
        <v>235</v>
      </c>
      <c r="D120" s="188" t="s">
        <v>168</v>
      </c>
      <c r="E120" s="189" t="s">
        <v>437</v>
      </c>
      <c r="F120" s="190" t="s">
        <v>438</v>
      </c>
      <c r="G120" s="191" t="s">
        <v>219</v>
      </c>
      <c r="H120" s="192">
        <v>0.56499999999999995</v>
      </c>
      <c r="I120" s="193"/>
      <c r="J120" s="194">
        <f>ROUND(I120*H120,2)</f>
        <v>0</v>
      </c>
      <c r="K120" s="190" t="s">
        <v>172</v>
      </c>
      <c r="L120" s="45"/>
      <c r="M120" s="195" t="s">
        <v>39</v>
      </c>
      <c r="N120" s="196" t="s">
        <v>53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AR120" s="18" t="s">
        <v>173</v>
      </c>
      <c r="AT120" s="18" t="s">
        <v>168</v>
      </c>
      <c r="AU120" s="18" t="s">
        <v>80</v>
      </c>
      <c r="AY120" s="18" t="s">
        <v>174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173</v>
      </c>
      <c r="BK120" s="199">
        <f>ROUND(I120*H120,2)</f>
        <v>0</v>
      </c>
      <c r="BL120" s="18" t="s">
        <v>173</v>
      </c>
      <c r="BM120" s="18" t="s">
        <v>239</v>
      </c>
    </row>
    <row r="121" s="1" customFormat="1">
      <c r="B121" s="40"/>
      <c r="C121" s="41"/>
      <c r="D121" s="200" t="s">
        <v>175</v>
      </c>
      <c r="E121" s="41"/>
      <c r="F121" s="201" t="s">
        <v>439</v>
      </c>
      <c r="G121" s="41"/>
      <c r="H121" s="41"/>
      <c r="I121" s="144"/>
      <c r="J121" s="41"/>
      <c r="K121" s="41"/>
      <c r="L121" s="45"/>
      <c r="M121" s="202"/>
      <c r="N121" s="81"/>
      <c r="O121" s="81"/>
      <c r="P121" s="81"/>
      <c r="Q121" s="81"/>
      <c r="R121" s="81"/>
      <c r="S121" s="81"/>
      <c r="T121" s="82"/>
      <c r="AT121" s="18" t="s">
        <v>175</v>
      </c>
      <c r="AU121" s="18" t="s">
        <v>80</v>
      </c>
    </row>
    <row r="122" s="12" customFormat="1">
      <c r="B122" s="249"/>
      <c r="C122" s="250"/>
      <c r="D122" s="200" t="s">
        <v>177</v>
      </c>
      <c r="E122" s="251" t="s">
        <v>39</v>
      </c>
      <c r="F122" s="252" t="s">
        <v>440</v>
      </c>
      <c r="G122" s="250"/>
      <c r="H122" s="251" t="s">
        <v>39</v>
      </c>
      <c r="I122" s="253"/>
      <c r="J122" s="250"/>
      <c r="K122" s="250"/>
      <c r="L122" s="254"/>
      <c r="M122" s="255"/>
      <c r="N122" s="256"/>
      <c r="O122" s="256"/>
      <c r="P122" s="256"/>
      <c r="Q122" s="256"/>
      <c r="R122" s="256"/>
      <c r="S122" s="256"/>
      <c r="T122" s="257"/>
      <c r="AT122" s="258" t="s">
        <v>177</v>
      </c>
      <c r="AU122" s="258" t="s">
        <v>80</v>
      </c>
      <c r="AV122" s="12" t="s">
        <v>87</v>
      </c>
      <c r="AW122" s="12" t="s">
        <v>41</v>
      </c>
      <c r="AX122" s="12" t="s">
        <v>80</v>
      </c>
      <c r="AY122" s="258" t="s">
        <v>174</v>
      </c>
    </row>
    <row r="123" s="9" customFormat="1">
      <c r="B123" s="203"/>
      <c r="C123" s="204"/>
      <c r="D123" s="200" t="s">
        <v>177</v>
      </c>
      <c r="E123" s="205" t="s">
        <v>39</v>
      </c>
      <c r="F123" s="206" t="s">
        <v>441</v>
      </c>
      <c r="G123" s="204"/>
      <c r="H123" s="207">
        <v>0.042999999999999997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177</v>
      </c>
      <c r="AU123" s="213" t="s">
        <v>80</v>
      </c>
      <c r="AV123" s="9" t="s">
        <v>89</v>
      </c>
      <c r="AW123" s="9" t="s">
        <v>41</v>
      </c>
      <c r="AX123" s="9" t="s">
        <v>80</v>
      </c>
      <c r="AY123" s="213" t="s">
        <v>174</v>
      </c>
    </row>
    <row r="124" s="9" customFormat="1">
      <c r="B124" s="203"/>
      <c r="C124" s="204"/>
      <c r="D124" s="200" t="s">
        <v>177</v>
      </c>
      <c r="E124" s="205" t="s">
        <v>39</v>
      </c>
      <c r="F124" s="206" t="s">
        <v>442</v>
      </c>
      <c r="G124" s="204"/>
      <c r="H124" s="207">
        <v>0.27900000000000003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177</v>
      </c>
      <c r="AU124" s="213" t="s">
        <v>80</v>
      </c>
      <c r="AV124" s="9" t="s">
        <v>89</v>
      </c>
      <c r="AW124" s="9" t="s">
        <v>41</v>
      </c>
      <c r="AX124" s="9" t="s">
        <v>80</v>
      </c>
      <c r="AY124" s="213" t="s">
        <v>174</v>
      </c>
    </row>
    <row r="125" s="9" customFormat="1">
      <c r="B125" s="203"/>
      <c r="C125" s="204"/>
      <c r="D125" s="200" t="s">
        <v>177</v>
      </c>
      <c r="E125" s="205" t="s">
        <v>39</v>
      </c>
      <c r="F125" s="206" t="s">
        <v>443</v>
      </c>
      <c r="G125" s="204"/>
      <c r="H125" s="207">
        <v>0.063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177</v>
      </c>
      <c r="AU125" s="213" t="s">
        <v>80</v>
      </c>
      <c r="AV125" s="9" t="s">
        <v>89</v>
      </c>
      <c r="AW125" s="9" t="s">
        <v>41</v>
      </c>
      <c r="AX125" s="9" t="s">
        <v>80</v>
      </c>
      <c r="AY125" s="213" t="s">
        <v>174</v>
      </c>
    </row>
    <row r="126" s="9" customFormat="1">
      <c r="B126" s="203"/>
      <c r="C126" s="204"/>
      <c r="D126" s="200" t="s">
        <v>177</v>
      </c>
      <c r="E126" s="205" t="s">
        <v>39</v>
      </c>
      <c r="F126" s="206" t="s">
        <v>444</v>
      </c>
      <c r="G126" s="204"/>
      <c r="H126" s="207">
        <v>0.17999999999999999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177</v>
      </c>
      <c r="AU126" s="213" t="s">
        <v>80</v>
      </c>
      <c r="AV126" s="9" t="s">
        <v>89</v>
      </c>
      <c r="AW126" s="9" t="s">
        <v>41</v>
      </c>
      <c r="AX126" s="9" t="s">
        <v>80</v>
      </c>
      <c r="AY126" s="213" t="s">
        <v>174</v>
      </c>
    </row>
    <row r="127" s="10" customFormat="1">
      <c r="B127" s="214"/>
      <c r="C127" s="215"/>
      <c r="D127" s="200" t="s">
        <v>177</v>
      </c>
      <c r="E127" s="216" t="s">
        <v>39</v>
      </c>
      <c r="F127" s="217" t="s">
        <v>180</v>
      </c>
      <c r="G127" s="215"/>
      <c r="H127" s="218">
        <v>0.56499999999999995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177</v>
      </c>
      <c r="AU127" s="224" t="s">
        <v>80</v>
      </c>
      <c r="AV127" s="10" t="s">
        <v>173</v>
      </c>
      <c r="AW127" s="10" t="s">
        <v>41</v>
      </c>
      <c r="AX127" s="10" t="s">
        <v>87</v>
      </c>
      <c r="AY127" s="224" t="s">
        <v>174</v>
      </c>
    </row>
    <row r="128" s="1" customFormat="1" ht="45" customHeight="1">
      <c r="B128" s="40"/>
      <c r="C128" s="188" t="s">
        <v>205</v>
      </c>
      <c r="D128" s="188" t="s">
        <v>168</v>
      </c>
      <c r="E128" s="189" t="s">
        <v>270</v>
      </c>
      <c r="F128" s="190" t="s">
        <v>271</v>
      </c>
      <c r="G128" s="191" t="s">
        <v>267</v>
      </c>
      <c r="H128" s="192">
        <v>2</v>
      </c>
      <c r="I128" s="193"/>
      <c r="J128" s="194">
        <f>ROUND(I128*H128,2)</f>
        <v>0</v>
      </c>
      <c r="K128" s="190" t="s">
        <v>172</v>
      </c>
      <c r="L128" s="45"/>
      <c r="M128" s="195" t="s">
        <v>39</v>
      </c>
      <c r="N128" s="196" t="s">
        <v>53</v>
      </c>
      <c r="O128" s="81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18" t="s">
        <v>173</v>
      </c>
      <c r="AT128" s="18" t="s">
        <v>168</v>
      </c>
      <c r="AU128" s="18" t="s">
        <v>80</v>
      </c>
      <c r="AY128" s="18" t="s">
        <v>174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173</v>
      </c>
      <c r="BK128" s="199">
        <f>ROUND(I128*H128,2)</f>
        <v>0</v>
      </c>
      <c r="BL128" s="18" t="s">
        <v>173</v>
      </c>
      <c r="BM128" s="18" t="s">
        <v>243</v>
      </c>
    </row>
    <row r="129" s="1" customFormat="1">
      <c r="B129" s="40"/>
      <c r="C129" s="41"/>
      <c r="D129" s="200" t="s">
        <v>185</v>
      </c>
      <c r="E129" s="41"/>
      <c r="F129" s="201" t="s">
        <v>445</v>
      </c>
      <c r="G129" s="41"/>
      <c r="H129" s="41"/>
      <c r="I129" s="144"/>
      <c r="J129" s="41"/>
      <c r="K129" s="41"/>
      <c r="L129" s="45"/>
      <c r="M129" s="202"/>
      <c r="N129" s="81"/>
      <c r="O129" s="81"/>
      <c r="P129" s="81"/>
      <c r="Q129" s="81"/>
      <c r="R129" s="81"/>
      <c r="S129" s="81"/>
      <c r="T129" s="82"/>
      <c r="AT129" s="18" t="s">
        <v>185</v>
      </c>
      <c r="AU129" s="18" t="s">
        <v>80</v>
      </c>
    </row>
    <row r="130" s="1" customFormat="1" ht="33.75" customHeight="1">
      <c r="B130" s="40"/>
      <c r="C130" s="188" t="s">
        <v>8</v>
      </c>
      <c r="D130" s="188" t="s">
        <v>168</v>
      </c>
      <c r="E130" s="189" t="s">
        <v>274</v>
      </c>
      <c r="F130" s="190" t="s">
        <v>275</v>
      </c>
      <c r="G130" s="191" t="s">
        <v>267</v>
      </c>
      <c r="H130" s="192">
        <v>2</v>
      </c>
      <c r="I130" s="193"/>
      <c r="J130" s="194">
        <f>ROUND(I130*H130,2)</f>
        <v>0</v>
      </c>
      <c r="K130" s="190" t="s">
        <v>172</v>
      </c>
      <c r="L130" s="45"/>
      <c r="M130" s="195" t="s">
        <v>39</v>
      </c>
      <c r="N130" s="196" t="s">
        <v>53</v>
      </c>
      <c r="O130" s="8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18" t="s">
        <v>173</v>
      </c>
      <c r="AT130" s="18" t="s">
        <v>168</v>
      </c>
      <c r="AU130" s="18" t="s">
        <v>80</v>
      </c>
      <c r="AY130" s="18" t="s">
        <v>174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173</v>
      </c>
      <c r="BK130" s="199">
        <f>ROUND(I130*H130,2)</f>
        <v>0</v>
      </c>
      <c r="BL130" s="18" t="s">
        <v>173</v>
      </c>
      <c r="BM130" s="18" t="s">
        <v>248</v>
      </c>
    </row>
    <row r="131" s="1" customFormat="1">
      <c r="B131" s="40"/>
      <c r="C131" s="41"/>
      <c r="D131" s="200" t="s">
        <v>185</v>
      </c>
      <c r="E131" s="41"/>
      <c r="F131" s="201" t="s">
        <v>277</v>
      </c>
      <c r="G131" s="41"/>
      <c r="H131" s="41"/>
      <c r="I131" s="144"/>
      <c r="J131" s="41"/>
      <c r="K131" s="41"/>
      <c r="L131" s="45"/>
      <c r="M131" s="202"/>
      <c r="N131" s="81"/>
      <c r="O131" s="81"/>
      <c r="P131" s="81"/>
      <c r="Q131" s="81"/>
      <c r="R131" s="81"/>
      <c r="S131" s="81"/>
      <c r="T131" s="82"/>
      <c r="AT131" s="18" t="s">
        <v>185</v>
      </c>
      <c r="AU131" s="18" t="s">
        <v>80</v>
      </c>
    </row>
    <row r="132" s="1" customFormat="1" ht="45" customHeight="1">
      <c r="B132" s="40"/>
      <c r="C132" s="188" t="s">
        <v>210</v>
      </c>
      <c r="D132" s="188" t="s">
        <v>168</v>
      </c>
      <c r="E132" s="189" t="s">
        <v>446</v>
      </c>
      <c r="F132" s="190" t="s">
        <v>447</v>
      </c>
      <c r="G132" s="191" t="s">
        <v>280</v>
      </c>
      <c r="H132" s="192">
        <v>768</v>
      </c>
      <c r="I132" s="193"/>
      <c r="J132" s="194">
        <f>ROUND(I132*H132,2)</f>
        <v>0</v>
      </c>
      <c r="K132" s="190" t="s">
        <v>172</v>
      </c>
      <c r="L132" s="45"/>
      <c r="M132" s="195" t="s">
        <v>39</v>
      </c>
      <c r="N132" s="196" t="s">
        <v>53</v>
      </c>
      <c r="O132" s="8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18" t="s">
        <v>173</v>
      </c>
      <c r="AT132" s="18" t="s">
        <v>168</v>
      </c>
      <c r="AU132" s="18" t="s">
        <v>80</v>
      </c>
      <c r="AY132" s="18" t="s">
        <v>174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173</v>
      </c>
      <c r="BK132" s="199">
        <f>ROUND(I132*H132,2)</f>
        <v>0</v>
      </c>
      <c r="BL132" s="18" t="s">
        <v>173</v>
      </c>
      <c r="BM132" s="18" t="s">
        <v>252</v>
      </c>
    </row>
    <row r="133" s="1" customFormat="1">
      <c r="B133" s="40"/>
      <c r="C133" s="41"/>
      <c r="D133" s="200" t="s">
        <v>185</v>
      </c>
      <c r="E133" s="41"/>
      <c r="F133" s="201" t="s">
        <v>448</v>
      </c>
      <c r="G133" s="41"/>
      <c r="H133" s="41"/>
      <c r="I133" s="144"/>
      <c r="J133" s="41"/>
      <c r="K133" s="41"/>
      <c r="L133" s="45"/>
      <c r="M133" s="202"/>
      <c r="N133" s="81"/>
      <c r="O133" s="81"/>
      <c r="P133" s="81"/>
      <c r="Q133" s="81"/>
      <c r="R133" s="81"/>
      <c r="S133" s="81"/>
      <c r="T133" s="82"/>
      <c r="AT133" s="18" t="s">
        <v>185</v>
      </c>
      <c r="AU133" s="18" t="s">
        <v>80</v>
      </c>
    </row>
    <row r="134" s="1" customFormat="1" ht="22.5" customHeight="1">
      <c r="B134" s="40"/>
      <c r="C134" s="188" t="s">
        <v>254</v>
      </c>
      <c r="D134" s="188" t="s">
        <v>168</v>
      </c>
      <c r="E134" s="189" t="s">
        <v>388</v>
      </c>
      <c r="F134" s="190" t="s">
        <v>389</v>
      </c>
      <c r="G134" s="191" t="s">
        <v>280</v>
      </c>
      <c r="H134" s="192">
        <v>6</v>
      </c>
      <c r="I134" s="193"/>
      <c r="J134" s="194">
        <f>ROUND(I134*H134,2)</f>
        <v>0</v>
      </c>
      <c r="K134" s="190" t="s">
        <v>172</v>
      </c>
      <c r="L134" s="45"/>
      <c r="M134" s="195" t="s">
        <v>39</v>
      </c>
      <c r="N134" s="196" t="s">
        <v>53</v>
      </c>
      <c r="O134" s="8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18" t="s">
        <v>173</v>
      </c>
      <c r="AT134" s="18" t="s">
        <v>168</v>
      </c>
      <c r="AU134" s="18" t="s">
        <v>80</v>
      </c>
      <c r="AY134" s="18" t="s">
        <v>174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173</v>
      </c>
      <c r="BK134" s="199">
        <f>ROUND(I134*H134,2)</f>
        <v>0</v>
      </c>
      <c r="BL134" s="18" t="s">
        <v>173</v>
      </c>
      <c r="BM134" s="18" t="s">
        <v>257</v>
      </c>
    </row>
    <row r="135" s="1" customFormat="1">
      <c r="B135" s="40"/>
      <c r="C135" s="41"/>
      <c r="D135" s="200" t="s">
        <v>185</v>
      </c>
      <c r="E135" s="41"/>
      <c r="F135" s="201" t="s">
        <v>449</v>
      </c>
      <c r="G135" s="41"/>
      <c r="H135" s="41"/>
      <c r="I135" s="144"/>
      <c r="J135" s="41"/>
      <c r="K135" s="41"/>
      <c r="L135" s="45"/>
      <c r="M135" s="202"/>
      <c r="N135" s="81"/>
      <c r="O135" s="81"/>
      <c r="P135" s="81"/>
      <c r="Q135" s="81"/>
      <c r="R135" s="81"/>
      <c r="S135" s="81"/>
      <c r="T135" s="82"/>
      <c r="AT135" s="18" t="s">
        <v>185</v>
      </c>
      <c r="AU135" s="18" t="s">
        <v>80</v>
      </c>
    </row>
    <row r="136" s="1" customFormat="1" ht="22.5" customHeight="1">
      <c r="B136" s="40"/>
      <c r="C136" s="188" t="s">
        <v>214</v>
      </c>
      <c r="D136" s="188" t="s">
        <v>168</v>
      </c>
      <c r="E136" s="189" t="s">
        <v>297</v>
      </c>
      <c r="F136" s="190" t="s">
        <v>298</v>
      </c>
      <c r="G136" s="191" t="s">
        <v>183</v>
      </c>
      <c r="H136" s="192">
        <v>18.600000000000001</v>
      </c>
      <c r="I136" s="193"/>
      <c r="J136" s="194">
        <f>ROUND(I136*H136,2)</f>
        <v>0</v>
      </c>
      <c r="K136" s="190" t="s">
        <v>172</v>
      </c>
      <c r="L136" s="45"/>
      <c r="M136" s="195" t="s">
        <v>39</v>
      </c>
      <c r="N136" s="196" t="s">
        <v>53</v>
      </c>
      <c r="O136" s="8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18" t="s">
        <v>173</v>
      </c>
      <c r="AT136" s="18" t="s">
        <v>168</v>
      </c>
      <c r="AU136" s="18" t="s">
        <v>80</v>
      </c>
      <c r="AY136" s="18" t="s">
        <v>174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173</v>
      </c>
      <c r="BK136" s="199">
        <f>ROUND(I136*H136,2)</f>
        <v>0</v>
      </c>
      <c r="BL136" s="18" t="s">
        <v>173</v>
      </c>
      <c r="BM136" s="18" t="s">
        <v>262</v>
      </c>
    </row>
    <row r="137" s="1" customFormat="1">
      <c r="B137" s="40"/>
      <c r="C137" s="41"/>
      <c r="D137" s="200" t="s">
        <v>185</v>
      </c>
      <c r="E137" s="41"/>
      <c r="F137" s="201" t="s">
        <v>450</v>
      </c>
      <c r="G137" s="41"/>
      <c r="H137" s="41"/>
      <c r="I137" s="144"/>
      <c r="J137" s="41"/>
      <c r="K137" s="41"/>
      <c r="L137" s="45"/>
      <c r="M137" s="202"/>
      <c r="N137" s="81"/>
      <c r="O137" s="81"/>
      <c r="P137" s="81"/>
      <c r="Q137" s="81"/>
      <c r="R137" s="81"/>
      <c r="S137" s="81"/>
      <c r="T137" s="82"/>
      <c r="AT137" s="18" t="s">
        <v>185</v>
      </c>
      <c r="AU137" s="18" t="s">
        <v>80</v>
      </c>
    </row>
    <row r="138" s="1" customFormat="1" ht="22.5" customHeight="1">
      <c r="B138" s="40"/>
      <c r="C138" s="225" t="s">
        <v>264</v>
      </c>
      <c r="D138" s="225" t="s">
        <v>302</v>
      </c>
      <c r="E138" s="226" t="s">
        <v>303</v>
      </c>
      <c r="F138" s="227" t="s">
        <v>304</v>
      </c>
      <c r="G138" s="228" t="s">
        <v>171</v>
      </c>
      <c r="H138" s="229">
        <v>144</v>
      </c>
      <c r="I138" s="230"/>
      <c r="J138" s="231">
        <f>ROUND(I138*H138,2)</f>
        <v>0</v>
      </c>
      <c r="K138" s="227" t="s">
        <v>172</v>
      </c>
      <c r="L138" s="232"/>
      <c r="M138" s="233" t="s">
        <v>39</v>
      </c>
      <c r="N138" s="234" t="s">
        <v>53</v>
      </c>
      <c r="O138" s="81"/>
      <c r="P138" s="197">
        <f>O138*H138</f>
        <v>0</v>
      </c>
      <c r="Q138" s="197">
        <v>1</v>
      </c>
      <c r="R138" s="197">
        <f>Q138*H138</f>
        <v>144</v>
      </c>
      <c r="S138" s="197">
        <v>0</v>
      </c>
      <c r="T138" s="198">
        <f>S138*H138</f>
        <v>0</v>
      </c>
      <c r="AR138" s="18" t="s">
        <v>191</v>
      </c>
      <c r="AT138" s="18" t="s">
        <v>302</v>
      </c>
      <c r="AU138" s="18" t="s">
        <v>80</v>
      </c>
      <c r="AY138" s="18" t="s">
        <v>174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173</v>
      </c>
      <c r="BK138" s="199">
        <f>ROUND(I138*H138,2)</f>
        <v>0</v>
      </c>
      <c r="BL138" s="18" t="s">
        <v>173</v>
      </c>
      <c r="BM138" s="18" t="s">
        <v>268</v>
      </c>
    </row>
    <row r="139" s="1" customFormat="1">
      <c r="B139" s="40"/>
      <c r="C139" s="41"/>
      <c r="D139" s="200" t="s">
        <v>185</v>
      </c>
      <c r="E139" s="41"/>
      <c r="F139" s="201" t="s">
        <v>451</v>
      </c>
      <c r="G139" s="41"/>
      <c r="H139" s="41"/>
      <c r="I139" s="144"/>
      <c r="J139" s="41"/>
      <c r="K139" s="41"/>
      <c r="L139" s="45"/>
      <c r="M139" s="202"/>
      <c r="N139" s="81"/>
      <c r="O139" s="81"/>
      <c r="P139" s="81"/>
      <c r="Q139" s="81"/>
      <c r="R139" s="81"/>
      <c r="S139" s="81"/>
      <c r="T139" s="82"/>
      <c r="AT139" s="18" t="s">
        <v>185</v>
      </c>
      <c r="AU139" s="18" t="s">
        <v>80</v>
      </c>
    </row>
    <row r="140" s="1" customFormat="1" ht="22.5" customHeight="1">
      <c r="B140" s="40"/>
      <c r="C140" s="225" t="s">
        <v>220</v>
      </c>
      <c r="D140" s="225" t="s">
        <v>302</v>
      </c>
      <c r="E140" s="226" t="s">
        <v>311</v>
      </c>
      <c r="F140" s="227" t="s">
        <v>312</v>
      </c>
      <c r="G140" s="228" t="s">
        <v>204</v>
      </c>
      <c r="H140" s="229">
        <v>44</v>
      </c>
      <c r="I140" s="230"/>
      <c r="J140" s="231">
        <f>ROUND(I140*H140,2)</f>
        <v>0</v>
      </c>
      <c r="K140" s="227" t="s">
        <v>172</v>
      </c>
      <c r="L140" s="232"/>
      <c r="M140" s="233" t="s">
        <v>39</v>
      </c>
      <c r="N140" s="234" t="s">
        <v>53</v>
      </c>
      <c r="O140" s="81"/>
      <c r="P140" s="197">
        <f>O140*H140</f>
        <v>0</v>
      </c>
      <c r="Q140" s="197">
        <v>0.00123</v>
      </c>
      <c r="R140" s="197">
        <f>Q140*H140</f>
        <v>0.054120000000000001</v>
      </c>
      <c r="S140" s="197">
        <v>0</v>
      </c>
      <c r="T140" s="198">
        <f>S140*H140</f>
        <v>0</v>
      </c>
      <c r="AR140" s="18" t="s">
        <v>191</v>
      </c>
      <c r="AT140" s="18" t="s">
        <v>302</v>
      </c>
      <c r="AU140" s="18" t="s">
        <v>80</v>
      </c>
      <c r="AY140" s="18" t="s">
        <v>174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173</v>
      </c>
      <c r="BK140" s="199">
        <f>ROUND(I140*H140,2)</f>
        <v>0</v>
      </c>
      <c r="BL140" s="18" t="s">
        <v>173</v>
      </c>
      <c r="BM140" s="18" t="s">
        <v>272</v>
      </c>
    </row>
    <row r="141" s="1" customFormat="1" ht="22.5" customHeight="1">
      <c r="B141" s="40"/>
      <c r="C141" s="225" t="s">
        <v>7</v>
      </c>
      <c r="D141" s="225" t="s">
        <v>302</v>
      </c>
      <c r="E141" s="226" t="s">
        <v>452</v>
      </c>
      <c r="F141" s="227" t="s">
        <v>453</v>
      </c>
      <c r="G141" s="228" t="s">
        <v>204</v>
      </c>
      <c r="H141" s="229">
        <v>2472</v>
      </c>
      <c r="I141" s="230"/>
      <c r="J141" s="231">
        <f>ROUND(I141*H141,2)</f>
        <v>0</v>
      </c>
      <c r="K141" s="227" t="s">
        <v>172</v>
      </c>
      <c r="L141" s="232"/>
      <c r="M141" s="233" t="s">
        <v>39</v>
      </c>
      <c r="N141" s="234" t="s">
        <v>53</v>
      </c>
      <c r="O141" s="81"/>
      <c r="P141" s="197">
        <f>O141*H141</f>
        <v>0</v>
      </c>
      <c r="Q141" s="197">
        <v>0.00123</v>
      </c>
      <c r="R141" s="197">
        <f>Q141*H141</f>
        <v>3.0405600000000002</v>
      </c>
      <c r="S141" s="197">
        <v>0</v>
      </c>
      <c r="T141" s="198">
        <f>S141*H141</f>
        <v>0</v>
      </c>
      <c r="AR141" s="18" t="s">
        <v>191</v>
      </c>
      <c r="AT141" s="18" t="s">
        <v>302</v>
      </c>
      <c r="AU141" s="18" t="s">
        <v>80</v>
      </c>
      <c r="AY141" s="18" t="s">
        <v>174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173</v>
      </c>
      <c r="BK141" s="199">
        <f>ROUND(I141*H141,2)</f>
        <v>0</v>
      </c>
      <c r="BL141" s="18" t="s">
        <v>173</v>
      </c>
      <c r="BM141" s="18" t="s">
        <v>276</v>
      </c>
    </row>
    <row r="142" s="1" customFormat="1" ht="22.5" customHeight="1">
      <c r="B142" s="40"/>
      <c r="C142" s="225" t="s">
        <v>224</v>
      </c>
      <c r="D142" s="225" t="s">
        <v>302</v>
      </c>
      <c r="E142" s="226" t="s">
        <v>325</v>
      </c>
      <c r="F142" s="227" t="s">
        <v>326</v>
      </c>
      <c r="G142" s="228" t="s">
        <v>204</v>
      </c>
      <c r="H142" s="229">
        <v>1258</v>
      </c>
      <c r="I142" s="230"/>
      <c r="J142" s="231">
        <f>ROUND(I142*H142,2)</f>
        <v>0</v>
      </c>
      <c r="K142" s="227" t="s">
        <v>172</v>
      </c>
      <c r="L142" s="232"/>
      <c r="M142" s="233" t="s">
        <v>39</v>
      </c>
      <c r="N142" s="234" t="s">
        <v>53</v>
      </c>
      <c r="O142" s="81"/>
      <c r="P142" s="197">
        <f>O142*H142</f>
        <v>0</v>
      </c>
      <c r="Q142" s="197">
        <v>0.00018000000000000001</v>
      </c>
      <c r="R142" s="197">
        <f>Q142*H142</f>
        <v>0.22644</v>
      </c>
      <c r="S142" s="197">
        <v>0</v>
      </c>
      <c r="T142" s="198">
        <f>S142*H142</f>
        <v>0</v>
      </c>
      <c r="AR142" s="18" t="s">
        <v>191</v>
      </c>
      <c r="AT142" s="18" t="s">
        <v>302</v>
      </c>
      <c r="AU142" s="18" t="s">
        <v>80</v>
      </c>
      <c r="AY142" s="18" t="s">
        <v>174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173</v>
      </c>
      <c r="BK142" s="199">
        <f>ROUND(I142*H142,2)</f>
        <v>0</v>
      </c>
      <c r="BL142" s="18" t="s">
        <v>173</v>
      </c>
      <c r="BM142" s="18" t="s">
        <v>281</v>
      </c>
    </row>
    <row r="143" s="1" customFormat="1" ht="22.5" customHeight="1">
      <c r="B143" s="40"/>
      <c r="C143" s="225" t="s">
        <v>283</v>
      </c>
      <c r="D143" s="225" t="s">
        <v>302</v>
      </c>
      <c r="E143" s="226" t="s">
        <v>328</v>
      </c>
      <c r="F143" s="227" t="s">
        <v>329</v>
      </c>
      <c r="G143" s="228" t="s">
        <v>204</v>
      </c>
      <c r="H143" s="229">
        <v>2</v>
      </c>
      <c r="I143" s="230"/>
      <c r="J143" s="231">
        <f>ROUND(I143*H143,2)</f>
        <v>0</v>
      </c>
      <c r="K143" s="227" t="s">
        <v>172</v>
      </c>
      <c r="L143" s="232"/>
      <c r="M143" s="233" t="s">
        <v>39</v>
      </c>
      <c r="N143" s="234" t="s">
        <v>53</v>
      </c>
      <c r="O143" s="81"/>
      <c r="P143" s="197">
        <f>O143*H143</f>
        <v>0</v>
      </c>
      <c r="Q143" s="197">
        <v>1.5549999999999999</v>
      </c>
      <c r="R143" s="197">
        <f>Q143*H143</f>
        <v>3.1099999999999999</v>
      </c>
      <c r="S143" s="197">
        <v>0</v>
      </c>
      <c r="T143" s="198">
        <f>S143*H143</f>
        <v>0</v>
      </c>
      <c r="AR143" s="18" t="s">
        <v>191</v>
      </c>
      <c r="AT143" s="18" t="s">
        <v>302</v>
      </c>
      <c r="AU143" s="18" t="s">
        <v>80</v>
      </c>
      <c r="AY143" s="18" t="s">
        <v>174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173</v>
      </c>
      <c r="BK143" s="199">
        <f>ROUND(I143*H143,2)</f>
        <v>0</v>
      </c>
      <c r="BL143" s="18" t="s">
        <v>173</v>
      </c>
      <c r="BM143" s="18" t="s">
        <v>454</v>
      </c>
    </row>
    <row r="144" s="1" customFormat="1">
      <c r="B144" s="40"/>
      <c r="C144" s="41"/>
      <c r="D144" s="200" t="s">
        <v>185</v>
      </c>
      <c r="E144" s="41"/>
      <c r="F144" s="201" t="s">
        <v>331</v>
      </c>
      <c r="G144" s="41"/>
      <c r="H144" s="41"/>
      <c r="I144" s="144"/>
      <c r="J144" s="41"/>
      <c r="K144" s="41"/>
      <c r="L144" s="45"/>
      <c r="M144" s="202"/>
      <c r="N144" s="81"/>
      <c r="O144" s="81"/>
      <c r="P144" s="81"/>
      <c r="Q144" s="81"/>
      <c r="R144" s="81"/>
      <c r="S144" s="81"/>
      <c r="T144" s="82"/>
      <c r="AT144" s="18" t="s">
        <v>185</v>
      </c>
      <c r="AU144" s="18" t="s">
        <v>80</v>
      </c>
    </row>
    <row r="145" s="1" customFormat="1" ht="78.75" customHeight="1">
      <c r="B145" s="40"/>
      <c r="C145" s="188" t="s">
        <v>229</v>
      </c>
      <c r="D145" s="188" t="s">
        <v>168</v>
      </c>
      <c r="E145" s="189" t="s">
        <v>333</v>
      </c>
      <c r="F145" s="190" t="s">
        <v>334</v>
      </c>
      <c r="G145" s="191" t="s">
        <v>171</v>
      </c>
      <c r="H145" s="192">
        <v>53.234999999999999</v>
      </c>
      <c r="I145" s="193"/>
      <c r="J145" s="194">
        <f>ROUND(I145*H145,2)</f>
        <v>0</v>
      </c>
      <c r="K145" s="190" t="s">
        <v>172</v>
      </c>
      <c r="L145" s="45"/>
      <c r="M145" s="195" t="s">
        <v>39</v>
      </c>
      <c r="N145" s="196" t="s">
        <v>53</v>
      </c>
      <c r="O145" s="8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18" t="s">
        <v>173</v>
      </c>
      <c r="AT145" s="18" t="s">
        <v>168</v>
      </c>
      <c r="AU145" s="18" t="s">
        <v>80</v>
      </c>
      <c r="AY145" s="18" t="s">
        <v>174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173</v>
      </c>
      <c r="BK145" s="199">
        <f>ROUND(I145*H145,2)</f>
        <v>0</v>
      </c>
      <c r="BL145" s="18" t="s">
        <v>173</v>
      </c>
      <c r="BM145" s="18" t="s">
        <v>286</v>
      </c>
    </row>
    <row r="146" s="1" customFormat="1">
      <c r="B146" s="40"/>
      <c r="C146" s="41"/>
      <c r="D146" s="200" t="s">
        <v>185</v>
      </c>
      <c r="E146" s="41"/>
      <c r="F146" s="201" t="s">
        <v>455</v>
      </c>
      <c r="G146" s="41"/>
      <c r="H146" s="41"/>
      <c r="I146" s="144"/>
      <c r="J146" s="41"/>
      <c r="K146" s="41"/>
      <c r="L146" s="45"/>
      <c r="M146" s="202"/>
      <c r="N146" s="81"/>
      <c r="O146" s="81"/>
      <c r="P146" s="81"/>
      <c r="Q146" s="81"/>
      <c r="R146" s="81"/>
      <c r="S146" s="81"/>
      <c r="T146" s="82"/>
      <c r="AT146" s="18" t="s">
        <v>185</v>
      </c>
      <c r="AU146" s="18" t="s">
        <v>80</v>
      </c>
    </row>
    <row r="147" s="1" customFormat="1" ht="78.75" customHeight="1">
      <c r="B147" s="40"/>
      <c r="C147" s="188" t="s">
        <v>292</v>
      </c>
      <c r="D147" s="188" t="s">
        <v>168</v>
      </c>
      <c r="E147" s="189" t="s">
        <v>456</v>
      </c>
      <c r="F147" s="190" t="s">
        <v>457</v>
      </c>
      <c r="G147" s="191" t="s">
        <v>171</v>
      </c>
      <c r="H147" s="192">
        <v>11.818</v>
      </c>
      <c r="I147" s="193"/>
      <c r="J147" s="194">
        <f>ROUND(I147*H147,2)</f>
        <v>0</v>
      </c>
      <c r="K147" s="190" t="s">
        <v>172</v>
      </c>
      <c r="L147" s="45"/>
      <c r="M147" s="195" t="s">
        <v>39</v>
      </c>
      <c r="N147" s="196" t="s">
        <v>53</v>
      </c>
      <c r="O147" s="8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18" t="s">
        <v>173</v>
      </c>
      <c r="AT147" s="18" t="s">
        <v>168</v>
      </c>
      <c r="AU147" s="18" t="s">
        <v>80</v>
      </c>
      <c r="AY147" s="18" t="s">
        <v>174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173</v>
      </c>
      <c r="BK147" s="199">
        <f>ROUND(I147*H147,2)</f>
        <v>0</v>
      </c>
      <c r="BL147" s="18" t="s">
        <v>173</v>
      </c>
      <c r="BM147" s="18" t="s">
        <v>290</v>
      </c>
    </row>
    <row r="148" s="1" customFormat="1">
      <c r="B148" s="40"/>
      <c r="C148" s="41"/>
      <c r="D148" s="200" t="s">
        <v>185</v>
      </c>
      <c r="E148" s="41"/>
      <c r="F148" s="201" t="s">
        <v>458</v>
      </c>
      <c r="G148" s="41"/>
      <c r="H148" s="41"/>
      <c r="I148" s="144"/>
      <c r="J148" s="41"/>
      <c r="K148" s="41"/>
      <c r="L148" s="45"/>
      <c r="M148" s="202"/>
      <c r="N148" s="81"/>
      <c r="O148" s="81"/>
      <c r="P148" s="81"/>
      <c r="Q148" s="81"/>
      <c r="R148" s="81"/>
      <c r="S148" s="81"/>
      <c r="T148" s="82"/>
      <c r="AT148" s="18" t="s">
        <v>185</v>
      </c>
      <c r="AU148" s="18" t="s">
        <v>80</v>
      </c>
    </row>
    <row r="149" s="1" customFormat="1" ht="78.75" customHeight="1">
      <c r="B149" s="40"/>
      <c r="C149" s="188" t="s">
        <v>233</v>
      </c>
      <c r="D149" s="188" t="s">
        <v>168</v>
      </c>
      <c r="E149" s="189" t="s">
        <v>347</v>
      </c>
      <c r="F149" s="190" t="s">
        <v>348</v>
      </c>
      <c r="G149" s="191" t="s">
        <v>171</v>
      </c>
      <c r="H149" s="192">
        <v>28.260000000000002</v>
      </c>
      <c r="I149" s="193"/>
      <c r="J149" s="194">
        <f>ROUND(I149*H149,2)</f>
        <v>0</v>
      </c>
      <c r="K149" s="190" t="s">
        <v>172</v>
      </c>
      <c r="L149" s="45"/>
      <c r="M149" s="195" t="s">
        <v>39</v>
      </c>
      <c r="N149" s="196" t="s">
        <v>53</v>
      </c>
      <c r="O149" s="8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AR149" s="18" t="s">
        <v>173</v>
      </c>
      <c r="AT149" s="18" t="s">
        <v>168</v>
      </c>
      <c r="AU149" s="18" t="s">
        <v>80</v>
      </c>
      <c r="AY149" s="18" t="s">
        <v>174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173</v>
      </c>
      <c r="BK149" s="199">
        <f>ROUND(I149*H149,2)</f>
        <v>0</v>
      </c>
      <c r="BL149" s="18" t="s">
        <v>173</v>
      </c>
      <c r="BM149" s="18" t="s">
        <v>295</v>
      </c>
    </row>
    <row r="150" s="1" customFormat="1">
      <c r="B150" s="40"/>
      <c r="C150" s="41"/>
      <c r="D150" s="200" t="s">
        <v>185</v>
      </c>
      <c r="E150" s="41"/>
      <c r="F150" s="201" t="s">
        <v>459</v>
      </c>
      <c r="G150" s="41"/>
      <c r="H150" s="41"/>
      <c r="I150" s="144"/>
      <c r="J150" s="41"/>
      <c r="K150" s="41"/>
      <c r="L150" s="45"/>
      <c r="M150" s="202"/>
      <c r="N150" s="81"/>
      <c r="O150" s="81"/>
      <c r="P150" s="81"/>
      <c r="Q150" s="81"/>
      <c r="R150" s="81"/>
      <c r="S150" s="81"/>
      <c r="T150" s="82"/>
      <c r="AT150" s="18" t="s">
        <v>185</v>
      </c>
      <c r="AU150" s="18" t="s">
        <v>80</v>
      </c>
    </row>
    <row r="151" s="1" customFormat="1" ht="33.75" customHeight="1">
      <c r="B151" s="40"/>
      <c r="C151" s="188" t="s">
        <v>301</v>
      </c>
      <c r="D151" s="188" t="s">
        <v>168</v>
      </c>
      <c r="E151" s="189" t="s">
        <v>353</v>
      </c>
      <c r="F151" s="190" t="s">
        <v>354</v>
      </c>
      <c r="G151" s="191" t="s">
        <v>171</v>
      </c>
      <c r="H151" s="192">
        <v>26.460000000000001</v>
      </c>
      <c r="I151" s="193"/>
      <c r="J151" s="194">
        <f>ROUND(I151*H151,2)</f>
        <v>0</v>
      </c>
      <c r="K151" s="190" t="s">
        <v>172</v>
      </c>
      <c r="L151" s="45"/>
      <c r="M151" s="195" t="s">
        <v>39</v>
      </c>
      <c r="N151" s="196" t="s">
        <v>53</v>
      </c>
      <c r="O151" s="8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18" t="s">
        <v>173</v>
      </c>
      <c r="AT151" s="18" t="s">
        <v>168</v>
      </c>
      <c r="AU151" s="18" t="s">
        <v>80</v>
      </c>
      <c r="AY151" s="18" t="s">
        <v>174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173</v>
      </c>
      <c r="BK151" s="199">
        <f>ROUND(I151*H151,2)</f>
        <v>0</v>
      </c>
      <c r="BL151" s="18" t="s">
        <v>173</v>
      </c>
      <c r="BM151" s="18" t="s">
        <v>299</v>
      </c>
    </row>
    <row r="152" s="1" customFormat="1">
      <c r="B152" s="40"/>
      <c r="C152" s="41"/>
      <c r="D152" s="200" t="s">
        <v>185</v>
      </c>
      <c r="E152" s="41"/>
      <c r="F152" s="201" t="s">
        <v>460</v>
      </c>
      <c r="G152" s="41"/>
      <c r="H152" s="41"/>
      <c r="I152" s="144"/>
      <c r="J152" s="41"/>
      <c r="K152" s="41"/>
      <c r="L152" s="45"/>
      <c r="M152" s="202"/>
      <c r="N152" s="81"/>
      <c r="O152" s="81"/>
      <c r="P152" s="81"/>
      <c r="Q152" s="81"/>
      <c r="R152" s="81"/>
      <c r="S152" s="81"/>
      <c r="T152" s="82"/>
      <c r="AT152" s="18" t="s">
        <v>185</v>
      </c>
      <c r="AU152" s="18" t="s">
        <v>80</v>
      </c>
    </row>
    <row r="153" s="1" customFormat="1" ht="33.75" customHeight="1">
      <c r="B153" s="40"/>
      <c r="C153" s="188" t="s">
        <v>239</v>
      </c>
      <c r="D153" s="188" t="s">
        <v>168</v>
      </c>
      <c r="E153" s="189" t="s">
        <v>169</v>
      </c>
      <c r="F153" s="190" t="s">
        <v>170</v>
      </c>
      <c r="G153" s="191" t="s">
        <v>171</v>
      </c>
      <c r="H153" s="192">
        <v>1.8</v>
      </c>
      <c r="I153" s="193"/>
      <c r="J153" s="194">
        <f>ROUND(I153*H153,2)</f>
        <v>0</v>
      </c>
      <c r="K153" s="190" t="s">
        <v>172</v>
      </c>
      <c r="L153" s="45"/>
      <c r="M153" s="195" t="s">
        <v>39</v>
      </c>
      <c r="N153" s="196" t="s">
        <v>53</v>
      </c>
      <c r="O153" s="8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18" t="s">
        <v>173</v>
      </c>
      <c r="AT153" s="18" t="s">
        <v>168</v>
      </c>
      <c r="AU153" s="18" t="s">
        <v>80</v>
      </c>
      <c r="AY153" s="18" t="s">
        <v>174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173</v>
      </c>
      <c r="BK153" s="199">
        <f>ROUND(I153*H153,2)</f>
        <v>0</v>
      </c>
      <c r="BL153" s="18" t="s">
        <v>173</v>
      </c>
      <c r="BM153" s="18" t="s">
        <v>393</v>
      </c>
    </row>
    <row r="154" s="1" customFormat="1">
      <c r="B154" s="40"/>
      <c r="C154" s="41"/>
      <c r="D154" s="200" t="s">
        <v>175</v>
      </c>
      <c r="E154" s="41"/>
      <c r="F154" s="201" t="s">
        <v>176</v>
      </c>
      <c r="G154" s="41"/>
      <c r="H154" s="41"/>
      <c r="I154" s="144"/>
      <c r="J154" s="41"/>
      <c r="K154" s="41"/>
      <c r="L154" s="45"/>
      <c r="M154" s="202"/>
      <c r="N154" s="81"/>
      <c r="O154" s="81"/>
      <c r="P154" s="81"/>
      <c r="Q154" s="81"/>
      <c r="R154" s="81"/>
      <c r="S154" s="81"/>
      <c r="T154" s="82"/>
      <c r="AT154" s="18" t="s">
        <v>175</v>
      </c>
      <c r="AU154" s="18" t="s">
        <v>80</v>
      </c>
    </row>
    <row r="155" s="1" customFormat="1">
      <c r="B155" s="40"/>
      <c r="C155" s="41"/>
      <c r="D155" s="200" t="s">
        <v>185</v>
      </c>
      <c r="E155" s="41"/>
      <c r="F155" s="201" t="s">
        <v>461</v>
      </c>
      <c r="G155" s="41"/>
      <c r="H155" s="41"/>
      <c r="I155" s="144"/>
      <c r="J155" s="41"/>
      <c r="K155" s="41"/>
      <c r="L155" s="45"/>
      <c r="M155" s="202"/>
      <c r="N155" s="81"/>
      <c r="O155" s="81"/>
      <c r="P155" s="81"/>
      <c r="Q155" s="81"/>
      <c r="R155" s="81"/>
      <c r="S155" s="81"/>
      <c r="T155" s="82"/>
      <c r="AT155" s="18" t="s">
        <v>185</v>
      </c>
      <c r="AU155" s="18" t="s">
        <v>80</v>
      </c>
    </row>
    <row r="156" s="1" customFormat="1" ht="33.75" customHeight="1">
      <c r="B156" s="40"/>
      <c r="C156" s="188" t="s">
        <v>310</v>
      </c>
      <c r="D156" s="188" t="s">
        <v>168</v>
      </c>
      <c r="E156" s="189" t="s">
        <v>357</v>
      </c>
      <c r="F156" s="190" t="s">
        <v>358</v>
      </c>
      <c r="G156" s="191" t="s">
        <v>171</v>
      </c>
      <c r="H156" s="192">
        <v>0.221</v>
      </c>
      <c r="I156" s="193"/>
      <c r="J156" s="194">
        <f>ROUND(I156*H156,2)</f>
        <v>0</v>
      </c>
      <c r="K156" s="190" t="s">
        <v>172</v>
      </c>
      <c r="L156" s="45"/>
      <c r="M156" s="195" t="s">
        <v>39</v>
      </c>
      <c r="N156" s="196" t="s">
        <v>53</v>
      </c>
      <c r="O156" s="8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AR156" s="18" t="s">
        <v>173</v>
      </c>
      <c r="AT156" s="18" t="s">
        <v>168</v>
      </c>
      <c r="AU156" s="18" t="s">
        <v>80</v>
      </c>
      <c r="AY156" s="18" t="s">
        <v>174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173</v>
      </c>
      <c r="BK156" s="199">
        <f>ROUND(I156*H156,2)</f>
        <v>0</v>
      </c>
      <c r="BL156" s="18" t="s">
        <v>173</v>
      </c>
      <c r="BM156" s="18" t="s">
        <v>394</v>
      </c>
    </row>
    <row r="157" s="1" customFormat="1">
      <c r="B157" s="40"/>
      <c r="C157" s="41"/>
      <c r="D157" s="200" t="s">
        <v>185</v>
      </c>
      <c r="E157" s="41"/>
      <c r="F157" s="201" t="s">
        <v>462</v>
      </c>
      <c r="G157" s="41"/>
      <c r="H157" s="41"/>
      <c r="I157" s="144"/>
      <c r="J157" s="41"/>
      <c r="K157" s="41"/>
      <c r="L157" s="45"/>
      <c r="M157" s="246"/>
      <c r="N157" s="247"/>
      <c r="O157" s="247"/>
      <c r="P157" s="247"/>
      <c r="Q157" s="247"/>
      <c r="R157" s="247"/>
      <c r="S157" s="247"/>
      <c r="T157" s="248"/>
      <c r="AT157" s="18" t="s">
        <v>185</v>
      </c>
      <c r="AU157" s="18" t="s">
        <v>80</v>
      </c>
    </row>
    <row r="158" s="1" customFormat="1" ht="6.96" customHeight="1">
      <c r="B158" s="59"/>
      <c r="C158" s="60"/>
      <c r="D158" s="60"/>
      <c r="E158" s="60"/>
      <c r="F158" s="60"/>
      <c r="G158" s="60"/>
      <c r="H158" s="60"/>
      <c r="I158" s="168"/>
      <c r="J158" s="60"/>
      <c r="K158" s="60"/>
      <c r="L158" s="45"/>
    </row>
  </sheetData>
  <sheetProtection sheet="1" autoFilter="0" formatColumns="0" formatRows="0" objects="1" scenarios="1" spinCount="100000" saltValue="Y3lb5pDc2a7r15LcN3DViBfZgTfEe21abFihoHPxcRB8qOxty6Tik1qb/YhlQNvpRyCacIb5j4e7tWhLHAq0oA==" hashValue="PjcsgwJrQd6jedOwFx8TTmr7Ovn0hDmpWVRC39owQtj7cqTkMakdAtGfzHir2FMwc6WLeXkoIS9iEudLc9iT/g==" algorithmName="SHA-512" password="CC35"/>
  <autoFilter ref="C84:K1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103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148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463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ROUND(J85,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ROUND((SUM(BE85:BE149)),  2)</f>
        <v>0</v>
      </c>
      <c r="I35" s="157">
        <v>0.20999999999999999</v>
      </c>
      <c r="J35" s="156">
        <f>ROUND(((SUM(BE85:BE149))*I35),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ROUND((SUM(BF85:BF149)),  2)</f>
        <v>0</v>
      </c>
      <c r="I36" s="157">
        <v>0.14999999999999999</v>
      </c>
      <c r="J36" s="156">
        <f>ROUND(((SUM(BF85:BF149))*I36),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ROUND((SUM(BG85:BG149)),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ROUND((SUM(BH85:BH149)),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ROUND((SUM(BI85:BI149)),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148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Č14 - Přejezd P61 km 99,836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J85</f>
        <v>0</v>
      </c>
      <c r="K63" s="41"/>
      <c r="L63" s="45"/>
      <c r="AU63" s="18" t="s">
        <v>154</v>
      </c>
    </row>
    <row r="64" s="1" customFormat="1" ht="21.84" customHeight="1">
      <c r="B64" s="40"/>
      <c r="C64" s="41"/>
      <c r="D64" s="41"/>
      <c r="E64" s="41"/>
      <c r="F64" s="41"/>
      <c r="G64" s="41"/>
      <c r="H64" s="41"/>
      <c r="I64" s="144"/>
      <c r="J64" s="41"/>
      <c r="K64" s="41"/>
      <c r="L64" s="45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8"/>
      <c r="J65" s="60"/>
      <c r="K65" s="60"/>
      <c r="L65" s="45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71"/>
      <c r="J69" s="62"/>
      <c r="K69" s="62"/>
      <c r="L69" s="45"/>
    </row>
    <row r="70" s="1" customFormat="1" ht="24.96" customHeight="1">
      <c r="B70" s="40"/>
      <c r="C70" s="24" t="s">
        <v>155</v>
      </c>
      <c r="D70" s="41"/>
      <c r="E70" s="41"/>
      <c r="F70" s="41"/>
      <c r="G70" s="41"/>
      <c r="H70" s="41"/>
      <c r="I70" s="144"/>
      <c r="J70" s="41"/>
      <c r="K70" s="41"/>
      <c r="L70" s="45"/>
    </row>
    <row r="71" s="1" customFormat="1" ht="6.96" customHeight="1">
      <c r="B71" s="40"/>
      <c r="C71" s="41"/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12" customHeight="1">
      <c r="B72" s="40"/>
      <c r="C72" s="33" t="s">
        <v>16</v>
      </c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6.5" customHeight="1">
      <c r="B73" s="40"/>
      <c r="C73" s="41"/>
      <c r="D73" s="41"/>
      <c r="E73" s="172" t="str">
        <f>E7</f>
        <v>Oprava přejezdů P58,P60,P61 Měcholupy-Žatec</v>
      </c>
      <c r="F73" s="33"/>
      <c r="G73" s="33"/>
      <c r="H73" s="33"/>
      <c r="I73" s="144"/>
      <c r="J73" s="41"/>
      <c r="K73" s="41"/>
      <c r="L73" s="45"/>
    </row>
    <row r="74" ht="12" customHeight="1">
      <c r="B74" s="22"/>
      <c r="C74" s="33" t="s">
        <v>147</v>
      </c>
      <c r="D74" s="23"/>
      <c r="E74" s="23"/>
      <c r="F74" s="23"/>
      <c r="G74" s="23"/>
      <c r="H74" s="23"/>
      <c r="I74" s="137"/>
      <c r="J74" s="23"/>
      <c r="K74" s="23"/>
      <c r="L74" s="21"/>
    </row>
    <row r="75" s="1" customFormat="1" ht="16.5" customHeight="1">
      <c r="B75" s="40"/>
      <c r="C75" s="41"/>
      <c r="D75" s="41"/>
      <c r="E75" s="172" t="s">
        <v>148</v>
      </c>
      <c r="F75" s="41"/>
      <c r="G75" s="41"/>
      <c r="H75" s="41"/>
      <c r="I75" s="144"/>
      <c r="J75" s="41"/>
      <c r="K75" s="41"/>
      <c r="L75" s="45"/>
    </row>
    <row r="76" s="1" customFormat="1" ht="12" customHeight="1">
      <c r="B76" s="40"/>
      <c r="C76" s="33" t="s">
        <v>149</v>
      </c>
      <c r="D76" s="41"/>
      <c r="E76" s="41"/>
      <c r="F76" s="41"/>
      <c r="G76" s="41"/>
      <c r="H76" s="41"/>
      <c r="I76" s="144"/>
      <c r="J76" s="41"/>
      <c r="K76" s="41"/>
      <c r="L76" s="45"/>
    </row>
    <row r="77" s="1" customFormat="1" ht="16.5" customHeight="1">
      <c r="B77" s="40"/>
      <c r="C77" s="41"/>
      <c r="D77" s="41"/>
      <c r="E77" s="66" t="str">
        <f>E11</f>
        <v>Č14 - Přejezd P61 km 99,836</v>
      </c>
      <c r="F77" s="41"/>
      <c r="G77" s="41"/>
      <c r="H77" s="41"/>
      <c r="I77" s="144"/>
      <c r="J77" s="41"/>
      <c r="K77" s="41"/>
      <c r="L77" s="45"/>
    </row>
    <row r="78" s="1" customFormat="1" ht="6.96" customHeight="1">
      <c r="B78" s="40"/>
      <c r="C78" s="41"/>
      <c r="D78" s="41"/>
      <c r="E78" s="41"/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22</v>
      </c>
      <c r="D79" s="41"/>
      <c r="E79" s="41"/>
      <c r="F79" s="28" t="str">
        <f>F14</f>
        <v>TO Žatec</v>
      </c>
      <c r="G79" s="41"/>
      <c r="H79" s="41"/>
      <c r="I79" s="146" t="s">
        <v>24</v>
      </c>
      <c r="J79" s="69" t="str">
        <f>IF(J14="","",J14)</f>
        <v>18. 2. 2019</v>
      </c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4"/>
      <c r="J80" s="41"/>
      <c r="K80" s="41"/>
      <c r="L80" s="45"/>
    </row>
    <row r="81" s="1" customFormat="1" ht="13.65" customHeight="1">
      <c r="B81" s="40"/>
      <c r="C81" s="33" t="s">
        <v>30</v>
      </c>
      <c r="D81" s="41"/>
      <c r="E81" s="41"/>
      <c r="F81" s="28" t="str">
        <f>E17</f>
        <v>SŽDC s.o., OŘ UNL, ST Most</v>
      </c>
      <c r="G81" s="41"/>
      <c r="H81" s="41"/>
      <c r="I81" s="146" t="s">
        <v>38</v>
      </c>
      <c r="J81" s="38" t="str">
        <f>E23</f>
        <v xml:space="preserve"> </v>
      </c>
      <c r="K81" s="41"/>
      <c r="L81" s="45"/>
    </row>
    <row r="82" s="1" customFormat="1" ht="38.55" customHeight="1">
      <c r="B82" s="40"/>
      <c r="C82" s="33" t="s">
        <v>36</v>
      </c>
      <c r="D82" s="41"/>
      <c r="E82" s="41"/>
      <c r="F82" s="28" t="str">
        <f>IF(E20="","",E20)</f>
        <v>Vyplň údaj</v>
      </c>
      <c r="G82" s="41"/>
      <c r="H82" s="41"/>
      <c r="I82" s="146" t="s">
        <v>42</v>
      </c>
      <c r="J82" s="38" t="str">
        <f>E26</f>
        <v>Ing. Horák Jiří, horak@szdc.cz, 602155923</v>
      </c>
      <c r="K82" s="41"/>
      <c r="L82" s="45"/>
    </row>
    <row r="83" s="1" customFormat="1" ht="10.32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8" customFormat="1" ht="29.28" customHeight="1">
      <c r="B84" s="178"/>
      <c r="C84" s="179" t="s">
        <v>156</v>
      </c>
      <c r="D84" s="180" t="s">
        <v>65</v>
      </c>
      <c r="E84" s="180" t="s">
        <v>61</v>
      </c>
      <c r="F84" s="180" t="s">
        <v>62</v>
      </c>
      <c r="G84" s="180" t="s">
        <v>157</v>
      </c>
      <c r="H84" s="180" t="s">
        <v>158</v>
      </c>
      <c r="I84" s="181" t="s">
        <v>159</v>
      </c>
      <c r="J84" s="180" t="s">
        <v>153</v>
      </c>
      <c r="K84" s="182" t="s">
        <v>160</v>
      </c>
      <c r="L84" s="183"/>
      <c r="M84" s="89" t="s">
        <v>39</v>
      </c>
      <c r="N84" s="90" t="s">
        <v>50</v>
      </c>
      <c r="O84" s="90" t="s">
        <v>161</v>
      </c>
      <c r="P84" s="90" t="s">
        <v>162</v>
      </c>
      <c r="Q84" s="90" t="s">
        <v>163</v>
      </c>
      <c r="R84" s="90" t="s">
        <v>164</v>
      </c>
      <c r="S84" s="90" t="s">
        <v>165</v>
      </c>
      <c r="T84" s="91" t="s">
        <v>166</v>
      </c>
    </row>
    <row r="85" s="1" customFormat="1" ht="22.8" customHeight="1">
      <c r="B85" s="40"/>
      <c r="C85" s="96" t="s">
        <v>167</v>
      </c>
      <c r="D85" s="41"/>
      <c r="E85" s="41"/>
      <c r="F85" s="41"/>
      <c r="G85" s="41"/>
      <c r="H85" s="41"/>
      <c r="I85" s="144"/>
      <c r="J85" s="184">
        <f>BK85</f>
        <v>0</v>
      </c>
      <c r="K85" s="41"/>
      <c r="L85" s="45"/>
      <c r="M85" s="92"/>
      <c r="N85" s="93"/>
      <c r="O85" s="93"/>
      <c r="P85" s="185">
        <f>SUM(P86:P149)</f>
        <v>0</v>
      </c>
      <c r="Q85" s="93"/>
      <c r="R85" s="185">
        <f>SUM(R86:R149)</f>
        <v>99.954799999999992</v>
      </c>
      <c r="S85" s="93"/>
      <c r="T85" s="186">
        <f>SUM(T86:T149)</f>
        <v>0</v>
      </c>
      <c r="AT85" s="18" t="s">
        <v>79</v>
      </c>
      <c r="AU85" s="18" t="s">
        <v>154</v>
      </c>
      <c r="BK85" s="187">
        <f>SUM(BK86:BK149)</f>
        <v>0</v>
      </c>
    </row>
    <row r="86" s="1" customFormat="1" ht="33.75" customHeight="1">
      <c r="B86" s="40"/>
      <c r="C86" s="188" t="s">
        <v>87</v>
      </c>
      <c r="D86" s="188" t="s">
        <v>168</v>
      </c>
      <c r="E86" s="189" t="s">
        <v>169</v>
      </c>
      <c r="F86" s="190" t="s">
        <v>170</v>
      </c>
      <c r="G86" s="191" t="s">
        <v>171</v>
      </c>
      <c r="H86" s="192">
        <v>44.280000000000001</v>
      </c>
      <c r="I86" s="193"/>
      <c r="J86" s="194">
        <f>ROUND(I86*H86,2)</f>
        <v>0</v>
      </c>
      <c r="K86" s="190" t="s">
        <v>172</v>
      </c>
      <c r="L86" s="45"/>
      <c r="M86" s="195" t="s">
        <v>39</v>
      </c>
      <c r="N86" s="196" t="s">
        <v>53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173</v>
      </c>
      <c r="AT86" s="18" t="s">
        <v>168</v>
      </c>
      <c r="AU86" s="18" t="s">
        <v>80</v>
      </c>
      <c r="AY86" s="18" t="s">
        <v>174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173</v>
      </c>
      <c r="BK86" s="199">
        <f>ROUND(I86*H86,2)</f>
        <v>0</v>
      </c>
      <c r="BL86" s="18" t="s">
        <v>173</v>
      </c>
      <c r="BM86" s="18" t="s">
        <v>89</v>
      </c>
    </row>
    <row r="87" s="1" customFormat="1">
      <c r="B87" s="40"/>
      <c r="C87" s="41"/>
      <c r="D87" s="200" t="s">
        <v>175</v>
      </c>
      <c r="E87" s="41"/>
      <c r="F87" s="201" t="s">
        <v>176</v>
      </c>
      <c r="G87" s="41"/>
      <c r="H87" s="41"/>
      <c r="I87" s="144"/>
      <c r="J87" s="41"/>
      <c r="K87" s="41"/>
      <c r="L87" s="45"/>
      <c r="M87" s="202"/>
      <c r="N87" s="81"/>
      <c r="O87" s="81"/>
      <c r="P87" s="81"/>
      <c r="Q87" s="81"/>
      <c r="R87" s="81"/>
      <c r="S87" s="81"/>
      <c r="T87" s="82"/>
      <c r="AT87" s="18" t="s">
        <v>175</v>
      </c>
      <c r="AU87" s="18" t="s">
        <v>80</v>
      </c>
    </row>
    <row r="88" s="1" customFormat="1">
      <c r="B88" s="40"/>
      <c r="C88" s="41"/>
      <c r="D88" s="200" t="s">
        <v>185</v>
      </c>
      <c r="E88" s="41"/>
      <c r="F88" s="201" t="s">
        <v>464</v>
      </c>
      <c r="G88" s="41"/>
      <c r="H88" s="41"/>
      <c r="I88" s="144"/>
      <c r="J88" s="41"/>
      <c r="K88" s="41"/>
      <c r="L88" s="45"/>
      <c r="M88" s="202"/>
      <c r="N88" s="81"/>
      <c r="O88" s="81"/>
      <c r="P88" s="81"/>
      <c r="Q88" s="81"/>
      <c r="R88" s="81"/>
      <c r="S88" s="81"/>
      <c r="T88" s="82"/>
      <c r="AT88" s="18" t="s">
        <v>185</v>
      </c>
      <c r="AU88" s="18" t="s">
        <v>80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181</v>
      </c>
      <c r="F89" s="190" t="s">
        <v>182</v>
      </c>
      <c r="G89" s="191" t="s">
        <v>183</v>
      </c>
      <c r="H89" s="192">
        <v>28</v>
      </c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173</v>
      </c>
      <c r="AT89" s="18" t="s">
        <v>168</v>
      </c>
      <c r="AU89" s="18" t="s">
        <v>80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173</v>
      </c>
      <c r="BM89" s="18" t="s">
        <v>173</v>
      </c>
    </row>
    <row r="90" s="1" customFormat="1">
      <c r="B90" s="40"/>
      <c r="C90" s="41"/>
      <c r="D90" s="200" t="s">
        <v>185</v>
      </c>
      <c r="E90" s="41"/>
      <c r="F90" s="201" t="s">
        <v>465</v>
      </c>
      <c r="G90" s="41"/>
      <c r="H90" s="41"/>
      <c r="I90" s="144"/>
      <c r="J90" s="41"/>
      <c r="K90" s="41"/>
      <c r="L90" s="45"/>
      <c r="M90" s="202"/>
      <c r="N90" s="81"/>
      <c r="O90" s="81"/>
      <c r="P90" s="81"/>
      <c r="Q90" s="81"/>
      <c r="R90" s="81"/>
      <c r="S90" s="81"/>
      <c r="T90" s="82"/>
      <c r="AT90" s="18" t="s">
        <v>185</v>
      </c>
      <c r="AU90" s="18" t="s">
        <v>80</v>
      </c>
    </row>
    <row r="91" s="1" customFormat="1" ht="56.25" customHeight="1">
      <c r="B91" s="40"/>
      <c r="C91" s="188" t="s">
        <v>187</v>
      </c>
      <c r="D91" s="188" t="s">
        <v>168</v>
      </c>
      <c r="E91" s="189" t="s">
        <v>188</v>
      </c>
      <c r="F91" s="190" t="s">
        <v>189</v>
      </c>
      <c r="G91" s="191" t="s">
        <v>190</v>
      </c>
      <c r="H91" s="192">
        <v>11.316000000000001</v>
      </c>
      <c r="I91" s="193"/>
      <c r="J91" s="194">
        <f>ROUND(I91*H91,2)</f>
        <v>0</v>
      </c>
      <c r="K91" s="190" t="s">
        <v>172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80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184</v>
      </c>
    </row>
    <row r="92" s="1" customFormat="1">
      <c r="B92" s="40"/>
      <c r="C92" s="41"/>
      <c r="D92" s="200" t="s">
        <v>185</v>
      </c>
      <c r="E92" s="41"/>
      <c r="F92" s="201" t="s">
        <v>466</v>
      </c>
      <c r="G92" s="41"/>
      <c r="H92" s="41"/>
      <c r="I92" s="144"/>
      <c r="J92" s="41"/>
      <c r="K92" s="41"/>
      <c r="L92" s="45"/>
      <c r="M92" s="202"/>
      <c r="N92" s="81"/>
      <c r="O92" s="81"/>
      <c r="P92" s="81"/>
      <c r="Q92" s="81"/>
      <c r="R92" s="81"/>
      <c r="S92" s="81"/>
      <c r="T92" s="82"/>
      <c r="AT92" s="18" t="s">
        <v>185</v>
      </c>
      <c r="AU92" s="18" t="s">
        <v>80</v>
      </c>
    </row>
    <row r="93" s="1" customFormat="1" ht="56.25" customHeight="1">
      <c r="B93" s="40"/>
      <c r="C93" s="188" t="s">
        <v>173</v>
      </c>
      <c r="D93" s="188" t="s">
        <v>168</v>
      </c>
      <c r="E93" s="189" t="s">
        <v>193</v>
      </c>
      <c r="F93" s="190" t="s">
        <v>194</v>
      </c>
      <c r="G93" s="191" t="s">
        <v>183</v>
      </c>
      <c r="H93" s="192">
        <v>84.480000000000004</v>
      </c>
      <c r="I93" s="193"/>
      <c r="J93" s="194">
        <f>ROUND(I93*H93,2)</f>
        <v>0</v>
      </c>
      <c r="K93" s="190" t="s">
        <v>172</v>
      </c>
      <c r="L93" s="45"/>
      <c r="M93" s="195" t="s">
        <v>39</v>
      </c>
      <c r="N93" s="196" t="s">
        <v>53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173</v>
      </c>
      <c r="AT93" s="18" t="s">
        <v>168</v>
      </c>
      <c r="AU93" s="18" t="s">
        <v>80</v>
      </c>
      <c r="AY93" s="18" t="s">
        <v>174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173</v>
      </c>
      <c r="BK93" s="199">
        <f>ROUND(I93*H93,2)</f>
        <v>0</v>
      </c>
      <c r="BL93" s="18" t="s">
        <v>173</v>
      </c>
      <c r="BM93" s="18" t="s">
        <v>191</v>
      </c>
    </row>
    <row r="94" s="1" customFormat="1">
      <c r="B94" s="40"/>
      <c r="C94" s="41"/>
      <c r="D94" s="200" t="s">
        <v>185</v>
      </c>
      <c r="E94" s="41"/>
      <c r="F94" s="201" t="s">
        <v>467</v>
      </c>
      <c r="G94" s="41"/>
      <c r="H94" s="41"/>
      <c r="I94" s="144"/>
      <c r="J94" s="41"/>
      <c r="K94" s="41"/>
      <c r="L94" s="45"/>
      <c r="M94" s="202"/>
      <c r="N94" s="81"/>
      <c r="O94" s="81"/>
      <c r="P94" s="81"/>
      <c r="Q94" s="81"/>
      <c r="R94" s="81"/>
      <c r="S94" s="81"/>
      <c r="T94" s="82"/>
      <c r="AT94" s="18" t="s">
        <v>185</v>
      </c>
      <c r="AU94" s="18" t="s">
        <v>80</v>
      </c>
    </row>
    <row r="95" s="1" customFormat="1" ht="33.75" customHeight="1">
      <c r="B95" s="40"/>
      <c r="C95" s="188" t="s">
        <v>197</v>
      </c>
      <c r="D95" s="188" t="s">
        <v>168</v>
      </c>
      <c r="E95" s="189" t="s">
        <v>198</v>
      </c>
      <c r="F95" s="190" t="s">
        <v>199</v>
      </c>
      <c r="G95" s="191" t="s">
        <v>190</v>
      </c>
      <c r="H95" s="192">
        <v>60</v>
      </c>
      <c r="I95" s="193"/>
      <c r="J95" s="194">
        <f>ROUND(I95*H95,2)</f>
        <v>0</v>
      </c>
      <c r="K95" s="190" t="s">
        <v>172</v>
      </c>
      <c r="L95" s="45"/>
      <c r="M95" s="195" t="s">
        <v>39</v>
      </c>
      <c r="N95" s="196" t="s">
        <v>53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173</v>
      </c>
      <c r="AT95" s="18" t="s">
        <v>168</v>
      </c>
      <c r="AU95" s="18" t="s">
        <v>80</v>
      </c>
      <c r="AY95" s="18" t="s">
        <v>174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173</v>
      </c>
      <c r="BK95" s="199">
        <f>ROUND(I95*H95,2)</f>
        <v>0</v>
      </c>
      <c r="BL95" s="18" t="s">
        <v>173</v>
      </c>
      <c r="BM95" s="18" t="s">
        <v>195</v>
      </c>
    </row>
    <row r="96" s="1" customFormat="1">
      <c r="B96" s="40"/>
      <c r="C96" s="41"/>
      <c r="D96" s="200" t="s">
        <v>185</v>
      </c>
      <c r="E96" s="41"/>
      <c r="F96" s="201" t="s">
        <v>468</v>
      </c>
      <c r="G96" s="41"/>
      <c r="H96" s="41"/>
      <c r="I96" s="144"/>
      <c r="J96" s="41"/>
      <c r="K96" s="41"/>
      <c r="L96" s="45"/>
      <c r="M96" s="202"/>
      <c r="N96" s="81"/>
      <c r="O96" s="81"/>
      <c r="P96" s="81"/>
      <c r="Q96" s="81"/>
      <c r="R96" s="81"/>
      <c r="S96" s="81"/>
      <c r="T96" s="82"/>
      <c r="AT96" s="18" t="s">
        <v>185</v>
      </c>
      <c r="AU96" s="18" t="s">
        <v>80</v>
      </c>
    </row>
    <row r="97" s="1" customFormat="1" ht="56.25" customHeight="1">
      <c r="B97" s="40"/>
      <c r="C97" s="188" t="s">
        <v>184</v>
      </c>
      <c r="D97" s="188" t="s">
        <v>168</v>
      </c>
      <c r="E97" s="189" t="s">
        <v>202</v>
      </c>
      <c r="F97" s="190" t="s">
        <v>203</v>
      </c>
      <c r="G97" s="191" t="s">
        <v>204</v>
      </c>
      <c r="H97" s="192">
        <v>47</v>
      </c>
      <c r="I97" s="193"/>
      <c r="J97" s="194">
        <f>ROUND(I97*H97,2)</f>
        <v>0</v>
      </c>
      <c r="K97" s="190" t="s">
        <v>172</v>
      </c>
      <c r="L97" s="45"/>
      <c r="M97" s="195" t="s">
        <v>39</v>
      </c>
      <c r="N97" s="196" t="s">
        <v>53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173</v>
      </c>
      <c r="AT97" s="18" t="s">
        <v>168</v>
      </c>
      <c r="AU97" s="18" t="s">
        <v>80</v>
      </c>
      <c r="AY97" s="18" t="s">
        <v>174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173</v>
      </c>
      <c r="BK97" s="199">
        <f>ROUND(I97*H97,2)</f>
        <v>0</v>
      </c>
      <c r="BL97" s="18" t="s">
        <v>173</v>
      </c>
      <c r="BM97" s="18" t="s">
        <v>200</v>
      </c>
    </row>
    <row r="98" s="1" customFormat="1">
      <c r="B98" s="40"/>
      <c r="C98" s="41"/>
      <c r="D98" s="200" t="s">
        <v>185</v>
      </c>
      <c r="E98" s="41"/>
      <c r="F98" s="201" t="s">
        <v>469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80</v>
      </c>
    </row>
    <row r="99" s="1" customFormat="1" ht="45" customHeight="1">
      <c r="B99" s="40"/>
      <c r="C99" s="188" t="s">
        <v>207</v>
      </c>
      <c r="D99" s="188" t="s">
        <v>168</v>
      </c>
      <c r="E99" s="189" t="s">
        <v>208</v>
      </c>
      <c r="F99" s="190" t="s">
        <v>209</v>
      </c>
      <c r="G99" s="191" t="s">
        <v>204</v>
      </c>
      <c r="H99" s="192">
        <v>47</v>
      </c>
      <c r="I99" s="193"/>
      <c r="J99" s="194">
        <f>ROUND(I99*H99,2)</f>
        <v>0</v>
      </c>
      <c r="K99" s="190" t="s">
        <v>172</v>
      </c>
      <c r="L99" s="45"/>
      <c r="M99" s="195" t="s">
        <v>39</v>
      </c>
      <c r="N99" s="196" t="s">
        <v>53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173</v>
      </c>
      <c r="AT99" s="18" t="s">
        <v>168</v>
      </c>
      <c r="AU99" s="18" t="s">
        <v>80</v>
      </c>
      <c r="AY99" s="18" t="s">
        <v>174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173</v>
      </c>
      <c r="BK99" s="199">
        <f>ROUND(I99*H99,2)</f>
        <v>0</v>
      </c>
      <c r="BL99" s="18" t="s">
        <v>173</v>
      </c>
      <c r="BM99" s="18" t="s">
        <v>205</v>
      </c>
    </row>
    <row r="100" s="1" customFormat="1">
      <c r="B100" s="40"/>
      <c r="C100" s="41"/>
      <c r="D100" s="200" t="s">
        <v>185</v>
      </c>
      <c r="E100" s="41"/>
      <c r="F100" s="201" t="s">
        <v>470</v>
      </c>
      <c r="G100" s="41"/>
      <c r="H100" s="41"/>
      <c r="I100" s="144"/>
      <c r="J100" s="41"/>
      <c r="K100" s="41"/>
      <c r="L100" s="45"/>
      <c r="M100" s="202"/>
      <c r="N100" s="81"/>
      <c r="O100" s="81"/>
      <c r="P100" s="81"/>
      <c r="Q100" s="81"/>
      <c r="R100" s="81"/>
      <c r="S100" s="81"/>
      <c r="T100" s="82"/>
      <c r="AT100" s="18" t="s">
        <v>185</v>
      </c>
      <c r="AU100" s="18" t="s">
        <v>80</v>
      </c>
    </row>
    <row r="101" s="1" customFormat="1" ht="22.5" customHeight="1">
      <c r="B101" s="40"/>
      <c r="C101" s="188" t="s">
        <v>191</v>
      </c>
      <c r="D101" s="188" t="s">
        <v>168</v>
      </c>
      <c r="E101" s="189" t="s">
        <v>212</v>
      </c>
      <c r="F101" s="190" t="s">
        <v>213</v>
      </c>
      <c r="G101" s="191" t="s">
        <v>204</v>
      </c>
      <c r="H101" s="192">
        <v>47</v>
      </c>
      <c r="I101" s="193"/>
      <c r="J101" s="194">
        <f>ROUND(I101*H101,2)</f>
        <v>0</v>
      </c>
      <c r="K101" s="190" t="s">
        <v>172</v>
      </c>
      <c r="L101" s="45"/>
      <c r="M101" s="195" t="s">
        <v>39</v>
      </c>
      <c r="N101" s="196" t="s">
        <v>53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173</v>
      </c>
      <c r="AT101" s="18" t="s">
        <v>168</v>
      </c>
      <c r="AU101" s="18" t="s">
        <v>80</v>
      </c>
      <c r="AY101" s="18" t="s">
        <v>174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173</v>
      </c>
      <c r="BK101" s="199">
        <f>ROUND(I101*H101,2)</f>
        <v>0</v>
      </c>
      <c r="BL101" s="18" t="s">
        <v>173</v>
      </c>
      <c r="BM101" s="18" t="s">
        <v>210</v>
      </c>
    </row>
    <row r="102" s="1" customFormat="1">
      <c r="B102" s="40"/>
      <c r="C102" s="41"/>
      <c r="D102" s="200" t="s">
        <v>185</v>
      </c>
      <c r="E102" s="41"/>
      <c r="F102" s="201" t="s">
        <v>215</v>
      </c>
      <c r="G102" s="41"/>
      <c r="H102" s="41"/>
      <c r="I102" s="144"/>
      <c r="J102" s="41"/>
      <c r="K102" s="41"/>
      <c r="L102" s="45"/>
      <c r="M102" s="202"/>
      <c r="N102" s="81"/>
      <c r="O102" s="81"/>
      <c r="P102" s="81"/>
      <c r="Q102" s="81"/>
      <c r="R102" s="81"/>
      <c r="S102" s="81"/>
      <c r="T102" s="82"/>
      <c r="AT102" s="18" t="s">
        <v>185</v>
      </c>
      <c r="AU102" s="18" t="s">
        <v>80</v>
      </c>
    </row>
    <row r="103" s="1" customFormat="1" ht="22.5" customHeight="1">
      <c r="B103" s="40"/>
      <c r="C103" s="188" t="s">
        <v>216</v>
      </c>
      <c r="D103" s="188" t="s">
        <v>168</v>
      </c>
      <c r="E103" s="189" t="s">
        <v>231</v>
      </c>
      <c r="F103" s="190" t="s">
        <v>232</v>
      </c>
      <c r="G103" s="191" t="s">
        <v>204</v>
      </c>
      <c r="H103" s="192">
        <v>2</v>
      </c>
      <c r="I103" s="193"/>
      <c r="J103" s="194">
        <f>ROUND(I103*H103,2)</f>
        <v>0</v>
      </c>
      <c r="K103" s="190" t="s">
        <v>172</v>
      </c>
      <c r="L103" s="45"/>
      <c r="M103" s="195" t="s">
        <v>39</v>
      </c>
      <c r="N103" s="196" t="s">
        <v>53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173</v>
      </c>
      <c r="AT103" s="18" t="s">
        <v>168</v>
      </c>
      <c r="AU103" s="18" t="s">
        <v>80</v>
      </c>
      <c r="AY103" s="18" t="s">
        <v>174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173</v>
      </c>
      <c r="BK103" s="199">
        <f>ROUND(I103*H103,2)</f>
        <v>0</v>
      </c>
      <c r="BL103" s="18" t="s">
        <v>173</v>
      </c>
      <c r="BM103" s="18" t="s">
        <v>214</v>
      </c>
    </row>
    <row r="104" s="1" customFormat="1">
      <c r="B104" s="40"/>
      <c r="C104" s="41"/>
      <c r="D104" s="200" t="s">
        <v>185</v>
      </c>
      <c r="E104" s="41"/>
      <c r="F104" s="201" t="s">
        <v>471</v>
      </c>
      <c r="G104" s="41"/>
      <c r="H104" s="41"/>
      <c r="I104" s="144"/>
      <c r="J104" s="41"/>
      <c r="K104" s="41"/>
      <c r="L104" s="45"/>
      <c r="M104" s="202"/>
      <c r="N104" s="81"/>
      <c r="O104" s="81"/>
      <c r="P104" s="81"/>
      <c r="Q104" s="81"/>
      <c r="R104" s="81"/>
      <c r="S104" s="81"/>
      <c r="T104" s="82"/>
      <c r="AT104" s="18" t="s">
        <v>185</v>
      </c>
      <c r="AU104" s="18" t="s">
        <v>80</v>
      </c>
    </row>
    <row r="105" s="1" customFormat="1" ht="33.75" customHeight="1">
      <c r="B105" s="40"/>
      <c r="C105" s="188" t="s">
        <v>195</v>
      </c>
      <c r="D105" s="188" t="s">
        <v>168</v>
      </c>
      <c r="E105" s="189" t="s">
        <v>245</v>
      </c>
      <c r="F105" s="190" t="s">
        <v>246</v>
      </c>
      <c r="G105" s="191" t="s">
        <v>247</v>
      </c>
      <c r="H105" s="192">
        <v>226</v>
      </c>
      <c r="I105" s="193"/>
      <c r="J105" s="194">
        <f>ROUND(I105*H105,2)</f>
        <v>0</v>
      </c>
      <c r="K105" s="190" t="s">
        <v>172</v>
      </c>
      <c r="L105" s="45"/>
      <c r="M105" s="195" t="s">
        <v>39</v>
      </c>
      <c r="N105" s="196" t="s">
        <v>53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173</v>
      </c>
      <c r="AT105" s="18" t="s">
        <v>168</v>
      </c>
      <c r="AU105" s="18" t="s">
        <v>80</v>
      </c>
      <c r="AY105" s="18" t="s">
        <v>174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173</v>
      </c>
      <c r="BK105" s="199">
        <f>ROUND(I105*H105,2)</f>
        <v>0</v>
      </c>
      <c r="BL105" s="18" t="s">
        <v>173</v>
      </c>
      <c r="BM105" s="18" t="s">
        <v>220</v>
      </c>
    </row>
    <row r="106" s="1" customFormat="1">
      <c r="B106" s="40"/>
      <c r="C106" s="41"/>
      <c r="D106" s="200" t="s">
        <v>185</v>
      </c>
      <c r="E106" s="41"/>
      <c r="F106" s="201" t="s">
        <v>472</v>
      </c>
      <c r="G106" s="41"/>
      <c r="H106" s="41"/>
      <c r="I106" s="144"/>
      <c r="J106" s="41"/>
      <c r="K106" s="41"/>
      <c r="L106" s="45"/>
      <c r="M106" s="202"/>
      <c r="N106" s="81"/>
      <c r="O106" s="81"/>
      <c r="P106" s="81"/>
      <c r="Q106" s="81"/>
      <c r="R106" s="81"/>
      <c r="S106" s="81"/>
      <c r="T106" s="82"/>
      <c r="AT106" s="18" t="s">
        <v>185</v>
      </c>
      <c r="AU106" s="18" t="s">
        <v>80</v>
      </c>
    </row>
    <row r="107" s="1" customFormat="1" ht="45" customHeight="1">
      <c r="B107" s="40"/>
      <c r="C107" s="188" t="s">
        <v>226</v>
      </c>
      <c r="D107" s="188" t="s">
        <v>168</v>
      </c>
      <c r="E107" s="189" t="s">
        <v>250</v>
      </c>
      <c r="F107" s="190" t="s">
        <v>251</v>
      </c>
      <c r="G107" s="191" t="s">
        <v>219</v>
      </c>
      <c r="H107" s="192">
        <v>0.20000000000000001</v>
      </c>
      <c r="I107" s="193"/>
      <c r="J107" s="194">
        <f>ROUND(I107*H107,2)</f>
        <v>0</v>
      </c>
      <c r="K107" s="190" t="s">
        <v>172</v>
      </c>
      <c r="L107" s="45"/>
      <c r="M107" s="195" t="s">
        <v>39</v>
      </c>
      <c r="N107" s="196" t="s">
        <v>53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173</v>
      </c>
      <c r="AT107" s="18" t="s">
        <v>168</v>
      </c>
      <c r="AU107" s="18" t="s">
        <v>80</v>
      </c>
      <c r="AY107" s="18" t="s">
        <v>174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173</v>
      </c>
      <c r="BK107" s="199">
        <f>ROUND(I107*H107,2)</f>
        <v>0</v>
      </c>
      <c r="BL107" s="18" t="s">
        <v>173</v>
      </c>
      <c r="BM107" s="18" t="s">
        <v>224</v>
      </c>
    </row>
    <row r="108" s="1" customFormat="1">
      <c r="B108" s="40"/>
      <c r="C108" s="41"/>
      <c r="D108" s="200" t="s">
        <v>185</v>
      </c>
      <c r="E108" s="41"/>
      <c r="F108" s="201" t="s">
        <v>473</v>
      </c>
      <c r="G108" s="41"/>
      <c r="H108" s="41"/>
      <c r="I108" s="144"/>
      <c r="J108" s="41"/>
      <c r="K108" s="41"/>
      <c r="L108" s="45"/>
      <c r="M108" s="202"/>
      <c r="N108" s="81"/>
      <c r="O108" s="81"/>
      <c r="P108" s="81"/>
      <c r="Q108" s="81"/>
      <c r="R108" s="81"/>
      <c r="S108" s="81"/>
      <c r="T108" s="82"/>
      <c r="AT108" s="18" t="s">
        <v>185</v>
      </c>
      <c r="AU108" s="18" t="s">
        <v>80</v>
      </c>
    </row>
    <row r="109" s="1" customFormat="1" ht="22.5" customHeight="1">
      <c r="B109" s="40"/>
      <c r="C109" s="188" t="s">
        <v>200</v>
      </c>
      <c r="D109" s="188" t="s">
        <v>168</v>
      </c>
      <c r="E109" s="189" t="s">
        <v>255</v>
      </c>
      <c r="F109" s="190" t="s">
        <v>256</v>
      </c>
      <c r="G109" s="191" t="s">
        <v>219</v>
      </c>
      <c r="H109" s="192">
        <v>0.028000000000000001</v>
      </c>
      <c r="I109" s="193"/>
      <c r="J109" s="194">
        <f>ROUND(I109*H109,2)</f>
        <v>0</v>
      </c>
      <c r="K109" s="190" t="s">
        <v>172</v>
      </c>
      <c r="L109" s="45"/>
      <c r="M109" s="195" t="s">
        <v>39</v>
      </c>
      <c r="N109" s="196" t="s">
        <v>53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173</v>
      </c>
      <c r="AT109" s="18" t="s">
        <v>168</v>
      </c>
      <c r="AU109" s="18" t="s">
        <v>80</v>
      </c>
      <c r="AY109" s="18" t="s">
        <v>174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173</v>
      </c>
      <c r="BK109" s="199">
        <f>ROUND(I109*H109,2)</f>
        <v>0</v>
      </c>
      <c r="BL109" s="18" t="s">
        <v>173</v>
      </c>
      <c r="BM109" s="18" t="s">
        <v>229</v>
      </c>
    </row>
    <row r="110" s="1" customFormat="1">
      <c r="B110" s="40"/>
      <c r="C110" s="41"/>
      <c r="D110" s="200" t="s">
        <v>175</v>
      </c>
      <c r="E110" s="41"/>
      <c r="F110" s="201" t="s">
        <v>258</v>
      </c>
      <c r="G110" s="41"/>
      <c r="H110" s="41"/>
      <c r="I110" s="144"/>
      <c r="J110" s="41"/>
      <c r="K110" s="41"/>
      <c r="L110" s="45"/>
      <c r="M110" s="202"/>
      <c r="N110" s="81"/>
      <c r="O110" s="81"/>
      <c r="P110" s="81"/>
      <c r="Q110" s="81"/>
      <c r="R110" s="81"/>
      <c r="S110" s="81"/>
      <c r="T110" s="82"/>
      <c r="AT110" s="18" t="s">
        <v>175</v>
      </c>
      <c r="AU110" s="18" t="s">
        <v>80</v>
      </c>
    </row>
    <row r="111" s="9" customFormat="1">
      <c r="B111" s="203"/>
      <c r="C111" s="204"/>
      <c r="D111" s="200" t="s">
        <v>177</v>
      </c>
      <c r="E111" s="205" t="s">
        <v>39</v>
      </c>
      <c r="F111" s="206" t="s">
        <v>474</v>
      </c>
      <c r="G111" s="204"/>
      <c r="H111" s="207">
        <v>0.028000000000000001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177</v>
      </c>
      <c r="AU111" s="213" t="s">
        <v>80</v>
      </c>
      <c r="AV111" s="9" t="s">
        <v>89</v>
      </c>
      <c r="AW111" s="9" t="s">
        <v>41</v>
      </c>
      <c r="AX111" s="9" t="s">
        <v>80</v>
      </c>
      <c r="AY111" s="213" t="s">
        <v>174</v>
      </c>
    </row>
    <row r="112" s="10" customFormat="1">
      <c r="B112" s="214"/>
      <c r="C112" s="215"/>
      <c r="D112" s="200" t="s">
        <v>177</v>
      </c>
      <c r="E112" s="216" t="s">
        <v>39</v>
      </c>
      <c r="F112" s="217" t="s">
        <v>180</v>
      </c>
      <c r="G112" s="215"/>
      <c r="H112" s="218">
        <v>0.028000000000000001</v>
      </c>
      <c r="I112" s="219"/>
      <c r="J112" s="215"/>
      <c r="K112" s="215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177</v>
      </c>
      <c r="AU112" s="224" t="s">
        <v>80</v>
      </c>
      <c r="AV112" s="10" t="s">
        <v>173</v>
      </c>
      <c r="AW112" s="10" t="s">
        <v>41</v>
      </c>
      <c r="AX112" s="10" t="s">
        <v>87</v>
      </c>
      <c r="AY112" s="224" t="s">
        <v>174</v>
      </c>
    </row>
    <row r="113" s="1" customFormat="1" ht="22.5" customHeight="1">
      <c r="B113" s="40"/>
      <c r="C113" s="188" t="s">
        <v>235</v>
      </c>
      <c r="D113" s="188" t="s">
        <v>168</v>
      </c>
      <c r="E113" s="189" t="s">
        <v>260</v>
      </c>
      <c r="F113" s="190" t="s">
        <v>261</v>
      </c>
      <c r="G113" s="191" t="s">
        <v>219</v>
      </c>
      <c r="H113" s="192">
        <v>0.17199999999999999</v>
      </c>
      <c r="I113" s="193"/>
      <c r="J113" s="194">
        <f>ROUND(I113*H113,2)</f>
        <v>0</v>
      </c>
      <c r="K113" s="190" t="s">
        <v>172</v>
      </c>
      <c r="L113" s="45"/>
      <c r="M113" s="195" t="s">
        <v>39</v>
      </c>
      <c r="N113" s="196" t="s">
        <v>53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173</v>
      </c>
      <c r="AT113" s="18" t="s">
        <v>168</v>
      </c>
      <c r="AU113" s="18" t="s">
        <v>80</v>
      </c>
      <c r="AY113" s="18" t="s">
        <v>174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173</v>
      </c>
      <c r="BK113" s="199">
        <f>ROUND(I113*H113,2)</f>
        <v>0</v>
      </c>
      <c r="BL113" s="18" t="s">
        <v>173</v>
      </c>
      <c r="BM113" s="18" t="s">
        <v>233</v>
      </c>
    </row>
    <row r="114" s="1" customFormat="1">
      <c r="B114" s="40"/>
      <c r="C114" s="41"/>
      <c r="D114" s="200" t="s">
        <v>175</v>
      </c>
      <c r="E114" s="41"/>
      <c r="F114" s="201" t="s">
        <v>258</v>
      </c>
      <c r="G114" s="41"/>
      <c r="H114" s="41"/>
      <c r="I114" s="144"/>
      <c r="J114" s="41"/>
      <c r="K114" s="41"/>
      <c r="L114" s="45"/>
      <c r="M114" s="202"/>
      <c r="N114" s="81"/>
      <c r="O114" s="81"/>
      <c r="P114" s="81"/>
      <c r="Q114" s="81"/>
      <c r="R114" s="81"/>
      <c r="S114" s="81"/>
      <c r="T114" s="82"/>
      <c r="AT114" s="18" t="s">
        <v>175</v>
      </c>
      <c r="AU114" s="18" t="s">
        <v>80</v>
      </c>
    </row>
    <row r="115" s="12" customFormat="1">
      <c r="B115" s="249"/>
      <c r="C115" s="250"/>
      <c r="D115" s="200" t="s">
        <v>177</v>
      </c>
      <c r="E115" s="251" t="s">
        <v>39</v>
      </c>
      <c r="F115" s="252" t="s">
        <v>475</v>
      </c>
      <c r="G115" s="250"/>
      <c r="H115" s="251" t="s">
        <v>39</v>
      </c>
      <c r="I115" s="253"/>
      <c r="J115" s="250"/>
      <c r="K115" s="250"/>
      <c r="L115" s="254"/>
      <c r="M115" s="255"/>
      <c r="N115" s="256"/>
      <c r="O115" s="256"/>
      <c r="P115" s="256"/>
      <c r="Q115" s="256"/>
      <c r="R115" s="256"/>
      <c r="S115" s="256"/>
      <c r="T115" s="257"/>
      <c r="AT115" s="258" t="s">
        <v>177</v>
      </c>
      <c r="AU115" s="258" t="s">
        <v>80</v>
      </c>
      <c r="AV115" s="12" t="s">
        <v>87</v>
      </c>
      <c r="AW115" s="12" t="s">
        <v>41</v>
      </c>
      <c r="AX115" s="12" t="s">
        <v>80</v>
      </c>
      <c r="AY115" s="258" t="s">
        <v>174</v>
      </c>
    </row>
    <row r="116" s="9" customFormat="1">
      <c r="B116" s="203"/>
      <c r="C116" s="204"/>
      <c r="D116" s="200" t="s">
        <v>177</v>
      </c>
      <c r="E116" s="205" t="s">
        <v>39</v>
      </c>
      <c r="F116" s="206" t="s">
        <v>476</v>
      </c>
      <c r="G116" s="204"/>
      <c r="H116" s="207">
        <v>0.083000000000000004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177</v>
      </c>
      <c r="AU116" s="213" t="s">
        <v>80</v>
      </c>
      <c r="AV116" s="9" t="s">
        <v>89</v>
      </c>
      <c r="AW116" s="9" t="s">
        <v>41</v>
      </c>
      <c r="AX116" s="9" t="s">
        <v>80</v>
      </c>
      <c r="AY116" s="213" t="s">
        <v>174</v>
      </c>
    </row>
    <row r="117" s="9" customFormat="1">
      <c r="B117" s="203"/>
      <c r="C117" s="204"/>
      <c r="D117" s="200" t="s">
        <v>177</v>
      </c>
      <c r="E117" s="205" t="s">
        <v>39</v>
      </c>
      <c r="F117" s="206" t="s">
        <v>477</v>
      </c>
      <c r="G117" s="204"/>
      <c r="H117" s="207">
        <v>0.088999999999999996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177</v>
      </c>
      <c r="AU117" s="213" t="s">
        <v>80</v>
      </c>
      <c r="AV117" s="9" t="s">
        <v>89</v>
      </c>
      <c r="AW117" s="9" t="s">
        <v>41</v>
      </c>
      <c r="AX117" s="9" t="s">
        <v>80</v>
      </c>
      <c r="AY117" s="213" t="s">
        <v>174</v>
      </c>
    </row>
    <row r="118" s="10" customFormat="1">
      <c r="B118" s="214"/>
      <c r="C118" s="215"/>
      <c r="D118" s="200" t="s">
        <v>177</v>
      </c>
      <c r="E118" s="216" t="s">
        <v>39</v>
      </c>
      <c r="F118" s="217" t="s">
        <v>180</v>
      </c>
      <c r="G118" s="215"/>
      <c r="H118" s="218">
        <v>0.17199999999999999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177</v>
      </c>
      <c r="AU118" s="224" t="s">
        <v>80</v>
      </c>
      <c r="AV118" s="10" t="s">
        <v>173</v>
      </c>
      <c r="AW118" s="10" t="s">
        <v>41</v>
      </c>
      <c r="AX118" s="10" t="s">
        <v>87</v>
      </c>
      <c r="AY118" s="224" t="s">
        <v>174</v>
      </c>
    </row>
    <row r="119" s="1" customFormat="1" ht="45" customHeight="1">
      <c r="B119" s="40"/>
      <c r="C119" s="188" t="s">
        <v>205</v>
      </c>
      <c r="D119" s="188" t="s">
        <v>168</v>
      </c>
      <c r="E119" s="189" t="s">
        <v>270</v>
      </c>
      <c r="F119" s="190" t="s">
        <v>271</v>
      </c>
      <c r="G119" s="191" t="s">
        <v>267</v>
      </c>
      <c r="H119" s="192">
        <v>2</v>
      </c>
      <c r="I119" s="193"/>
      <c r="J119" s="194">
        <f>ROUND(I119*H119,2)</f>
        <v>0</v>
      </c>
      <c r="K119" s="190" t="s">
        <v>172</v>
      </c>
      <c r="L119" s="45"/>
      <c r="M119" s="195" t="s">
        <v>39</v>
      </c>
      <c r="N119" s="196" t="s">
        <v>53</v>
      </c>
      <c r="O119" s="8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18" t="s">
        <v>173</v>
      </c>
      <c r="AT119" s="18" t="s">
        <v>168</v>
      </c>
      <c r="AU119" s="18" t="s">
        <v>80</v>
      </c>
      <c r="AY119" s="18" t="s">
        <v>174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173</v>
      </c>
      <c r="BK119" s="199">
        <f>ROUND(I119*H119,2)</f>
        <v>0</v>
      </c>
      <c r="BL119" s="18" t="s">
        <v>173</v>
      </c>
      <c r="BM119" s="18" t="s">
        <v>239</v>
      </c>
    </row>
    <row r="120" s="1" customFormat="1">
      <c r="B120" s="40"/>
      <c r="C120" s="41"/>
      <c r="D120" s="200" t="s">
        <v>185</v>
      </c>
      <c r="E120" s="41"/>
      <c r="F120" s="201" t="s">
        <v>478</v>
      </c>
      <c r="G120" s="41"/>
      <c r="H120" s="41"/>
      <c r="I120" s="144"/>
      <c r="J120" s="41"/>
      <c r="K120" s="41"/>
      <c r="L120" s="45"/>
      <c r="M120" s="202"/>
      <c r="N120" s="81"/>
      <c r="O120" s="81"/>
      <c r="P120" s="81"/>
      <c r="Q120" s="81"/>
      <c r="R120" s="81"/>
      <c r="S120" s="81"/>
      <c r="T120" s="82"/>
      <c r="AT120" s="18" t="s">
        <v>185</v>
      </c>
      <c r="AU120" s="18" t="s">
        <v>80</v>
      </c>
    </row>
    <row r="121" s="1" customFormat="1" ht="33.75" customHeight="1">
      <c r="B121" s="40"/>
      <c r="C121" s="188" t="s">
        <v>8</v>
      </c>
      <c r="D121" s="188" t="s">
        <v>168</v>
      </c>
      <c r="E121" s="189" t="s">
        <v>274</v>
      </c>
      <c r="F121" s="190" t="s">
        <v>275</v>
      </c>
      <c r="G121" s="191" t="s">
        <v>267</v>
      </c>
      <c r="H121" s="192">
        <v>2</v>
      </c>
      <c r="I121" s="193"/>
      <c r="J121" s="194">
        <f>ROUND(I121*H121,2)</f>
        <v>0</v>
      </c>
      <c r="K121" s="190" t="s">
        <v>172</v>
      </c>
      <c r="L121" s="45"/>
      <c r="M121" s="195" t="s">
        <v>39</v>
      </c>
      <c r="N121" s="196" t="s">
        <v>53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173</v>
      </c>
      <c r="AT121" s="18" t="s">
        <v>168</v>
      </c>
      <c r="AU121" s="18" t="s">
        <v>80</v>
      </c>
      <c r="AY121" s="18" t="s">
        <v>174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173</v>
      </c>
      <c r="BK121" s="199">
        <f>ROUND(I121*H121,2)</f>
        <v>0</v>
      </c>
      <c r="BL121" s="18" t="s">
        <v>173</v>
      </c>
      <c r="BM121" s="18" t="s">
        <v>243</v>
      </c>
    </row>
    <row r="122" s="1" customFormat="1">
      <c r="B122" s="40"/>
      <c r="C122" s="41"/>
      <c r="D122" s="200" t="s">
        <v>185</v>
      </c>
      <c r="E122" s="41"/>
      <c r="F122" s="201" t="s">
        <v>277</v>
      </c>
      <c r="G122" s="41"/>
      <c r="H122" s="41"/>
      <c r="I122" s="144"/>
      <c r="J122" s="41"/>
      <c r="K122" s="41"/>
      <c r="L122" s="45"/>
      <c r="M122" s="202"/>
      <c r="N122" s="81"/>
      <c r="O122" s="81"/>
      <c r="P122" s="81"/>
      <c r="Q122" s="81"/>
      <c r="R122" s="81"/>
      <c r="S122" s="81"/>
      <c r="T122" s="82"/>
      <c r="AT122" s="18" t="s">
        <v>185</v>
      </c>
      <c r="AU122" s="18" t="s">
        <v>80</v>
      </c>
    </row>
    <row r="123" s="1" customFormat="1" ht="45" customHeight="1">
      <c r="B123" s="40"/>
      <c r="C123" s="188" t="s">
        <v>210</v>
      </c>
      <c r="D123" s="188" t="s">
        <v>168</v>
      </c>
      <c r="E123" s="189" t="s">
        <v>446</v>
      </c>
      <c r="F123" s="190" t="s">
        <v>447</v>
      </c>
      <c r="G123" s="191" t="s">
        <v>280</v>
      </c>
      <c r="H123" s="192">
        <v>298</v>
      </c>
      <c r="I123" s="193"/>
      <c r="J123" s="194">
        <f>ROUND(I123*H123,2)</f>
        <v>0</v>
      </c>
      <c r="K123" s="190" t="s">
        <v>172</v>
      </c>
      <c r="L123" s="45"/>
      <c r="M123" s="195" t="s">
        <v>39</v>
      </c>
      <c r="N123" s="196" t="s">
        <v>53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18" t="s">
        <v>173</v>
      </c>
      <c r="AT123" s="18" t="s">
        <v>168</v>
      </c>
      <c r="AU123" s="18" t="s">
        <v>80</v>
      </c>
      <c r="AY123" s="18" t="s">
        <v>174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173</v>
      </c>
      <c r="BK123" s="199">
        <f>ROUND(I123*H123,2)</f>
        <v>0</v>
      </c>
      <c r="BL123" s="18" t="s">
        <v>173</v>
      </c>
      <c r="BM123" s="18" t="s">
        <v>248</v>
      </c>
    </row>
    <row r="124" s="1" customFormat="1">
      <c r="B124" s="40"/>
      <c r="C124" s="41"/>
      <c r="D124" s="200" t="s">
        <v>185</v>
      </c>
      <c r="E124" s="41"/>
      <c r="F124" s="201" t="s">
        <v>479</v>
      </c>
      <c r="G124" s="41"/>
      <c r="H124" s="41"/>
      <c r="I124" s="144"/>
      <c r="J124" s="41"/>
      <c r="K124" s="41"/>
      <c r="L124" s="45"/>
      <c r="M124" s="202"/>
      <c r="N124" s="81"/>
      <c r="O124" s="81"/>
      <c r="P124" s="81"/>
      <c r="Q124" s="81"/>
      <c r="R124" s="81"/>
      <c r="S124" s="81"/>
      <c r="T124" s="82"/>
      <c r="AT124" s="18" t="s">
        <v>185</v>
      </c>
      <c r="AU124" s="18" t="s">
        <v>80</v>
      </c>
    </row>
    <row r="125" s="1" customFormat="1" ht="22.5" customHeight="1">
      <c r="B125" s="40"/>
      <c r="C125" s="188" t="s">
        <v>254</v>
      </c>
      <c r="D125" s="188" t="s">
        <v>168</v>
      </c>
      <c r="E125" s="189" t="s">
        <v>388</v>
      </c>
      <c r="F125" s="190" t="s">
        <v>389</v>
      </c>
      <c r="G125" s="191" t="s">
        <v>280</v>
      </c>
      <c r="H125" s="192">
        <v>6</v>
      </c>
      <c r="I125" s="193"/>
      <c r="J125" s="194">
        <f>ROUND(I125*H125,2)</f>
        <v>0</v>
      </c>
      <c r="K125" s="190" t="s">
        <v>172</v>
      </c>
      <c r="L125" s="45"/>
      <c r="M125" s="195" t="s">
        <v>39</v>
      </c>
      <c r="N125" s="196" t="s">
        <v>53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173</v>
      </c>
      <c r="AT125" s="18" t="s">
        <v>168</v>
      </c>
      <c r="AU125" s="18" t="s">
        <v>80</v>
      </c>
      <c r="AY125" s="18" t="s">
        <v>174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173</v>
      </c>
      <c r="BK125" s="199">
        <f>ROUND(I125*H125,2)</f>
        <v>0</v>
      </c>
      <c r="BL125" s="18" t="s">
        <v>173</v>
      </c>
      <c r="BM125" s="18" t="s">
        <v>252</v>
      </c>
    </row>
    <row r="126" s="1" customFormat="1">
      <c r="B126" s="40"/>
      <c r="C126" s="41"/>
      <c r="D126" s="200" t="s">
        <v>185</v>
      </c>
      <c r="E126" s="41"/>
      <c r="F126" s="201" t="s">
        <v>480</v>
      </c>
      <c r="G126" s="41"/>
      <c r="H126" s="41"/>
      <c r="I126" s="144"/>
      <c r="J126" s="41"/>
      <c r="K126" s="41"/>
      <c r="L126" s="45"/>
      <c r="M126" s="202"/>
      <c r="N126" s="81"/>
      <c r="O126" s="81"/>
      <c r="P126" s="81"/>
      <c r="Q126" s="81"/>
      <c r="R126" s="81"/>
      <c r="S126" s="81"/>
      <c r="T126" s="82"/>
      <c r="AT126" s="18" t="s">
        <v>185</v>
      </c>
      <c r="AU126" s="18" t="s">
        <v>80</v>
      </c>
    </row>
    <row r="127" s="1" customFormat="1" ht="22.5" customHeight="1">
      <c r="B127" s="40"/>
      <c r="C127" s="188" t="s">
        <v>214</v>
      </c>
      <c r="D127" s="188" t="s">
        <v>168</v>
      </c>
      <c r="E127" s="189" t="s">
        <v>481</v>
      </c>
      <c r="F127" s="190" t="s">
        <v>482</v>
      </c>
      <c r="G127" s="191" t="s">
        <v>280</v>
      </c>
      <c r="H127" s="192">
        <v>12</v>
      </c>
      <c r="I127" s="193"/>
      <c r="J127" s="194">
        <f>ROUND(I127*H127,2)</f>
        <v>0</v>
      </c>
      <c r="K127" s="190" t="s">
        <v>172</v>
      </c>
      <c r="L127" s="45"/>
      <c r="M127" s="195" t="s">
        <v>39</v>
      </c>
      <c r="N127" s="196" t="s">
        <v>53</v>
      </c>
      <c r="O127" s="8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18" t="s">
        <v>173</v>
      </c>
      <c r="AT127" s="18" t="s">
        <v>168</v>
      </c>
      <c r="AU127" s="18" t="s">
        <v>80</v>
      </c>
      <c r="AY127" s="18" t="s">
        <v>174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173</v>
      </c>
      <c r="BK127" s="199">
        <f>ROUND(I127*H127,2)</f>
        <v>0</v>
      </c>
      <c r="BL127" s="18" t="s">
        <v>173</v>
      </c>
      <c r="BM127" s="18" t="s">
        <v>257</v>
      </c>
    </row>
    <row r="128" s="1" customFormat="1">
      <c r="B128" s="40"/>
      <c r="C128" s="41"/>
      <c r="D128" s="200" t="s">
        <v>185</v>
      </c>
      <c r="E128" s="41"/>
      <c r="F128" s="201" t="s">
        <v>483</v>
      </c>
      <c r="G128" s="41"/>
      <c r="H128" s="41"/>
      <c r="I128" s="144"/>
      <c r="J128" s="41"/>
      <c r="K128" s="41"/>
      <c r="L128" s="45"/>
      <c r="M128" s="202"/>
      <c r="N128" s="81"/>
      <c r="O128" s="81"/>
      <c r="P128" s="81"/>
      <c r="Q128" s="81"/>
      <c r="R128" s="81"/>
      <c r="S128" s="81"/>
      <c r="T128" s="82"/>
      <c r="AT128" s="18" t="s">
        <v>185</v>
      </c>
      <c r="AU128" s="18" t="s">
        <v>80</v>
      </c>
    </row>
    <row r="129" s="1" customFormat="1" ht="33.75" customHeight="1">
      <c r="B129" s="40"/>
      <c r="C129" s="188" t="s">
        <v>264</v>
      </c>
      <c r="D129" s="188" t="s">
        <v>168</v>
      </c>
      <c r="E129" s="189" t="s">
        <v>484</v>
      </c>
      <c r="F129" s="190" t="s">
        <v>485</v>
      </c>
      <c r="G129" s="191" t="s">
        <v>190</v>
      </c>
      <c r="H129" s="192">
        <v>16.899999999999999</v>
      </c>
      <c r="I129" s="193"/>
      <c r="J129" s="194">
        <f>ROUND(I129*H129,2)</f>
        <v>0</v>
      </c>
      <c r="K129" s="190" t="s">
        <v>172</v>
      </c>
      <c r="L129" s="45"/>
      <c r="M129" s="195" t="s">
        <v>39</v>
      </c>
      <c r="N129" s="196" t="s">
        <v>53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173</v>
      </c>
      <c r="AT129" s="18" t="s">
        <v>168</v>
      </c>
      <c r="AU129" s="18" t="s">
        <v>80</v>
      </c>
      <c r="AY129" s="18" t="s">
        <v>174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173</v>
      </c>
      <c r="BK129" s="199">
        <f>ROUND(I129*H129,2)</f>
        <v>0</v>
      </c>
      <c r="BL129" s="18" t="s">
        <v>173</v>
      </c>
      <c r="BM129" s="18" t="s">
        <v>262</v>
      </c>
    </row>
    <row r="130" s="1" customFormat="1">
      <c r="B130" s="40"/>
      <c r="C130" s="41"/>
      <c r="D130" s="200" t="s">
        <v>185</v>
      </c>
      <c r="E130" s="41"/>
      <c r="F130" s="201" t="s">
        <v>486</v>
      </c>
      <c r="G130" s="41"/>
      <c r="H130" s="41"/>
      <c r="I130" s="144"/>
      <c r="J130" s="41"/>
      <c r="K130" s="41"/>
      <c r="L130" s="45"/>
      <c r="M130" s="202"/>
      <c r="N130" s="81"/>
      <c r="O130" s="81"/>
      <c r="P130" s="81"/>
      <c r="Q130" s="81"/>
      <c r="R130" s="81"/>
      <c r="S130" s="81"/>
      <c r="T130" s="82"/>
      <c r="AT130" s="18" t="s">
        <v>185</v>
      </c>
      <c r="AU130" s="18" t="s">
        <v>80</v>
      </c>
    </row>
    <row r="131" s="1" customFormat="1" ht="22.5" customHeight="1">
      <c r="B131" s="40"/>
      <c r="C131" s="225" t="s">
        <v>220</v>
      </c>
      <c r="D131" s="225" t="s">
        <v>302</v>
      </c>
      <c r="E131" s="226" t="s">
        <v>303</v>
      </c>
      <c r="F131" s="227" t="s">
        <v>304</v>
      </c>
      <c r="G131" s="228" t="s">
        <v>171</v>
      </c>
      <c r="H131" s="229">
        <v>96</v>
      </c>
      <c r="I131" s="230"/>
      <c r="J131" s="231">
        <f>ROUND(I131*H131,2)</f>
        <v>0</v>
      </c>
      <c r="K131" s="227" t="s">
        <v>172</v>
      </c>
      <c r="L131" s="232"/>
      <c r="M131" s="233" t="s">
        <v>39</v>
      </c>
      <c r="N131" s="234" t="s">
        <v>53</v>
      </c>
      <c r="O131" s="81"/>
      <c r="P131" s="197">
        <f>O131*H131</f>
        <v>0</v>
      </c>
      <c r="Q131" s="197">
        <v>1</v>
      </c>
      <c r="R131" s="197">
        <f>Q131*H131</f>
        <v>96</v>
      </c>
      <c r="S131" s="197">
        <v>0</v>
      </c>
      <c r="T131" s="198">
        <f>S131*H131</f>
        <v>0</v>
      </c>
      <c r="AR131" s="18" t="s">
        <v>191</v>
      </c>
      <c r="AT131" s="18" t="s">
        <v>302</v>
      </c>
      <c r="AU131" s="18" t="s">
        <v>80</v>
      </c>
      <c r="AY131" s="18" t="s">
        <v>174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173</v>
      </c>
      <c r="BK131" s="199">
        <f>ROUND(I131*H131,2)</f>
        <v>0</v>
      </c>
      <c r="BL131" s="18" t="s">
        <v>173</v>
      </c>
      <c r="BM131" s="18" t="s">
        <v>268</v>
      </c>
    </row>
    <row r="132" s="1" customFormat="1">
      <c r="B132" s="40"/>
      <c r="C132" s="41"/>
      <c r="D132" s="200" t="s">
        <v>185</v>
      </c>
      <c r="E132" s="41"/>
      <c r="F132" s="201" t="s">
        <v>487</v>
      </c>
      <c r="G132" s="41"/>
      <c r="H132" s="41"/>
      <c r="I132" s="144"/>
      <c r="J132" s="41"/>
      <c r="K132" s="41"/>
      <c r="L132" s="45"/>
      <c r="M132" s="202"/>
      <c r="N132" s="81"/>
      <c r="O132" s="81"/>
      <c r="P132" s="81"/>
      <c r="Q132" s="81"/>
      <c r="R132" s="81"/>
      <c r="S132" s="81"/>
      <c r="T132" s="82"/>
      <c r="AT132" s="18" t="s">
        <v>185</v>
      </c>
      <c r="AU132" s="18" t="s">
        <v>80</v>
      </c>
    </row>
    <row r="133" s="1" customFormat="1" ht="22.5" customHeight="1">
      <c r="B133" s="40"/>
      <c r="C133" s="225" t="s">
        <v>7</v>
      </c>
      <c r="D133" s="225" t="s">
        <v>302</v>
      </c>
      <c r="E133" s="226" t="s">
        <v>311</v>
      </c>
      <c r="F133" s="227" t="s">
        <v>312</v>
      </c>
      <c r="G133" s="228" t="s">
        <v>204</v>
      </c>
      <c r="H133" s="229">
        <v>44</v>
      </c>
      <c r="I133" s="230"/>
      <c r="J133" s="231">
        <f>ROUND(I133*H133,2)</f>
        <v>0</v>
      </c>
      <c r="K133" s="227" t="s">
        <v>172</v>
      </c>
      <c r="L133" s="232"/>
      <c r="M133" s="233" t="s">
        <v>39</v>
      </c>
      <c r="N133" s="234" t="s">
        <v>53</v>
      </c>
      <c r="O133" s="81"/>
      <c r="P133" s="197">
        <f>O133*H133</f>
        <v>0</v>
      </c>
      <c r="Q133" s="197">
        <v>0.00123</v>
      </c>
      <c r="R133" s="197">
        <f>Q133*H133</f>
        <v>0.054120000000000001</v>
      </c>
      <c r="S133" s="197">
        <v>0</v>
      </c>
      <c r="T133" s="198">
        <f>S133*H133</f>
        <v>0</v>
      </c>
      <c r="AR133" s="18" t="s">
        <v>191</v>
      </c>
      <c r="AT133" s="18" t="s">
        <v>302</v>
      </c>
      <c r="AU133" s="18" t="s">
        <v>80</v>
      </c>
      <c r="AY133" s="18" t="s">
        <v>174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173</v>
      </c>
      <c r="BK133" s="199">
        <f>ROUND(I133*H133,2)</f>
        <v>0</v>
      </c>
      <c r="BL133" s="18" t="s">
        <v>173</v>
      </c>
      <c r="BM133" s="18" t="s">
        <v>272</v>
      </c>
    </row>
    <row r="134" s="1" customFormat="1" ht="22.5" customHeight="1">
      <c r="B134" s="40"/>
      <c r="C134" s="225" t="s">
        <v>224</v>
      </c>
      <c r="D134" s="225" t="s">
        <v>302</v>
      </c>
      <c r="E134" s="226" t="s">
        <v>452</v>
      </c>
      <c r="F134" s="227" t="s">
        <v>453</v>
      </c>
      <c r="G134" s="228" t="s">
        <v>204</v>
      </c>
      <c r="H134" s="229">
        <v>596</v>
      </c>
      <c r="I134" s="230"/>
      <c r="J134" s="231">
        <f>ROUND(I134*H134,2)</f>
        <v>0</v>
      </c>
      <c r="K134" s="227" t="s">
        <v>172</v>
      </c>
      <c r="L134" s="232"/>
      <c r="M134" s="233" t="s">
        <v>39</v>
      </c>
      <c r="N134" s="234" t="s">
        <v>53</v>
      </c>
      <c r="O134" s="81"/>
      <c r="P134" s="197">
        <f>O134*H134</f>
        <v>0</v>
      </c>
      <c r="Q134" s="197">
        <v>0.00123</v>
      </c>
      <c r="R134" s="197">
        <f>Q134*H134</f>
        <v>0.73307999999999995</v>
      </c>
      <c r="S134" s="197">
        <v>0</v>
      </c>
      <c r="T134" s="198">
        <f>S134*H134</f>
        <v>0</v>
      </c>
      <c r="AR134" s="18" t="s">
        <v>191</v>
      </c>
      <c r="AT134" s="18" t="s">
        <v>302</v>
      </c>
      <c r="AU134" s="18" t="s">
        <v>80</v>
      </c>
      <c r="AY134" s="18" t="s">
        <v>174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173</v>
      </c>
      <c r="BK134" s="199">
        <f>ROUND(I134*H134,2)</f>
        <v>0</v>
      </c>
      <c r="BL134" s="18" t="s">
        <v>173</v>
      </c>
      <c r="BM134" s="18" t="s">
        <v>276</v>
      </c>
    </row>
    <row r="135" s="1" customFormat="1" ht="22.5" customHeight="1">
      <c r="B135" s="40"/>
      <c r="C135" s="225" t="s">
        <v>283</v>
      </c>
      <c r="D135" s="225" t="s">
        <v>302</v>
      </c>
      <c r="E135" s="226" t="s">
        <v>325</v>
      </c>
      <c r="F135" s="227" t="s">
        <v>326</v>
      </c>
      <c r="G135" s="228" t="s">
        <v>204</v>
      </c>
      <c r="H135" s="229">
        <v>320</v>
      </c>
      <c r="I135" s="230"/>
      <c r="J135" s="231">
        <f>ROUND(I135*H135,2)</f>
        <v>0</v>
      </c>
      <c r="K135" s="227" t="s">
        <v>172</v>
      </c>
      <c r="L135" s="232"/>
      <c r="M135" s="233" t="s">
        <v>39</v>
      </c>
      <c r="N135" s="234" t="s">
        <v>53</v>
      </c>
      <c r="O135" s="81"/>
      <c r="P135" s="197">
        <f>O135*H135</f>
        <v>0</v>
      </c>
      <c r="Q135" s="197">
        <v>0.00018000000000000001</v>
      </c>
      <c r="R135" s="197">
        <f>Q135*H135</f>
        <v>0.057600000000000005</v>
      </c>
      <c r="S135" s="197">
        <v>0</v>
      </c>
      <c r="T135" s="198">
        <f>S135*H135</f>
        <v>0</v>
      </c>
      <c r="AR135" s="18" t="s">
        <v>191</v>
      </c>
      <c r="AT135" s="18" t="s">
        <v>302</v>
      </c>
      <c r="AU135" s="18" t="s">
        <v>80</v>
      </c>
      <c r="AY135" s="18" t="s">
        <v>174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173</v>
      </c>
      <c r="BK135" s="199">
        <f>ROUND(I135*H135,2)</f>
        <v>0</v>
      </c>
      <c r="BL135" s="18" t="s">
        <v>173</v>
      </c>
      <c r="BM135" s="18" t="s">
        <v>281</v>
      </c>
    </row>
    <row r="136" s="1" customFormat="1" ht="22.5" customHeight="1">
      <c r="B136" s="40"/>
      <c r="C136" s="225" t="s">
        <v>229</v>
      </c>
      <c r="D136" s="225" t="s">
        <v>302</v>
      </c>
      <c r="E136" s="226" t="s">
        <v>328</v>
      </c>
      <c r="F136" s="227" t="s">
        <v>329</v>
      </c>
      <c r="G136" s="228" t="s">
        <v>204</v>
      </c>
      <c r="H136" s="229">
        <v>2</v>
      </c>
      <c r="I136" s="230"/>
      <c r="J136" s="231">
        <f>ROUND(I136*H136,2)</f>
        <v>0</v>
      </c>
      <c r="K136" s="227" t="s">
        <v>172</v>
      </c>
      <c r="L136" s="232"/>
      <c r="M136" s="233" t="s">
        <v>39</v>
      </c>
      <c r="N136" s="234" t="s">
        <v>53</v>
      </c>
      <c r="O136" s="81"/>
      <c r="P136" s="197">
        <f>O136*H136</f>
        <v>0</v>
      </c>
      <c r="Q136" s="197">
        <v>1.5549999999999999</v>
      </c>
      <c r="R136" s="197">
        <f>Q136*H136</f>
        <v>3.1099999999999999</v>
      </c>
      <c r="S136" s="197">
        <v>0</v>
      </c>
      <c r="T136" s="198">
        <f>S136*H136</f>
        <v>0</v>
      </c>
      <c r="AR136" s="18" t="s">
        <v>191</v>
      </c>
      <c r="AT136" s="18" t="s">
        <v>302</v>
      </c>
      <c r="AU136" s="18" t="s">
        <v>80</v>
      </c>
      <c r="AY136" s="18" t="s">
        <v>174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173</v>
      </c>
      <c r="BK136" s="199">
        <f>ROUND(I136*H136,2)</f>
        <v>0</v>
      </c>
      <c r="BL136" s="18" t="s">
        <v>173</v>
      </c>
      <c r="BM136" s="18" t="s">
        <v>488</v>
      </c>
    </row>
    <row r="137" s="1" customFormat="1">
      <c r="B137" s="40"/>
      <c r="C137" s="41"/>
      <c r="D137" s="200" t="s">
        <v>185</v>
      </c>
      <c r="E137" s="41"/>
      <c r="F137" s="201" t="s">
        <v>331</v>
      </c>
      <c r="G137" s="41"/>
      <c r="H137" s="41"/>
      <c r="I137" s="144"/>
      <c r="J137" s="41"/>
      <c r="K137" s="41"/>
      <c r="L137" s="45"/>
      <c r="M137" s="202"/>
      <c r="N137" s="81"/>
      <c r="O137" s="81"/>
      <c r="P137" s="81"/>
      <c r="Q137" s="81"/>
      <c r="R137" s="81"/>
      <c r="S137" s="81"/>
      <c r="T137" s="82"/>
      <c r="AT137" s="18" t="s">
        <v>185</v>
      </c>
      <c r="AU137" s="18" t="s">
        <v>80</v>
      </c>
    </row>
    <row r="138" s="1" customFormat="1" ht="16.5" customHeight="1">
      <c r="B138" s="40"/>
      <c r="C138" s="225" t="s">
        <v>292</v>
      </c>
      <c r="D138" s="225" t="s">
        <v>302</v>
      </c>
      <c r="E138" s="226" t="s">
        <v>407</v>
      </c>
      <c r="F138" s="227" t="s">
        <v>408</v>
      </c>
      <c r="G138" s="228" t="s">
        <v>204</v>
      </c>
      <c r="H138" s="229">
        <v>14</v>
      </c>
      <c r="I138" s="230"/>
      <c r="J138" s="231">
        <f>ROUND(I138*H138,2)</f>
        <v>0</v>
      </c>
      <c r="K138" s="227" t="s">
        <v>39</v>
      </c>
      <c r="L138" s="232"/>
      <c r="M138" s="233" t="s">
        <v>39</v>
      </c>
      <c r="N138" s="234" t="s">
        <v>53</v>
      </c>
      <c r="O138" s="8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8" t="s">
        <v>191</v>
      </c>
      <c r="AT138" s="18" t="s">
        <v>302</v>
      </c>
      <c r="AU138" s="18" t="s">
        <v>80</v>
      </c>
      <c r="AY138" s="18" t="s">
        <v>174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173</v>
      </c>
      <c r="BK138" s="199">
        <f>ROUND(I138*H138,2)</f>
        <v>0</v>
      </c>
      <c r="BL138" s="18" t="s">
        <v>173</v>
      </c>
      <c r="BM138" s="18" t="s">
        <v>489</v>
      </c>
    </row>
    <row r="139" s="1" customFormat="1">
      <c r="B139" s="40"/>
      <c r="C139" s="41"/>
      <c r="D139" s="200" t="s">
        <v>185</v>
      </c>
      <c r="E139" s="41"/>
      <c r="F139" s="201" t="s">
        <v>410</v>
      </c>
      <c r="G139" s="41"/>
      <c r="H139" s="41"/>
      <c r="I139" s="144"/>
      <c r="J139" s="41"/>
      <c r="K139" s="41"/>
      <c r="L139" s="45"/>
      <c r="M139" s="202"/>
      <c r="N139" s="81"/>
      <c r="O139" s="81"/>
      <c r="P139" s="81"/>
      <c r="Q139" s="81"/>
      <c r="R139" s="81"/>
      <c r="S139" s="81"/>
      <c r="T139" s="82"/>
      <c r="AT139" s="18" t="s">
        <v>185</v>
      </c>
      <c r="AU139" s="18" t="s">
        <v>80</v>
      </c>
    </row>
    <row r="140" s="1" customFormat="1" ht="78.75" customHeight="1">
      <c r="B140" s="40"/>
      <c r="C140" s="188" t="s">
        <v>233</v>
      </c>
      <c r="D140" s="188" t="s">
        <v>168</v>
      </c>
      <c r="E140" s="189" t="s">
        <v>333</v>
      </c>
      <c r="F140" s="190" t="s">
        <v>334</v>
      </c>
      <c r="G140" s="191" t="s">
        <v>171</v>
      </c>
      <c r="H140" s="192">
        <v>74.760999999999996</v>
      </c>
      <c r="I140" s="193"/>
      <c r="J140" s="194">
        <f>ROUND(I140*H140,2)</f>
        <v>0</v>
      </c>
      <c r="K140" s="190" t="s">
        <v>172</v>
      </c>
      <c r="L140" s="45"/>
      <c r="M140" s="195" t="s">
        <v>39</v>
      </c>
      <c r="N140" s="196" t="s">
        <v>53</v>
      </c>
      <c r="O140" s="8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8" t="s">
        <v>173</v>
      </c>
      <c r="AT140" s="18" t="s">
        <v>168</v>
      </c>
      <c r="AU140" s="18" t="s">
        <v>80</v>
      </c>
      <c r="AY140" s="18" t="s">
        <v>174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173</v>
      </c>
      <c r="BK140" s="199">
        <f>ROUND(I140*H140,2)</f>
        <v>0</v>
      </c>
      <c r="BL140" s="18" t="s">
        <v>173</v>
      </c>
      <c r="BM140" s="18" t="s">
        <v>286</v>
      </c>
    </row>
    <row r="141" s="1" customFormat="1">
      <c r="B141" s="40"/>
      <c r="C141" s="41"/>
      <c r="D141" s="200" t="s">
        <v>185</v>
      </c>
      <c r="E141" s="41"/>
      <c r="F141" s="201" t="s">
        <v>490</v>
      </c>
      <c r="G141" s="41"/>
      <c r="H141" s="41"/>
      <c r="I141" s="144"/>
      <c r="J141" s="41"/>
      <c r="K141" s="41"/>
      <c r="L141" s="45"/>
      <c r="M141" s="202"/>
      <c r="N141" s="81"/>
      <c r="O141" s="81"/>
      <c r="P141" s="81"/>
      <c r="Q141" s="81"/>
      <c r="R141" s="81"/>
      <c r="S141" s="81"/>
      <c r="T141" s="82"/>
      <c r="AT141" s="18" t="s">
        <v>185</v>
      </c>
      <c r="AU141" s="18" t="s">
        <v>80</v>
      </c>
    </row>
    <row r="142" s="1" customFormat="1" ht="78.75" customHeight="1">
      <c r="B142" s="40"/>
      <c r="C142" s="188" t="s">
        <v>301</v>
      </c>
      <c r="D142" s="188" t="s">
        <v>168</v>
      </c>
      <c r="E142" s="189" t="s">
        <v>456</v>
      </c>
      <c r="F142" s="190" t="s">
        <v>457</v>
      </c>
      <c r="G142" s="191" t="s">
        <v>171</v>
      </c>
      <c r="H142" s="192">
        <v>7.9000000000000004</v>
      </c>
      <c r="I142" s="193"/>
      <c r="J142" s="194">
        <f>ROUND(I142*H142,2)</f>
        <v>0</v>
      </c>
      <c r="K142" s="190" t="s">
        <v>172</v>
      </c>
      <c r="L142" s="45"/>
      <c r="M142" s="195" t="s">
        <v>39</v>
      </c>
      <c r="N142" s="196" t="s">
        <v>53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18" t="s">
        <v>173</v>
      </c>
      <c r="AT142" s="18" t="s">
        <v>168</v>
      </c>
      <c r="AU142" s="18" t="s">
        <v>80</v>
      </c>
      <c r="AY142" s="18" t="s">
        <v>174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173</v>
      </c>
      <c r="BK142" s="199">
        <f>ROUND(I142*H142,2)</f>
        <v>0</v>
      </c>
      <c r="BL142" s="18" t="s">
        <v>173</v>
      </c>
      <c r="BM142" s="18" t="s">
        <v>290</v>
      </c>
    </row>
    <row r="143" s="1" customFormat="1">
      <c r="B143" s="40"/>
      <c r="C143" s="41"/>
      <c r="D143" s="200" t="s">
        <v>185</v>
      </c>
      <c r="E143" s="41"/>
      <c r="F143" s="201" t="s">
        <v>491</v>
      </c>
      <c r="G143" s="41"/>
      <c r="H143" s="41"/>
      <c r="I143" s="144"/>
      <c r="J143" s="41"/>
      <c r="K143" s="41"/>
      <c r="L143" s="45"/>
      <c r="M143" s="202"/>
      <c r="N143" s="81"/>
      <c r="O143" s="81"/>
      <c r="P143" s="81"/>
      <c r="Q143" s="81"/>
      <c r="R143" s="81"/>
      <c r="S143" s="81"/>
      <c r="T143" s="82"/>
      <c r="AT143" s="18" t="s">
        <v>185</v>
      </c>
      <c r="AU143" s="18" t="s">
        <v>80</v>
      </c>
    </row>
    <row r="144" s="1" customFormat="1" ht="78.75" customHeight="1">
      <c r="B144" s="40"/>
      <c r="C144" s="188" t="s">
        <v>239</v>
      </c>
      <c r="D144" s="188" t="s">
        <v>168</v>
      </c>
      <c r="E144" s="189" t="s">
        <v>347</v>
      </c>
      <c r="F144" s="190" t="s">
        <v>348</v>
      </c>
      <c r="G144" s="191" t="s">
        <v>171</v>
      </c>
      <c r="H144" s="192">
        <v>13.818</v>
      </c>
      <c r="I144" s="193"/>
      <c r="J144" s="194">
        <f>ROUND(I144*H144,2)</f>
        <v>0</v>
      </c>
      <c r="K144" s="190" t="s">
        <v>172</v>
      </c>
      <c r="L144" s="45"/>
      <c r="M144" s="195" t="s">
        <v>39</v>
      </c>
      <c r="N144" s="196" t="s">
        <v>53</v>
      </c>
      <c r="O144" s="8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AR144" s="18" t="s">
        <v>173</v>
      </c>
      <c r="AT144" s="18" t="s">
        <v>168</v>
      </c>
      <c r="AU144" s="18" t="s">
        <v>80</v>
      </c>
      <c r="AY144" s="18" t="s">
        <v>174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173</v>
      </c>
      <c r="BK144" s="199">
        <f>ROUND(I144*H144,2)</f>
        <v>0</v>
      </c>
      <c r="BL144" s="18" t="s">
        <v>173</v>
      </c>
      <c r="BM144" s="18" t="s">
        <v>295</v>
      </c>
    </row>
    <row r="145" s="1" customFormat="1">
      <c r="B145" s="40"/>
      <c r="C145" s="41"/>
      <c r="D145" s="200" t="s">
        <v>185</v>
      </c>
      <c r="E145" s="41"/>
      <c r="F145" s="201" t="s">
        <v>492</v>
      </c>
      <c r="G145" s="41"/>
      <c r="H145" s="41"/>
      <c r="I145" s="144"/>
      <c r="J145" s="41"/>
      <c r="K145" s="41"/>
      <c r="L145" s="45"/>
      <c r="M145" s="202"/>
      <c r="N145" s="81"/>
      <c r="O145" s="81"/>
      <c r="P145" s="81"/>
      <c r="Q145" s="81"/>
      <c r="R145" s="81"/>
      <c r="S145" s="81"/>
      <c r="T145" s="82"/>
      <c r="AT145" s="18" t="s">
        <v>185</v>
      </c>
      <c r="AU145" s="18" t="s">
        <v>80</v>
      </c>
    </row>
    <row r="146" s="1" customFormat="1" ht="33.75" customHeight="1">
      <c r="B146" s="40"/>
      <c r="C146" s="188" t="s">
        <v>310</v>
      </c>
      <c r="D146" s="188" t="s">
        <v>168</v>
      </c>
      <c r="E146" s="189" t="s">
        <v>353</v>
      </c>
      <c r="F146" s="190" t="s">
        <v>354</v>
      </c>
      <c r="G146" s="191" t="s">
        <v>171</v>
      </c>
      <c r="H146" s="192">
        <v>13.818</v>
      </c>
      <c r="I146" s="193"/>
      <c r="J146" s="194">
        <f>ROUND(I146*H146,2)</f>
        <v>0</v>
      </c>
      <c r="K146" s="190" t="s">
        <v>172</v>
      </c>
      <c r="L146" s="45"/>
      <c r="M146" s="195" t="s">
        <v>39</v>
      </c>
      <c r="N146" s="196" t="s">
        <v>53</v>
      </c>
      <c r="O146" s="8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18" t="s">
        <v>173</v>
      </c>
      <c r="AT146" s="18" t="s">
        <v>168</v>
      </c>
      <c r="AU146" s="18" t="s">
        <v>80</v>
      </c>
      <c r="AY146" s="18" t="s">
        <v>174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173</v>
      </c>
      <c r="BK146" s="199">
        <f>ROUND(I146*H146,2)</f>
        <v>0</v>
      </c>
      <c r="BL146" s="18" t="s">
        <v>173</v>
      </c>
      <c r="BM146" s="18" t="s">
        <v>299</v>
      </c>
    </row>
    <row r="147" s="1" customFormat="1">
      <c r="B147" s="40"/>
      <c r="C147" s="41"/>
      <c r="D147" s="200" t="s">
        <v>185</v>
      </c>
      <c r="E147" s="41"/>
      <c r="F147" s="201" t="s">
        <v>492</v>
      </c>
      <c r="G147" s="41"/>
      <c r="H147" s="41"/>
      <c r="I147" s="144"/>
      <c r="J147" s="41"/>
      <c r="K147" s="41"/>
      <c r="L147" s="45"/>
      <c r="M147" s="202"/>
      <c r="N147" s="81"/>
      <c r="O147" s="81"/>
      <c r="P147" s="81"/>
      <c r="Q147" s="81"/>
      <c r="R147" s="81"/>
      <c r="S147" s="81"/>
      <c r="T147" s="82"/>
      <c r="AT147" s="18" t="s">
        <v>185</v>
      </c>
      <c r="AU147" s="18" t="s">
        <v>80</v>
      </c>
    </row>
    <row r="148" s="1" customFormat="1" ht="33.75" customHeight="1">
      <c r="B148" s="40"/>
      <c r="C148" s="188" t="s">
        <v>243</v>
      </c>
      <c r="D148" s="188" t="s">
        <v>168</v>
      </c>
      <c r="E148" s="189" t="s">
        <v>357</v>
      </c>
      <c r="F148" s="190" t="s">
        <v>358</v>
      </c>
      <c r="G148" s="191" t="s">
        <v>171</v>
      </c>
      <c r="H148" s="192">
        <v>0.060999999999999999</v>
      </c>
      <c r="I148" s="193"/>
      <c r="J148" s="194">
        <f>ROUND(I148*H148,2)</f>
        <v>0</v>
      </c>
      <c r="K148" s="190" t="s">
        <v>172</v>
      </c>
      <c r="L148" s="45"/>
      <c r="M148" s="195" t="s">
        <v>39</v>
      </c>
      <c r="N148" s="196" t="s">
        <v>53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8" t="s">
        <v>173</v>
      </c>
      <c r="AT148" s="18" t="s">
        <v>168</v>
      </c>
      <c r="AU148" s="18" t="s">
        <v>80</v>
      </c>
      <c r="AY148" s="18" t="s">
        <v>174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173</v>
      </c>
      <c r="BK148" s="199">
        <f>ROUND(I148*H148,2)</f>
        <v>0</v>
      </c>
      <c r="BL148" s="18" t="s">
        <v>173</v>
      </c>
      <c r="BM148" s="18" t="s">
        <v>393</v>
      </c>
    </row>
    <row r="149" s="1" customFormat="1">
      <c r="B149" s="40"/>
      <c r="C149" s="41"/>
      <c r="D149" s="200" t="s">
        <v>185</v>
      </c>
      <c r="E149" s="41"/>
      <c r="F149" s="201" t="s">
        <v>493</v>
      </c>
      <c r="G149" s="41"/>
      <c r="H149" s="41"/>
      <c r="I149" s="144"/>
      <c r="J149" s="41"/>
      <c r="K149" s="41"/>
      <c r="L149" s="45"/>
      <c r="M149" s="246"/>
      <c r="N149" s="247"/>
      <c r="O149" s="247"/>
      <c r="P149" s="247"/>
      <c r="Q149" s="247"/>
      <c r="R149" s="247"/>
      <c r="S149" s="247"/>
      <c r="T149" s="248"/>
      <c r="AT149" s="18" t="s">
        <v>185</v>
      </c>
      <c r="AU149" s="18" t="s">
        <v>80</v>
      </c>
    </row>
    <row r="150" s="1" customFormat="1" ht="6.96" customHeight="1">
      <c r="B150" s="59"/>
      <c r="C150" s="60"/>
      <c r="D150" s="60"/>
      <c r="E150" s="60"/>
      <c r="F150" s="60"/>
      <c r="G150" s="60"/>
      <c r="H150" s="60"/>
      <c r="I150" s="168"/>
      <c r="J150" s="60"/>
      <c r="K150" s="60"/>
      <c r="L150" s="45"/>
    </row>
  </sheetData>
  <sheetProtection sheet="1" autoFilter="0" formatColumns="0" formatRows="0" objects="1" scenarios="1" spinCount="100000" saltValue="furPv8X2L7FPJHTSu8hStB6m6+FJCYILUB3e4Dzdzbz88HaBJz6q84XSkYmi5ZDNahbEbAPX2ZCjbEWF64AXdQ==" hashValue="DvjxcLWeXAuHXn+Wadr6ET1CzpW7kcpWqUt83h7MxeDvsyhgsy5mBqnHYn/bs+T620sCpgnAnykOM0ta8lwO9Q==" algorithmName="SHA-512" password="CC35"/>
  <autoFilter ref="C84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148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494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ROUND(J85,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ROUND((SUM(BE85:BE151)),  2)</f>
        <v>0</v>
      </c>
      <c r="I35" s="157">
        <v>0.20999999999999999</v>
      </c>
      <c r="J35" s="156">
        <f>ROUND(((SUM(BE85:BE151))*I35),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ROUND((SUM(BF85:BF151)),  2)</f>
        <v>0</v>
      </c>
      <c r="I36" s="157">
        <v>0.14999999999999999</v>
      </c>
      <c r="J36" s="156">
        <f>ROUND(((SUM(BF85:BF151))*I36),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ROUND((SUM(BG85:BG151)),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ROUND((SUM(BH85:BH151)),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ROUND((SUM(BI85:BI151)),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148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Č15 - Měcholupy - Trnovany km 90,060 ( od ZV č.5 Měcholupy ) -  km 90,100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J85</f>
        <v>0</v>
      </c>
      <c r="K63" s="41"/>
      <c r="L63" s="45"/>
      <c r="AU63" s="18" t="s">
        <v>154</v>
      </c>
    </row>
    <row r="64" s="1" customFormat="1" ht="21.84" customHeight="1">
      <c r="B64" s="40"/>
      <c r="C64" s="41"/>
      <c r="D64" s="41"/>
      <c r="E64" s="41"/>
      <c r="F64" s="41"/>
      <c r="G64" s="41"/>
      <c r="H64" s="41"/>
      <c r="I64" s="144"/>
      <c r="J64" s="41"/>
      <c r="K64" s="41"/>
      <c r="L64" s="45"/>
    </row>
    <row r="65" s="1" customFormat="1" ht="6.96" customHeight="1">
      <c r="B65" s="59"/>
      <c r="C65" s="60"/>
      <c r="D65" s="60"/>
      <c r="E65" s="60"/>
      <c r="F65" s="60"/>
      <c r="G65" s="60"/>
      <c r="H65" s="60"/>
      <c r="I65" s="168"/>
      <c r="J65" s="60"/>
      <c r="K65" s="60"/>
      <c r="L65" s="45"/>
    </row>
    <row r="69" s="1" customFormat="1" ht="6.96" customHeight="1">
      <c r="B69" s="61"/>
      <c r="C69" s="62"/>
      <c r="D69" s="62"/>
      <c r="E69" s="62"/>
      <c r="F69" s="62"/>
      <c r="G69" s="62"/>
      <c r="H69" s="62"/>
      <c r="I69" s="171"/>
      <c r="J69" s="62"/>
      <c r="K69" s="62"/>
      <c r="L69" s="45"/>
    </row>
    <row r="70" s="1" customFormat="1" ht="24.96" customHeight="1">
      <c r="B70" s="40"/>
      <c r="C70" s="24" t="s">
        <v>155</v>
      </c>
      <c r="D70" s="41"/>
      <c r="E70" s="41"/>
      <c r="F70" s="41"/>
      <c r="G70" s="41"/>
      <c r="H70" s="41"/>
      <c r="I70" s="144"/>
      <c r="J70" s="41"/>
      <c r="K70" s="41"/>
      <c r="L70" s="45"/>
    </row>
    <row r="71" s="1" customFormat="1" ht="6.96" customHeight="1">
      <c r="B71" s="40"/>
      <c r="C71" s="41"/>
      <c r="D71" s="41"/>
      <c r="E71" s="41"/>
      <c r="F71" s="41"/>
      <c r="G71" s="41"/>
      <c r="H71" s="41"/>
      <c r="I71" s="144"/>
      <c r="J71" s="41"/>
      <c r="K71" s="41"/>
      <c r="L71" s="45"/>
    </row>
    <row r="72" s="1" customFormat="1" ht="12" customHeight="1">
      <c r="B72" s="40"/>
      <c r="C72" s="33" t="s">
        <v>16</v>
      </c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16.5" customHeight="1">
      <c r="B73" s="40"/>
      <c r="C73" s="41"/>
      <c r="D73" s="41"/>
      <c r="E73" s="172" t="str">
        <f>E7</f>
        <v>Oprava přejezdů P58,P60,P61 Měcholupy-Žatec</v>
      </c>
      <c r="F73" s="33"/>
      <c r="G73" s="33"/>
      <c r="H73" s="33"/>
      <c r="I73" s="144"/>
      <c r="J73" s="41"/>
      <c r="K73" s="41"/>
      <c r="L73" s="45"/>
    </row>
    <row r="74" ht="12" customHeight="1">
      <c r="B74" s="22"/>
      <c r="C74" s="33" t="s">
        <v>147</v>
      </c>
      <c r="D74" s="23"/>
      <c r="E74" s="23"/>
      <c r="F74" s="23"/>
      <c r="G74" s="23"/>
      <c r="H74" s="23"/>
      <c r="I74" s="137"/>
      <c r="J74" s="23"/>
      <c r="K74" s="23"/>
      <c r="L74" s="21"/>
    </row>
    <row r="75" s="1" customFormat="1" ht="16.5" customHeight="1">
      <c r="B75" s="40"/>
      <c r="C75" s="41"/>
      <c r="D75" s="41"/>
      <c r="E75" s="172" t="s">
        <v>148</v>
      </c>
      <c r="F75" s="41"/>
      <c r="G75" s="41"/>
      <c r="H75" s="41"/>
      <c r="I75" s="144"/>
      <c r="J75" s="41"/>
      <c r="K75" s="41"/>
      <c r="L75" s="45"/>
    </row>
    <row r="76" s="1" customFormat="1" ht="12" customHeight="1">
      <c r="B76" s="40"/>
      <c r="C76" s="33" t="s">
        <v>149</v>
      </c>
      <c r="D76" s="41"/>
      <c r="E76" s="41"/>
      <c r="F76" s="41"/>
      <c r="G76" s="41"/>
      <c r="H76" s="41"/>
      <c r="I76" s="144"/>
      <c r="J76" s="41"/>
      <c r="K76" s="41"/>
      <c r="L76" s="45"/>
    </row>
    <row r="77" s="1" customFormat="1" ht="16.5" customHeight="1">
      <c r="B77" s="40"/>
      <c r="C77" s="41"/>
      <c r="D77" s="41"/>
      <c r="E77" s="66" t="str">
        <f>E11</f>
        <v xml:space="preserve">Č15 - Měcholupy - Trnovany km 90,060 ( od ZV č.5 Měcholupy ) -  km 90,100</v>
      </c>
      <c r="F77" s="41"/>
      <c r="G77" s="41"/>
      <c r="H77" s="41"/>
      <c r="I77" s="144"/>
      <c r="J77" s="41"/>
      <c r="K77" s="41"/>
      <c r="L77" s="45"/>
    </row>
    <row r="78" s="1" customFormat="1" ht="6.96" customHeight="1">
      <c r="B78" s="40"/>
      <c r="C78" s="41"/>
      <c r="D78" s="41"/>
      <c r="E78" s="41"/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22</v>
      </c>
      <c r="D79" s="41"/>
      <c r="E79" s="41"/>
      <c r="F79" s="28" t="str">
        <f>F14</f>
        <v>TO Žatec</v>
      </c>
      <c r="G79" s="41"/>
      <c r="H79" s="41"/>
      <c r="I79" s="146" t="s">
        <v>24</v>
      </c>
      <c r="J79" s="69" t="str">
        <f>IF(J14="","",J14)</f>
        <v>18. 2. 2019</v>
      </c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4"/>
      <c r="J80" s="41"/>
      <c r="K80" s="41"/>
      <c r="L80" s="45"/>
    </row>
    <row r="81" s="1" customFormat="1" ht="13.65" customHeight="1">
      <c r="B81" s="40"/>
      <c r="C81" s="33" t="s">
        <v>30</v>
      </c>
      <c r="D81" s="41"/>
      <c r="E81" s="41"/>
      <c r="F81" s="28" t="str">
        <f>E17</f>
        <v>SŽDC s.o., OŘ UNL, ST Most</v>
      </c>
      <c r="G81" s="41"/>
      <c r="H81" s="41"/>
      <c r="I81" s="146" t="s">
        <v>38</v>
      </c>
      <c r="J81" s="38" t="str">
        <f>E23</f>
        <v xml:space="preserve"> </v>
      </c>
      <c r="K81" s="41"/>
      <c r="L81" s="45"/>
    </row>
    <row r="82" s="1" customFormat="1" ht="38.55" customHeight="1">
      <c r="B82" s="40"/>
      <c r="C82" s="33" t="s">
        <v>36</v>
      </c>
      <c r="D82" s="41"/>
      <c r="E82" s="41"/>
      <c r="F82" s="28" t="str">
        <f>IF(E20="","",E20)</f>
        <v>Vyplň údaj</v>
      </c>
      <c r="G82" s="41"/>
      <c r="H82" s="41"/>
      <c r="I82" s="146" t="s">
        <v>42</v>
      </c>
      <c r="J82" s="38" t="str">
        <f>E26</f>
        <v>Ing. Horák Jiří, horak@szdc.cz, 602155923</v>
      </c>
      <c r="K82" s="41"/>
      <c r="L82" s="45"/>
    </row>
    <row r="83" s="1" customFormat="1" ht="10.32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8" customFormat="1" ht="29.28" customHeight="1">
      <c r="B84" s="178"/>
      <c r="C84" s="179" t="s">
        <v>156</v>
      </c>
      <c r="D84" s="180" t="s">
        <v>65</v>
      </c>
      <c r="E84" s="180" t="s">
        <v>61</v>
      </c>
      <c r="F84" s="180" t="s">
        <v>62</v>
      </c>
      <c r="G84" s="180" t="s">
        <v>157</v>
      </c>
      <c r="H84" s="180" t="s">
        <v>158</v>
      </c>
      <c r="I84" s="181" t="s">
        <v>159</v>
      </c>
      <c r="J84" s="180" t="s">
        <v>153</v>
      </c>
      <c r="K84" s="182" t="s">
        <v>160</v>
      </c>
      <c r="L84" s="183"/>
      <c r="M84" s="89" t="s">
        <v>39</v>
      </c>
      <c r="N84" s="90" t="s">
        <v>50</v>
      </c>
      <c r="O84" s="90" t="s">
        <v>161</v>
      </c>
      <c r="P84" s="90" t="s">
        <v>162</v>
      </c>
      <c r="Q84" s="90" t="s">
        <v>163</v>
      </c>
      <c r="R84" s="90" t="s">
        <v>164</v>
      </c>
      <c r="S84" s="90" t="s">
        <v>165</v>
      </c>
      <c r="T84" s="91" t="s">
        <v>166</v>
      </c>
    </row>
    <row r="85" s="1" customFormat="1" ht="22.8" customHeight="1">
      <c r="B85" s="40"/>
      <c r="C85" s="96" t="s">
        <v>167</v>
      </c>
      <c r="D85" s="41"/>
      <c r="E85" s="41"/>
      <c r="F85" s="41"/>
      <c r="G85" s="41"/>
      <c r="H85" s="41"/>
      <c r="I85" s="144"/>
      <c r="J85" s="184">
        <f>BK85</f>
        <v>0</v>
      </c>
      <c r="K85" s="41"/>
      <c r="L85" s="45"/>
      <c r="M85" s="92"/>
      <c r="N85" s="93"/>
      <c r="O85" s="93"/>
      <c r="P85" s="185">
        <f>SUM(P86:P151)</f>
        <v>0</v>
      </c>
      <c r="Q85" s="93"/>
      <c r="R85" s="185">
        <f>SUM(R86:R151)</f>
        <v>192.65718000000001</v>
      </c>
      <c r="S85" s="93"/>
      <c r="T85" s="186">
        <f>SUM(T86:T151)</f>
        <v>0</v>
      </c>
      <c r="AT85" s="18" t="s">
        <v>79</v>
      </c>
      <c r="AU85" s="18" t="s">
        <v>154</v>
      </c>
      <c r="BK85" s="187">
        <f>SUM(BK86:BK151)</f>
        <v>0</v>
      </c>
    </row>
    <row r="86" s="1" customFormat="1" ht="33.75" customHeight="1">
      <c r="B86" s="40"/>
      <c r="C86" s="188" t="s">
        <v>87</v>
      </c>
      <c r="D86" s="188" t="s">
        <v>168</v>
      </c>
      <c r="E86" s="189" t="s">
        <v>169</v>
      </c>
      <c r="F86" s="190" t="s">
        <v>170</v>
      </c>
      <c r="G86" s="191" t="s">
        <v>171</v>
      </c>
      <c r="H86" s="192">
        <v>127.82899999999999</v>
      </c>
      <c r="I86" s="193"/>
      <c r="J86" s="194">
        <f>ROUND(I86*H86,2)</f>
        <v>0</v>
      </c>
      <c r="K86" s="190" t="s">
        <v>172</v>
      </c>
      <c r="L86" s="45"/>
      <c r="M86" s="195" t="s">
        <v>39</v>
      </c>
      <c r="N86" s="196" t="s">
        <v>53</v>
      </c>
      <c r="O86" s="81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173</v>
      </c>
      <c r="AT86" s="18" t="s">
        <v>168</v>
      </c>
      <c r="AU86" s="18" t="s">
        <v>80</v>
      </c>
      <c r="AY86" s="18" t="s">
        <v>174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173</v>
      </c>
      <c r="BK86" s="199">
        <f>ROUND(I86*H86,2)</f>
        <v>0</v>
      </c>
      <c r="BL86" s="18" t="s">
        <v>173</v>
      </c>
      <c r="BM86" s="18" t="s">
        <v>89</v>
      </c>
    </row>
    <row r="87" s="1" customFormat="1">
      <c r="B87" s="40"/>
      <c r="C87" s="41"/>
      <c r="D87" s="200" t="s">
        <v>175</v>
      </c>
      <c r="E87" s="41"/>
      <c r="F87" s="201" t="s">
        <v>176</v>
      </c>
      <c r="G87" s="41"/>
      <c r="H87" s="41"/>
      <c r="I87" s="144"/>
      <c r="J87" s="41"/>
      <c r="K87" s="41"/>
      <c r="L87" s="45"/>
      <c r="M87" s="202"/>
      <c r="N87" s="81"/>
      <c r="O87" s="81"/>
      <c r="P87" s="81"/>
      <c r="Q87" s="81"/>
      <c r="R87" s="81"/>
      <c r="S87" s="81"/>
      <c r="T87" s="82"/>
      <c r="AT87" s="18" t="s">
        <v>175</v>
      </c>
      <c r="AU87" s="18" t="s">
        <v>80</v>
      </c>
    </row>
    <row r="88" s="1" customFormat="1">
      <c r="B88" s="40"/>
      <c r="C88" s="41"/>
      <c r="D88" s="200" t="s">
        <v>185</v>
      </c>
      <c r="E88" s="41"/>
      <c r="F88" s="201" t="s">
        <v>495</v>
      </c>
      <c r="G88" s="41"/>
      <c r="H88" s="41"/>
      <c r="I88" s="144"/>
      <c r="J88" s="41"/>
      <c r="K88" s="41"/>
      <c r="L88" s="45"/>
      <c r="M88" s="202"/>
      <c r="N88" s="81"/>
      <c r="O88" s="81"/>
      <c r="P88" s="81"/>
      <c r="Q88" s="81"/>
      <c r="R88" s="81"/>
      <c r="S88" s="81"/>
      <c r="T88" s="82"/>
      <c r="AT88" s="18" t="s">
        <v>185</v>
      </c>
      <c r="AU88" s="18" t="s">
        <v>80</v>
      </c>
    </row>
    <row r="89" s="1" customFormat="1" ht="22.5" customHeight="1">
      <c r="B89" s="40"/>
      <c r="C89" s="188" t="s">
        <v>89</v>
      </c>
      <c r="D89" s="188" t="s">
        <v>168</v>
      </c>
      <c r="E89" s="189" t="s">
        <v>181</v>
      </c>
      <c r="F89" s="190" t="s">
        <v>182</v>
      </c>
      <c r="G89" s="191" t="s">
        <v>183</v>
      </c>
      <c r="H89" s="192">
        <v>30</v>
      </c>
      <c r="I89" s="193"/>
      <c r="J89" s="194">
        <f>ROUND(I89*H89,2)</f>
        <v>0</v>
      </c>
      <c r="K89" s="190" t="s">
        <v>172</v>
      </c>
      <c r="L89" s="45"/>
      <c r="M89" s="195" t="s">
        <v>39</v>
      </c>
      <c r="N89" s="196" t="s">
        <v>53</v>
      </c>
      <c r="O89" s="81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173</v>
      </c>
      <c r="AT89" s="18" t="s">
        <v>168</v>
      </c>
      <c r="AU89" s="18" t="s">
        <v>80</v>
      </c>
      <c r="AY89" s="18" t="s">
        <v>174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173</v>
      </c>
      <c r="BK89" s="199">
        <f>ROUND(I89*H89,2)</f>
        <v>0</v>
      </c>
      <c r="BL89" s="18" t="s">
        <v>173</v>
      </c>
      <c r="BM89" s="18" t="s">
        <v>173</v>
      </c>
    </row>
    <row r="90" s="1" customFormat="1">
      <c r="B90" s="40"/>
      <c r="C90" s="41"/>
      <c r="D90" s="200" t="s">
        <v>185</v>
      </c>
      <c r="E90" s="41"/>
      <c r="F90" s="201" t="s">
        <v>496</v>
      </c>
      <c r="G90" s="41"/>
      <c r="H90" s="41"/>
      <c r="I90" s="144"/>
      <c r="J90" s="41"/>
      <c r="K90" s="41"/>
      <c r="L90" s="45"/>
      <c r="M90" s="202"/>
      <c r="N90" s="81"/>
      <c r="O90" s="81"/>
      <c r="P90" s="81"/>
      <c r="Q90" s="81"/>
      <c r="R90" s="81"/>
      <c r="S90" s="81"/>
      <c r="T90" s="82"/>
      <c r="AT90" s="18" t="s">
        <v>185</v>
      </c>
      <c r="AU90" s="18" t="s">
        <v>80</v>
      </c>
    </row>
    <row r="91" s="1" customFormat="1" ht="56.25" customHeight="1">
      <c r="B91" s="40"/>
      <c r="C91" s="188" t="s">
        <v>187</v>
      </c>
      <c r="D91" s="188" t="s">
        <v>168</v>
      </c>
      <c r="E91" s="189" t="s">
        <v>188</v>
      </c>
      <c r="F91" s="190" t="s">
        <v>189</v>
      </c>
      <c r="G91" s="191" t="s">
        <v>190</v>
      </c>
      <c r="H91" s="192">
        <v>51.515999999999998</v>
      </c>
      <c r="I91" s="193"/>
      <c r="J91" s="194">
        <f>ROUND(I91*H91,2)</f>
        <v>0</v>
      </c>
      <c r="K91" s="190" t="s">
        <v>172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80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184</v>
      </c>
    </row>
    <row r="92" s="1" customFormat="1">
      <c r="B92" s="40"/>
      <c r="C92" s="41"/>
      <c r="D92" s="200" t="s">
        <v>185</v>
      </c>
      <c r="E92" s="41"/>
      <c r="F92" s="201" t="s">
        <v>497</v>
      </c>
      <c r="G92" s="41"/>
      <c r="H92" s="41"/>
      <c r="I92" s="144"/>
      <c r="J92" s="41"/>
      <c r="K92" s="41"/>
      <c r="L92" s="45"/>
      <c r="M92" s="202"/>
      <c r="N92" s="81"/>
      <c r="O92" s="81"/>
      <c r="P92" s="81"/>
      <c r="Q92" s="81"/>
      <c r="R92" s="81"/>
      <c r="S92" s="81"/>
      <c r="T92" s="82"/>
      <c r="AT92" s="18" t="s">
        <v>185</v>
      </c>
      <c r="AU92" s="18" t="s">
        <v>80</v>
      </c>
    </row>
    <row r="93" s="1" customFormat="1" ht="33.75" customHeight="1">
      <c r="B93" s="40"/>
      <c r="C93" s="188" t="s">
        <v>173</v>
      </c>
      <c r="D93" s="188" t="s">
        <v>168</v>
      </c>
      <c r="E93" s="189" t="s">
        <v>198</v>
      </c>
      <c r="F93" s="190" t="s">
        <v>199</v>
      </c>
      <c r="G93" s="191" t="s">
        <v>190</v>
      </c>
      <c r="H93" s="192">
        <v>120</v>
      </c>
      <c r="I93" s="193"/>
      <c r="J93" s="194">
        <f>ROUND(I93*H93,2)</f>
        <v>0</v>
      </c>
      <c r="K93" s="190" t="s">
        <v>172</v>
      </c>
      <c r="L93" s="45"/>
      <c r="M93" s="195" t="s">
        <v>39</v>
      </c>
      <c r="N93" s="196" t="s">
        <v>53</v>
      </c>
      <c r="O93" s="81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173</v>
      </c>
      <c r="AT93" s="18" t="s">
        <v>168</v>
      </c>
      <c r="AU93" s="18" t="s">
        <v>80</v>
      </c>
      <c r="AY93" s="18" t="s">
        <v>174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173</v>
      </c>
      <c r="BK93" s="199">
        <f>ROUND(I93*H93,2)</f>
        <v>0</v>
      </c>
      <c r="BL93" s="18" t="s">
        <v>173</v>
      </c>
      <c r="BM93" s="18" t="s">
        <v>191</v>
      </c>
    </row>
    <row r="94" s="1" customFormat="1">
      <c r="B94" s="40"/>
      <c r="C94" s="41"/>
      <c r="D94" s="200" t="s">
        <v>185</v>
      </c>
      <c r="E94" s="41"/>
      <c r="F94" s="201" t="s">
        <v>498</v>
      </c>
      <c r="G94" s="41"/>
      <c r="H94" s="41"/>
      <c r="I94" s="144"/>
      <c r="J94" s="41"/>
      <c r="K94" s="41"/>
      <c r="L94" s="45"/>
      <c r="M94" s="202"/>
      <c r="N94" s="81"/>
      <c r="O94" s="81"/>
      <c r="P94" s="81"/>
      <c r="Q94" s="81"/>
      <c r="R94" s="81"/>
      <c r="S94" s="81"/>
      <c r="T94" s="82"/>
      <c r="AT94" s="18" t="s">
        <v>185</v>
      </c>
      <c r="AU94" s="18" t="s">
        <v>80</v>
      </c>
    </row>
    <row r="95" s="1" customFormat="1" ht="67.5" customHeight="1">
      <c r="B95" s="40"/>
      <c r="C95" s="188" t="s">
        <v>197</v>
      </c>
      <c r="D95" s="188" t="s">
        <v>168</v>
      </c>
      <c r="E95" s="189" t="s">
        <v>499</v>
      </c>
      <c r="F95" s="190" t="s">
        <v>500</v>
      </c>
      <c r="G95" s="191" t="s">
        <v>204</v>
      </c>
      <c r="H95" s="192">
        <v>3</v>
      </c>
      <c r="I95" s="193"/>
      <c r="J95" s="194">
        <f>ROUND(I95*H95,2)</f>
        <v>0</v>
      </c>
      <c r="K95" s="190" t="s">
        <v>172</v>
      </c>
      <c r="L95" s="45"/>
      <c r="M95" s="195" t="s">
        <v>39</v>
      </c>
      <c r="N95" s="196" t="s">
        <v>53</v>
      </c>
      <c r="O95" s="81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173</v>
      </c>
      <c r="AT95" s="18" t="s">
        <v>168</v>
      </c>
      <c r="AU95" s="18" t="s">
        <v>80</v>
      </c>
      <c r="AY95" s="18" t="s">
        <v>174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173</v>
      </c>
      <c r="BK95" s="199">
        <f>ROUND(I95*H95,2)</f>
        <v>0</v>
      </c>
      <c r="BL95" s="18" t="s">
        <v>173</v>
      </c>
      <c r="BM95" s="18" t="s">
        <v>195</v>
      </c>
    </row>
    <row r="96" s="1" customFormat="1">
      <c r="B96" s="40"/>
      <c r="C96" s="41"/>
      <c r="D96" s="200" t="s">
        <v>185</v>
      </c>
      <c r="E96" s="41"/>
      <c r="F96" s="201" t="s">
        <v>501</v>
      </c>
      <c r="G96" s="41"/>
      <c r="H96" s="41"/>
      <c r="I96" s="144"/>
      <c r="J96" s="41"/>
      <c r="K96" s="41"/>
      <c r="L96" s="45"/>
      <c r="M96" s="202"/>
      <c r="N96" s="81"/>
      <c r="O96" s="81"/>
      <c r="P96" s="81"/>
      <c r="Q96" s="81"/>
      <c r="R96" s="81"/>
      <c r="S96" s="81"/>
      <c r="T96" s="82"/>
      <c r="AT96" s="18" t="s">
        <v>185</v>
      </c>
      <c r="AU96" s="18" t="s">
        <v>80</v>
      </c>
    </row>
    <row r="97" s="1" customFormat="1" ht="56.25" customHeight="1">
      <c r="B97" s="40"/>
      <c r="C97" s="188" t="s">
        <v>184</v>
      </c>
      <c r="D97" s="188" t="s">
        <v>168</v>
      </c>
      <c r="E97" s="189" t="s">
        <v>202</v>
      </c>
      <c r="F97" s="190" t="s">
        <v>203</v>
      </c>
      <c r="G97" s="191" t="s">
        <v>204</v>
      </c>
      <c r="H97" s="192">
        <v>24</v>
      </c>
      <c r="I97" s="193"/>
      <c r="J97" s="194">
        <f>ROUND(I97*H97,2)</f>
        <v>0</v>
      </c>
      <c r="K97" s="190" t="s">
        <v>172</v>
      </c>
      <c r="L97" s="45"/>
      <c r="M97" s="195" t="s">
        <v>39</v>
      </c>
      <c r="N97" s="196" t="s">
        <v>53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173</v>
      </c>
      <c r="AT97" s="18" t="s">
        <v>168</v>
      </c>
      <c r="AU97" s="18" t="s">
        <v>80</v>
      </c>
      <c r="AY97" s="18" t="s">
        <v>174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173</v>
      </c>
      <c r="BK97" s="199">
        <f>ROUND(I97*H97,2)</f>
        <v>0</v>
      </c>
      <c r="BL97" s="18" t="s">
        <v>173</v>
      </c>
      <c r="BM97" s="18" t="s">
        <v>200</v>
      </c>
    </row>
    <row r="98" s="1" customFormat="1">
      <c r="B98" s="40"/>
      <c r="C98" s="41"/>
      <c r="D98" s="200" t="s">
        <v>185</v>
      </c>
      <c r="E98" s="41"/>
      <c r="F98" s="201" t="s">
        <v>502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80</v>
      </c>
    </row>
    <row r="99" s="1" customFormat="1" ht="45" customHeight="1">
      <c r="B99" s="40"/>
      <c r="C99" s="188" t="s">
        <v>207</v>
      </c>
      <c r="D99" s="188" t="s">
        <v>168</v>
      </c>
      <c r="E99" s="189" t="s">
        <v>503</v>
      </c>
      <c r="F99" s="190" t="s">
        <v>504</v>
      </c>
      <c r="G99" s="191" t="s">
        <v>204</v>
      </c>
      <c r="H99" s="192">
        <v>3</v>
      </c>
      <c r="I99" s="193"/>
      <c r="J99" s="194">
        <f>ROUND(I99*H99,2)</f>
        <v>0</v>
      </c>
      <c r="K99" s="190" t="s">
        <v>172</v>
      </c>
      <c r="L99" s="45"/>
      <c r="M99" s="195" t="s">
        <v>39</v>
      </c>
      <c r="N99" s="196" t="s">
        <v>53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173</v>
      </c>
      <c r="AT99" s="18" t="s">
        <v>168</v>
      </c>
      <c r="AU99" s="18" t="s">
        <v>80</v>
      </c>
      <c r="AY99" s="18" t="s">
        <v>174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173</v>
      </c>
      <c r="BK99" s="199">
        <f>ROUND(I99*H99,2)</f>
        <v>0</v>
      </c>
      <c r="BL99" s="18" t="s">
        <v>173</v>
      </c>
      <c r="BM99" s="18" t="s">
        <v>205</v>
      </c>
    </row>
    <row r="100" s="1" customFormat="1">
      <c r="B100" s="40"/>
      <c r="C100" s="41"/>
      <c r="D100" s="200" t="s">
        <v>185</v>
      </c>
      <c r="E100" s="41"/>
      <c r="F100" s="201" t="s">
        <v>505</v>
      </c>
      <c r="G100" s="41"/>
      <c r="H100" s="41"/>
      <c r="I100" s="144"/>
      <c r="J100" s="41"/>
      <c r="K100" s="41"/>
      <c r="L100" s="45"/>
      <c r="M100" s="202"/>
      <c r="N100" s="81"/>
      <c r="O100" s="81"/>
      <c r="P100" s="81"/>
      <c r="Q100" s="81"/>
      <c r="R100" s="81"/>
      <c r="S100" s="81"/>
      <c r="T100" s="82"/>
      <c r="AT100" s="18" t="s">
        <v>185</v>
      </c>
      <c r="AU100" s="18" t="s">
        <v>80</v>
      </c>
    </row>
    <row r="101" s="1" customFormat="1" ht="22.5" customHeight="1">
      <c r="B101" s="40"/>
      <c r="C101" s="188" t="s">
        <v>191</v>
      </c>
      <c r="D101" s="188" t="s">
        <v>168</v>
      </c>
      <c r="E101" s="189" t="s">
        <v>212</v>
      </c>
      <c r="F101" s="190" t="s">
        <v>213</v>
      </c>
      <c r="G101" s="191" t="s">
        <v>204</v>
      </c>
      <c r="H101" s="192">
        <v>24</v>
      </c>
      <c r="I101" s="193"/>
      <c r="J101" s="194">
        <f>ROUND(I101*H101,2)</f>
        <v>0</v>
      </c>
      <c r="K101" s="190" t="s">
        <v>172</v>
      </c>
      <c r="L101" s="45"/>
      <c r="M101" s="195" t="s">
        <v>39</v>
      </c>
      <c r="N101" s="196" t="s">
        <v>53</v>
      </c>
      <c r="O101" s="81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173</v>
      </c>
      <c r="AT101" s="18" t="s">
        <v>168</v>
      </c>
      <c r="AU101" s="18" t="s">
        <v>80</v>
      </c>
      <c r="AY101" s="18" t="s">
        <v>174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173</v>
      </c>
      <c r="BK101" s="199">
        <f>ROUND(I101*H101,2)</f>
        <v>0</v>
      </c>
      <c r="BL101" s="18" t="s">
        <v>173</v>
      </c>
      <c r="BM101" s="18" t="s">
        <v>210</v>
      </c>
    </row>
    <row r="102" s="1" customFormat="1">
      <c r="B102" s="40"/>
      <c r="C102" s="41"/>
      <c r="D102" s="200" t="s">
        <v>185</v>
      </c>
      <c r="E102" s="41"/>
      <c r="F102" s="201" t="s">
        <v>215</v>
      </c>
      <c r="G102" s="41"/>
      <c r="H102" s="41"/>
      <c r="I102" s="144"/>
      <c r="J102" s="41"/>
      <c r="K102" s="41"/>
      <c r="L102" s="45"/>
      <c r="M102" s="202"/>
      <c r="N102" s="81"/>
      <c r="O102" s="81"/>
      <c r="P102" s="81"/>
      <c r="Q102" s="81"/>
      <c r="R102" s="81"/>
      <c r="S102" s="81"/>
      <c r="T102" s="82"/>
      <c r="AT102" s="18" t="s">
        <v>185</v>
      </c>
      <c r="AU102" s="18" t="s">
        <v>80</v>
      </c>
    </row>
    <row r="103" s="1" customFormat="1" ht="45" customHeight="1">
      <c r="B103" s="40"/>
      <c r="C103" s="188" t="s">
        <v>216</v>
      </c>
      <c r="D103" s="188" t="s">
        <v>168</v>
      </c>
      <c r="E103" s="189" t="s">
        <v>506</v>
      </c>
      <c r="F103" s="190" t="s">
        <v>507</v>
      </c>
      <c r="G103" s="191" t="s">
        <v>280</v>
      </c>
      <c r="H103" s="192">
        <v>80</v>
      </c>
      <c r="I103" s="193"/>
      <c r="J103" s="194">
        <f>ROUND(I103*H103,2)</f>
        <v>0</v>
      </c>
      <c r="K103" s="190" t="s">
        <v>172</v>
      </c>
      <c r="L103" s="45"/>
      <c r="M103" s="195" t="s">
        <v>39</v>
      </c>
      <c r="N103" s="196" t="s">
        <v>53</v>
      </c>
      <c r="O103" s="81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173</v>
      </c>
      <c r="AT103" s="18" t="s">
        <v>168</v>
      </c>
      <c r="AU103" s="18" t="s">
        <v>80</v>
      </c>
      <c r="AY103" s="18" t="s">
        <v>174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173</v>
      </c>
      <c r="BK103" s="199">
        <f>ROUND(I103*H103,2)</f>
        <v>0</v>
      </c>
      <c r="BL103" s="18" t="s">
        <v>173</v>
      </c>
      <c r="BM103" s="18" t="s">
        <v>214</v>
      </c>
    </row>
    <row r="104" s="1" customFormat="1">
      <c r="B104" s="40"/>
      <c r="C104" s="41"/>
      <c r="D104" s="200" t="s">
        <v>185</v>
      </c>
      <c r="E104" s="41"/>
      <c r="F104" s="201" t="s">
        <v>508</v>
      </c>
      <c r="G104" s="41"/>
      <c r="H104" s="41"/>
      <c r="I104" s="144"/>
      <c r="J104" s="41"/>
      <c r="K104" s="41"/>
      <c r="L104" s="45"/>
      <c r="M104" s="202"/>
      <c r="N104" s="81"/>
      <c r="O104" s="81"/>
      <c r="P104" s="81"/>
      <c r="Q104" s="81"/>
      <c r="R104" s="81"/>
      <c r="S104" s="81"/>
      <c r="T104" s="82"/>
      <c r="AT104" s="18" t="s">
        <v>185</v>
      </c>
      <c r="AU104" s="18" t="s">
        <v>80</v>
      </c>
    </row>
    <row r="105" s="1" customFormat="1" ht="22.5" customHeight="1">
      <c r="B105" s="40"/>
      <c r="C105" s="188" t="s">
        <v>195</v>
      </c>
      <c r="D105" s="188" t="s">
        <v>168</v>
      </c>
      <c r="E105" s="189" t="s">
        <v>509</v>
      </c>
      <c r="F105" s="190" t="s">
        <v>510</v>
      </c>
      <c r="G105" s="191" t="s">
        <v>280</v>
      </c>
      <c r="H105" s="192">
        <v>80</v>
      </c>
      <c r="I105" s="193"/>
      <c r="J105" s="194">
        <f>ROUND(I105*H105,2)</f>
        <v>0</v>
      </c>
      <c r="K105" s="190" t="s">
        <v>172</v>
      </c>
      <c r="L105" s="45"/>
      <c r="M105" s="195" t="s">
        <v>39</v>
      </c>
      <c r="N105" s="196" t="s">
        <v>53</v>
      </c>
      <c r="O105" s="81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173</v>
      </c>
      <c r="AT105" s="18" t="s">
        <v>168</v>
      </c>
      <c r="AU105" s="18" t="s">
        <v>80</v>
      </c>
      <c r="AY105" s="18" t="s">
        <v>174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173</v>
      </c>
      <c r="BK105" s="199">
        <f>ROUND(I105*H105,2)</f>
        <v>0</v>
      </c>
      <c r="BL105" s="18" t="s">
        <v>173</v>
      </c>
      <c r="BM105" s="18" t="s">
        <v>220</v>
      </c>
    </row>
    <row r="106" s="1" customFormat="1">
      <c r="B106" s="40"/>
      <c r="C106" s="41"/>
      <c r="D106" s="200" t="s">
        <v>185</v>
      </c>
      <c r="E106" s="41"/>
      <c r="F106" s="201" t="s">
        <v>511</v>
      </c>
      <c r="G106" s="41"/>
      <c r="H106" s="41"/>
      <c r="I106" s="144"/>
      <c r="J106" s="41"/>
      <c r="K106" s="41"/>
      <c r="L106" s="45"/>
      <c r="M106" s="202"/>
      <c r="N106" s="81"/>
      <c r="O106" s="81"/>
      <c r="P106" s="81"/>
      <c r="Q106" s="81"/>
      <c r="R106" s="81"/>
      <c r="S106" s="81"/>
      <c r="T106" s="82"/>
      <c r="AT106" s="18" t="s">
        <v>185</v>
      </c>
      <c r="AU106" s="18" t="s">
        <v>80</v>
      </c>
    </row>
    <row r="107" s="1" customFormat="1" ht="22.5" customHeight="1">
      <c r="B107" s="40"/>
      <c r="C107" s="188" t="s">
        <v>226</v>
      </c>
      <c r="D107" s="188" t="s">
        <v>168</v>
      </c>
      <c r="E107" s="189" t="s">
        <v>231</v>
      </c>
      <c r="F107" s="190" t="s">
        <v>232</v>
      </c>
      <c r="G107" s="191" t="s">
        <v>204</v>
      </c>
      <c r="H107" s="192">
        <v>20</v>
      </c>
      <c r="I107" s="193"/>
      <c r="J107" s="194">
        <f>ROUND(I107*H107,2)</f>
        <v>0</v>
      </c>
      <c r="K107" s="190" t="s">
        <v>172</v>
      </c>
      <c r="L107" s="45"/>
      <c r="M107" s="195" t="s">
        <v>39</v>
      </c>
      <c r="N107" s="196" t="s">
        <v>53</v>
      </c>
      <c r="O107" s="81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173</v>
      </c>
      <c r="AT107" s="18" t="s">
        <v>168</v>
      </c>
      <c r="AU107" s="18" t="s">
        <v>80</v>
      </c>
      <c r="AY107" s="18" t="s">
        <v>174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173</v>
      </c>
      <c r="BK107" s="199">
        <f>ROUND(I107*H107,2)</f>
        <v>0</v>
      </c>
      <c r="BL107" s="18" t="s">
        <v>173</v>
      </c>
      <c r="BM107" s="18" t="s">
        <v>224</v>
      </c>
    </row>
    <row r="108" s="1" customFormat="1">
      <c r="B108" s="40"/>
      <c r="C108" s="41"/>
      <c r="D108" s="200" t="s">
        <v>185</v>
      </c>
      <c r="E108" s="41"/>
      <c r="F108" s="201" t="s">
        <v>512</v>
      </c>
      <c r="G108" s="41"/>
      <c r="H108" s="41"/>
      <c r="I108" s="144"/>
      <c r="J108" s="41"/>
      <c r="K108" s="41"/>
      <c r="L108" s="45"/>
      <c r="M108" s="202"/>
      <c r="N108" s="81"/>
      <c r="O108" s="81"/>
      <c r="P108" s="81"/>
      <c r="Q108" s="81"/>
      <c r="R108" s="81"/>
      <c r="S108" s="81"/>
      <c r="T108" s="82"/>
      <c r="AT108" s="18" t="s">
        <v>185</v>
      </c>
      <c r="AU108" s="18" t="s">
        <v>80</v>
      </c>
    </row>
    <row r="109" s="1" customFormat="1" ht="33.75" customHeight="1">
      <c r="B109" s="40"/>
      <c r="C109" s="188" t="s">
        <v>200</v>
      </c>
      <c r="D109" s="188" t="s">
        <v>168</v>
      </c>
      <c r="E109" s="189" t="s">
        <v>236</v>
      </c>
      <c r="F109" s="190" t="s">
        <v>237</v>
      </c>
      <c r="G109" s="191" t="s">
        <v>238</v>
      </c>
      <c r="H109" s="192">
        <v>6</v>
      </c>
      <c r="I109" s="193"/>
      <c r="J109" s="194">
        <f>ROUND(I109*H109,2)</f>
        <v>0</v>
      </c>
      <c r="K109" s="190" t="s">
        <v>172</v>
      </c>
      <c r="L109" s="45"/>
      <c r="M109" s="195" t="s">
        <v>39</v>
      </c>
      <c r="N109" s="196" t="s">
        <v>53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173</v>
      </c>
      <c r="AT109" s="18" t="s">
        <v>168</v>
      </c>
      <c r="AU109" s="18" t="s">
        <v>80</v>
      </c>
      <c r="AY109" s="18" t="s">
        <v>174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173</v>
      </c>
      <c r="BK109" s="199">
        <f>ROUND(I109*H109,2)</f>
        <v>0</v>
      </c>
      <c r="BL109" s="18" t="s">
        <v>173</v>
      </c>
      <c r="BM109" s="18" t="s">
        <v>229</v>
      </c>
    </row>
    <row r="110" s="1" customFormat="1">
      <c r="B110" s="40"/>
      <c r="C110" s="41"/>
      <c r="D110" s="200" t="s">
        <v>185</v>
      </c>
      <c r="E110" s="41"/>
      <c r="F110" s="201" t="s">
        <v>240</v>
      </c>
      <c r="G110" s="41"/>
      <c r="H110" s="41"/>
      <c r="I110" s="144"/>
      <c r="J110" s="41"/>
      <c r="K110" s="41"/>
      <c r="L110" s="45"/>
      <c r="M110" s="202"/>
      <c r="N110" s="81"/>
      <c r="O110" s="81"/>
      <c r="P110" s="81"/>
      <c r="Q110" s="81"/>
      <c r="R110" s="81"/>
      <c r="S110" s="81"/>
      <c r="T110" s="82"/>
      <c r="AT110" s="18" t="s">
        <v>185</v>
      </c>
      <c r="AU110" s="18" t="s">
        <v>80</v>
      </c>
    </row>
    <row r="111" s="1" customFormat="1" ht="33.75" customHeight="1">
      <c r="B111" s="40"/>
      <c r="C111" s="188" t="s">
        <v>235</v>
      </c>
      <c r="D111" s="188" t="s">
        <v>168</v>
      </c>
      <c r="E111" s="189" t="s">
        <v>241</v>
      </c>
      <c r="F111" s="190" t="s">
        <v>242</v>
      </c>
      <c r="G111" s="191" t="s">
        <v>238</v>
      </c>
      <c r="H111" s="192">
        <v>6</v>
      </c>
      <c r="I111" s="193"/>
      <c r="J111" s="194">
        <f>ROUND(I111*H111,2)</f>
        <v>0</v>
      </c>
      <c r="K111" s="190" t="s">
        <v>172</v>
      </c>
      <c r="L111" s="45"/>
      <c r="M111" s="195" t="s">
        <v>39</v>
      </c>
      <c r="N111" s="196" t="s">
        <v>53</v>
      </c>
      <c r="O111" s="81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173</v>
      </c>
      <c r="AT111" s="18" t="s">
        <v>168</v>
      </c>
      <c r="AU111" s="18" t="s">
        <v>80</v>
      </c>
      <c r="AY111" s="18" t="s">
        <v>174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173</v>
      </c>
      <c r="BK111" s="199">
        <f>ROUND(I111*H111,2)</f>
        <v>0</v>
      </c>
      <c r="BL111" s="18" t="s">
        <v>173</v>
      </c>
      <c r="BM111" s="18" t="s">
        <v>233</v>
      </c>
    </row>
    <row r="112" s="1" customFormat="1">
      <c r="B112" s="40"/>
      <c r="C112" s="41"/>
      <c r="D112" s="200" t="s">
        <v>185</v>
      </c>
      <c r="E112" s="41"/>
      <c r="F112" s="201" t="s">
        <v>244</v>
      </c>
      <c r="G112" s="41"/>
      <c r="H112" s="41"/>
      <c r="I112" s="144"/>
      <c r="J112" s="41"/>
      <c r="K112" s="41"/>
      <c r="L112" s="45"/>
      <c r="M112" s="202"/>
      <c r="N112" s="81"/>
      <c r="O112" s="81"/>
      <c r="P112" s="81"/>
      <c r="Q112" s="81"/>
      <c r="R112" s="81"/>
      <c r="S112" s="81"/>
      <c r="T112" s="82"/>
      <c r="AT112" s="18" t="s">
        <v>185</v>
      </c>
      <c r="AU112" s="18" t="s">
        <v>80</v>
      </c>
    </row>
    <row r="113" s="1" customFormat="1" ht="33.75" customHeight="1">
      <c r="B113" s="40"/>
      <c r="C113" s="188" t="s">
        <v>205</v>
      </c>
      <c r="D113" s="188" t="s">
        <v>168</v>
      </c>
      <c r="E113" s="189" t="s">
        <v>245</v>
      </c>
      <c r="F113" s="190" t="s">
        <v>246</v>
      </c>
      <c r="G113" s="191" t="s">
        <v>247</v>
      </c>
      <c r="H113" s="192">
        <v>150</v>
      </c>
      <c r="I113" s="193"/>
      <c r="J113" s="194">
        <f>ROUND(I113*H113,2)</f>
        <v>0</v>
      </c>
      <c r="K113" s="190" t="s">
        <v>172</v>
      </c>
      <c r="L113" s="45"/>
      <c r="M113" s="195" t="s">
        <v>39</v>
      </c>
      <c r="N113" s="196" t="s">
        <v>53</v>
      </c>
      <c r="O113" s="81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173</v>
      </c>
      <c r="AT113" s="18" t="s">
        <v>168</v>
      </c>
      <c r="AU113" s="18" t="s">
        <v>80</v>
      </c>
      <c r="AY113" s="18" t="s">
        <v>174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173</v>
      </c>
      <c r="BK113" s="199">
        <f>ROUND(I113*H113,2)</f>
        <v>0</v>
      </c>
      <c r="BL113" s="18" t="s">
        <v>173</v>
      </c>
      <c r="BM113" s="18" t="s">
        <v>239</v>
      </c>
    </row>
    <row r="114" s="1" customFormat="1">
      <c r="B114" s="40"/>
      <c r="C114" s="41"/>
      <c r="D114" s="200" t="s">
        <v>185</v>
      </c>
      <c r="E114" s="41"/>
      <c r="F114" s="201" t="s">
        <v>513</v>
      </c>
      <c r="G114" s="41"/>
      <c r="H114" s="41"/>
      <c r="I114" s="144"/>
      <c r="J114" s="41"/>
      <c r="K114" s="41"/>
      <c r="L114" s="45"/>
      <c r="M114" s="202"/>
      <c r="N114" s="81"/>
      <c r="O114" s="81"/>
      <c r="P114" s="81"/>
      <c r="Q114" s="81"/>
      <c r="R114" s="81"/>
      <c r="S114" s="81"/>
      <c r="T114" s="82"/>
      <c r="AT114" s="18" t="s">
        <v>185</v>
      </c>
      <c r="AU114" s="18" t="s">
        <v>80</v>
      </c>
    </row>
    <row r="115" s="1" customFormat="1" ht="45" customHeight="1">
      <c r="B115" s="40"/>
      <c r="C115" s="188" t="s">
        <v>8</v>
      </c>
      <c r="D115" s="188" t="s">
        <v>168</v>
      </c>
      <c r="E115" s="189" t="s">
        <v>250</v>
      </c>
      <c r="F115" s="190" t="s">
        <v>251</v>
      </c>
      <c r="G115" s="191" t="s">
        <v>219</v>
      </c>
      <c r="H115" s="192">
        <v>0.90700000000000003</v>
      </c>
      <c r="I115" s="193"/>
      <c r="J115" s="194">
        <f>ROUND(I115*H115,2)</f>
        <v>0</v>
      </c>
      <c r="K115" s="190" t="s">
        <v>172</v>
      </c>
      <c r="L115" s="45"/>
      <c r="M115" s="195" t="s">
        <v>39</v>
      </c>
      <c r="N115" s="196" t="s">
        <v>53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173</v>
      </c>
      <c r="AT115" s="18" t="s">
        <v>168</v>
      </c>
      <c r="AU115" s="18" t="s">
        <v>80</v>
      </c>
      <c r="AY115" s="18" t="s">
        <v>174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173</v>
      </c>
      <c r="BK115" s="199">
        <f>ROUND(I115*H115,2)</f>
        <v>0</v>
      </c>
      <c r="BL115" s="18" t="s">
        <v>173</v>
      </c>
      <c r="BM115" s="18" t="s">
        <v>243</v>
      </c>
    </row>
    <row r="116" s="1" customFormat="1">
      <c r="B116" s="40"/>
      <c r="C116" s="41"/>
      <c r="D116" s="200" t="s">
        <v>185</v>
      </c>
      <c r="E116" s="41"/>
      <c r="F116" s="201" t="s">
        <v>514</v>
      </c>
      <c r="G116" s="41"/>
      <c r="H116" s="41"/>
      <c r="I116" s="144"/>
      <c r="J116" s="41"/>
      <c r="K116" s="41"/>
      <c r="L116" s="45"/>
      <c r="M116" s="202"/>
      <c r="N116" s="81"/>
      <c r="O116" s="81"/>
      <c r="P116" s="81"/>
      <c r="Q116" s="81"/>
      <c r="R116" s="81"/>
      <c r="S116" s="81"/>
      <c r="T116" s="82"/>
      <c r="AT116" s="18" t="s">
        <v>185</v>
      </c>
      <c r="AU116" s="18" t="s">
        <v>80</v>
      </c>
    </row>
    <row r="117" s="1" customFormat="1" ht="22.5" customHeight="1">
      <c r="B117" s="40"/>
      <c r="C117" s="188" t="s">
        <v>210</v>
      </c>
      <c r="D117" s="188" t="s">
        <v>168</v>
      </c>
      <c r="E117" s="189" t="s">
        <v>255</v>
      </c>
      <c r="F117" s="190" t="s">
        <v>256</v>
      </c>
      <c r="G117" s="191" t="s">
        <v>219</v>
      </c>
      <c r="H117" s="192">
        <v>0.027</v>
      </c>
      <c r="I117" s="193"/>
      <c r="J117" s="194">
        <f>ROUND(I117*H117,2)</f>
        <v>0</v>
      </c>
      <c r="K117" s="190" t="s">
        <v>172</v>
      </c>
      <c r="L117" s="45"/>
      <c r="M117" s="195" t="s">
        <v>39</v>
      </c>
      <c r="N117" s="196" t="s">
        <v>53</v>
      </c>
      <c r="O117" s="81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18" t="s">
        <v>173</v>
      </c>
      <c r="AT117" s="18" t="s">
        <v>168</v>
      </c>
      <c r="AU117" s="18" t="s">
        <v>80</v>
      </c>
      <c r="AY117" s="18" t="s">
        <v>174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173</v>
      </c>
      <c r="BK117" s="199">
        <f>ROUND(I117*H117,2)</f>
        <v>0</v>
      </c>
      <c r="BL117" s="18" t="s">
        <v>173</v>
      </c>
      <c r="BM117" s="18" t="s">
        <v>248</v>
      </c>
    </row>
    <row r="118" s="1" customFormat="1">
      <c r="B118" s="40"/>
      <c r="C118" s="41"/>
      <c r="D118" s="200" t="s">
        <v>175</v>
      </c>
      <c r="E118" s="41"/>
      <c r="F118" s="201" t="s">
        <v>258</v>
      </c>
      <c r="G118" s="41"/>
      <c r="H118" s="41"/>
      <c r="I118" s="144"/>
      <c r="J118" s="41"/>
      <c r="K118" s="41"/>
      <c r="L118" s="45"/>
      <c r="M118" s="202"/>
      <c r="N118" s="81"/>
      <c r="O118" s="81"/>
      <c r="P118" s="81"/>
      <c r="Q118" s="81"/>
      <c r="R118" s="81"/>
      <c r="S118" s="81"/>
      <c r="T118" s="82"/>
      <c r="AT118" s="18" t="s">
        <v>175</v>
      </c>
      <c r="AU118" s="18" t="s">
        <v>80</v>
      </c>
    </row>
    <row r="119" s="1" customFormat="1">
      <c r="B119" s="40"/>
      <c r="C119" s="41"/>
      <c r="D119" s="200" t="s">
        <v>185</v>
      </c>
      <c r="E119" s="41"/>
      <c r="F119" s="201" t="s">
        <v>515</v>
      </c>
      <c r="G119" s="41"/>
      <c r="H119" s="41"/>
      <c r="I119" s="144"/>
      <c r="J119" s="41"/>
      <c r="K119" s="41"/>
      <c r="L119" s="45"/>
      <c r="M119" s="202"/>
      <c r="N119" s="81"/>
      <c r="O119" s="81"/>
      <c r="P119" s="81"/>
      <c r="Q119" s="81"/>
      <c r="R119" s="81"/>
      <c r="S119" s="81"/>
      <c r="T119" s="82"/>
      <c r="AT119" s="18" t="s">
        <v>185</v>
      </c>
      <c r="AU119" s="18" t="s">
        <v>80</v>
      </c>
    </row>
    <row r="120" s="1" customFormat="1" ht="22.5" customHeight="1">
      <c r="B120" s="40"/>
      <c r="C120" s="188" t="s">
        <v>254</v>
      </c>
      <c r="D120" s="188" t="s">
        <v>168</v>
      </c>
      <c r="E120" s="189" t="s">
        <v>260</v>
      </c>
      <c r="F120" s="190" t="s">
        <v>261</v>
      </c>
      <c r="G120" s="191" t="s">
        <v>219</v>
      </c>
      <c r="H120" s="192">
        <v>0.88</v>
      </c>
      <c r="I120" s="193"/>
      <c r="J120" s="194">
        <f>ROUND(I120*H120,2)</f>
        <v>0</v>
      </c>
      <c r="K120" s="190" t="s">
        <v>172</v>
      </c>
      <c r="L120" s="45"/>
      <c r="M120" s="195" t="s">
        <v>39</v>
      </c>
      <c r="N120" s="196" t="s">
        <v>53</v>
      </c>
      <c r="O120" s="81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AR120" s="18" t="s">
        <v>173</v>
      </c>
      <c r="AT120" s="18" t="s">
        <v>168</v>
      </c>
      <c r="AU120" s="18" t="s">
        <v>80</v>
      </c>
      <c r="AY120" s="18" t="s">
        <v>174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173</v>
      </c>
      <c r="BK120" s="199">
        <f>ROUND(I120*H120,2)</f>
        <v>0</v>
      </c>
      <c r="BL120" s="18" t="s">
        <v>173</v>
      </c>
      <c r="BM120" s="18" t="s">
        <v>252</v>
      </c>
    </row>
    <row r="121" s="1" customFormat="1">
      <c r="B121" s="40"/>
      <c r="C121" s="41"/>
      <c r="D121" s="200" t="s">
        <v>175</v>
      </c>
      <c r="E121" s="41"/>
      <c r="F121" s="201" t="s">
        <v>258</v>
      </c>
      <c r="G121" s="41"/>
      <c r="H121" s="41"/>
      <c r="I121" s="144"/>
      <c r="J121" s="41"/>
      <c r="K121" s="41"/>
      <c r="L121" s="45"/>
      <c r="M121" s="202"/>
      <c r="N121" s="81"/>
      <c r="O121" s="81"/>
      <c r="P121" s="81"/>
      <c r="Q121" s="81"/>
      <c r="R121" s="81"/>
      <c r="S121" s="81"/>
      <c r="T121" s="82"/>
      <c r="AT121" s="18" t="s">
        <v>175</v>
      </c>
      <c r="AU121" s="18" t="s">
        <v>80</v>
      </c>
    </row>
    <row r="122" s="1" customFormat="1">
      <c r="B122" s="40"/>
      <c r="C122" s="41"/>
      <c r="D122" s="200" t="s">
        <v>185</v>
      </c>
      <c r="E122" s="41"/>
      <c r="F122" s="201" t="s">
        <v>516</v>
      </c>
      <c r="G122" s="41"/>
      <c r="H122" s="41"/>
      <c r="I122" s="144"/>
      <c r="J122" s="41"/>
      <c r="K122" s="41"/>
      <c r="L122" s="45"/>
      <c r="M122" s="202"/>
      <c r="N122" s="81"/>
      <c r="O122" s="81"/>
      <c r="P122" s="81"/>
      <c r="Q122" s="81"/>
      <c r="R122" s="81"/>
      <c r="S122" s="81"/>
      <c r="T122" s="82"/>
      <c r="AT122" s="18" t="s">
        <v>185</v>
      </c>
      <c r="AU122" s="18" t="s">
        <v>80</v>
      </c>
    </row>
    <row r="123" s="1" customFormat="1" ht="45" customHeight="1">
      <c r="B123" s="40"/>
      <c r="C123" s="188" t="s">
        <v>214</v>
      </c>
      <c r="D123" s="188" t="s">
        <v>168</v>
      </c>
      <c r="E123" s="189" t="s">
        <v>265</v>
      </c>
      <c r="F123" s="190" t="s">
        <v>266</v>
      </c>
      <c r="G123" s="191" t="s">
        <v>267</v>
      </c>
      <c r="H123" s="192">
        <v>4</v>
      </c>
      <c r="I123" s="193"/>
      <c r="J123" s="194">
        <f>ROUND(I123*H123,2)</f>
        <v>0</v>
      </c>
      <c r="K123" s="190" t="s">
        <v>172</v>
      </c>
      <c r="L123" s="45"/>
      <c r="M123" s="195" t="s">
        <v>39</v>
      </c>
      <c r="N123" s="196" t="s">
        <v>53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18" t="s">
        <v>173</v>
      </c>
      <c r="AT123" s="18" t="s">
        <v>168</v>
      </c>
      <c r="AU123" s="18" t="s">
        <v>80</v>
      </c>
      <c r="AY123" s="18" t="s">
        <v>174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173</v>
      </c>
      <c r="BK123" s="199">
        <f>ROUND(I123*H123,2)</f>
        <v>0</v>
      </c>
      <c r="BL123" s="18" t="s">
        <v>173</v>
      </c>
      <c r="BM123" s="18" t="s">
        <v>257</v>
      </c>
    </row>
    <row r="124" s="1" customFormat="1">
      <c r="B124" s="40"/>
      <c r="C124" s="41"/>
      <c r="D124" s="200" t="s">
        <v>185</v>
      </c>
      <c r="E124" s="41"/>
      <c r="F124" s="201" t="s">
        <v>269</v>
      </c>
      <c r="G124" s="41"/>
      <c r="H124" s="41"/>
      <c r="I124" s="144"/>
      <c r="J124" s="41"/>
      <c r="K124" s="41"/>
      <c r="L124" s="45"/>
      <c r="M124" s="202"/>
      <c r="N124" s="81"/>
      <c r="O124" s="81"/>
      <c r="P124" s="81"/>
      <c r="Q124" s="81"/>
      <c r="R124" s="81"/>
      <c r="S124" s="81"/>
      <c r="T124" s="82"/>
      <c r="AT124" s="18" t="s">
        <v>185</v>
      </c>
      <c r="AU124" s="18" t="s">
        <v>80</v>
      </c>
    </row>
    <row r="125" s="1" customFormat="1" ht="45" customHeight="1">
      <c r="B125" s="40"/>
      <c r="C125" s="188" t="s">
        <v>264</v>
      </c>
      <c r="D125" s="188" t="s">
        <v>168</v>
      </c>
      <c r="E125" s="189" t="s">
        <v>270</v>
      </c>
      <c r="F125" s="190" t="s">
        <v>271</v>
      </c>
      <c r="G125" s="191" t="s">
        <v>267</v>
      </c>
      <c r="H125" s="192">
        <v>2</v>
      </c>
      <c r="I125" s="193"/>
      <c r="J125" s="194">
        <f>ROUND(I125*H125,2)</f>
        <v>0</v>
      </c>
      <c r="K125" s="190" t="s">
        <v>172</v>
      </c>
      <c r="L125" s="45"/>
      <c r="M125" s="195" t="s">
        <v>39</v>
      </c>
      <c r="N125" s="196" t="s">
        <v>53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173</v>
      </c>
      <c r="AT125" s="18" t="s">
        <v>168</v>
      </c>
      <c r="AU125" s="18" t="s">
        <v>80</v>
      </c>
      <c r="AY125" s="18" t="s">
        <v>174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173</v>
      </c>
      <c r="BK125" s="199">
        <f>ROUND(I125*H125,2)</f>
        <v>0</v>
      </c>
      <c r="BL125" s="18" t="s">
        <v>173</v>
      </c>
      <c r="BM125" s="18" t="s">
        <v>262</v>
      </c>
    </row>
    <row r="126" s="1" customFormat="1">
      <c r="B126" s="40"/>
      <c r="C126" s="41"/>
      <c r="D126" s="200" t="s">
        <v>185</v>
      </c>
      <c r="E126" s="41"/>
      <c r="F126" s="201" t="s">
        <v>273</v>
      </c>
      <c r="G126" s="41"/>
      <c r="H126" s="41"/>
      <c r="I126" s="144"/>
      <c r="J126" s="41"/>
      <c r="K126" s="41"/>
      <c r="L126" s="45"/>
      <c r="M126" s="202"/>
      <c r="N126" s="81"/>
      <c r="O126" s="81"/>
      <c r="P126" s="81"/>
      <c r="Q126" s="81"/>
      <c r="R126" s="81"/>
      <c r="S126" s="81"/>
      <c r="T126" s="82"/>
      <c r="AT126" s="18" t="s">
        <v>185</v>
      </c>
      <c r="AU126" s="18" t="s">
        <v>80</v>
      </c>
    </row>
    <row r="127" s="1" customFormat="1" ht="33.75" customHeight="1">
      <c r="B127" s="40"/>
      <c r="C127" s="188" t="s">
        <v>220</v>
      </c>
      <c r="D127" s="188" t="s">
        <v>168</v>
      </c>
      <c r="E127" s="189" t="s">
        <v>274</v>
      </c>
      <c r="F127" s="190" t="s">
        <v>275</v>
      </c>
      <c r="G127" s="191" t="s">
        <v>267</v>
      </c>
      <c r="H127" s="192">
        <v>2</v>
      </c>
      <c r="I127" s="193"/>
      <c r="J127" s="194">
        <f>ROUND(I127*H127,2)</f>
        <v>0</v>
      </c>
      <c r="K127" s="190" t="s">
        <v>172</v>
      </c>
      <c r="L127" s="45"/>
      <c r="M127" s="195" t="s">
        <v>39</v>
      </c>
      <c r="N127" s="196" t="s">
        <v>53</v>
      </c>
      <c r="O127" s="8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18" t="s">
        <v>173</v>
      </c>
      <c r="AT127" s="18" t="s">
        <v>168</v>
      </c>
      <c r="AU127" s="18" t="s">
        <v>80</v>
      </c>
      <c r="AY127" s="18" t="s">
        <v>174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173</v>
      </c>
      <c r="BK127" s="199">
        <f>ROUND(I127*H127,2)</f>
        <v>0</v>
      </c>
      <c r="BL127" s="18" t="s">
        <v>173</v>
      </c>
      <c r="BM127" s="18" t="s">
        <v>268</v>
      </c>
    </row>
    <row r="128" s="1" customFormat="1">
      <c r="B128" s="40"/>
      <c r="C128" s="41"/>
      <c r="D128" s="200" t="s">
        <v>185</v>
      </c>
      <c r="E128" s="41"/>
      <c r="F128" s="201" t="s">
        <v>277</v>
      </c>
      <c r="G128" s="41"/>
      <c r="H128" s="41"/>
      <c r="I128" s="144"/>
      <c r="J128" s="41"/>
      <c r="K128" s="41"/>
      <c r="L128" s="45"/>
      <c r="M128" s="202"/>
      <c r="N128" s="81"/>
      <c r="O128" s="81"/>
      <c r="P128" s="81"/>
      <c r="Q128" s="81"/>
      <c r="R128" s="81"/>
      <c r="S128" s="81"/>
      <c r="T128" s="82"/>
      <c r="AT128" s="18" t="s">
        <v>185</v>
      </c>
      <c r="AU128" s="18" t="s">
        <v>80</v>
      </c>
    </row>
    <row r="129" s="1" customFormat="1" ht="45" customHeight="1">
      <c r="B129" s="40"/>
      <c r="C129" s="188" t="s">
        <v>7</v>
      </c>
      <c r="D129" s="188" t="s">
        <v>168</v>
      </c>
      <c r="E129" s="189" t="s">
        <v>278</v>
      </c>
      <c r="F129" s="190" t="s">
        <v>279</v>
      </c>
      <c r="G129" s="191" t="s">
        <v>280</v>
      </c>
      <c r="H129" s="192">
        <v>180</v>
      </c>
      <c r="I129" s="193"/>
      <c r="J129" s="194">
        <f>ROUND(I129*H129,2)</f>
        <v>0</v>
      </c>
      <c r="K129" s="190" t="s">
        <v>172</v>
      </c>
      <c r="L129" s="45"/>
      <c r="M129" s="195" t="s">
        <v>39</v>
      </c>
      <c r="N129" s="196" t="s">
        <v>53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173</v>
      </c>
      <c r="AT129" s="18" t="s">
        <v>168</v>
      </c>
      <c r="AU129" s="18" t="s">
        <v>80</v>
      </c>
      <c r="AY129" s="18" t="s">
        <v>174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173</v>
      </c>
      <c r="BK129" s="199">
        <f>ROUND(I129*H129,2)</f>
        <v>0</v>
      </c>
      <c r="BL129" s="18" t="s">
        <v>173</v>
      </c>
      <c r="BM129" s="18" t="s">
        <v>272</v>
      </c>
    </row>
    <row r="130" s="1" customFormat="1">
      <c r="B130" s="40"/>
      <c r="C130" s="41"/>
      <c r="D130" s="200" t="s">
        <v>185</v>
      </c>
      <c r="E130" s="41"/>
      <c r="F130" s="201" t="s">
        <v>517</v>
      </c>
      <c r="G130" s="41"/>
      <c r="H130" s="41"/>
      <c r="I130" s="144"/>
      <c r="J130" s="41"/>
      <c r="K130" s="41"/>
      <c r="L130" s="45"/>
      <c r="M130" s="202"/>
      <c r="N130" s="81"/>
      <c r="O130" s="81"/>
      <c r="P130" s="81"/>
      <c r="Q130" s="81"/>
      <c r="R130" s="81"/>
      <c r="S130" s="81"/>
      <c r="T130" s="82"/>
      <c r="AT130" s="18" t="s">
        <v>185</v>
      </c>
      <c r="AU130" s="18" t="s">
        <v>80</v>
      </c>
    </row>
    <row r="131" s="1" customFormat="1" ht="22.5" customHeight="1">
      <c r="B131" s="40"/>
      <c r="C131" s="188" t="s">
        <v>224</v>
      </c>
      <c r="D131" s="188" t="s">
        <v>168</v>
      </c>
      <c r="E131" s="189" t="s">
        <v>518</v>
      </c>
      <c r="F131" s="190" t="s">
        <v>519</v>
      </c>
      <c r="G131" s="191" t="s">
        <v>190</v>
      </c>
      <c r="H131" s="192">
        <v>19.5</v>
      </c>
      <c r="I131" s="193"/>
      <c r="J131" s="194">
        <f>ROUND(I131*H131,2)</f>
        <v>0</v>
      </c>
      <c r="K131" s="190" t="s">
        <v>172</v>
      </c>
      <c r="L131" s="45"/>
      <c r="M131" s="195" t="s">
        <v>39</v>
      </c>
      <c r="N131" s="196" t="s">
        <v>53</v>
      </c>
      <c r="O131" s="8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AR131" s="18" t="s">
        <v>173</v>
      </c>
      <c r="AT131" s="18" t="s">
        <v>168</v>
      </c>
      <c r="AU131" s="18" t="s">
        <v>80</v>
      </c>
      <c r="AY131" s="18" t="s">
        <v>174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173</v>
      </c>
      <c r="BK131" s="199">
        <f>ROUND(I131*H131,2)</f>
        <v>0</v>
      </c>
      <c r="BL131" s="18" t="s">
        <v>173</v>
      </c>
      <c r="BM131" s="18" t="s">
        <v>276</v>
      </c>
    </row>
    <row r="132" s="1" customFormat="1">
      <c r="B132" s="40"/>
      <c r="C132" s="41"/>
      <c r="D132" s="200" t="s">
        <v>185</v>
      </c>
      <c r="E132" s="41"/>
      <c r="F132" s="201" t="s">
        <v>520</v>
      </c>
      <c r="G132" s="41"/>
      <c r="H132" s="41"/>
      <c r="I132" s="144"/>
      <c r="J132" s="41"/>
      <c r="K132" s="41"/>
      <c r="L132" s="45"/>
      <c r="M132" s="202"/>
      <c r="N132" s="81"/>
      <c r="O132" s="81"/>
      <c r="P132" s="81"/>
      <c r="Q132" s="81"/>
      <c r="R132" s="81"/>
      <c r="S132" s="81"/>
      <c r="T132" s="82"/>
      <c r="AT132" s="18" t="s">
        <v>185</v>
      </c>
      <c r="AU132" s="18" t="s">
        <v>80</v>
      </c>
    </row>
    <row r="133" s="1" customFormat="1" ht="22.5" customHeight="1">
      <c r="B133" s="40"/>
      <c r="C133" s="225" t="s">
        <v>283</v>
      </c>
      <c r="D133" s="225" t="s">
        <v>302</v>
      </c>
      <c r="E133" s="226" t="s">
        <v>303</v>
      </c>
      <c r="F133" s="227" t="s">
        <v>304</v>
      </c>
      <c r="G133" s="228" t="s">
        <v>171</v>
      </c>
      <c r="H133" s="229">
        <v>192</v>
      </c>
      <c r="I133" s="230"/>
      <c r="J133" s="231">
        <f>ROUND(I133*H133,2)</f>
        <v>0</v>
      </c>
      <c r="K133" s="227" t="s">
        <v>172</v>
      </c>
      <c r="L133" s="232"/>
      <c r="M133" s="233" t="s">
        <v>39</v>
      </c>
      <c r="N133" s="234" t="s">
        <v>53</v>
      </c>
      <c r="O133" s="81"/>
      <c r="P133" s="197">
        <f>O133*H133</f>
        <v>0</v>
      </c>
      <c r="Q133" s="197">
        <v>1</v>
      </c>
      <c r="R133" s="197">
        <f>Q133*H133</f>
        <v>192</v>
      </c>
      <c r="S133" s="197">
        <v>0</v>
      </c>
      <c r="T133" s="198">
        <f>S133*H133</f>
        <v>0</v>
      </c>
      <c r="AR133" s="18" t="s">
        <v>191</v>
      </c>
      <c r="AT133" s="18" t="s">
        <v>302</v>
      </c>
      <c r="AU133" s="18" t="s">
        <v>80</v>
      </c>
      <c r="AY133" s="18" t="s">
        <v>174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173</v>
      </c>
      <c r="BK133" s="199">
        <f>ROUND(I133*H133,2)</f>
        <v>0</v>
      </c>
      <c r="BL133" s="18" t="s">
        <v>173</v>
      </c>
      <c r="BM133" s="18" t="s">
        <v>281</v>
      </c>
    </row>
    <row r="134" s="1" customFormat="1">
      <c r="B134" s="40"/>
      <c r="C134" s="41"/>
      <c r="D134" s="200" t="s">
        <v>185</v>
      </c>
      <c r="E134" s="41"/>
      <c r="F134" s="201" t="s">
        <v>392</v>
      </c>
      <c r="G134" s="41"/>
      <c r="H134" s="41"/>
      <c r="I134" s="144"/>
      <c r="J134" s="41"/>
      <c r="K134" s="41"/>
      <c r="L134" s="45"/>
      <c r="M134" s="202"/>
      <c r="N134" s="81"/>
      <c r="O134" s="81"/>
      <c r="P134" s="81"/>
      <c r="Q134" s="81"/>
      <c r="R134" s="81"/>
      <c r="S134" s="81"/>
      <c r="T134" s="82"/>
      <c r="AT134" s="18" t="s">
        <v>185</v>
      </c>
      <c r="AU134" s="18" t="s">
        <v>80</v>
      </c>
    </row>
    <row r="135" s="1" customFormat="1" ht="22.5" customHeight="1">
      <c r="B135" s="40"/>
      <c r="C135" s="225" t="s">
        <v>229</v>
      </c>
      <c r="D135" s="225" t="s">
        <v>302</v>
      </c>
      <c r="E135" s="226" t="s">
        <v>521</v>
      </c>
      <c r="F135" s="227" t="s">
        <v>522</v>
      </c>
      <c r="G135" s="228" t="s">
        <v>204</v>
      </c>
      <c r="H135" s="229">
        <v>3</v>
      </c>
      <c r="I135" s="230"/>
      <c r="J135" s="231">
        <f>ROUND(I135*H135,2)</f>
        <v>0</v>
      </c>
      <c r="K135" s="227" t="s">
        <v>172</v>
      </c>
      <c r="L135" s="232"/>
      <c r="M135" s="233" t="s">
        <v>39</v>
      </c>
      <c r="N135" s="234" t="s">
        <v>53</v>
      </c>
      <c r="O135" s="81"/>
      <c r="P135" s="197">
        <f>O135*H135</f>
        <v>0</v>
      </c>
      <c r="Q135" s="197">
        <v>0.10299999999999999</v>
      </c>
      <c r="R135" s="197">
        <f>Q135*H135</f>
        <v>0.309</v>
      </c>
      <c r="S135" s="197">
        <v>0</v>
      </c>
      <c r="T135" s="198">
        <f>S135*H135</f>
        <v>0</v>
      </c>
      <c r="AR135" s="18" t="s">
        <v>191</v>
      </c>
      <c r="AT135" s="18" t="s">
        <v>302</v>
      </c>
      <c r="AU135" s="18" t="s">
        <v>80</v>
      </c>
      <c r="AY135" s="18" t="s">
        <v>174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173</v>
      </c>
      <c r="BK135" s="199">
        <f>ROUND(I135*H135,2)</f>
        <v>0</v>
      </c>
      <c r="BL135" s="18" t="s">
        <v>173</v>
      </c>
      <c r="BM135" s="18" t="s">
        <v>286</v>
      </c>
    </row>
    <row r="136" s="1" customFormat="1" ht="22.5" customHeight="1">
      <c r="B136" s="40"/>
      <c r="C136" s="225" t="s">
        <v>292</v>
      </c>
      <c r="D136" s="225" t="s">
        <v>302</v>
      </c>
      <c r="E136" s="226" t="s">
        <v>307</v>
      </c>
      <c r="F136" s="227" t="s">
        <v>308</v>
      </c>
      <c r="G136" s="228" t="s">
        <v>204</v>
      </c>
      <c r="H136" s="229">
        <v>456</v>
      </c>
      <c r="I136" s="230"/>
      <c r="J136" s="231">
        <f>ROUND(I136*H136,2)</f>
        <v>0</v>
      </c>
      <c r="K136" s="227" t="s">
        <v>172</v>
      </c>
      <c r="L136" s="232"/>
      <c r="M136" s="233" t="s">
        <v>39</v>
      </c>
      <c r="N136" s="234" t="s">
        <v>53</v>
      </c>
      <c r="O136" s="81"/>
      <c r="P136" s="197">
        <f>O136*H136</f>
        <v>0</v>
      </c>
      <c r="Q136" s="197">
        <v>0.00012</v>
      </c>
      <c r="R136" s="197">
        <f>Q136*H136</f>
        <v>0.054720000000000005</v>
      </c>
      <c r="S136" s="197">
        <v>0</v>
      </c>
      <c r="T136" s="198">
        <f>S136*H136</f>
        <v>0</v>
      </c>
      <c r="AR136" s="18" t="s">
        <v>191</v>
      </c>
      <c r="AT136" s="18" t="s">
        <v>302</v>
      </c>
      <c r="AU136" s="18" t="s">
        <v>80</v>
      </c>
      <c r="AY136" s="18" t="s">
        <v>174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173</v>
      </c>
      <c r="BK136" s="199">
        <f>ROUND(I136*H136,2)</f>
        <v>0</v>
      </c>
      <c r="BL136" s="18" t="s">
        <v>173</v>
      </c>
      <c r="BM136" s="18" t="s">
        <v>290</v>
      </c>
    </row>
    <row r="137" s="1" customFormat="1" ht="22.5" customHeight="1">
      <c r="B137" s="40"/>
      <c r="C137" s="225" t="s">
        <v>233</v>
      </c>
      <c r="D137" s="225" t="s">
        <v>302</v>
      </c>
      <c r="E137" s="226" t="s">
        <v>314</v>
      </c>
      <c r="F137" s="227" t="s">
        <v>315</v>
      </c>
      <c r="G137" s="228" t="s">
        <v>204</v>
      </c>
      <c r="H137" s="229">
        <v>456</v>
      </c>
      <c r="I137" s="230"/>
      <c r="J137" s="231">
        <f>ROUND(I137*H137,2)</f>
        <v>0</v>
      </c>
      <c r="K137" s="227" t="s">
        <v>172</v>
      </c>
      <c r="L137" s="232"/>
      <c r="M137" s="233" t="s">
        <v>39</v>
      </c>
      <c r="N137" s="234" t="s">
        <v>53</v>
      </c>
      <c r="O137" s="81"/>
      <c r="P137" s="197">
        <f>O137*H137</f>
        <v>0</v>
      </c>
      <c r="Q137" s="197">
        <v>9.0000000000000006E-05</v>
      </c>
      <c r="R137" s="197">
        <f>Q137*H137</f>
        <v>0.04104</v>
      </c>
      <c r="S137" s="197">
        <v>0</v>
      </c>
      <c r="T137" s="198">
        <f>S137*H137</f>
        <v>0</v>
      </c>
      <c r="AR137" s="18" t="s">
        <v>191</v>
      </c>
      <c r="AT137" s="18" t="s">
        <v>302</v>
      </c>
      <c r="AU137" s="18" t="s">
        <v>80</v>
      </c>
      <c r="AY137" s="18" t="s">
        <v>174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173</v>
      </c>
      <c r="BK137" s="199">
        <f>ROUND(I137*H137,2)</f>
        <v>0</v>
      </c>
      <c r="BL137" s="18" t="s">
        <v>173</v>
      </c>
      <c r="BM137" s="18" t="s">
        <v>295</v>
      </c>
    </row>
    <row r="138" s="1" customFormat="1" ht="22.5" customHeight="1">
      <c r="B138" s="40"/>
      <c r="C138" s="225" t="s">
        <v>301</v>
      </c>
      <c r="D138" s="225" t="s">
        <v>302</v>
      </c>
      <c r="E138" s="226" t="s">
        <v>318</v>
      </c>
      <c r="F138" s="227" t="s">
        <v>319</v>
      </c>
      <c r="G138" s="228" t="s">
        <v>204</v>
      </c>
      <c r="H138" s="229">
        <v>456</v>
      </c>
      <c r="I138" s="230"/>
      <c r="J138" s="231">
        <f>ROUND(I138*H138,2)</f>
        <v>0</v>
      </c>
      <c r="K138" s="227" t="s">
        <v>172</v>
      </c>
      <c r="L138" s="232"/>
      <c r="M138" s="233" t="s">
        <v>39</v>
      </c>
      <c r="N138" s="234" t="s">
        <v>53</v>
      </c>
      <c r="O138" s="81"/>
      <c r="P138" s="197">
        <f>O138*H138</f>
        <v>0</v>
      </c>
      <c r="Q138" s="197">
        <v>0.00040999999999999999</v>
      </c>
      <c r="R138" s="197">
        <f>Q138*H138</f>
        <v>0.18695999999999999</v>
      </c>
      <c r="S138" s="197">
        <v>0</v>
      </c>
      <c r="T138" s="198">
        <f>S138*H138</f>
        <v>0</v>
      </c>
      <c r="AR138" s="18" t="s">
        <v>191</v>
      </c>
      <c r="AT138" s="18" t="s">
        <v>302</v>
      </c>
      <c r="AU138" s="18" t="s">
        <v>80</v>
      </c>
      <c r="AY138" s="18" t="s">
        <v>174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173</v>
      </c>
      <c r="BK138" s="199">
        <f>ROUND(I138*H138,2)</f>
        <v>0</v>
      </c>
      <c r="BL138" s="18" t="s">
        <v>173</v>
      </c>
      <c r="BM138" s="18" t="s">
        <v>299</v>
      </c>
    </row>
    <row r="139" s="1" customFormat="1" ht="22.5" customHeight="1">
      <c r="B139" s="40"/>
      <c r="C139" s="225" t="s">
        <v>239</v>
      </c>
      <c r="D139" s="225" t="s">
        <v>302</v>
      </c>
      <c r="E139" s="226" t="s">
        <v>321</v>
      </c>
      <c r="F139" s="227" t="s">
        <v>322</v>
      </c>
      <c r="G139" s="228" t="s">
        <v>204</v>
      </c>
      <c r="H139" s="229">
        <v>456</v>
      </c>
      <c r="I139" s="230"/>
      <c r="J139" s="231">
        <f>ROUND(I139*H139,2)</f>
        <v>0</v>
      </c>
      <c r="K139" s="227" t="s">
        <v>172</v>
      </c>
      <c r="L139" s="232"/>
      <c r="M139" s="233" t="s">
        <v>39</v>
      </c>
      <c r="N139" s="234" t="s">
        <v>53</v>
      </c>
      <c r="O139" s="81"/>
      <c r="P139" s="197">
        <f>O139*H139</f>
        <v>0</v>
      </c>
      <c r="Q139" s="197">
        <v>5.0000000000000002E-05</v>
      </c>
      <c r="R139" s="197">
        <f>Q139*H139</f>
        <v>0.022800000000000001</v>
      </c>
      <c r="S139" s="197">
        <v>0</v>
      </c>
      <c r="T139" s="198">
        <f>S139*H139</f>
        <v>0</v>
      </c>
      <c r="AR139" s="18" t="s">
        <v>191</v>
      </c>
      <c r="AT139" s="18" t="s">
        <v>302</v>
      </c>
      <c r="AU139" s="18" t="s">
        <v>80</v>
      </c>
      <c r="AY139" s="18" t="s">
        <v>174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173</v>
      </c>
      <c r="BK139" s="199">
        <f>ROUND(I139*H139,2)</f>
        <v>0</v>
      </c>
      <c r="BL139" s="18" t="s">
        <v>173</v>
      </c>
      <c r="BM139" s="18" t="s">
        <v>393</v>
      </c>
    </row>
    <row r="140" s="1" customFormat="1" ht="22.5" customHeight="1">
      <c r="B140" s="40"/>
      <c r="C140" s="225" t="s">
        <v>310</v>
      </c>
      <c r="D140" s="225" t="s">
        <v>302</v>
      </c>
      <c r="E140" s="226" t="s">
        <v>325</v>
      </c>
      <c r="F140" s="227" t="s">
        <v>326</v>
      </c>
      <c r="G140" s="228" t="s">
        <v>204</v>
      </c>
      <c r="H140" s="229">
        <v>234</v>
      </c>
      <c r="I140" s="230"/>
      <c r="J140" s="231">
        <f>ROUND(I140*H140,2)</f>
        <v>0</v>
      </c>
      <c r="K140" s="227" t="s">
        <v>172</v>
      </c>
      <c r="L140" s="232"/>
      <c r="M140" s="233" t="s">
        <v>39</v>
      </c>
      <c r="N140" s="234" t="s">
        <v>53</v>
      </c>
      <c r="O140" s="81"/>
      <c r="P140" s="197">
        <f>O140*H140</f>
        <v>0</v>
      </c>
      <c r="Q140" s="197">
        <v>0.00018000000000000001</v>
      </c>
      <c r="R140" s="197">
        <f>Q140*H140</f>
        <v>0.042120000000000005</v>
      </c>
      <c r="S140" s="197">
        <v>0</v>
      </c>
      <c r="T140" s="198">
        <f>S140*H140</f>
        <v>0</v>
      </c>
      <c r="AR140" s="18" t="s">
        <v>191</v>
      </c>
      <c r="AT140" s="18" t="s">
        <v>302</v>
      </c>
      <c r="AU140" s="18" t="s">
        <v>80</v>
      </c>
      <c r="AY140" s="18" t="s">
        <v>174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173</v>
      </c>
      <c r="BK140" s="199">
        <f>ROUND(I140*H140,2)</f>
        <v>0</v>
      </c>
      <c r="BL140" s="18" t="s">
        <v>173</v>
      </c>
      <c r="BM140" s="18" t="s">
        <v>394</v>
      </c>
    </row>
    <row r="141" s="1" customFormat="1" ht="22.5" customHeight="1">
      <c r="B141" s="40"/>
      <c r="C141" s="225" t="s">
        <v>243</v>
      </c>
      <c r="D141" s="225" t="s">
        <v>302</v>
      </c>
      <c r="E141" s="226" t="s">
        <v>523</v>
      </c>
      <c r="F141" s="227" t="s">
        <v>524</v>
      </c>
      <c r="G141" s="228" t="s">
        <v>204</v>
      </c>
      <c r="H141" s="229">
        <v>6</v>
      </c>
      <c r="I141" s="230"/>
      <c r="J141" s="231">
        <f>ROUND(I141*H141,2)</f>
        <v>0</v>
      </c>
      <c r="K141" s="227" t="s">
        <v>172</v>
      </c>
      <c r="L141" s="232"/>
      <c r="M141" s="233" t="s">
        <v>39</v>
      </c>
      <c r="N141" s="234" t="s">
        <v>53</v>
      </c>
      <c r="O141" s="81"/>
      <c r="P141" s="197">
        <f>O141*H141</f>
        <v>0</v>
      </c>
      <c r="Q141" s="197">
        <v>9.0000000000000006E-05</v>
      </c>
      <c r="R141" s="197">
        <f>Q141*H141</f>
        <v>0.00054000000000000001</v>
      </c>
      <c r="S141" s="197">
        <v>0</v>
      </c>
      <c r="T141" s="198">
        <f>S141*H141</f>
        <v>0</v>
      </c>
      <c r="AR141" s="18" t="s">
        <v>191</v>
      </c>
      <c r="AT141" s="18" t="s">
        <v>302</v>
      </c>
      <c r="AU141" s="18" t="s">
        <v>80</v>
      </c>
      <c r="AY141" s="18" t="s">
        <v>174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173</v>
      </c>
      <c r="BK141" s="199">
        <f>ROUND(I141*H141,2)</f>
        <v>0</v>
      </c>
      <c r="BL141" s="18" t="s">
        <v>173</v>
      </c>
      <c r="BM141" s="18" t="s">
        <v>395</v>
      </c>
    </row>
    <row r="142" s="1" customFormat="1" ht="78.75" customHeight="1">
      <c r="B142" s="40"/>
      <c r="C142" s="188" t="s">
        <v>317</v>
      </c>
      <c r="D142" s="188" t="s">
        <v>168</v>
      </c>
      <c r="E142" s="189" t="s">
        <v>333</v>
      </c>
      <c r="F142" s="190" t="s">
        <v>334</v>
      </c>
      <c r="G142" s="191" t="s">
        <v>171</v>
      </c>
      <c r="H142" s="192">
        <v>127.872</v>
      </c>
      <c r="I142" s="193"/>
      <c r="J142" s="194">
        <f>ROUND(I142*H142,2)</f>
        <v>0</v>
      </c>
      <c r="K142" s="190" t="s">
        <v>172</v>
      </c>
      <c r="L142" s="45"/>
      <c r="M142" s="195" t="s">
        <v>39</v>
      </c>
      <c r="N142" s="196" t="s">
        <v>53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18" t="s">
        <v>173</v>
      </c>
      <c r="AT142" s="18" t="s">
        <v>168</v>
      </c>
      <c r="AU142" s="18" t="s">
        <v>80</v>
      </c>
      <c r="AY142" s="18" t="s">
        <v>174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173</v>
      </c>
      <c r="BK142" s="199">
        <f>ROUND(I142*H142,2)</f>
        <v>0</v>
      </c>
      <c r="BL142" s="18" t="s">
        <v>173</v>
      </c>
      <c r="BM142" s="18" t="s">
        <v>396</v>
      </c>
    </row>
    <row r="143" s="1" customFormat="1">
      <c r="B143" s="40"/>
      <c r="C143" s="41"/>
      <c r="D143" s="200" t="s">
        <v>185</v>
      </c>
      <c r="E143" s="41"/>
      <c r="F143" s="201" t="s">
        <v>525</v>
      </c>
      <c r="G143" s="41"/>
      <c r="H143" s="41"/>
      <c r="I143" s="144"/>
      <c r="J143" s="41"/>
      <c r="K143" s="41"/>
      <c r="L143" s="45"/>
      <c r="M143" s="202"/>
      <c r="N143" s="81"/>
      <c r="O143" s="81"/>
      <c r="P143" s="81"/>
      <c r="Q143" s="81"/>
      <c r="R143" s="81"/>
      <c r="S143" s="81"/>
      <c r="T143" s="82"/>
      <c r="AT143" s="18" t="s">
        <v>185</v>
      </c>
      <c r="AU143" s="18" t="s">
        <v>80</v>
      </c>
    </row>
    <row r="144" s="1" customFormat="1" ht="78.75" customHeight="1">
      <c r="B144" s="40"/>
      <c r="C144" s="188" t="s">
        <v>248</v>
      </c>
      <c r="D144" s="188" t="s">
        <v>168</v>
      </c>
      <c r="E144" s="189" t="s">
        <v>340</v>
      </c>
      <c r="F144" s="190" t="s">
        <v>341</v>
      </c>
      <c r="G144" s="191" t="s">
        <v>171</v>
      </c>
      <c r="H144" s="192">
        <v>14</v>
      </c>
      <c r="I144" s="193"/>
      <c r="J144" s="194">
        <f>ROUND(I144*H144,2)</f>
        <v>0</v>
      </c>
      <c r="K144" s="190" t="s">
        <v>172</v>
      </c>
      <c r="L144" s="45"/>
      <c r="M144" s="195" t="s">
        <v>39</v>
      </c>
      <c r="N144" s="196" t="s">
        <v>53</v>
      </c>
      <c r="O144" s="8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AR144" s="18" t="s">
        <v>173</v>
      </c>
      <c r="AT144" s="18" t="s">
        <v>168</v>
      </c>
      <c r="AU144" s="18" t="s">
        <v>80</v>
      </c>
      <c r="AY144" s="18" t="s">
        <v>174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173</v>
      </c>
      <c r="BK144" s="199">
        <f>ROUND(I144*H144,2)</f>
        <v>0</v>
      </c>
      <c r="BL144" s="18" t="s">
        <v>173</v>
      </c>
      <c r="BM144" s="18" t="s">
        <v>411</v>
      </c>
    </row>
    <row r="145" s="1" customFormat="1">
      <c r="B145" s="40"/>
      <c r="C145" s="41"/>
      <c r="D145" s="200" t="s">
        <v>185</v>
      </c>
      <c r="E145" s="41"/>
      <c r="F145" s="201" t="s">
        <v>526</v>
      </c>
      <c r="G145" s="41"/>
      <c r="H145" s="41"/>
      <c r="I145" s="144"/>
      <c r="J145" s="41"/>
      <c r="K145" s="41"/>
      <c r="L145" s="45"/>
      <c r="M145" s="202"/>
      <c r="N145" s="81"/>
      <c r="O145" s="81"/>
      <c r="P145" s="81"/>
      <c r="Q145" s="81"/>
      <c r="R145" s="81"/>
      <c r="S145" s="81"/>
      <c r="T145" s="82"/>
      <c r="AT145" s="18" t="s">
        <v>185</v>
      </c>
      <c r="AU145" s="18" t="s">
        <v>80</v>
      </c>
    </row>
    <row r="146" s="1" customFormat="1" ht="78.75" customHeight="1">
      <c r="B146" s="40"/>
      <c r="C146" s="188" t="s">
        <v>324</v>
      </c>
      <c r="D146" s="188" t="s">
        <v>168</v>
      </c>
      <c r="E146" s="189" t="s">
        <v>347</v>
      </c>
      <c r="F146" s="190" t="s">
        <v>348</v>
      </c>
      <c r="G146" s="191" t="s">
        <v>171</v>
      </c>
      <c r="H146" s="192">
        <v>4</v>
      </c>
      <c r="I146" s="193"/>
      <c r="J146" s="194">
        <f>ROUND(I146*H146,2)</f>
        <v>0</v>
      </c>
      <c r="K146" s="190" t="s">
        <v>172</v>
      </c>
      <c r="L146" s="45"/>
      <c r="M146" s="195" t="s">
        <v>39</v>
      </c>
      <c r="N146" s="196" t="s">
        <v>53</v>
      </c>
      <c r="O146" s="8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18" t="s">
        <v>173</v>
      </c>
      <c r="AT146" s="18" t="s">
        <v>168</v>
      </c>
      <c r="AU146" s="18" t="s">
        <v>80</v>
      </c>
      <c r="AY146" s="18" t="s">
        <v>174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173</v>
      </c>
      <c r="BK146" s="199">
        <f>ROUND(I146*H146,2)</f>
        <v>0</v>
      </c>
      <c r="BL146" s="18" t="s">
        <v>173</v>
      </c>
      <c r="BM146" s="18" t="s">
        <v>413</v>
      </c>
    </row>
    <row r="147" s="1" customFormat="1">
      <c r="B147" s="40"/>
      <c r="C147" s="41"/>
      <c r="D147" s="200" t="s">
        <v>185</v>
      </c>
      <c r="E147" s="41"/>
      <c r="F147" s="201" t="s">
        <v>527</v>
      </c>
      <c r="G147" s="41"/>
      <c r="H147" s="41"/>
      <c r="I147" s="144"/>
      <c r="J147" s="41"/>
      <c r="K147" s="41"/>
      <c r="L147" s="45"/>
      <c r="M147" s="202"/>
      <c r="N147" s="81"/>
      <c r="O147" s="81"/>
      <c r="P147" s="81"/>
      <c r="Q147" s="81"/>
      <c r="R147" s="81"/>
      <c r="S147" s="81"/>
      <c r="T147" s="82"/>
      <c r="AT147" s="18" t="s">
        <v>185</v>
      </c>
      <c r="AU147" s="18" t="s">
        <v>80</v>
      </c>
    </row>
    <row r="148" s="1" customFormat="1" ht="33.75" customHeight="1">
      <c r="B148" s="40"/>
      <c r="C148" s="188" t="s">
        <v>252</v>
      </c>
      <c r="D148" s="188" t="s">
        <v>168</v>
      </c>
      <c r="E148" s="189" t="s">
        <v>353</v>
      </c>
      <c r="F148" s="190" t="s">
        <v>354</v>
      </c>
      <c r="G148" s="191" t="s">
        <v>171</v>
      </c>
      <c r="H148" s="192">
        <v>10.791</v>
      </c>
      <c r="I148" s="193"/>
      <c r="J148" s="194">
        <f>ROUND(I148*H148,2)</f>
        <v>0</v>
      </c>
      <c r="K148" s="190" t="s">
        <v>172</v>
      </c>
      <c r="L148" s="45"/>
      <c r="M148" s="195" t="s">
        <v>39</v>
      </c>
      <c r="N148" s="196" t="s">
        <v>53</v>
      </c>
      <c r="O148" s="8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8" t="s">
        <v>173</v>
      </c>
      <c r="AT148" s="18" t="s">
        <v>168</v>
      </c>
      <c r="AU148" s="18" t="s">
        <v>80</v>
      </c>
      <c r="AY148" s="18" t="s">
        <v>174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173</v>
      </c>
      <c r="BK148" s="199">
        <f>ROUND(I148*H148,2)</f>
        <v>0</v>
      </c>
      <c r="BL148" s="18" t="s">
        <v>173</v>
      </c>
      <c r="BM148" s="18" t="s">
        <v>415</v>
      </c>
    </row>
    <row r="149" s="1" customFormat="1">
      <c r="B149" s="40"/>
      <c r="C149" s="41"/>
      <c r="D149" s="200" t="s">
        <v>185</v>
      </c>
      <c r="E149" s="41"/>
      <c r="F149" s="201" t="s">
        <v>528</v>
      </c>
      <c r="G149" s="41"/>
      <c r="H149" s="41"/>
      <c r="I149" s="144"/>
      <c r="J149" s="41"/>
      <c r="K149" s="41"/>
      <c r="L149" s="45"/>
      <c r="M149" s="202"/>
      <c r="N149" s="81"/>
      <c r="O149" s="81"/>
      <c r="P149" s="81"/>
      <c r="Q149" s="81"/>
      <c r="R149" s="81"/>
      <c r="S149" s="81"/>
      <c r="T149" s="82"/>
      <c r="AT149" s="18" t="s">
        <v>185</v>
      </c>
      <c r="AU149" s="18" t="s">
        <v>80</v>
      </c>
    </row>
    <row r="150" s="1" customFormat="1" ht="33.75" customHeight="1">
      <c r="B150" s="40"/>
      <c r="C150" s="188" t="s">
        <v>332</v>
      </c>
      <c r="D150" s="188" t="s">
        <v>168</v>
      </c>
      <c r="E150" s="189" t="s">
        <v>357</v>
      </c>
      <c r="F150" s="190" t="s">
        <v>358</v>
      </c>
      <c r="G150" s="191" t="s">
        <v>171</v>
      </c>
      <c r="H150" s="192">
        <v>0.042999999999999997</v>
      </c>
      <c r="I150" s="193"/>
      <c r="J150" s="194">
        <f>ROUND(I150*H150,2)</f>
        <v>0</v>
      </c>
      <c r="K150" s="190" t="s">
        <v>172</v>
      </c>
      <c r="L150" s="45"/>
      <c r="M150" s="195" t="s">
        <v>39</v>
      </c>
      <c r="N150" s="196" t="s">
        <v>53</v>
      </c>
      <c r="O150" s="8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AR150" s="18" t="s">
        <v>173</v>
      </c>
      <c r="AT150" s="18" t="s">
        <v>168</v>
      </c>
      <c r="AU150" s="18" t="s">
        <v>80</v>
      </c>
      <c r="AY150" s="18" t="s">
        <v>174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173</v>
      </c>
      <c r="BK150" s="199">
        <f>ROUND(I150*H150,2)</f>
        <v>0</v>
      </c>
      <c r="BL150" s="18" t="s">
        <v>173</v>
      </c>
      <c r="BM150" s="18" t="s">
        <v>335</v>
      </c>
    </row>
    <row r="151" s="1" customFormat="1">
      <c r="B151" s="40"/>
      <c r="C151" s="41"/>
      <c r="D151" s="200" t="s">
        <v>185</v>
      </c>
      <c r="E151" s="41"/>
      <c r="F151" s="201" t="s">
        <v>529</v>
      </c>
      <c r="G151" s="41"/>
      <c r="H151" s="41"/>
      <c r="I151" s="144"/>
      <c r="J151" s="41"/>
      <c r="K151" s="41"/>
      <c r="L151" s="45"/>
      <c r="M151" s="246"/>
      <c r="N151" s="247"/>
      <c r="O151" s="247"/>
      <c r="P151" s="247"/>
      <c r="Q151" s="247"/>
      <c r="R151" s="247"/>
      <c r="S151" s="247"/>
      <c r="T151" s="248"/>
      <c r="AT151" s="18" t="s">
        <v>185</v>
      </c>
      <c r="AU151" s="18" t="s">
        <v>80</v>
      </c>
    </row>
    <row r="152" s="1" customFormat="1" ht="6.96" customHeight="1">
      <c r="B152" s="59"/>
      <c r="C152" s="60"/>
      <c r="D152" s="60"/>
      <c r="E152" s="60"/>
      <c r="F152" s="60"/>
      <c r="G152" s="60"/>
      <c r="H152" s="60"/>
      <c r="I152" s="168"/>
      <c r="J152" s="60"/>
      <c r="K152" s="60"/>
      <c r="L152" s="45"/>
    </row>
  </sheetData>
  <sheetProtection sheet="1" autoFilter="0" formatColumns="0" formatRows="0" objects="1" scenarios="1" spinCount="100000" saltValue="BGHKV0RHKfmFzfgpbxHXotwt7plrJ2Esrpslo6a3/rmv6n79xPacVTHb0Fc5uD4dzHu0QNwaVxhQ2uFUXm09ug==" hashValue="fw+OcMghAxHRgtTKrfLzUj3EG+3NVBXZbz0N57Qqu+lBwvI9rvgdWUL8h3c3phM5QehamXEE+xtivL6gc4ddMA==" algorithmName="SHA-512" password="CC35"/>
  <autoFilter ref="C84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109</v>
      </c>
      <c r="AZ2" s="259" t="s">
        <v>530</v>
      </c>
      <c r="BA2" s="259" t="s">
        <v>531</v>
      </c>
      <c r="BB2" s="259" t="s">
        <v>219</v>
      </c>
      <c r="BC2" s="259" t="s">
        <v>532</v>
      </c>
      <c r="BD2" s="259" t="s">
        <v>89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  <c r="AZ3" s="259" t="s">
        <v>533</v>
      </c>
      <c r="BA3" s="259" t="s">
        <v>534</v>
      </c>
      <c r="BB3" s="259" t="s">
        <v>190</v>
      </c>
      <c r="BC3" s="259" t="s">
        <v>535</v>
      </c>
      <c r="BD3" s="259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148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536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ROUND(J87,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ROUND((SUM(BE87:BE121)),  2)</f>
        <v>0</v>
      </c>
      <c r="I35" s="157">
        <v>0.20999999999999999</v>
      </c>
      <c r="J35" s="156">
        <f>ROUND(((SUM(BE87:BE121))*I35),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ROUND((SUM(BF87:BF121)),  2)</f>
        <v>0</v>
      </c>
      <c r="I36" s="157">
        <v>0.14999999999999999</v>
      </c>
      <c r="J36" s="156">
        <f>ROUND(((SUM(BF87:BF121))*I36),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ROUND((SUM(BG87:BG121)),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ROUND((SUM(BH87:BH121)),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ROUND((SUM(BI87:BI121)),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148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Č16 - GPK - propracování ASP s DGS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J87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537</v>
      </c>
      <c r="E64" s="263"/>
      <c r="F64" s="263"/>
      <c r="G64" s="263"/>
      <c r="H64" s="263"/>
      <c r="I64" s="264"/>
      <c r="J64" s="265">
        <f>J116</f>
        <v>0</v>
      </c>
      <c r="K64" s="261"/>
      <c r="L64" s="266"/>
    </row>
    <row r="65" s="14" customFormat="1" ht="19.92" customHeight="1">
      <c r="B65" s="267"/>
      <c r="C65" s="123"/>
      <c r="D65" s="268" t="s">
        <v>538</v>
      </c>
      <c r="E65" s="269"/>
      <c r="F65" s="269"/>
      <c r="G65" s="269"/>
      <c r="H65" s="269"/>
      <c r="I65" s="270"/>
      <c r="J65" s="271">
        <f>J117</f>
        <v>0</v>
      </c>
      <c r="K65" s="123"/>
      <c r="L65" s="272"/>
    </row>
    <row r="66" s="1" customFormat="1" ht="21.84" customHeight="1">
      <c r="B66" s="40"/>
      <c r="C66" s="41"/>
      <c r="D66" s="41"/>
      <c r="E66" s="41"/>
      <c r="F66" s="41"/>
      <c r="G66" s="41"/>
      <c r="H66" s="41"/>
      <c r="I66" s="144"/>
      <c r="J66" s="41"/>
      <c r="K66" s="41"/>
      <c r="L66" s="45"/>
    </row>
    <row r="67" s="1" customFormat="1" ht="6.96" customHeight="1">
      <c r="B67" s="59"/>
      <c r="C67" s="60"/>
      <c r="D67" s="60"/>
      <c r="E67" s="60"/>
      <c r="F67" s="60"/>
      <c r="G67" s="60"/>
      <c r="H67" s="60"/>
      <c r="I67" s="168"/>
      <c r="J67" s="60"/>
      <c r="K67" s="60"/>
      <c r="L67" s="45"/>
    </row>
    <row r="71" s="1" customFormat="1" ht="6.96" customHeight="1">
      <c r="B71" s="61"/>
      <c r="C71" s="62"/>
      <c r="D71" s="62"/>
      <c r="E71" s="62"/>
      <c r="F71" s="62"/>
      <c r="G71" s="62"/>
      <c r="H71" s="62"/>
      <c r="I71" s="171"/>
      <c r="J71" s="62"/>
      <c r="K71" s="62"/>
      <c r="L71" s="45"/>
    </row>
    <row r="72" s="1" customFormat="1" ht="24.96" customHeight="1">
      <c r="B72" s="40"/>
      <c r="C72" s="24" t="s">
        <v>155</v>
      </c>
      <c r="D72" s="41"/>
      <c r="E72" s="41"/>
      <c r="F72" s="41"/>
      <c r="G72" s="41"/>
      <c r="H72" s="41"/>
      <c r="I72" s="144"/>
      <c r="J72" s="41"/>
      <c r="K72" s="41"/>
      <c r="L72" s="45"/>
    </row>
    <row r="73" s="1" customFormat="1" ht="6.96" customHeight="1">
      <c r="B73" s="40"/>
      <c r="C73" s="41"/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12" customHeight="1">
      <c r="B74" s="40"/>
      <c r="C74" s="33" t="s">
        <v>16</v>
      </c>
      <c r="D74" s="41"/>
      <c r="E74" s="41"/>
      <c r="F74" s="41"/>
      <c r="G74" s="41"/>
      <c r="H74" s="41"/>
      <c r="I74" s="144"/>
      <c r="J74" s="41"/>
      <c r="K74" s="41"/>
      <c r="L74" s="45"/>
    </row>
    <row r="75" s="1" customFormat="1" ht="16.5" customHeight="1">
      <c r="B75" s="40"/>
      <c r="C75" s="41"/>
      <c r="D75" s="41"/>
      <c r="E75" s="172" t="str">
        <f>E7</f>
        <v>Oprava přejezdů P58,P60,P61 Měcholupy-Žatec</v>
      </c>
      <c r="F75" s="33"/>
      <c r="G75" s="33"/>
      <c r="H75" s="33"/>
      <c r="I75" s="144"/>
      <c r="J75" s="41"/>
      <c r="K75" s="41"/>
      <c r="L75" s="45"/>
    </row>
    <row r="76" ht="12" customHeight="1">
      <c r="B76" s="22"/>
      <c r="C76" s="33" t="s">
        <v>147</v>
      </c>
      <c r="D76" s="23"/>
      <c r="E76" s="23"/>
      <c r="F76" s="23"/>
      <c r="G76" s="23"/>
      <c r="H76" s="23"/>
      <c r="I76" s="137"/>
      <c r="J76" s="23"/>
      <c r="K76" s="23"/>
      <c r="L76" s="21"/>
    </row>
    <row r="77" s="1" customFormat="1" ht="16.5" customHeight="1">
      <c r="B77" s="40"/>
      <c r="C77" s="41"/>
      <c r="D77" s="41"/>
      <c r="E77" s="172" t="s">
        <v>148</v>
      </c>
      <c r="F77" s="41"/>
      <c r="G77" s="41"/>
      <c r="H77" s="41"/>
      <c r="I77" s="144"/>
      <c r="J77" s="41"/>
      <c r="K77" s="41"/>
      <c r="L77" s="45"/>
    </row>
    <row r="78" s="1" customFormat="1" ht="12" customHeight="1">
      <c r="B78" s="40"/>
      <c r="C78" s="33" t="s">
        <v>149</v>
      </c>
      <c r="D78" s="41"/>
      <c r="E78" s="41"/>
      <c r="F78" s="41"/>
      <c r="G78" s="41"/>
      <c r="H78" s="41"/>
      <c r="I78" s="144"/>
      <c r="J78" s="41"/>
      <c r="K78" s="41"/>
      <c r="L78" s="45"/>
    </row>
    <row r="79" s="1" customFormat="1" ht="16.5" customHeight="1">
      <c r="B79" s="40"/>
      <c r="C79" s="41"/>
      <c r="D79" s="41"/>
      <c r="E79" s="66" t="str">
        <f>E11</f>
        <v>Č16 - GPK - propracování ASP s DGS</v>
      </c>
      <c r="F79" s="41"/>
      <c r="G79" s="41"/>
      <c r="H79" s="41"/>
      <c r="I79" s="144"/>
      <c r="J79" s="41"/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4"/>
      <c r="J80" s="41"/>
      <c r="K80" s="41"/>
      <c r="L80" s="45"/>
    </row>
    <row r="81" s="1" customFormat="1" ht="12" customHeight="1">
      <c r="B81" s="40"/>
      <c r="C81" s="33" t="s">
        <v>22</v>
      </c>
      <c r="D81" s="41"/>
      <c r="E81" s="41"/>
      <c r="F81" s="28" t="str">
        <f>F14</f>
        <v>TO Žatec</v>
      </c>
      <c r="G81" s="41"/>
      <c r="H81" s="41"/>
      <c r="I81" s="146" t="s">
        <v>24</v>
      </c>
      <c r="J81" s="69" t="str">
        <f>IF(J14="","",J14)</f>
        <v>18. 2. 2019</v>
      </c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4"/>
      <c r="J82" s="41"/>
      <c r="K82" s="41"/>
      <c r="L82" s="45"/>
    </row>
    <row r="83" s="1" customFormat="1" ht="13.65" customHeight="1">
      <c r="B83" s="40"/>
      <c r="C83" s="33" t="s">
        <v>30</v>
      </c>
      <c r="D83" s="41"/>
      <c r="E83" s="41"/>
      <c r="F83" s="28" t="str">
        <f>E17</f>
        <v>SŽDC s.o., OŘ UNL, ST Most</v>
      </c>
      <c r="G83" s="41"/>
      <c r="H83" s="41"/>
      <c r="I83" s="146" t="s">
        <v>38</v>
      </c>
      <c r="J83" s="38" t="str">
        <f>E23</f>
        <v xml:space="preserve"> </v>
      </c>
      <c r="K83" s="41"/>
      <c r="L83" s="45"/>
    </row>
    <row r="84" s="1" customFormat="1" ht="38.55" customHeight="1">
      <c r="B84" s="40"/>
      <c r="C84" s="33" t="s">
        <v>36</v>
      </c>
      <c r="D84" s="41"/>
      <c r="E84" s="41"/>
      <c r="F84" s="28" t="str">
        <f>IF(E20="","",E20)</f>
        <v>Vyplň údaj</v>
      </c>
      <c r="G84" s="41"/>
      <c r="H84" s="41"/>
      <c r="I84" s="146" t="s">
        <v>42</v>
      </c>
      <c r="J84" s="38" t="str">
        <f>E26</f>
        <v>Ing. Horák Jiří, horak@szdc.cz, 602155923</v>
      </c>
      <c r="K84" s="41"/>
      <c r="L84" s="45"/>
    </row>
    <row r="85" s="1" customFormat="1" ht="10.32" customHeight="1">
      <c r="B85" s="40"/>
      <c r="C85" s="41"/>
      <c r="D85" s="41"/>
      <c r="E85" s="41"/>
      <c r="F85" s="41"/>
      <c r="G85" s="41"/>
      <c r="H85" s="41"/>
      <c r="I85" s="144"/>
      <c r="J85" s="41"/>
      <c r="K85" s="41"/>
      <c r="L85" s="45"/>
    </row>
    <row r="86" s="8" customFormat="1" ht="29.28" customHeight="1">
      <c r="B86" s="178"/>
      <c r="C86" s="179" t="s">
        <v>156</v>
      </c>
      <c r="D86" s="180" t="s">
        <v>65</v>
      </c>
      <c r="E86" s="180" t="s">
        <v>61</v>
      </c>
      <c r="F86" s="180" t="s">
        <v>62</v>
      </c>
      <c r="G86" s="180" t="s">
        <v>157</v>
      </c>
      <c r="H86" s="180" t="s">
        <v>158</v>
      </c>
      <c r="I86" s="181" t="s">
        <v>159</v>
      </c>
      <c r="J86" s="180" t="s">
        <v>153</v>
      </c>
      <c r="K86" s="182" t="s">
        <v>160</v>
      </c>
      <c r="L86" s="183"/>
      <c r="M86" s="89" t="s">
        <v>39</v>
      </c>
      <c r="N86" s="90" t="s">
        <v>50</v>
      </c>
      <c r="O86" s="90" t="s">
        <v>161</v>
      </c>
      <c r="P86" s="90" t="s">
        <v>162</v>
      </c>
      <c r="Q86" s="90" t="s">
        <v>163</v>
      </c>
      <c r="R86" s="90" t="s">
        <v>164</v>
      </c>
      <c r="S86" s="90" t="s">
        <v>165</v>
      </c>
      <c r="T86" s="91" t="s">
        <v>166</v>
      </c>
    </row>
    <row r="87" s="1" customFormat="1" ht="22.8" customHeight="1">
      <c r="B87" s="40"/>
      <c r="C87" s="96" t="s">
        <v>167</v>
      </c>
      <c r="D87" s="41"/>
      <c r="E87" s="41"/>
      <c r="F87" s="41"/>
      <c r="G87" s="41"/>
      <c r="H87" s="41"/>
      <c r="I87" s="144"/>
      <c r="J87" s="184">
        <f>BK87</f>
        <v>0</v>
      </c>
      <c r="K87" s="41"/>
      <c r="L87" s="45"/>
      <c r="M87" s="92"/>
      <c r="N87" s="93"/>
      <c r="O87" s="93"/>
      <c r="P87" s="185">
        <f>P88+SUM(P89:P116)</f>
        <v>0</v>
      </c>
      <c r="Q87" s="93"/>
      <c r="R87" s="185">
        <f>R88+SUM(R89:R116)</f>
        <v>288</v>
      </c>
      <c r="S87" s="93"/>
      <c r="T87" s="186">
        <f>T88+SUM(T89:T116)</f>
        <v>0</v>
      </c>
      <c r="AT87" s="18" t="s">
        <v>79</v>
      </c>
      <c r="AU87" s="18" t="s">
        <v>154</v>
      </c>
      <c r="BK87" s="187">
        <f>BK88+SUM(BK89:BK116)</f>
        <v>0</v>
      </c>
    </row>
    <row r="88" s="1" customFormat="1" ht="33.75" customHeight="1">
      <c r="B88" s="40"/>
      <c r="C88" s="188" t="s">
        <v>87</v>
      </c>
      <c r="D88" s="188" t="s">
        <v>168</v>
      </c>
      <c r="E88" s="189" t="s">
        <v>198</v>
      </c>
      <c r="F88" s="190" t="s">
        <v>199</v>
      </c>
      <c r="G88" s="191" t="s">
        <v>190</v>
      </c>
      <c r="H88" s="192">
        <v>180</v>
      </c>
      <c r="I88" s="193"/>
      <c r="J88" s="194">
        <f>ROUND(I88*H88,2)</f>
        <v>0</v>
      </c>
      <c r="K88" s="190" t="s">
        <v>39</v>
      </c>
      <c r="L88" s="45"/>
      <c r="M88" s="195" t="s">
        <v>39</v>
      </c>
      <c r="N88" s="196" t="s">
        <v>53</v>
      </c>
      <c r="O88" s="81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173</v>
      </c>
      <c r="AT88" s="18" t="s">
        <v>168</v>
      </c>
      <c r="AU88" s="18" t="s">
        <v>80</v>
      </c>
      <c r="AY88" s="18" t="s">
        <v>174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173</v>
      </c>
      <c r="BK88" s="199">
        <f>ROUND(I88*H88,2)</f>
        <v>0</v>
      </c>
      <c r="BL88" s="18" t="s">
        <v>173</v>
      </c>
      <c r="BM88" s="18" t="s">
        <v>539</v>
      </c>
    </row>
    <row r="89" s="1" customFormat="1">
      <c r="B89" s="40"/>
      <c r="C89" s="41"/>
      <c r="D89" s="200" t="s">
        <v>185</v>
      </c>
      <c r="E89" s="41"/>
      <c r="F89" s="201" t="s">
        <v>201</v>
      </c>
      <c r="G89" s="41"/>
      <c r="H89" s="41"/>
      <c r="I89" s="144"/>
      <c r="J89" s="41"/>
      <c r="K89" s="41"/>
      <c r="L89" s="45"/>
      <c r="M89" s="202"/>
      <c r="N89" s="81"/>
      <c r="O89" s="81"/>
      <c r="P89" s="81"/>
      <c r="Q89" s="81"/>
      <c r="R89" s="81"/>
      <c r="S89" s="81"/>
      <c r="T89" s="82"/>
      <c r="AT89" s="18" t="s">
        <v>185</v>
      </c>
      <c r="AU89" s="18" t="s">
        <v>80</v>
      </c>
    </row>
    <row r="90" s="9" customFormat="1">
      <c r="B90" s="203"/>
      <c r="C90" s="204"/>
      <c r="D90" s="200" t="s">
        <v>177</v>
      </c>
      <c r="E90" s="205" t="s">
        <v>39</v>
      </c>
      <c r="F90" s="206" t="s">
        <v>535</v>
      </c>
      <c r="G90" s="204"/>
      <c r="H90" s="207">
        <v>180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177</v>
      </c>
      <c r="AU90" s="213" t="s">
        <v>80</v>
      </c>
      <c r="AV90" s="9" t="s">
        <v>89</v>
      </c>
      <c r="AW90" s="9" t="s">
        <v>41</v>
      </c>
      <c r="AX90" s="9" t="s">
        <v>80</v>
      </c>
      <c r="AY90" s="213" t="s">
        <v>174</v>
      </c>
    </row>
    <row r="91" s="10" customFormat="1">
      <c r="B91" s="214"/>
      <c r="C91" s="215"/>
      <c r="D91" s="200" t="s">
        <v>177</v>
      </c>
      <c r="E91" s="216" t="s">
        <v>533</v>
      </c>
      <c r="F91" s="217" t="s">
        <v>180</v>
      </c>
      <c r="G91" s="215"/>
      <c r="H91" s="218">
        <v>180</v>
      </c>
      <c r="I91" s="219"/>
      <c r="J91" s="215"/>
      <c r="K91" s="215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177</v>
      </c>
      <c r="AU91" s="224" t="s">
        <v>80</v>
      </c>
      <c r="AV91" s="10" t="s">
        <v>173</v>
      </c>
      <c r="AW91" s="10" t="s">
        <v>41</v>
      </c>
      <c r="AX91" s="10" t="s">
        <v>87</v>
      </c>
      <c r="AY91" s="224" t="s">
        <v>174</v>
      </c>
    </row>
    <row r="92" s="1" customFormat="1" ht="45" customHeight="1">
      <c r="B92" s="40"/>
      <c r="C92" s="188" t="s">
        <v>89</v>
      </c>
      <c r="D92" s="188" t="s">
        <v>168</v>
      </c>
      <c r="E92" s="189" t="s">
        <v>250</v>
      </c>
      <c r="F92" s="190" t="s">
        <v>251</v>
      </c>
      <c r="G92" s="191" t="s">
        <v>219</v>
      </c>
      <c r="H92" s="192">
        <v>4.3200000000000003</v>
      </c>
      <c r="I92" s="193"/>
      <c r="J92" s="194">
        <f>ROUND(I92*H92,2)</f>
        <v>0</v>
      </c>
      <c r="K92" s="190" t="s">
        <v>39</v>
      </c>
      <c r="L92" s="45"/>
      <c r="M92" s="195" t="s">
        <v>39</v>
      </c>
      <c r="N92" s="196" t="s">
        <v>53</v>
      </c>
      <c r="O92" s="81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173</v>
      </c>
      <c r="AT92" s="18" t="s">
        <v>168</v>
      </c>
      <c r="AU92" s="18" t="s">
        <v>80</v>
      </c>
      <c r="AY92" s="18" t="s">
        <v>174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173</v>
      </c>
      <c r="BK92" s="199">
        <f>ROUND(I92*H92,2)</f>
        <v>0</v>
      </c>
      <c r="BL92" s="18" t="s">
        <v>173</v>
      </c>
      <c r="BM92" s="18" t="s">
        <v>540</v>
      </c>
    </row>
    <row r="93" s="1" customFormat="1">
      <c r="B93" s="40"/>
      <c r="C93" s="41"/>
      <c r="D93" s="200" t="s">
        <v>185</v>
      </c>
      <c r="E93" s="41"/>
      <c r="F93" s="201" t="s">
        <v>253</v>
      </c>
      <c r="G93" s="41"/>
      <c r="H93" s="41"/>
      <c r="I93" s="144"/>
      <c r="J93" s="41"/>
      <c r="K93" s="41"/>
      <c r="L93" s="45"/>
      <c r="M93" s="202"/>
      <c r="N93" s="81"/>
      <c r="O93" s="81"/>
      <c r="P93" s="81"/>
      <c r="Q93" s="81"/>
      <c r="R93" s="81"/>
      <c r="S93" s="81"/>
      <c r="T93" s="82"/>
      <c r="AT93" s="18" t="s">
        <v>185</v>
      </c>
      <c r="AU93" s="18" t="s">
        <v>80</v>
      </c>
    </row>
    <row r="94" s="9" customFormat="1">
      <c r="B94" s="203"/>
      <c r="C94" s="204"/>
      <c r="D94" s="200" t="s">
        <v>177</v>
      </c>
      <c r="E94" s="205" t="s">
        <v>39</v>
      </c>
      <c r="F94" s="206" t="s">
        <v>541</v>
      </c>
      <c r="G94" s="204"/>
      <c r="H94" s="207">
        <v>0.10000000000000001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177</v>
      </c>
      <c r="AU94" s="213" t="s">
        <v>80</v>
      </c>
      <c r="AV94" s="9" t="s">
        <v>89</v>
      </c>
      <c r="AW94" s="9" t="s">
        <v>41</v>
      </c>
      <c r="AX94" s="9" t="s">
        <v>80</v>
      </c>
      <c r="AY94" s="213" t="s">
        <v>174</v>
      </c>
    </row>
    <row r="95" s="9" customFormat="1">
      <c r="B95" s="203"/>
      <c r="C95" s="204"/>
      <c r="D95" s="200" t="s">
        <v>177</v>
      </c>
      <c r="E95" s="205" t="s">
        <v>39</v>
      </c>
      <c r="F95" s="206" t="s">
        <v>542</v>
      </c>
      <c r="G95" s="204"/>
      <c r="H95" s="207">
        <v>0.10000000000000001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177</v>
      </c>
      <c r="AU95" s="213" t="s">
        <v>80</v>
      </c>
      <c r="AV95" s="9" t="s">
        <v>89</v>
      </c>
      <c r="AW95" s="9" t="s">
        <v>41</v>
      </c>
      <c r="AX95" s="9" t="s">
        <v>80</v>
      </c>
      <c r="AY95" s="213" t="s">
        <v>174</v>
      </c>
    </row>
    <row r="96" s="9" customFormat="1">
      <c r="B96" s="203"/>
      <c r="C96" s="204"/>
      <c r="D96" s="200" t="s">
        <v>177</v>
      </c>
      <c r="E96" s="205" t="s">
        <v>39</v>
      </c>
      <c r="F96" s="206" t="s">
        <v>543</v>
      </c>
      <c r="G96" s="204"/>
      <c r="H96" s="207">
        <v>0.10000000000000001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177</v>
      </c>
      <c r="AU96" s="213" t="s">
        <v>80</v>
      </c>
      <c r="AV96" s="9" t="s">
        <v>89</v>
      </c>
      <c r="AW96" s="9" t="s">
        <v>41</v>
      </c>
      <c r="AX96" s="9" t="s">
        <v>80</v>
      </c>
      <c r="AY96" s="213" t="s">
        <v>174</v>
      </c>
    </row>
    <row r="97" s="9" customFormat="1">
      <c r="B97" s="203"/>
      <c r="C97" s="204"/>
      <c r="D97" s="200" t="s">
        <v>177</v>
      </c>
      <c r="E97" s="205" t="s">
        <v>39</v>
      </c>
      <c r="F97" s="206" t="s">
        <v>544</v>
      </c>
      <c r="G97" s="204"/>
      <c r="H97" s="207">
        <v>0.34999999999999998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177</v>
      </c>
      <c r="AU97" s="213" t="s">
        <v>80</v>
      </c>
      <c r="AV97" s="9" t="s">
        <v>89</v>
      </c>
      <c r="AW97" s="9" t="s">
        <v>41</v>
      </c>
      <c r="AX97" s="9" t="s">
        <v>80</v>
      </c>
      <c r="AY97" s="213" t="s">
        <v>174</v>
      </c>
    </row>
    <row r="98" s="9" customFormat="1">
      <c r="B98" s="203"/>
      <c r="C98" s="204"/>
      <c r="D98" s="200" t="s">
        <v>177</v>
      </c>
      <c r="E98" s="205" t="s">
        <v>39</v>
      </c>
      <c r="F98" s="206" t="s">
        <v>545</v>
      </c>
      <c r="G98" s="204"/>
      <c r="H98" s="207">
        <v>0.10000000000000001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177</v>
      </c>
      <c r="AU98" s="213" t="s">
        <v>80</v>
      </c>
      <c r="AV98" s="9" t="s">
        <v>89</v>
      </c>
      <c r="AW98" s="9" t="s">
        <v>41</v>
      </c>
      <c r="AX98" s="9" t="s">
        <v>80</v>
      </c>
      <c r="AY98" s="213" t="s">
        <v>174</v>
      </c>
    </row>
    <row r="99" s="9" customFormat="1">
      <c r="B99" s="203"/>
      <c r="C99" s="204"/>
      <c r="D99" s="200" t="s">
        <v>177</v>
      </c>
      <c r="E99" s="205" t="s">
        <v>39</v>
      </c>
      <c r="F99" s="206" t="s">
        <v>546</v>
      </c>
      <c r="G99" s="204"/>
      <c r="H99" s="207">
        <v>0.34999999999999998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177</v>
      </c>
      <c r="AU99" s="213" t="s">
        <v>80</v>
      </c>
      <c r="AV99" s="9" t="s">
        <v>89</v>
      </c>
      <c r="AW99" s="9" t="s">
        <v>41</v>
      </c>
      <c r="AX99" s="9" t="s">
        <v>80</v>
      </c>
      <c r="AY99" s="213" t="s">
        <v>174</v>
      </c>
    </row>
    <row r="100" s="9" customFormat="1">
      <c r="B100" s="203"/>
      <c r="C100" s="204"/>
      <c r="D100" s="200" t="s">
        <v>177</v>
      </c>
      <c r="E100" s="205" t="s">
        <v>39</v>
      </c>
      <c r="F100" s="206" t="s">
        <v>547</v>
      </c>
      <c r="G100" s="204"/>
      <c r="H100" s="207">
        <v>0.10000000000000001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177</v>
      </c>
      <c r="AU100" s="213" t="s">
        <v>80</v>
      </c>
      <c r="AV100" s="9" t="s">
        <v>89</v>
      </c>
      <c r="AW100" s="9" t="s">
        <v>41</v>
      </c>
      <c r="AX100" s="9" t="s">
        <v>80</v>
      </c>
      <c r="AY100" s="213" t="s">
        <v>174</v>
      </c>
    </row>
    <row r="101" s="9" customFormat="1">
      <c r="B101" s="203"/>
      <c r="C101" s="204"/>
      <c r="D101" s="200" t="s">
        <v>177</v>
      </c>
      <c r="E101" s="205" t="s">
        <v>39</v>
      </c>
      <c r="F101" s="206" t="s">
        <v>548</v>
      </c>
      <c r="G101" s="204"/>
      <c r="H101" s="207">
        <v>0.10000000000000001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177</v>
      </c>
      <c r="AU101" s="213" t="s">
        <v>80</v>
      </c>
      <c r="AV101" s="9" t="s">
        <v>89</v>
      </c>
      <c r="AW101" s="9" t="s">
        <v>41</v>
      </c>
      <c r="AX101" s="9" t="s">
        <v>80</v>
      </c>
      <c r="AY101" s="213" t="s">
        <v>174</v>
      </c>
    </row>
    <row r="102" s="9" customFormat="1">
      <c r="B102" s="203"/>
      <c r="C102" s="204"/>
      <c r="D102" s="200" t="s">
        <v>177</v>
      </c>
      <c r="E102" s="205" t="s">
        <v>39</v>
      </c>
      <c r="F102" s="206" t="s">
        <v>549</v>
      </c>
      <c r="G102" s="204"/>
      <c r="H102" s="207">
        <v>0.40000000000000002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177</v>
      </c>
      <c r="AU102" s="213" t="s">
        <v>80</v>
      </c>
      <c r="AV102" s="9" t="s">
        <v>89</v>
      </c>
      <c r="AW102" s="9" t="s">
        <v>41</v>
      </c>
      <c r="AX102" s="9" t="s">
        <v>80</v>
      </c>
      <c r="AY102" s="213" t="s">
        <v>174</v>
      </c>
    </row>
    <row r="103" s="9" customFormat="1">
      <c r="B103" s="203"/>
      <c r="C103" s="204"/>
      <c r="D103" s="200" t="s">
        <v>177</v>
      </c>
      <c r="E103" s="205" t="s">
        <v>39</v>
      </c>
      <c r="F103" s="206" t="s">
        <v>550</v>
      </c>
      <c r="G103" s="204"/>
      <c r="H103" s="207">
        <v>0.29999999999999999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177</v>
      </c>
      <c r="AU103" s="213" t="s">
        <v>80</v>
      </c>
      <c r="AV103" s="9" t="s">
        <v>89</v>
      </c>
      <c r="AW103" s="9" t="s">
        <v>41</v>
      </c>
      <c r="AX103" s="9" t="s">
        <v>80</v>
      </c>
      <c r="AY103" s="213" t="s">
        <v>174</v>
      </c>
    </row>
    <row r="104" s="9" customFormat="1">
      <c r="B104" s="203"/>
      <c r="C104" s="204"/>
      <c r="D104" s="200" t="s">
        <v>177</v>
      </c>
      <c r="E104" s="205" t="s">
        <v>39</v>
      </c>
      <c r="F104" s="206" t="s">
        <v>551</v>
      </c>
      <c r="G104" s="204"/>
      <c r="H104" s="207">
        <v>0.10000000000000001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177</v>
      </c>
      <c r="AU104" s="213" t="s">
        <v>80</v>
      </c>
      <c r="AV104" s="9" t="s">
        <v>89</v>
      </c>
      <c r="AW104" s="9" t="s">
        <v>41</v>
      </c>
      <c r="AX104" s="9" t="s">
        <v>80</v>
      </c>
      <c r="AY104" s="213" t="s">
        <v>174</v>
      </c>
    </row>
    <row r="105" s="9" customFormat="1">
      <c r="B105" s="203"/>
      <c r="C105" s="204"/>
      <c r="D105" s="200" t="s">
        <v>177</v>
      </c>
      <c r="E105" s="205" t="s">
        <v>39</v>
      </c>
      <c r="F105" s="206" t="s">
        <v>552</v>
      </c>
      <c r="G105" s="204"/>
      <c r="H105" s="207">
        <v>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177</v>
      </c>
      <c r="AU105" s="213" t="s">
        <v>80</v>
      </c>
      <c r="AV105" s="9" t="s">
        <v>89</v>
      </c>
      <c r="AW105" s="9" t="s">
        <v>41</v>
      </c>
      <c r="AX105" s="9" t="s">
        <v>80</v>
      </c>
      <c r="AY105" s="213" t="s">
        <v>174</v>
      </c>
    </row>
    <row r="106" s="9" customFormat="1">
      <c r="B106" s="203"/>
      <c r="C106" s="204"/>
      <c r="D106" s="200" t="s">
        <v>177</v>
      </c>
      <c r="E106" s="205" t="s">
        <v>39</v>
      </c>
      <c r="F106" s="206" t="s">
        <v>553</v>
      </c>
      <c r="G106" s="204"/>
      <c r="H106" s="207">
        <v>1.22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177</v>
      </c>
      <c r="AU106" s="213" t="s">
        <v>80</v>
      </c>
      <c r="AV106" s="9" t="s">
        <v>89</v>
      </c>
      <c r="AW106" s="9" t="s">
        <v>41</v>
      </c>
      <c r="AX106" s="9" t="s">
        <v>80</v>
      </c>
      <c r="AY106" s="213" t="s">
        <v>174</v>
      </c>
    </row>
    <row r="107" s="10" customFormat="1">
      <c r="B107" s="214"/>
      <c r="C107" s="215"/>
      <c r="D107" s="200" t="s">
        <v>177</v>
      </c>
      <c r="E107" s="216" t="s">
        <v>530</v>
      </c>
      <c r="F107" s="217" t="s">
        <v>180</v>
      </c>
      <c r="G107" s="215"/>
      <c r="H107" s="218">
        <v>4.3200000000000003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177</v>
      </c>
      <c r="AU107" s="224" t="s">
        <v>80</v>
      </c>
      <c r="AV107" s="10" t="s">
        <v>173</v>
      </c>
      <c r="AW107" s="10" t="s">
        <v>41</v>
      </c>
      <c r="AX107" s="10" t="s">
        <v>87</v>
      </c>
      <c r="AY107" s="224" t="s">
        <v>174</v>
      </c>
    </row>
    <row r="108" s="1" customFormat="1" ht="22.5" customHeight="1">
      <c r="B108" s="40"/>
      <c r="C108" s="188" t="s">
        <v>187</v>
      </c>
      <c r="D108" s="188" t="s">
        <v>168</v>
      </c>
      <c r="E108" s="189" t="s">
        <v>260</v>
      </c>
      <c r="F108" s="190" t="s">
        <v>261</v>
      </c>
      <c r="G108" s="191" t="s">
        <v>219</v>
      </c>
      <c r="H108" s="192">
        <v>4.3200000000000003</v>
      </c>
      <c r="I108" s="193"/>
      <c r="J108" s="194">
        <f>ROUND(I108*H108,2)</f>
        <v>0</v>
      </c>
      <c r="K108" s="190" t="s">
        <v>172</v>
      </c>
      <c r="L108" s="45"/>
      <c r="M108" s="195" t="s">
        <v>39</v>
      </c>
      <c r="N108" s="196" t="s">
        <v>53</v>
      </c>
      <c r="O108" s="81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173</v>
      </c>
      <c r="AT108" s="18" t="s">
        <v>168</v>
      </c>
      <c r="AU108" s="18" t="s">
        <v>80</v>
      </c>
      <c r="AY108" s="18" t="s">
        <v>174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173</v>
      </c>
      <c r="BK108" s="199">
        <f>ROUND(I108*H108,2)</f>
        <v>0</v>
      </c>
      <c r="BL108" s="18" t="s">
        <v>173</v>
      </c>
      <c r="BM108" s="18" t="s">
        <v>554</v>
      </c>
    </row>
    <row r="109" s="1" customFormat="1">
      <c r="B109" s="40"/>
      <c r="C109" s="41"/>
      <c r="D109" s="200" t="s">
        <v>175</v>
      </c>
      <c r="E109" s="41"/>
      <c r="F109" s="201" t="s">
        <v>258</v>
      </c>
      <c r="G109" s="41"/>
      <c r="H109" s="41"/>
      <c r="I109" s="144"/>
      <c r="J109" s="41"/>
      <c r="K109" s="41"/>
      <c r="L109" s="45"/>
      <c r="M109" s="202"/>
      <c r="N109" s="81"/>
      <c r="O109" s="81"/>
      <c r="P109" s="81"/>
      <c r="Q109" s="81"/>
      <c r="R109" s="81"/>
      <c r="S109" s="81"/>
      <c r="T109" s="82"/>
      <c r="AT109" s="18" t="s">
        <v>175</v>
      </c>
      <c r="AU109" s="18" t="s">
        <v>80</v>
      </c>
    </row>
    <row r="110" s="9" customFormat="1">
      <c r="B110" s="203"/>
      <c r="C110" s="204"/>
      <c r="D110" s="200" t="s">
        <v>177</v>
      </c>
      <c r="E110" s="205" t="s">
        <v>39</v>
      </c>
      <c r="F110" s="206" t="s">
        <v>530</v>
      </c>
      <c r="G110" s="204"/>
      <c r="H110" s="207">
        <v>4.3200000000000003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177</v>
      </c>
      <c r="AU110" s="213" t="s">
        <v>80</v>
      </c>
      <c r="AV110" s="9" t="s">
        <v>89</v>
      </c>
      <c r="AW110" s="9" t="s">
        <v>41</v>
      </c>
      <c r="AX110" s="9" t="s">
        <v>80</v>
      </c>
      <c r="AY110" s="213" t="s">
        <v>174</v>
      </c>
    </row>
    <row r="111" s="10" customFormat="1">
      <c r="B111" s="214"/>
      <c r="C111" s="215"/>
      <c r="D111" s="200" t="s">
        <v>177</v>
      </c>
      <c r="E111" s="216" t="s">
        <v>39</v>
      </c>
      <c r="F111" s="217" t="s">
        <v>180</v>
      </c>
      <c r="G111" s="215"/>
      <c r="H111" s="218">
        <v>4.3200000000000003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177</v>
      </c>
      <c r="AU111" s="224" t="s">
        <v>80</v>
      </c>
      <c r="AV111" s="10" t="s">
        <v>173</v>
      </c>
      <c r="AW111" s="10" t="s">
        <v>41</v>
      </c>
      <c r="AX111" s="10" t="s">
        <v>87</v>
      </c>
      <c r="AY111" s="224" t="s">
        <v>174</v>
      </c>
    </row>
    <row r="112" s="1" customFormat="1" ht="16.5" customHeight="1">
      <c r="B112" s="40"/>
      <c r="C112" s="225" t="s">
        <v>173</v>
      </c>
      <c r="D112" s="225" t="s">
        <v>302</v>
      </c>
      <c r="E112" s="226" t="s">
        <v>303</v>
      </c>
      <c r="F112" s="227" t="s">
        <v>304</v>
      </c>
      <c r="G112" s="228" t="s">
        <v>171</v>
      </c>
      <c r="H112" s="229">
        <v>288</v>
      </c>
      <c r="I112" s="230"/>
      <c r="J112" s="231">
        <f>ROUND(I112*H112,2)</f>
        <v>0</v>
      </c>
      <c r="K112" s="227" t="s">
        <v>39</v>
      </c>
      <c r="L112" s="232"/>
      <c r="M112" s="233" t="s">
        <v>39</v>
      </c>
      <c r="N112" s="234" t="s">
        <v>53</v>
      </c>
      <c r="O112" s="81"/>
      <c r="P112" s="197">
        <f>O112*H112</f>
        <v>0</v>
      </c>
      <c r="Q112" s="197">
        <v>1</v>
      </c>
      <c r="R112" s="197">
        <f>Q112*H112</f>
        <v>288</v>
      </c>
      <c r="S112" s="197">
        <v>0</v>
      </c>
      <c r="T112" s="198">
        <f>S112*H112</f>
        <v>0</v>
      </c>
      <c r="AR112" s="18" t="s">
        <v>191</v>
      </c>
      <c r="AT112" s="18" t="s">
        <v>302</v>
      </c>
      <c r="AU112" s="18" t="s">
        <v>80</v>
      </c>
      <c r="AY112" s="18" t="s">
        <v>174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173</v>
      </c>
      <c r="BK112" s="199">
        <f>ROUND(I112*H112,2)</f>
        <v>0</v>
      </c>
      <c r="BL112" s="18" t="s">
        <v>173</v>
      </c>
      <c r="BM112" s="18" t="s">
        <v>555</v>
      </c>
    </row>
    <row r="113" s="1" customFormat="1">
      <c r="B113" s="40"/>
      <c r="C113" s="41"/>
      <c r="D113" s="200" t="s">
        <v>185</v>
      </c>
      <c r="E113" s="41"/>
      <c r="F113" s="201" t="s">
        <v>306</v>
      </c>
      <c r="G113" s="41"/>
      <c r="H113" s="41"/>
      <c r="I113" s="144"/>
      <c r="J113" s="41"/>
      <c r="K113" s="41"/>
      <c r="L113" s="45"/>
      <c r="M113" s="202"/>
      <c r="N113" s="81"/>
      <c r="O113" s="81"/>
      <c r="P113" s="81"/>
      <c r="Q113" s="81"/>
      <c r="R113" s="81"/>
      <c r="S113" s="81"/>
      <c r="T113" s="82"/>
      <c r="AT113" s="18" t="s">
        <v>185</v>
      </c>
      <c r="AU113" s="18" t="s">
        <v>80</v>
      </c>
    </row>
    <row r="114" s="9" customFormat="1">
      <c r="B114" s="203"/>
      <c r="C114" s="204"/>
      <c r="D114" s="200" t="s">
        <v>177</v>
      </c>
      <c r="E114" s="205" t="s">
        <v>39</v>
      </c>
      <c r="F114" s="206" t="s">
        <v>556</v>
      </c>
      <c r="G114" s="204"/>
      <c r="H114" s="207">
        <v>288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177</v>
      </c>
      <c r="AU114" s="213" t="s">
        <v>80</v>
      </c>
      <c r="AV114" s="9" t="s">
        <v>89</v>
      </c>
      <c r="AW114" s="9" t="s">
        <v>41</v>
      </c>
      <c r="AX114" s="9" t="s">
        <v>80</v>
      </c>
      <c r="AY114" s="213" t="s">
        <v>174</v>
      </c>
    </row>
    <row r="115" s="10" customFormat="1">
      <c r="B115" s="214"/>
      <c r="C115" s="215"/>
      <c r="D115" s="200" t="s">
        <v>177</v>
      </c>
      <c r="E115" s="216" t="s">
        <v>39</v>
      </c>
      <c r="F115" s="217" t="s">
        <v>180</v>
      </c>
      <c r="G115" s="215"/>
      <c r="H115" s="218">
        <v>288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177</v>
      </c>
      <c r="AU115" s="224" t="s">
        <v>80</v>
      </c>
      <c r="AV115" s="10" t="s">
        <v>173</v>
      </c>
      <c r="AW115" s="10" t="s">
        <v>41</v>
      </c>
      <c r="AX115" s="10" t="s">
        <v>87</v>
      </c>
      <c r="AY115" s="224" t="s">
        <v>174</v>
      </c>
    </row>
    <row r="116" s="15" customFormat="1" ht="25.92" customHeight="1">
      <c r="B116" s="273"/>
      <c r="C116" s="274"/>
      <c r="D116" s="275" t="s">
        <v>79</v>
      </c>
      <c r="E116" s="276" t="s">
        <v>557</v>
      </c>
      <c r="F116" s="276" t="s">
        <v>558</v>
      </c>
      <c r="G116" s="274"/>
      <c r="H116" s="274"/>
      <c r="I116" s="277"/>
      <c r="J116" s="278">
        <f>BK116</f>
        <v>0</v>
      </c>
      <c r="K116" s="274"/>
      <c r="L116" s="279"/>
      <c r="M116" s="280"/>
      <c r="N116" s="281"/>
      <c r="O116" s="281"/>
      <c r="P116" s="282">
        <f>P117</f>
        <v>0</v>
      </c>
      <c r="Q116" s="281"/>
      <c r="R116" s="282">
        <f>R117</f>
        <v>0</v>
      </c>
      <c r="S116" s="281"/>
      <c r="T116" s="283">
        <f>T117</f>
        <v>0</v>
      </c>
      <c r="AR116" s="284" t="s">
        <v>87</v>
      </c>
      <c r="AT116" s="285" t="s">
        <v>79</v>
      </c>
      <c r="AU116" s="285" t="s">
        <v>80</v>
      </c>
      <c r="AY116" s="284" t="s">
        <v>174</v>
      </c>
      <c r="BK116" s="286">
        <f>BK117</f>
        <v>0</v>
      </c>
    </row>
    <row r="117" s="15" customFormat="1" ht="22.8" customHeight="1">
      <c r="B117" s="273"/>
      <c r="C117" s="274"/>
      <c r="D117" s="275" t="s">
        <v>79</v>
      </c>
      <c r="E117" s="287" t="s">
        <v>197</v>
      </c>
      <c r="F117" s="287" t="s">
        <v>559</v>
      </c>
      <c r="G117" s="274"/>
      <c r="H117" s="274"/>
      <c r="I117" s="277"/>
      <c r="J117" s="288">
        <f>BK117</f>
        <v>0</v>
      </c>
      <c r="K117" s="274"/>
      <c r="L117" s="279"/>
      <c r="M117" s="280"/>
      <c r="N117" s="281"/>
      <c r="O117" s="281"/>
      <c r="P117" s="282">
        <f>SUM(P118:P121)</f>
        <v>0</v>
      </c>
      <c r="Q117" s="281"/>
      <c r="R117" s="282">
        <f>SUM(R118:R121)</f>
        <v>0</v>
      </c>
      <c r="S117" s="281"/>
      <c r="T117" s="283">
        <f>SUM(T118:T121)</f>
        <v>0</v>
      </c>
      <c r="AR117" s="284" t="s">
        <v>87</v>
      </c>
      <c r="AT117" s="285" t="s">
        <v>79</v>
      </c>
      <c r="AU117" s="285" t="s">
        <v>87</v>
      </c>
      <c r="AY117" s="284" t="s">
        <v>174</v>
      </c>
      <c r="BK117" s="286">
        <f>SUM(BK118:BK121)</f>
        <v>0</v>
      </c>
    </row>
    <row r="118" s="1" customFormat="1" ht="33.75" customHeight="1">
      <c r="B118" s="40"/>
      <c r="C118" s="188" t="s">
        <v>197</v>
      </c>
      <c r="D118" s="188" t="s">
        <v>168</v>
      </c>
      <c r="E118" s="189" t="s">
        <v>560</v>
      </c>
      <c r="F118" s="190" t="s">
        <v>561</v>
      </c>
      <c r="G118" s="191" t="s">
        <v>219</v>
      </c>
      <c r="H118" s="192">
        <v>0.20000000000000001</v>
      </c>
      <c r="I118" s="193"/>
      <c r="J118" s="194">
        <f>ROUND(I118*H118,2)</f>
        <v>0</v>
      </c>
      <c r="K118" s="190" t="s">
        <v>172</v>
      </c>
      <c r="L118" s="45"/>
      <c r="M118" s="195" t="s">
        <v>39</v>
      </c>
      <c r="N118" s="196" t="s">
        <v>53</v>
      </c>
      <c r="O118" s="81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18" t="s">
        <v>173</v>
      </c>
      <c r="AT118" s="18" t="s">
        <v>168</v>
      </c>
      <c r="AU118" s="18" t="s">
        <v>89</v>
      </c>
      <c r="AY118" s="18" t="s">
        <v>174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8" t="s">
        <v>173</v>
      </c>
      <c r="BK118" s="199">
        <f>ROUND(I118*H118,2)</f>
        <v>0</v>
      </c>
      <c r="BL118" s="18" t="s">
        <v>173</v>
      </c>
      <c r="BM118" s="18" t="s">
        <v>562</v>
      </c>
    </row>
    <row r="119" s="1" customFormat="1">
      <c r="B119" s="40"/>
      <c r="C119" s="41"/>
      <c r="D119" s="200" t="s">
        <v>175</v>
      </c>
      <c r="E119" s="41"/>
      <c r="F119" s="201" t="s">
        <v>563</v>
      </c>
      <c r="G119" s="41"/>
      <c r="H119" s="41"/>
      <c r="I119" s="144"/>
      <c r="J119" s="41"/>
      <c r="K119" s="41"/>
      <c r="L119" s="45"/>
      <c r="M119" s="202"/>
      <c r="N119" s="81"/>
      <c r="O119" s="81"/>
      <c r="P119" s="81"/>
      <c r="Q119" s="81"/>
      <c r="R119" s="81"/>
      <c r="S119" s="81"/>
      <c r="T119" s="82"/>
      <c r="AT119" s="18" t="s">
        <v>175</v>
      </c>
      <c r="AU119" s="18" t="s">
        <v>89</v>
      </c>
    </row>
    <row r="120" s="9" customFormat="1">
      <c r="B120" s="203"/>
      <c r="C120" s="204"/>
      <c r="D120" s="200" t="s">
        <v>177</v>
      </c>
      <c r="E120" s="205" t="s">
        <v>39</v>
      </c>
      <c r="F120" s="206" t="s">
        <v>564</v>
      </c>
      <c r="G120" s="204"/>
      <c r="H120" s="207">
        <v>0.20000000000000001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177</v>
      </c>
      <c r="AU120" s="213" t="s">
        <v>89</v>
      </c>
      <c r="AV120" s="9" t="s">
        <v>89</v>
      </c>
      <c r="AW120" s="9" t="s">
        <v>41</v>
      </c>
      <c r="AX120" s="9" t="s">
        <v>80</v>
      </c>
      <c r="AY120" s="213" t="s">
        <v>174</v>
      </c>
    </row>
    <row r="121" s="10" customFormat="1">
      <c r="B121" s="214"/>
      <c r="C121" s="215"/>
      <c r="D121" s="200" t="s">
        <v>177</v>
      </c>
      <c r="E121" s="216" t="s">
        <v>39</v>
      </c>
      <c r="F121" s="217" t="s">
        <v>180</v>
      </c>
      <c r="G121" s="215"/>
      <c r="H121" s="218">
        <v>0.20000000000000001</v>
      </c>
      <c r="I121" s="219"/>
      <c r="J121" s="215"/>
      <c r="K121" s="215"/>
      <c r="L121" s="220"/>
      <c r="M121" s="289"/>
      <c r="N121" s="290"/>
      <c r="O121" s="290"/>
      <c r="P121" s="290"/>
      <c r="Q121" s="290"/>
      <c r="R121" s="290"/>
      <c r="S121" s="290"/>
      <c r="T121" s="291"/>
      <c r="AT121" s="224" t="s">
        <v>177</v>
      </c>
      <c r="AU121" s="224" t="s">
        <v>89</v>
      </c>
      <c r="AV121" s="10" t="s">
        <v>173</v>
      </c>
      <c r="AW121" s="10" t="s">
        <v>41</v>
      </c>
      <c r="AX121" s="10" t="s">
        <v>87</v>
      </c>
      <c r="AY121" s="224" t="s">
        <v>174</v>
      </c>
    </row>
    <row r="122" s="1" customFormat="1" ht="6.96" customHeight="1">
      <c r="B122" s="59"/>
      <c r="C122" s="60"/>
      <c r="D122" s="60"/>
      <c r="E122" s="60"/>
      <c r="F122" s="60"/>
      <c r="G122" s="60"/>
      <c r="H122" s="60"/>
      <c r="I122" s="168"/>
      <c r="J122" s="60"/>
      <c r="K122" s="60"/>
      <c r="L122" s="45"/>
    </row>
  </sheetData>
  <sheetProtection sheet="1" autoFilter="0" formatColumns="0" formatRows="0" objects="1" scenarios="1" spinCount="100000" saltValue="tx2TcUtDqQNaOPXC0qfpoGxNK70yvmbN8/fS+cchT14vZ8zwHINQRWbxU6L/8TaxcoLmi4iOfQMSpz7Ag9p+UA==" hashValue="3UIQGVnt9NnSd2sTWmnKS1hOwJRHvrMTp3yjTJfrsh6nYW/iuWq6yYcwYW6S2EA9esE7/cRNKwQbQj8m8DNbzg==" algorithmName="SHA-512" password="CC35"/>
  <autoFilter ref="C86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115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565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566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ROUND((SUM(BE88:BE153)),  2)</f>
        <v>0</v>
      </c>
      <c r="I35" s="157">
        <v>0.20999999999999999</v>
      </c>
      <c r="J35" s="156">
        <f>ROUND(((SUM(BE88:BE153))*I35),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ROUND((SUM(BF88:BF153)),  2)</f>
        <v>0</v>
      </c>
      <c r="I36" s="157">
        <v>0.14999999999999999</v>
      </c>
      <c r="J36" s="156">
        <f>ROUND(((SUM(BF88:BF153))*I36),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ROUND((SUM(BG88:BG153)),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ROUND((SUM(BH88:BH153)),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ROUND((SUM(BI88:BI153)),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565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Č21 - km 88,073 - 88,463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J88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537</v>
      </c>
      <c r="E64" s="263"/>
      <c r="F64" s="263"/>
      <c r="G64" s="263"/>
      <c r="H64" s="263"/>
      <c r="I64" s="264"/>
      <c r="J64" s="265">
        <f>J89</f>
        <v>0</v>
      </c>
      <c r="K64" s="261"/>
      <c r="L64" s="266"/>
    </row>
    <row r="65" s="13" customFormat="1" ht="24.96" customHeight="1">
      <c r="B65" s="260"/>
      <c r="C65" s="261"/>
      <c r="D65" s="262" t="s">
        <v>567</v>
      </c>
      <c r="E65" s="263"/>
      <c r="F65" s="263"/>
      <c r="G65" s="263"/>
      <c r="H65" s="263"/>
      <c r="I65" s="264"/>
      <c r="J65" s="265">
        <f>J90</f>
        <v>0</v>
      </c>
      <c r="K65" s="261"/>
      <c r="L65" s="266"/>
    </row>
    <row r="66" s="13" customFormat="1" ht="24.96" customHeight="1">
      <c r="B66" s="260"/>
      <c r="C66" s="261"/>
      <c r="D66" s="262" t="s">
        <v>568</v>
      </c>
      <c r="E66" s="263"/>
      <c r="F66" s="263"/>
      <c r="G66" s="263"/>
      <c r="H66" s="263"/>
      <c r="I66" s="264"/>
      <c r="J66" s="265">
        <f>J141</f>
        <v>0</v>
      </c>
      <c r="K66" s="261"/>
      <c r="L66" s="266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4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8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1"/>
      <c r="J72" s="62"/>
      <c r="K72" s="62"/>
      <c r="L72" s="45"/>
    </row>
    <row r="73" s="1" customFormat="1" ht="24.96" customHeight="1">
      <c r="B73" s="40"/>
      <c r="C73" s="24" t="s">
        <v>155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4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4"/>
      <c r="J75" s="41"/>
      <c r="K75" s="41"/>
      <c r="L75" s="45"/>
    </row>
    <row r="76" s="1" customFormat="1" ht="16.5" customHeight="1">
      <c r="B76" s="40"/>
      <c r="C76" s="41"/>
      <c r="D76" s="41"/>
      <c r="E76" s="172" t="str">
        <f>E7</f>
        <v>Oprava přejezdů P58,P60,P61 Měcholupy-Žatec</v>
      </c>
      <c r="F76" s="33"/>
      <c r="G76" s="33"/>
      <c r="H76" s="33"/>
      <c r="I76" s="144"/>
      <c r="J76" s="41"/>
      <c r="K76" s="41"/>
      <c r="L76" s="45"/>
    </row>
    <row r="77" ht="12" customHeight="1">
      <c r="B77" s="22"/>
      <c r="C77" s="33" t="s">
        <v>147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2" t="s">
        <v>565</v>
      </c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149</v>
      </c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Č21 - km 88,073 - 88,463</v>
      </c>
      <c r="F80" s="41"/>
      <c r="G80" s="41"/>
      <c r="H80" s="41"/>
      <c r="I80" s="144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TO Žatec</v>
      </c>
      <c r="G82" s="41"/>
      <c r="H82" s="41"/>
      <c r="I82" s="146" t="s">
        <v>24</v>
      </c>
      <c r="J82" s="69" t="str">
        <f>IF(J14="","",J14)</f>
        <v>18. 2. 2019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6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6" t="s">
        <v>42</v>
      </c>
      <c r="J85" s="38" t="str">
        <f>E26</f>
        <v>Ing. Horák Jiří, horak@szdc.cz,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4"/>
      <c r="J86" s="41"/>
      <c r="K86" s="41"/>
      <c r="L86" s="45"/>
    </row>
    <row r="87" s="8" customFormat="1" ht="29.28" customHeight="1">
      <c r="B87" s="178"/>
      <c r="C87" s="179" t="s">
        <v>156</v>
      </c>
      <c r="D87" s="180" t="s">
        <v>65</v>
      </c>
      <c r="E87" s="180" t="s">
        <v>61</v>
      </c>
      <c r="F87" s="180" t="s">
        <v>62</v>
      </c>
      <c r="G87" s="180" t="s">
        <v>157</v>
      </c>
      <c r="H87" s="180" t="s">
        <v>158</v>
      </c>
      <c r="I87" s="181" t="s">
        <v>159</v>
      </c>
      <c r="J87" s="180" t="s">
        <v>153</v>
      </c>
      <c r="K87" s="182" t="s">
        <v>160</v>
      </c>
      <c r="L87" s="183"/>
      <c r="M87" s="89" t="s">
        <v>39</v>
      </c>
      <c r="N87" s="90" t="s">
        <v>50</v>
      </c>
      <c r="O87" s="90" t="s">
        <v>161</v>
      </c>
      <c r="P87" s="90" t="s">
        <v>162</v>
      </c>
      <c r="Q87" s="90" t="s">
        <v>163</v>
      </c>
      <c r="R87" s="90" t="s">
        <v>164</v>
      </c>
      <c r="S87" s="90" t="s">
        <v>165</v>
      </c>
      <c r="T87" s="91" t="s">
        <v>166</v>
      </c>
    </row>
    <row r="88" s="1" customFormat="1" ht="22.8" customHeight="1">
      <c r="B88" s="40"/>
      <c r="C88" s="96" t="s">
        <v>167</v>
      </c>
      <c r="D88" s="41"/>
      <c r="E88" s="41"/>
      <c r="F88" s="41"/>
      <c r="G88" s="41"/>
      <c r="H88" s="41"/>
      <c r="I88" s="144"/>
      <c r="J88" s="184">
        <f>BK88</f>
        <v>0</v>
      </c>
      <c r="K88" s="41"/>
      <c r="L88" s="45"/>
      <c r="M88" s="92"/>
      <c r="N88" s="93"/>
      <c r="O88" s="93"/>
      <c r="P88" s="185">
        <f>P89+P90+P141</f>
        <v>0</v>
      </c>
      <c r="Q88" s="93"/>
      <c r="R88" s="185">
        <f>R89+R90+R141</f>
        <v>0</v>
      </c>
      <c r="S88" s="93"/>
      <c r="T88" s="186">
        <f>T89+T90+T141</f>
        <v>0</v>
      </c>
      <c r="AT88" s="18" t="s">
        <v>79</v>
      </c>
      <c r="AU88" s="18" t="s">
        <v>154</v>
      </c>
      <c r="BK88" s="187">
        <f>BK89+BK90+BK141</f>
        <v>0</v>
      </c>
    </row>
    <row r="89" s="15" customFormat="1" ht="25.92" customHeight="1">
      <c r="B89" s="273"/>
      <c r="C89" s="274"/>
      <c r="D89" s="275" t="s">
        <v>79</v>
      </c>
      <c r="E89" s="276" t="s">
        <v>557</v>
      </c>
      <c r="F89" s="276" t="s">
        <v>558</v>
      </c>
      <c r="G89" s="274"/>
      <c r="H89" s="274"/>
      <c r="I89" s="277"/>
      <c r="J89" s="278">
        <f>BK89</f>
        <v>0</v>
      </c>
      <c r="K89" s="274"/>
      <c r="L89" s="279"/>
      <c r="M89" s="280"/>
      <c r="N89" s="281"/>
      <c r="O89" s="281"/>
      <c r="P89" s="282">
        <v>0</v>
      </c>
      <c r="Q89" s="281"/>
      <c r="R89" s="282">
        <v>0</v>
      </c>
      <c r="S89" s="281"/>
      <c r="T89" s="283">
        <v>0</v>
      </c>
      <c r="AR89" s="284" t="s">
        <v>87</v>
      </c>
      <c r="AT89" s="285" t="s">
        <v>79</v>
      </c>
      <c r="AU89" s="285" t="s">
        <v>80</v>
      </c>
      <c r="AY89" s="284" t="s">
        <v>174</v>
      </c>
      <c r="BK89" s="286">
        <v>0</v>
      </c>
    </row>
    <row r="90" s="15" customFormat="1" ht="25.92" customHeight="1">
      <c r="B90" s="273"/>
      <c r="C90" s="274"/>
      <c r="D90" s="275" t="s">
        <v>79</v>
      </c>
      <c r="E90" s="276" t="s">
        <v>197</v>
      </c>
      <c r="F90" s="276" t="s">
        <v>559</v>
      </c>
      <c r="G90" s="274"/>
      <c r="H90" s="274"/>
      <c r="I90" s="277"/>
      <c r="J90" s="278">
        <f>BK90</f>
        <v>0</v>
      </c>
      <c r="K90" s="274"/>
      <c r="L90" s="279"/>
      <c r="M90" s="280"/>
      <c r="N90" s="281"/>
      <c r="O90" s="281"/>
      <c r="P90" s="282">
        <f>SUM(P91:P140)</f>
        <v>0</v>
      </c>
      <c r="Q90" s="281"/>
      <c r="R90" s="282">
        <f>SUM(R91:R140)</f>
        <v>0</v>
      </c>
      <c r="S90" s="281"/>
      <c r="T90" s="283">
        <f>SUM(T91:T140)</f>
        <v>0</v>
      </c>
      <c r="AR90" s="284" t="s">
        <v>87</v>
      </c>
      <c r="AT90" s="285" t="s">
        <v>79</v>
      </c>
      <c r="AU90" s="285" t="s">
        <v>80</v>
      </c>
      <c r="AY90" s="284" t="s">
        <v>174</v>
      </c>
      <c r="BK90" s="286">
        <f>SUM(BK91:BK140)</f>
        <v>0</v>
      </c>
    </row>
    <row r="91" s="1" customFormat="1" ht="33.75" customHeight="1">
      <c r="B91" s="40"/>
      <c r="C91" s="188" t="s">
        <v>87</v>
      </c>
      <c r="D91" s="188" t="s">
        <v>168</v>
      </c>
      <c r="E91" s="189" t="s">
        <v>569</v>
      </c>
      <c r="F91" s="190" t="s">
        <v>570</v>
      </c>
      <c r="G91" s="191" t="s">
        <v>183</v>
      </c>
      <c r="H91" s="192">
        <v>975</v>
      </c>
      <c r="I91" s="193"/>
      <c r="J91" s="194">
        <f>ROUND(I91*H91,2)</f>
        <v>0</v>
      </c>
      <c r="K91" s="190" t="s">
        <v>172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571</v>
      </c>
    </row>
    <row r="92" s="1" customFormat="1">
      <c r="B92" s="40"/>
      <c r="C92" s="41"/>
      <c r="D92" s="200" t="s">
        <v>175</v>
      </c>
      <c r="E92" s="41"/>
      <c r="F92" s="201" t="s">
        <v>572</v>
      </c>
      <c r="G92" s="41"/>
      <c r="H92" s="41"/>
      <c r="I92" s="144"/>
      <c r="J92" s="41"/>
      <c r="K92" s="41"/>
      <c r="L92" s="45"/>
      <c r="M92" s="202"/>
      <c r="N92" s="81"/>
      <c r="O92" s="81"/>
      <c r="P92" s="81"/>
      <c r="Q92" s="81"/>
      <c r="R92" s="81"/>
      <c r="S92" s="81"/>
      <c r="T92" s="82"/>
      <c r="AT92" s="18" t="s">
        <v>175</v>
      </c>
      <c r="AU92" s="18" t="s">
        <v>87</v>
      </c>
    </row>
    <row r="93" s="12" customFormat="1">
      <c r="B93" s="249"/>
      <c r="C93" s="250"/>
      <c r="D93" s="200" t="s">
        <v>177</v>
      </c>
      <c r="E93" s="251" t="s">
        <v>39</v>
      </c>
      <c r="F93" s="252" t="s">
        <v>573</v>
      </c>
      <c r="G93" s="250"/>
      <c r="H93" s="251" t="s">
        <v>39</v>
      </c>
      <c r="I93" s="253"/>
      <c r="J93" s="250"/>
      <c r="K93" s="250"/>
      <c r="L93" s="254"/>
      <c r="M93" s="255"/>
      <c r="N93" s="256"/>
      <c r="O93" s="256"/>
      <c r="P93" s="256"/>
      <c r="Q93" s="256"/>
      <c r="R93" s="256"/>
      <c r="S93" s="256"/>
      <c r="T93" s="257"/>
      <c r="AT93" s="258" t="s">
        <v>177</v>
      </c>
      <c r="AU93" s="258" t="s">
        <v>87</v>
      </c>
      <c r="AV93" s="12" t="s">
        <v>87</v>
      </c>
      <c r="AW93" s="12" t="s">
        <v>41</v>
      </c>
      <c r="AX93" s="12" t="s">
        <v>80</v>
      </c>
      <c r="AY93" s="258" t="s">
        <v>174</v>
      </c>
    </row>
    <row r="94" s="9" customFormat="1">
      <c r="B94" s="203"/>
      <c r="C94" s="204"/>
      <c r="D94" s="200" t="s">
        <v>177</v>
      </c>
      <c r="E94" s="205" t="s">
        <v>39</v>
      </c>
      <c r="F94" s="206" t="s">
        <v>574</v>
      </c>
      <c r="G94" s="204"/>
      <c r="H94" s="207">
        <v>975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177</v>
      </c>
      <c r="AU94" s="213" t="s">
        <v>87</v>
      </c>
      <c r="AV94" s="9" t="s">
        <v>89</v>
      </c>
      <c r="AW94" s="9" t="s">
        <v>41</v>
      </c>
      <c r="AX94" s="9" t="s">
        <v>80</v>
      </c>
      <c r="AY94" s="213" t="s">
        <v>174</v>
      </c>
    </row>
    <row r="95" s="10" customFormat="1">
      <c r="B95" s="214"/>
      <c r="C95" s="215"/>
      <c r="D95" s="200" t="s">
        <v>177</v>
      </c>
      <c r="E95" s="216" t="s">
        <v>39</v>
      </c>
      <c r="F95" s="217" t="s">
        <v>180</v>
      </c>
      <c r="G95" s="215"/>
      <c r="H95" s="218">
        <v>975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177</v>
      </c>
      <c r="AU95" s="224" t="s">
        <v>87</v>
      </c>
      <c r="AV95" s="10" t="s">
        <v>173</v>
      </c>
      <c r="AW95" s="10" t="s">
        <v>41</v>
      </c>
      <c r="AX95" s="10" t="s">
        <v>87</v>
      </c>
      <c r="AY95" s="224" t="s">
        <v>174</v>
      </c>
    </row>
    <row r="96" s="1" customFormat="1" ht="45" customHeight="1">
      <c r="B96" s="40"/>
      <c r="C96" s="188" t="s">
        <v>89</v>
      </c>
      <c r="D96" s="188" t="s">
        <v>168</v>
      </c>
      <c r="E96" s="189" t="s">
        <v>575</v>
      </c>
      <c r="F96" s="190" t="s">
        <v>576</v>
      </c>
      <c r="G96" s="191" t="s">
        <v>204</v>
      </c>
      <c r="H96" s="192">
        <v>1</v>
      </c>
      <c r="I96" s="193"/>
      <c r="J96" s="194">
        <f>ROUND(I96*H96,2)</f>
        <v>0</v>
      </c>
      <c r="K96" s="190" t="s">
        <v>172</v>
      </c>
      <c r="L96" s="45"/>
      <c r="M96" s="195" t="s">
        <v>39</v>
      </c>
      <c r="N96" s="196" t="s">
        <v>53</v>
      </c>
      <c r="O96" s="81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173</v>
      </c>
      <c r="AT96" s="18" t="s">
        <v>168</v>
      </c>
      <c r="AU96" s="18" t="s">
        <v>87</v>
      </c>
      <c r="AY96" s="18" t="s">
        <v>174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173</v>
      </c>
      <c r="BK96" s="199">
        <f>ROUND(I96*H96,2)</f>
        <v>0</v>
      </c>
      <c r="BL96" s="18" t="s">
        <v>173</v>
      </c>
      <c r="BM96" s="18" t="s">
        <v>577</v>
      </c>
    </row>
    <row r="97" s="1" customFormat="1">
      <c r="B97" s="40"/>
      <c r="C97" s="41"/>
      <c r="D97" s="200" t="s">
        <v>175</v>
      </c>
      <c r="E97" s="41"/>
      <c r="F97" s="201" t="s">
        <v>578</v>
      </c>
      <c r="G97" s="41"/>
      <c r="H97" s="41"/>
      <c r="I97" s="144"/>
      <c r="J97" s="41"/>
      <c r="K97" s="41"/>
      <c r="L97" s="45"/>
      <c r="M97" s="202"/>
      <c r="N97" s="81"/>
      <c r="O97" s="81"/>
      <c r="P97" s="81"/>
      <c r="Q97" s="81"/>
      <c r="R97" s="81"/>
      <c r="S97" s="81"/>
      <c r="T97" s="82"/>
      <c r="AT97" s="18" t="s">
        <v>175</v>
      </c>
      <c r="AU97" s="18" t="s">
        <v>87</v>
      </c>
    </row>
    <row r="98" s="1" customFormat="1">
      <c r="B98" s="40"/>
      <c r="C98" s="41"/>
      <c r="D98" s="200" t="s">
        <v>185</v>
      </c>
      <c r="E98" s="41"/>
      <c r="F98" s="201" t="s">
        <v>579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87</v>
      </c>
    </row>
    <row r="99" s="1" customFormat="1" ht="45" customHeight="1">
      <c r="B99" s="40"/>
      <c r="C99" s="188" t="s">
        <v>187</v>
      </c>
      <c r="D99" s="188" t="s">
        <v>168</v>
      </c>
      <c r="E99" s="189" t="s">
        <v>580</v>
      </c>
      <c r="F99" s="190" t="s">
        <v>581</v>
      </c>
      <c r="G99" s="191" t="s">
        <v>204</v>
      </c>
      <c r="H99" s="192">
        <v>190</v>
      </c>
      <c r="I99" s="193"/>
      <c r="J99" s="194">
        <f>ROUND(I99*H99,2)</f>
        <v>0</v>
      </c>
      <c r="K99" s="190" t="s">
        <v>172</v>
      </c>
      <c r="L99" s="45"/>
      <c r="M99" s="195" t="s">
        <v>39</v>
      </c>
      <c r="N99" s="196" t="s">
        <v>53</v>
      </c>
      <c r="O99" s="81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173</v>
      </c>
      <c r="AT99" s="18" t="s">
        <v>168</v>
      </c>
      <c r="AU99" s="18" t="s">
        <v>87</v>
      </c>
      <c r="AY99" s="18" t="s">
        <v>174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173</v>
      </c>
      <c r="BK99" s="199">
        <f>ROUND(I99*H99,2)</f>
        <v>0</v>
      </c>
      <c r="BL99" s="18" t="s">
        <v>173</v>
      </c>
      <c r="BM99" s="18" t="s">
        <v>582</v>
      </c>
    </row>
    <row r="100" s="1" customFormat="1">
      <c r="B100" s="40"/>
      <c r="C100" s="41"/>
      <c r="D100" s="200" t="s">
        <v>175</v>
      </c>
      <c r="E100" s="41"/>
      <c r="F100" s="201" t="s">
        <v>578</v>
      </c>
      <c r="G100" s="41"/>
      <c r="H100" s="41"/>
      <c r="I100" s="144"/>
      <c r="J100" s="41"/>
      <c r="K100" s="41"/>
      <c r="L100" s="45"/>
      <c r="M100" s="202"/>
      <c r="N100" s="81"/>
      <c r="O100" s="81"/>
      <c r="P100" s="81"/>
      <c r="Q100" s="81"/>
      <c r="R100" s="81"/>
      <c r="S100" s="81"/>
      <c r="T100" s="82"/>
      <c r="AT100" s="18" t="s">
        <v>175</v>
      </c>
      <c r="AU100" s="18" t="s">
        <v>87</v>
      </c>
    </row>
    <row r="101" s="1" customFormat="1">
      <c r="B101" s="40"/>
      <c r="C101" s="41"/>
      <c r="D101" s="200" t="s">
        <v>185</v>
      </c>
      <c r="E101" s="41"/>
      <c r="F101" s="201" t="s">
        <v>583</v>
      </c>
      <c r="G101" s="41"/>
      <c r="H101" s="41"/>
      <c r="I101" s="144"/>
      <c r="J101" s="41"/>
      <c r="K101" s="41"/>
      <c r="L101" s="45"/>
      <c r="M101" s="202"/>
      <c r="N101" s="81"/>
      <c r="O101" s="81"/>
      <c r="P101" s="81"/>
      <c r="Q101" s="81"/>
      <c r="R101" s="81"/>
      <c r="S101" s="81"/>
      <c r="T101" s="82"/>
      <c r="AT101" s="18" t="s">
        <v>185</v>
      </c>
      <c r="AU101" s="18" t="s">
        <v>87</v>
      </c>
    </row>
    <row r="102" s="12" customFormat="1">
      <c r="B102" s="249"/>
      <c r="C102" s="250"/>
      <c r="D102" s="200" t="s">
        <v>177</v>
      </c>
      <c r="E102" s="251" t="s">
        <v>39</v>
      </c>
      <c r="F102" s="252" t="s">
        <v>584</v>
      </c>
      <c r="G102" s="250"/>
      <c r="H102" s="251" t="s">
        <v>39</v>
      </c>
      <c r="I102" s="253"/>
      <c r="J102" s="250"/>
      <c r="K102" s="250"/>
      <c r="L102" s="254"/>
      <c r="M102" s="255"/>
      <c r="N102" s="256"/>
      <c r="O102" s="256"/>
      <c r="P102" s="256"/>
      <c r="Q102" s="256"/>
      <c r="R102" s="256"/>
      <c r="S102" s="256"/>
      <c r="T102" s="257"/>
      <c r="AT102" s="258" t="s">
        <v>177</v>
      </c>
      <c r="AU102" s="258" t="s">
        <v>87</v>
      </c>
      <c r="AV102" s="12" t="s">
        <v>87</v>
      </c>
      <c r="AW102" s="12" t="s">
        <v>41</v>
      </c>
      <c r="AX102" s="12" t="s">
        <v>80</v>
      </c>
      <c r="AY102" s="258" t="s">
        <v>174</v>
      </c>
    </row>
    <row r="103" s="9" customFormat="1">
      <c r="B103" s="203"/>
      <c r="C103" s="204"/>
      <c r="D103" s="200" t="s">
        <v>177</v>
      </c>
      <c r="E103" s="205" t="s">
        <v>39</v>
      </c>
      <c r="F103" s="206" t="s">
        <v>585</v>
      </c>
      <c r="G103" s="204"/>
      <c r="H103" s="207">
        <v>130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177</v>
      </c>
      <c r="AU103" s="213" t="s">
        <v>87</v>
      </c>
      <c r="AV103" s="9" t="s">
        <v>89</v>
      </c>
      <c r="AW103" s="9" t="s">
        <v>41</v>
      </c>
      <c r="AX103" s="9" t="s">
        <v>80</v>
      </c>
      <c r="AY103" s="213" t="s">
        <v>174</v>
      </c>
    </row>
    <row r="104" s="12" customFormat="1">
      <c r="B104" s="249"/>
      <c r="C104" s="250"/>
      <c r="D104" s="200" t="s">
        <v>177</v>
      </c>
      <c r="E104" s="251" t="s">
        <v>39</v>
      </c>
      <c r="F104" s="252" t="s">
        <v>586</v>
      </c>
      <c r="G104" s="250"/>
      <c r="H104" s="251" t="s">
        <v>39</v>
      </c>
      <c r="I104" s="253"/>
      <c r="J104" s="250"/>
      <c r="K104" s="250"/>
      <c r="L104" s="254"/>
      <c r="M104" s="255"/>
      <c r="N104" s="256"/>
      <c r="O104" s="256"/>
      <c r="P104" s="256"/>
      <c r="Q104" s="256"/>
      <c r="R104" s="256"/>
      <c r="S104" s="256"/>
      <c r="T104" s="257"/>
      <c r="AT104" s="258" t="s">
        <v>177</v>
      </c>
      <c r="AU104" s="258" t="s">
        <v>87</v>
      </c>
      <c r="AV104" s="12" t="s">
        <v>87</v>
      </c>
      <c r="AW104" s="12" t="s">
        <v>41</v>
      </c>
      <c r="AX104" s="12" t="s">
        <v>80</v>
      </c>
      <c r="AY104" s="258" t="s">
        <v>174</v>
      </c>
    </row>
    <row r="105" s="9" customFormat="1">
      <c r="B105" s="203"/>
      <c r="C105" s="204"/>
      <c r="D105" s="200" t="s">
        <v>177</v>
      </c>
      <c r="E105" s="205" t="s">
        <v>39</v>
      </c>
      <c r="F105" s="206" t="s">
        <v>290</v>
      </c>
      <c r="G105" s="204"/>
      <c r="H105" s="207">
        <v>50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177</v>
      </c>
      <c r="AU105" s="213" t="s">
        <v>87</v>
      </c>
      <c r="AV105" s="9" t="s">
        <v>89</v>
      </c>
      <c r="AW105" s="9" t="s">
        <v>41</v>
      </c>
      <c r="AX105" s="9" t="s">
        <v>80</v>
      </c>
      <c r="AY105" s="213" t="s">
        <v>174</v>
      </c>
    </row>
    <row r="106" s="12" customFormat="1">
      <c r="B106" s="249"/>
      <c r="C106" s="250"/>
      <c r="D106" s="200" t="s">
        <v>177</v>
      </c>
      <c r="E106" s="251" t="s">
        <v>39</v>
      </c>
      <c r="F106" s="252" t="s">
        <v>587</v>
      </c>
      <c r="G106" s="250"/>
      <c r="H106" s="251" t="s">
        <v>39</v>
      </c>
      <c r="I106" s="253"/>
      <c r="J106" s="250"/>
      <c r="K106" s="250"/>
      <c r="L106" s="254"/>
      <c r="M106" s="255"/>
      <c r="N106" s="256"/>
      <c r="O106" s="256"/>
      <c r="P106" s="256"/>
      <c r="Q106" s="256"/>
      <c r="R106" s="256"/>
      <c r="S106" s="256"/>
      <c r="T106" s="257"/>
      <c r="AT106" s="258" t="s">
        <v>177</v>
      </c>
      <c r="AU106" s="258" t="s">
        <v>87</v>
      </c>
      <c r="AV106" s="12" t="s">
        <v>87</v>
      </c>
      <c r="AW106" s="12" t="s">
        <v>41</v>
      </c>
      <c r="AX106" s="12" t="s">
        <v>80</v>
      </c>
      <c r="AY106" s="258" t="s">
        <v>174</v>
      </c>
    </row>
    <row r="107" s="9" customFormat="1">
      <c r="B107" s="203"/>
      <c r="C107" s="204"/>
      <c r="D107" s="200" t="s">
        <v>177</v>
      </c>
      <c r="E107" s="205" t="s">
        <v>39</v>
      </c>
      <c r="F107" s="206" t="s">
        <v>195</v>
      </c>
      <c r="G107" s="204"/>
      <c r="H107" s="207">
        <v>10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177</v>
      </c>
      <c r="AU107" s="213" t="s">
        <v>87</v>
      </c>
      <c r="AV107" s="9" t="s">
        <v>89</v>
      </c>
      <c r="AW107" s="9" t="s">
        <v>41</v>
      </c>
      <c r="AX107" s="9" t="s">
        <v>80</v>
      </c>
      <c r="AY107" s="213" t="s">
        <v>174</v>
      </c>
    </row>
    <row r="108" s="10" customFormat="1">
      <c r="B108" s="214"/>
      <c r="C108" s="215"/>
      <c r="D108" s="200" t="s">
        <v>177</v>
      </c>
      <c r="E108" s="216" t="s">
        <v>39</v>
      </c>
      <c r="F108" s="217" t="s">
        <v>180</v>
      </c>
      <c r="G108" s="215"/>
      <c r="H108" s="218">
        <v>190</v>
      </c>
      <c r="I108" s="219"/>
      <c r="J108" s="215"/>
      <c r="K108" s="215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177</v>
      </c>
      <c r="AU108" s="224" t="s">
        <v>87</v>
      </c>
      <c r="AV108" s="10" t="s">
        <v>173</v>
      </c>
      <c r="AW108" s="10" t="s">
        <v>41</v>
      </c>
      <c r="AX108" s="10" t="s">
        <v>87</v>
      </c>
      <c r="AY108" s="224" t="s">
        <v>174</v>
      </c>
    </row>
    <row r="109" s="1" customFormat="1" ht="45" customHeight="1">
      <c r="B109" s="40"/>
      <c r="C109" s="188" t="s">
        <v>173</v>
      </c>
      <c r="D109" s="188" t="s">
        <v>168</v>
      </c>
      <c r="E109" s="189" t="s">
        <v>588</v>
      </c>
      <c r="F109" s="190" t="s">
        <v>589</v>
      </c>
      <c r="G109" s="191" t="s">
        <v>204</v>
      </c>
      <c r="H109" s="192">
        <v>130</v>
      </c>
      <c r="I109" s="193"/>
      <c r="J109" s="194">
        <f>ROUND(I109*H109,2)</f>
        <v>0</v>
      </c>
      <c r="K109" s="190" t="s">
        <v>172</v>
      </c>
      <c r="L109" s="45"/>
      <c r="M109" s="195" t="s">
        <v>39</v>
      </c>
      <c r="N109" s="196" t="s">
        <v>53</v>
      </c>
      <c r="O109" s="81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173</v>
      </c>
      <c r="AT109" s="18" t="s">
        <v>168</v>
      </c>
      <c r="AU109" s="18" t="s">
        <v>87</v>
      </c>
      <c r="AY109" s="18" t="s">
        <v>174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173</v>
      </c>
      <c r="BK109" s="199">
        <f>ROUND(I109*H109,2)</f>
        <v>0</v>
      </c>
      <c r="BL109" s="18" t="s">
        <v>173</v>
      </c>
      <c r="BM109" s="18" t="s">
        <v>590</v>
      </c>
    </row>
    <row r="110" s="1" customFormat="1">
      <c r="B110" s="40"/>
      <c r="C110" s="41"/>
      <c r="D110" s="200" t="s">
        <v>175</v>
      </c>
      <c r="E110" s="41"/>
      <c r="F110" s="201" t="s">
        <v>578</v>
      </c>
      <c r="G110" s="41"/>
      <c r="H110" s="41"/>
      <c r="I110" s="144"/>
      <c r="J110" s="41"/>
      <c r="K110" s="41"/>
      <c r="L110" s="45"/>
      <c r="M110" s="202"/>
      <c r="N110" s="81"/>
      <c r="O110" s="81"/>
      <c r="P110" s="81"/>
      <c r="Q110" s="81"/>
      <c r="R110" s="81"/>
      <c r="S110" s="81"/>
      <c r="T110" s="82"/>
      <c r="AT110" s="18" t="s">
        <v>175</v>
      </c>
      <c r="AU110" s="18" t="s">
        <v>87</v>
      </c>
    </row>
    <row r="111" s="1" customFormat="1">
      <c r="B111" s="40"/>
      <c r="C111" s="41"/>
      <c r="D111" s="200" t="s">
        <v>185</v>
      </c>
      <c r="E111" s="41"/>
      <c r="F111" s="201" t="s">
        <v>591</v>
      </c>
      <c r="G111" s="41"/>
      <c r="H111" s="41"/>
      <c r="I111" s="144"/>
      <c r="J111" s="41"/>
      <c r="K111" s="41"/>
      <c r="L111" s="45"/>
      <c r="M111" s="202"/>
      <c r="N111" s="81"/>
      <c r="O111" s="81"/>
      <c r="P111" s="81"/>
      <c r="Q111" s="81"/>
      <c r="R111" s="81"/>
      <c r="S111" s="81"/>
      <c r="T111" s="82"/>
      <c r="AT111" s="18" t="s">
        <v>185</v>
      </c>
      <c r="AU111" s="18" t="s">
        <v>87</v>
      </c>
    </row>
    <row r="112" s="12" customFormat="1">
      <c r="B112" s="249"/>
      <c r="C112" s="250"/>
      <c r="D112" s="200" t="s">
        <v>177</v>
      </c>
      <c r="E112" s="251" t="s">
        <v>39</v>
      </c>
      <c r="F112" s="252" t="s">
        <v>592</v>
      </c>
      <c r="G112" s="250"/>
      <c r="H112" s="251" t="s">
        <v>39</v>
      </c>
      <c r="I112" s="253"/>
      <c r="J112" s="250"/>
      <c r="K112" s="250"/>
      <c r="L112" s="254"/>
      <c r="M112" s="255"/>
      <c r="N112" s="256"/>
      <c r="O112" s="256"/>
      <c r="P112" s="256"/>
      <c r="Q112" s="256"/>
      <c r="R112" s="256"/>
      <c r="S112" s="256"/>
      <c r="T112" s="257"/>
      <c r="AT112" s="258" t="s">
        <v>177</v>
      </c>
      <c r="AU112" s="258" t="s">
        <v>87</v>
      </c>
      <c r="AV112" s="12" t="s">
        <v>87</v>
      </c>
      <c r="AW112" s="12" t="s">
        <v>41</v>
      </c>
      <c r="AX112" s="12" t="s">
        <v>80</v>
      </c>
      <c r="AY112" s="258" t="s">
        <v>174</v>
      </c>
    </row>
    <row r="113" s="9" customFormat="1">
      <c r="B113" s="203"/>
      <c r="C113" s="204"/>
      <c r="D113" s="200" t="s">
        <v>177</v>
      </c>
      <c r="E113" s="205" t="s">
        <v>39</v>
      </c>
      <c r="F113" s="206" t="s">
        <v>585</v>
      </c>
      <c r="G113" s="204"/>
      <c r="H113" s="207">
        <v>130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177</v>
      </c>
      <c r="AU113" s="213" t="s">
        <v>87</v>
      </c>
      <c r="AV113" s="9" t="s">
        <v>89</v>
      </c>
      <c r="AW113" s="9" t="s">
        <v>41</v>
      </c>
      <c r="AX113" s="9" t="s">
        <v>80</v>
      </c>
      <c r="AY113" s="213" t="s">
        <v>174</v>
      </c>
    </row>
    <row r="114" s="10" customFormat="1">
      <c r="B114" s="214"/>
      <c r="C114" s="215"/>
      <c r="D114" s="200" t="s">
        <v>177</v>
      </c>
      <c r="E114" s="216" t="s">
        <v>39</v>
      </c>
      <c r="F114" s="217" t="s">
        <v>180</v>
      </c>
      <c r="G114" s="215"/>
      <c r="H114" s="218">
        <v>130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177</v>
      </c>
      <c r="AU114" s="224" t="s">
        <v>87</v>
      </c>
      <c r="AV114" s="10" t="s">
        <v>173</v>
      </c>
      <c r="AW114" s="10" t="s">
        <v>41</v>
      </c>
      <c r="AX114" s="10" t="s">
        <v>87</v>
      </c>
      <c r="AY114" s="224" t="s">
        <v>174</v>
      </c>
    </row>
    <row r="115" s="1" customFormat="1" ht="45" customHeight="1">
      <c r="B115" s="40"/>
      <c r="C115" s="188" t="s">
        <v>197</v>
      </c>
      <c r="D115" s="188" t="s">
        <v>168</v>
      </c>
      <c r="E115" s="189" t="s">
        <v>593</v>
      </c>
      <c r="F115" s="190" t="s">
        <v>594</v>
      </c>
      <c r="G115" s="191" t="s">
        <v>204</v>
      </c>
      <c r="H115" s="192">
        <v>5</v>
      </c>
      <c r="I115" s="193"/>
      <c r="J115" s="194">
        <f>ROUND(I115*H115,2)</f>
        <v>0</v>
      </c>
      <c r="K115" s="190" t="s">
        <v>172</v>
      </c>
      <c r="L115" s="45"/>
      <c r="M115" s="195" t="s">
        <v>39</v>
      </c>
      <c r="N115" s="196" t="s">
        <v>53</v>
      </c>
      <c r="O115" s="81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173</v>
      </c>
      <c r="AT115" s="18" t="s">
        <v>168</v>
      </c>
      <c r="AU115" s="18" t="s">
        <v>87</v>
      </c>
      <c r="AY115" s="18" t="s">
        <v>174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173</v>
      </c>
      <c r="BK115" s="199">
        <f>ROUND(I115*H115,2)</f>
        <v>0</v>
      </c>
      <c r="BL115" s="18" t="s">
        <v>173</v>
      </c>
      <c r="BM115" s="18" t="s">
        <v>595</v>
      </c>
    </row>
    <row r="116" s="1" customFormat="1">
      <c r="B116" s="40"/>
      <c r="C116" s="41"/>
      <c r="D116" s="200" t="s">
        <v>175</v>
      </c>
      <c r="E116" s="41"/>
      <c r="F116" s="201" t="s">
        <v>578</v>
      </c>
      <c r="G116" s="41"/>
      <c r="H116" s="41"/>
      <c r="I116" s="144"/>
      <c r="J116" s="41"/>
      <c r="K116" s="41"/>
      <c r="L116" s="45"/>
      <c r="M116" s="202"/>
      <c r="N116" s="81"/>
      <c r="O116" s="81"/>
      <c r="P116" s="81"/>
      <c r="Q116" s="81"/>
      <c r="R116" s="81"/>
      <c r="S116" s="81"/>
      <c r="T116" s="82"/>
      <c r="AT116" s="18" t="s">
        <v>175</v>
      </c>
      <c r="AU116" s="18" t="s">
        <v>87</v>
      </c>
    </row>
    <row r="117" s="1" customFormat="1">
      <c r="B117" s="40"/>
      <c r="C117" s="41"/>
      <c r="D117" s="200" t="s">
        <v>185</v>
      </c>
      <c r="E117" s="41"/>
      <c r="F117" s="201" t="s">
        <v>596</v>
      </c>
      <c r="G117" s="41"/>
      <c r="H117" s="41"/>
      <c r="I117" s="144"/>
      <c r="J117" s="41"/>
      <c r="K117" s="41"/>
      <c r="L117" s="45"/>
      <c r="M117" s="202"/>
      <c r="N117" s="81"/>
      <c r="O117" s="81"/>
      <c r="P117" s="81"/>
      <c r="Q117" s="81"/>
      <c r="R117" s="81"/>
      <c r="S117" s="81"/>
      <c r="T117" s="82"/>
      <c r="AT117" s="18" t="s">
        <v>185</v>
      </c>
      <c r="AU117" s="18" t="s">
        <v>87</v>
      </c>
    </row>
    <row r="118" s="12" customFormat="1">
      <c r="B118" s="249"/>
      <c r="C118" s="250"/>
      <c r="D118" s="200" t="s">
        <v>177</v>
      </c>
      <c r="E118" s="251" t="s">
        <v>39</v>
      </c>
      <c r="F118" s="252" t="s">
        <v>587</v>
      </c>
      <c r="G118" s="250"/>
      <c r="H118" s="251" t="s">
        <v>39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AT118" s="258" t="s">
        <v>177</v>
      </c>
      <c r="AU118" s="258" t="s">
        <v>87</v>
      </c>
      <c r="AV118" s="12" t="s">
        <v>87</v>
      </c>
      <c r="AW118" s="12" t="s">
        <v>41</v>
      </c>
      <c r="AX118" s="12" t="s">
        <v>80</v>
      </c>
      <c r="AY118" s="258" t="s">
        <v>174</v>
      </c>
    </row>
    <row r="119" s="9" customFormat="1">
      <c r="B119" s="203"/>
      <c r="C119" s="204"/>
      <c r="D119" s="200" t="s">
        <v>177</v>
      </c>
      <c r="E119" s="205" t="s">
        <v>39</v>
      </c>
      <c r="F119" s="206" t="s">
        <v>197</v>
      </c>
      <c r="G119" s="204"/>
      <c r="H119" s="207">
        <v>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177</v>
      </c>
      <c r="AU119" s="213" t="s">
        <v>87</v>
      </c>
      <c r="AV119" s="9" t="s">
        <v>89</v>
      </c>
      <c r="AW119" s="9" t="s">
        <v>41</v>
      </c>
      <c r="AX119" s="9" t="s">
        <v>80</v>
      </c>
      <c r="AY119" s="213" t="s">
        <v>174</v>
      </c>
    </row>
    <row r="120" s="10" customFormat="1">
      <c r="B120" s="214"/>
      <c r="C120" s="215"/>
      <c r="D120" s="200" t="s">
        <v>177</v>
      </c>
      <c r="E120" s="216" t="s">
        <v>39</v>
      </c>
      <c r="F120" s="217" t="s">
        <v>180</v>
      </c>
      <c r="G120" s="215"/>
      <c r="H120" s="218">
        <v>5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177</v>
      </c>
      <c r="AU120" s="224" t="s">
        <v>87</v>
      </c>
      <c r="AV120" s="10" t="s">
        <v>173</v>
      </c>
      <c r="AW120" s="10" t="s">
        <v>41</v>
      </c>
      <c r="AX120" s="10" t="s">
        <v>87</v>
      </c>
      <c r="AY120" s="224" t="s">
        <v>174</v>
      </c>
    </row>
    <row r="121" s="1" customFormat="1" ht="33.75" customHeight="1">
      <c r="B121" s="40"/>
      <c r="C121" s="188" t="s">
        <v>184</v>
      </c>
      <c r="D121" s="188" t="s">
        <v>168</v>
      </c>
      <c r="E121" s="189" t="s">
        <v>484</v>
      </c>
      <c r="F121" s="190" t="s">
        <v>485</v>
      </c>
      <c r="G121" s="191" t="s">
        <v>190</v>
      </c>
      <c r="H121" s="192">
        <v>585</v>
      </c>
      <c r="I121" s="193"/>
      <c r="J121" s="194">
        <f>ROUND(I121*H121,2)</f>
        <v>0</v>
      </c>
      <c r="K121" s="190" t="s">
        <v>172</v>
      </c>
      <c r="L121" s="45"/>
      <c r="M121" s="195" t="s">
        <v>39</v>
      </c>
      <c r="N121" s="196" t="s">
        <v>53</v>
      </c>
      <c r="O121" s="8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173</v>
      </c>
      <c r="AT121" s="18" t="s">
        <v>168</v>
      </c>
      <c r="AU121" s="18" t="s">
        <v>87</v>
      </c>
      <c r="AY121" s="18" t="s">
        <v>174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173</v>
      </c>
      <c r="BK121" s="199">
        <f>ROUND(I121*H121,2)</f>
        <v>0</v>
      </c>
      <c r="BL121" s="18" t="s">
        <v>173</v>
      </c>
      <c r="BM121" s="18" t="s">
        <v>597</v>
      </c>
    </row>
    <row r="122" s="1" customFormat="1">
      <c r="B122" s="40"/>
      <c r="C122" s="41"/>
      <c r="D122" s="200" t="s">
        <v>175</v>
      </c>
      <c r="E122" s="41"/>
      <c r="F122" s="201" t="s">
        <v>598</v>
      </c>
      <c r="G122" s="41"/>
      <c r="H122" s="41"/>
      <c r="I122" s="144"/>
      <c r="J122" s="41"/>
      <c r="K122" s="41"/>
      <c r="L122" s="45"/>
      <c r="M122" s="202"/>
      <c r="N122" s="81"/>
      <c r="O122" s="81"/>
      <c r="P122" s="81"/>
      <c r="Q122" s="81"/>
      <c r="R122" s="81"/>
      <c r="S122" s="81"/>
      <c r="T122" s="82"/>
      <c r="AT122" s="18" t="s">
        <v>175</v>
      </c>
      <c r="AU122" s="18" t="s">
        <v>87</v>
      </c>
    </row>
    <row r="123" s="12" customFormat="1">
      <c r="B123" s="249"/>
      <c r="C123" s="250"/>
      <c r="D123" s="200" t="s">
        <v>177</v>
      </c>
      <c r="E123" s="251" t="s">
        <v>39</v>
      </c>
      <c r="F123" s="252" t="s">
        <v>573</v>
      </c>
      <c r="G123" s="250"/>
      <c r="H123" s="251" t="s">
        <v>39</v>
      </c>
      <c r="I123" s="253"/>
      <c r="J123" s="250"/>
      <c r="K123" s="250"/>
      <c r="L123" s="254"/>
      <c r="M123" s="255"/>
      <c r="N123" s="256"/>
      <c r="O123" s="256"/>
      <c r="P123" s="256"/>
      <c r="Q123" s="256"/>
      <c r="R123" s="256"/>
      <c r="S123" s="256"/>
      <c r="T123" s="257"/>
      <c r="AT123" s="258" t="s">
        <v>177</v>
      </c>
      <c r="AU123" s="258" t="s">
        <v>87</v>
      </c>
      <c r="AV123" s="12" t="s">
        <v>87</v>
      </c>
      <c r="AW123" s="12" t="s">
        <v>41</v>
      </c>
      <c r="AX123" s="12" t="s">
        <v>80</v>
      </c>
      <c r="AY123" s="258" t="s">
        <v>174</v>
      </c>
    </row>
    <row r="124" s="9" customFormat="1">
      <c r="B124" s="203"/>
      <c r="C124" s="204"/>
      <c r="D124" s="200" t="s">
        <v>177</v>
      </c>
      <c r="E124" s="205" t="s">
        <v>39</v>
      </c>
      <c r="F124" s="206" t="s">
        <v>599</v>
      </c>
      <c r="G124" s="204"/>
      <c r="H124" s="207">
        <v>585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177</v>
      </c>
      <c r="AU124" s="213" t="s">
        <v>87</v>
      </c>
      <c r="AV124" s="9" t="s">
        <v>89</v>
      </c>
      <c r="AW124" s="9" t="s">
        <v>41</v>
      </c>
      <c r="AX124" s="9" t="s">
        <v>80</v>
      </c>
      <c r="AY124" s="213" t="s">
        <v>174</v>
      </c>
    </row>
    <row r="125" s="10" customFormat="1">
      <c r="B125" s="214"/>
      <c r="C125" s="215"/>
      <c r="D125" s="200" t="s">
        <v>177</v>
      </c>
      <c r="E125" s="216" t="s">
        <v>39</v>
      </c>
      <c r="F125" s="217" t="s">
        <v>180</v>
      </c>
      <c r="G125" s="215"/>
      <c r="H125" s="218">
        <v>585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177</v>
      </c>
      <c r="AU125" s="224" t="s">
        <v>87</v>
      </c>
      <c r="AV125" s="10" t="s">
        <v>173</v>
      </c>
      <c r="AW125" s="10" t="s">
        <v>41</v>
      </c>
      <c r="AX125" s="10" t="s">
        <v>87</v>
      </c>
      <c r="AY125" s="224" t="s">
        <v>174</v>
      </c>
    </row>
    <row r="126" s="1" customFormat="1" ht="33.75" customHeight="1">
      <c r="B126" s="40"/>
      <c r="C126" s="188" t="s">
        <v>207</v>
      </c>
      <c r="D126" s="188" t="s">
        <v>168</v>
      </c>
      <c r="E126" s="189" t="s">
        <v>600</v>
      </c>
      <c r="F126" s="190" t="s">
        <v>601</v>
      </c>
      <c r="G126" s="191" t="s">
        <v>183</v>
      </c>
      <c r="H126" s="192">
        <v>6160</v>
      </c>
      <c r="I126" s="193"/>
      <c r="J126" s="194">
        <f>ROUND(I126*H126,2)</f>
        <v>0</v>
      </c>
      <c r="K126" s="190" t="s">
        <v>172</v>
      </c>
      <c r="L126" s="45"/>
      <c r="M126" s="195" t="s">
        <v>39</v>
      </c>
      <c r="N126" s="196" t="s">
        <v>53</v>
      </c>
      <c r="O126" s="8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18" t="s">
        <v>173</v>
      </c>
      <c r="AT126" s="18" t="s">
        <v>168</v>
      </c>
      <c r="AU126" s="18" t="s">
        <v>87</v>
      </c>
      <c r="AY126" s="18" t="s">
        <v>174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173</v>
      </c>
      <c r="BK126" s="199">
        <f>ROUND(I126*H126,2)</f>
        <v>0</v>
      </c>
      <c r="BL126" s="18" t="s">
        <v>173</v>
      </c>
      <c r="BM126" s="18" t="s">
        <v>602</v>
      </c>
    </row>
    <row r="127" s="1" customFormat="1">
      <c r="B127" s="40"/>
      <c r="C127" s="41"/>
      <c r="D127" s="200" t="s">
        <v>175</v>
      </c>
      <c r="E127" s="41"/>
      <c r="F127" s="201" t="s">
        <v>603</v>
      </c>
      <c r="G127" s="41"/>
      <c r="H127" s="41"/>
      <c r="I127" s="144"/>
      <c r="J127" s="41"/>
      <c r="K127" s="41"/>
      <c r="L127" s="45"/>
      <c r="M127" s="202"/>
      <c r="N127" s="81"/>
      <c r="O127" s="81"/>
      <c r="P127" s="81"/>
      <c r="Q127" s="81"/>
      <c r="R127" s="81"/>
      <c r="S127" s="81"/>
      <c r="T127" s="82"/>
      <c r="AT127" s="18" t="s">
        <v>175</v>
      </c>
      <c r="AU127" s="18" t="s">
        <v>87</v>
      </c>
    </row>
    <row r="128" s="12" customFormat="1">
      <c r="B128" s="249"/>
      <c r="C128" s="250"/>
      <c r="D128" s="200" t="s">
        <v>177</v>
      </c>
      <c r="E128" s="251" t="s">
        <v>39</v>
      </c>
      <c r="F128" s="252" t="s">
        <v>604</v>
      </c>
      <c r="G128" s="250"/>
      <c r="H128" s="251" t="s">
        <v>39</v>
      </c>
      <c r="I128" s="253"/>
      <c r="J128" s="250"/>
      <c r="K128" s="250"/>
      <c r="L128" s="254"/>
      <c r="M128" s="255"/>
      <c r="N128" s="256"/>
      <c r="O128" s="256"/>
      <c r="P128" s="256"/>
      <c r="Q128" s="256"/>
      <c r="R128" s="256"/>
      <c r="S128" s="256"/>
      <c r="T128" s="257"/>
      <c r="AT128" s="258" t="s">
        <v>177</v>
      </c>
      <c r="AU128" s="258" t="s">
        <v>87</v>
      </c>
      <c r="AV128" s="12" t="s">
        <v>87</v>
      </c>
      <c r="AW128" s="12" t="s">
        <v>41</v>
      </c>
      <c r="AX128" s="12" t="s">
        <v>80</v>
      </c>
      <c r="AY128" s="258" t="s">
        <v>174</v>
      </c>
    </row>
    <row r="129" s="9" customFormat="1">
      <c r="B129" s="203"/>
      <c r="C129" s="204"/>
      <c r="D129" s="200" t="s">
        <v>177</v>
      </c>
      <c r="E129" s="205" t="s">
        <v>39</v>
      </c>
      <c r="F129" s="206" t="s">
        <v>605</v>
      </c>
      <c r="G129" s="204"/>
      <c r="H129" s="207">
        <v>460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177</v>
      </c>
      <c r="AU129" s="213" t="s">
        <v>87</v>
      </c>
      <c r="AV129" s="9" t="s">
        <v>89</v>
      </c>
      <c r="AW129" s="9" t="s">
        <v>41</v>
      </c>
      <c r="AX129" s="9" t="s">
        <v>80</v>
      </c>
      <c r="AY129" s="213" t="s">
        <v>174</v>
      </c>
    </row>
    <row r="130" s="12" customFormat="1">
      <c r="B130" s="249"/>
      <c r="C130" s="250"/>
      <c r="D130" s="200" t="s">
        <v>177</v>
      </c>
      <c r="E130" s="251" t="s">
        <v>39</v>
      </c>
      <c r="F130" s="252" t="s">
        <v>606</v>
      </c>
      <c r="G130" s="250"/>
      <c r="H130" s="251" t="s">
        <v>39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AT130" s="258" t="s">
        <v>177</v>
      </c>
      <c r="AU130" s="258" t="s">
        <v>87</v>
      </c>
      <c r="AV130" s="12" t="s">
        <v>87</v>
      </c>
      <c r="AW130" s="12" t="s">
        <v>41</v>
      </c>
      <c r="AX130" s="12" t="s">
        <v>80</v>
      </c>
      <c r="AY130" s="258" t="s">
        <v>174</v>
      </c>
    </row>
    <row r="131" s="9" customFormat="1">
      <c r="B131" s="203"/>
      <c r="C131" s="204"/>
      <c r="D131" s="200" t="s">
        <v>177</v>
      </c>
      <c r="E131" s="205" t="s">
        <v>39</v>
      </c>
      <c r="F131" s="206" t="s">
        <v>607</v>
      </c>
      <c r="G131" s="204"/>
      <c r="H131" s="207">
        <v>2400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177</v>
      </c>
      <c r="AU131" s="213" t="s">
        <v>87</v>
      </c>
      <c r="AV131" s="9" t="s">
        <v>89</v>
      </c>
      <c r="AW131" s="9" t="s">
        <v>41</v>
      </c>
      <c r="AX131" s="9" t="s">
        <v>80</v>
      </c>
      <c r="AY131" s="213" t="s">
        <v>174</v>
      </c>
    </row>
    <row r="132" s="12" customFormat="1">
      <c r="B132" s="249"/>
      <c r="C132" s="250"/>
      <c r="D132" s="200" t="s">
        <v>177</v>
      </c>
      <c r="E132" s="251" t="s">
        <v>39</v>
      </c>
      <c r="F132" s="252" t="s">
        <v>608</v>
      </c>
      <c r="G132" s="250"/>
      <c r="H132" s="251" t="s">
        <v>39</v>
      </c>
      <c r="I132" s="253"/>
      <c r="J132" s="250"/>
      <c r="K132" s="250"/>
      <c r="L132" s="254"/>
      <c r="M132" s="255"/>
      <c r="N132" s="256"/>
      <c r="O132" s="256"/>
      <c r="P132" s="256"/>
      <c r="Q132" s="256"/>
      <c r="R132" s="256"/>
      <c r="S132" s="256"/>
      <c r="T132" s="257"/>
      <c r="AT132" s="258" t="s">
        <v>177</v>
      </c>
      <c r="AU132" s="258" t="s">
        <v>87</v>
      </c>
      <c r="AV132" s="12" t="s">
        <v>87</v>
      </c>
      <c r="AW132" s="12" t="s">
        <v>41</v>
      </c>
      <c r="AX132" s="12" t="s">
        <v>80</v>
      </c>
      <c r="AY132" s="258" t="s">
        <v>174</v>
      </c>
    </row>
    <row r="133" s="9" customFormat="1">
      <c r="B133" s="203"/>
      <c r="C133" s="204"/>
      <c r="D133" s="200" t="s">
        <v>177</v>
      </c>
      <c r="E133" s="205" t="s">
        <v>39</v>
      </c>
      <c r="F133" s="206" t="s">
        <v>609</v>
      </c>
      <c r="G133" s="204"/>
      <c r="H133" s="207">
        <v>2880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177</v>
      </c>
      <c r="AU133" s="213" t="s">
        <v>87</v>
      </c>
      <c r="AV133" s="9" t="s">
        <v>89</v>
      </c>
      <c r="AW133" s="9" t="s">
        <v>41</v>
      </c>
      <c r="AX133" s="9" t="s">
        <v>80</v>
      </c>
      <c r="AY133" s="213" t="s">
        <v>174</v>
      </c>
    </row>
    <row r="134" s="12" customFormat="1">
      <c r="B134" s="249"/>
      <c r="C134" s="250"/>
      <c r="D134" s="200" t="s">
        <v>177</v>
      </c>
      <c r="E134" s="251" t="s">
        <v>39</v>
      </c>
      <c r="F134" s="252" t="s">
        <v>610</v>
      </c>
      <c r="G134" s="250"/>
      <c r="H134" s="251" t="s">
        <v>39</v>
      </c>
      <c r="I134" s="253"/>
      <c r="J134" s="250"/>
      <c r="K134" s="250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177</v>
      </c>
      <c r="AU134" s="258" t="s">
        <v>87</v>
      </c>
      <c r="AV134" s="12" t="s">
        <v>87</v>
      </c>
      <c r="AW134" s="12" t="s">
        <v>41</v>
      </c>
      <c r="AX134" s="12" t="s">
        <v>80</v>
      </c>
      <c r="AY134" s="258" t="s">
        <v>174</v>
      </c>
    </row>
    <row r="135" s="9" customFormat="1">
      <c r="B135" s="203"/>
      <c r="C135" s="204"/>
      <c r="D135" s="200" t="s">
        <v>177</v>
      </c>
      <c r="E135" s="205" t="s">
        <v>39</v>
      </c>
      <c r="F135" s="206" t="s">
        <v>611</v>
      </c>
      <c r="G135" s="204"/>
      <c r="H135" s="207">
        <v>420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177</v>
      </c>
      <c r="AU135" s="213" t="s">
        <v>87</v>
      </c>
      <c r="AV135" s="9" t="s">
        <v>89</v>
      </c>
      <c r="AW135" s="9" t="s">
        <v>41</v>
      </c>
      <c r="AX135" s="9" t="s">
        <v>80</v>
      </c>
      <c r="AY135" s="213" t="s">
        <v>174</v>
      </c>
    </row>
    <row r="136" s="10" customFormat="1">
      <c r="B136" s="214"/>
      <c r="C136" s="215"/>
      <c r="D136" s="200" t="s">
        <v>177</v>
      </c>
      <c r="E136" s="216" t="s">
        <v>39</v>
      </c>
      <c r="F136" s="217" t="s">
        <v>180</v>
      </c>
      <c r="G136" s="215"/>
      <c r="H136" s="218">
        <v>6160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177</v>
      </c>
      <c r="AU136" s="224" t="s">
        <v>87</v>
      </c>
      <c r="AV136" s="10" t="s">
        <v>173</v>
      </c>
      <c r="AW136" s="10" t="s">
        <v>41</v>
      </c>
      <c r="AX136" s="10" t="s">
        <v>87</v>
      </c>
      <c r="AY136" s="224" t="s">
        <v>174</v>
      </c>
    </row>
    <row r="137" s="1" customFormat="1" ht="33.75" customHeight="1">
      <c r="B137" s="40"/>
      <c r="C137" s="188" t="s">
        <v>191</v>
      </c>
      <c r="D137" s="188" t="s">
        <v>168</v>
      </c>
      <c r="E137" s="189" t="s">
        <v>612</v>
      </c>
      <c r="F137" s="190" t="s">
        <v>613</v>
      </c>
      <c r="G137" s="191" t="s">
        <v>190</v>
      </c>
      <c r="H137" s="192">
        <v>210</v>
      </c>
      <c r="I137" s="193"/>
      <c r="J137" s="194">
        <f>ROUND(I137*H137,2)</f>
        <v>0</v>
      </c>
      <c r="K137" s="190" t="s">
        <v>172</v>
      </c>
      <c r="L137" s="45"/>
      <c r="M137" s="195" t="s">
        <v>39</v>
      </c>
      <c r="N137" s="196" t="s">
        <v>53</v>
      </c>
      <c r="O137" s="8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AR137" s="18" t="s">
        <v>173</v>
      </c>
      <c r="AT137" s="18" t="s">
        <v>168</v>
      </c>
      <c r="AU137" s="18" t="s">
        <v>87</v>
      </c>
      <c r="AY137" s="18" t="s">
        <v>174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173</v>
      </c>
      <c r="BK137" s="199">
        <f>ROUND(I137*H137,2)</f>
        <v>0</v>
      </c>
      <c r="BL137" s="18" t="s">
        <v>173</v>
      </c>
      <c r="BM137" s="18" t="s">
        <v>614</v>
      </c>
    </row>
    <row r="138" s="1" customFormat="1">
      <c r="B138" s="40"/>
      <c r="C138" s="41"/>
      <c r="D138" s="200" t="s">
        <v>175</v>
      </c>
      <c r="E138" s="41"/>
      <c r="F138" s="201" t="s">
        <v>603</v>
      </c>
      <c r="G138" s="41"/>
      <c r="H138" s="41"/>
      <c r="I138" s="144"/>
      <c r="J138" s="41"/>
      <c r="K138" s="41"/>
      <c r="L138" s="45"/>
      <c r="M138" s="202"/>
      <c r="N138" s="81"/>
      <c r="O138" s="81"/>
      <c r="P138" s="81"/>
      <c r="Q138" s="81"/>
      <c r="R138" s="81"/>
      <c r="S138" s="81"/>
      <c r="T138" s="82"/>
      <c r="AT138" s="18" t="s">
        <v>175</v>
      </c>
      <c r="AU138" s="18" t="s">
        <v>87</v>
      </c>
    </row>
    <row r="139" s="12" customFormat="1">
      <c r="B139" s="249"/>
      <c r="C139" s="250"/>
      <c r="D139" s="200" t="s">
        <v>177</v>
      </c>
      <c r="E139" s="251" t="s">
        <v>39</v>
      </c>
      <c r="F139" s="252" t="s">
        <v>615</v>
      </c>
      <c r="G139" s="250"/>
      <c r="H139" s="251" t="s">
        <v>39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AT139" s="258" t="s">
        <v>177</v>
      </c>
      <c r="AU139" s="258" t="s">
        <v>87</v>
      </c>
      <c r="AV139" s="12" t="s">
        <v>87</v>
      </c>
      <c r="AW139" s="12" t="s">
        <v>41</v>
      </c>
      <c r="AX139" s="12" t="s">
        <v>80</v>
      </c>
      <c r="AY139" s="258" t="s">
        <v>174</v>
      </c>
    </row>
    <row r="140" s="9" customFormat="1">
      <c r="B140" s="203"/>
      <c r="C140" s="204"/>
      <c r="D140" s="200" t="s">
        <v>177</v>
      </c>
      <c r="E140" s="205" t="s">
        <v>39</v>
      </c>
      <c r="F140" s="206" t="s">
        <v>616</v>
      </c>
      <c r="G140" s="204"/>
      <c r="H140" s="207">
        <v>210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177</v>
      </c>
      <c r="AU140" s="213" t="s">
        <v>87</v>
      </c>
      <c r="AV140" s="9" t="s">
        <v>89</v>
      </c>
      <c r="AW140" s="9" t="s">
        <v>41</v>
      </c>
      <c r="AX140" s="9" t="s">
        <v>87</v>
      </c>
      <c r="AY140" s="213" t="s">
        <v>174</v>
      </c>
    </row>
    <row r="141" s="15" customFormat="1" ht="25.92" customHeight="1">
      <c r="B141" s="273"/>
      <c r="C141" s="274"/>
      <c r="D141" s="275" t="s">
        <v>79</v>
      </c>
      <c r="E141" s="276" t="s">
        <v>144</v>
      </c>
      <c r="F141" s="276" t="s">
        <v>141</v>
      </c>
      <c r="G141" s="274"/>
      <c r="H141" s="274"/>
      <c r="I141" s="277"/>
      <c r="J141" s="278">
        <f>BK141</f>
        <v>0</v>
      </c>
      <c r="K141" s="274"/>
      <c r="L141" s="279"/>
      <c r="M141" s="280"/>
      <c r="N141" s="281"/>
      <c r="O141" s="281"/>
      <c r="P141" s="282">
        <f>SUM(P142:P153)</f>
        <v>0</v>
      </c>
      <c r="Q141" s="281"/>
      <c r="R141" s="282">
        <f>SUM(R142:R153)</f>
        <v>0</v>
      </c>
      <c r="S141" s="281"/>
      <c r="T141" s="283">
        <f>SUM(T142:T153)</f>
        <v>0</v>
      </c>
      <c r="AR141" s="284" t="s">
        <v>197</v>
      </c>
      <c r="AT141" s="285" t="s">
        <v>79</v>
      </c>
      <c r="AU141" s="285" t="s">
        <v>80</v>
      </c>
      <c r="AY141" s="284" t="s">
        <v>174</v>
      </c>
      <c r="BK141" s="286">
        <f>SUM(BK142:BK153)</f>
        <v>0</v>
      </c>
    </row>
    <row r="142" s="1" customFormat="1" ht="78.75" customHeight="1">
      <c r="B142" s="40"/>
      <c r="C142" s="188" t="s">
        <v>216</v>
      </c>
      <c r="D142" s="188" t="s">
        <v>168</v>
      </c>
      <c r="E142" s="189" t="s">
        <v>617</v>
      </c>
      <c r="F142" s="190" t="s">
        <v>618</v>
      </c>
      <c r="G142" s="191" t="s">
        <v>204</v>
      </c>
      <c r="H142" s="192">
        <v>5</v>
      </c>
      <c r="I142" s="193"/>
      <c r="J142" s="194">
        <f>ROUND(I142*H142,2)</f>
        <v>0</v>
      </c>
      <c r="K142" s="190" t="s">
        <v>172</v>
      </c>
      <c r="L142" s="45"/>
      <c r="M142" s="195" t="s">
        <v>39</v>
      </c>
      <c r="N142" s="196" t="s">
        <v>53</v>
      </c>
      <c r="O142" s="8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18" t="s">
        <v>173</v>
      </c>
      <c r="AT142" s="18" t="s">
        <v>168</v>
      </c>
      <c r="AU142" s="18" t="s">
        <v>87</v>
      </c>
      <c r="AY142" s="18" t="s">
        <v>174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173</v>
      </c>
      <c r="BK142" s="199">
        <f>ROUND(I142*H142,2)</f>
        <v>0</v>
      </c>
      <c r="BL142" s="18" t="s">
        <v>173</v>
      </c>
      <c r="BM142" s="18" t="s">
        <v>619</v>
      </c>
    </row>
    <row r="143" s="1" customFormat="1">
      <c r="B143" s="40"/>
      <c r="C143" s="41"/>
      <c r="D143" s="200" t="s">
        <v>175</v>
      </c>
      <c r="E143" s="41"/>
      <c r="F143" s="201" t="s">
        <v>620</v>
      </c>
      <c r="G143" s="41"/>
      <c r="H143" s="41"/>
      <c r="I143" s="144"/>
      <c r="J143" s="41"/>
      <c r="K143" s="41"/>
      <c r="L143" s="45"/>
      <c r="M143" s="202"/>
      <c r="N143" s="81"/>
      <c r="O143" s="81"/>
      <c r="P143" s="81"/>
      <c r="Q143" s="81"/>
      <c r="R143" s="81"/>
      <c r="S143" s="81"/>
      <c r="T143" s="82"/>
      <c r="AT143" s="18" t="s">
        <v>175</v>
      </c>
      <c r="AU143" s="18" t="s">
        <v>87</v>
      </c>
    </row>
    <row r="144" s="1" customFormat="1">
      <c r="B144" s="40"/>
      <c r="C144" s="41"/>
      <c r="D144" s="200" t="s">
        <v>185</v>
      </c>
      <c r="E144" s="41"/>
      <c r="F144" s="201" t="s">
        <v>621</v>
      </c>
      <c r="G144" s="41"/>
      <c r="H144" s="41"/>
      <c r="I144" s="144"/>
      <c r="J144" s="41"/>
      <c r="K144" s="41"/>
      <c r="L144" s="45"/>
      <c r="M144" s="202"/>
      <c r="N144" s="81"/>
      <c r="O144" s="81"/>
      <c r="P144" s="81"/>
      <c r="Q144" s="81"/>
      <c r="R144" s="81"/>
      <c r="S144" s="81"/>
      <c r="T144" s="82"/>
      <c r="AT144" s="18" t="s">
        <v>185</v>
      </c>
      <c r="AU144" s="18" t="s">
        <v>87</v>
      </c>
    </row>
    <row r="145" s="1" customFormat="1" ht="78.75" customHeight="1">
      <c r="B145" s="40"/>
      <c r="C145" s="188" t="s">
        <v>195</v>
      </c>
      <c r="D145" s="188" t="s">
        <v>168</v>
      </c>
      <c r="E145" s="189" t="s">
        <v>622</v>
      </c>
      <c r="F145" s="190" t="s">
        <v>623</v>
      </c>
      <c r="G145" s="191" t="s">
        <v>171</v>
      </c>
      <c r="H145" s="192">
        <v>1431</v>
      </c>
      <c r="I145" s="193"/>
      <c r="J145" s="194">
        <f>ROUND(I145*H145,2)</f>
        <v>0</v>
      </c>
      <c r="K145" s="190" t="s">
        <v>172</v>
      </c>
      <c r="L145" s="45"/>
      <c r="M145" s="195" t="s">
        <v>39</v>
      </c>
      <c r="N145" s="196" t="s">
        <v>53</v>
      </c>
      <c r="O145" s="8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18" t="s">
        <v>173</v>
      </c>
      <c r="AT145" s="18" t="s">
        <v>168</v>
      </c>
      <c r="AU145" s="18" t="s">
        <v>87</v>
      </c>
      <c r="AY145" s="18" t="s">
        <v>174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173</v>
      </c>
      <c r="BK145" s="199">
        <f>ROUND(I145*H145,2)</f>
        <v>0</v>
      </c>
      <c r="BL145" s="18" t="s">
        <v>173</v>
      </c>
      <c r="BM145" s="18" t="s">
        <v>624</v>
      </c>
    </row>
    <row r="146" s="1" customFormat="1">
      <c r="B146" s="40"/>
      <c r="C146" s="41"/>
      <c r="D146" s="200" t="s">
        <v>175</v>
      </c>
      <c r="E146" s="41"/>
      <c r="F146" s="201" t="s">
        <v>620</v>
      </c>
      <c r="G146" s="41"/>
      <c r="H146" s="41"/>
      <c r="I146" s="144"/>
      <c r="J146" s="41"/>
      <c r="K146" s="41"/>
      <c r="L146" s="45"/>
      <c r="M146" s="202"/>
      <c r="N146" s="81"/>
      <c r="O146" s="81"/>
      <c r="P146" s="81"/>
      <c r="Q146" s="81"/>
      <c r="R146" s="81"/>
      <c r="S146" s="81"/>
      <c r="T146" s="82"/>
      <c r="AT146" s="18" t="s">
        <v>175</v>
      </c>
      <c r="AU146" s="18" t="s">
        <v>87</v>
      </c>
    </row>
    <row r="147" s="1" customFormat="1">
      <c r="B147" s="40"/>
      <c r="C147" s="41"/>
      <c r="D147" s="200" t="s">
        <v>185</v>
      </c>
      <c r="E147" s="41"/>
      <c r="F147" s="201" t="s">
        <v>625</v>
      </c>
      <c r="G147" s="41"/>
      <c r="H147" s="41"/>
      <c r="I147" s="144"/>
      <c r="J147" s="41"/>
      <c r="K147" s="41"/>
      <c r="L147" s="45"/>
      <c r="M147" s="202"/>
      <c r="N147" s="81"/>
      <c r="O147" s="81"/>
      <c r="P147" s="81"/>
      <c r="Q147" s="81"/>
      <c r="R147" s="81"/>
      <c r="S147" s="81"/>
      <c r="T147" s="82"/>
      <c r="AT147" s="18" t="s">
        <v>185</v>
      </c>
      <c r="AU147" s="18" t="s">
        <v>87</v>
      </c>
    </row>
    <row r="148" s="9" customFormat="1">
      <c r="B148" s="203"/>
      <c r="C148" s="204"/>
      <c r="D148" s="200" t="s">
        <v>177</v>
      </c>
      <c r="E148" s="205" t="s">
        <v>39</v>
      </c>
      <c r="F148" s="206" t="s">
        <v>626</v>
      </c>
      <c r="G148" s="204"/>
      <c r="H148" s="207">
        <v>1431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177</v>
      </c>
      <c r="AU148" s="213" t="s">
        <v>87</v>
      </c>
      <c r="AV148" s="9" t="s">
        <v>89</v>
      </c>
      <c r="AW148" s="9" t="s">
        <v>41</v>
      </c>
      <c r="AX148" s="9" t="s">
        <v>80</v>
      </c>
      <c r="AY148" s="213" t="s">
        <v>174</v>
      </c>
    </row>
    <row r="149" s="10" customFormat="1">
      <c r="B149" s="214"/>
      <c r="C149" s="215"/>
      <c r="D149" s="200" t="s">
        <v>177</v>
      </c>
      <c r="E149" s="216" t="s">
        <v>39</v>
      </c>
      <c r="F149" s="217" t="s">
        <v>180</v>
      </c>
      <c r="G149" s="215"/>
      <c r="H149" s="218">
        <v>1431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177</v>
      </c>
      <c r="AU149" s="224" t="s">
        <v>87</v>
      </c>
      <c r="AV149" s="10" t="s">
        <v>173</v>
      </c>
      <c r="AW149" s="10" t="s">
        <v>41</v>
      </c>
      <c r="AX149" s="10" t="s">
        <v>87</v>
      </c>
      <c r="AY149" s="224" t="s">
        <v>174</v>
      </c>
    </row>
    <row r="150" s="1" customFormat="1" ht="33.75" customHeight="1">
      <c r="B150" s="40"/>
      <c r="C150" s="188" t="s">
        <v>226</v>
      </c>
      <c r="D150" s="188" t="s">
        <v>168</v>
      </c>
      <c r="E150" s="189" t="s">
        <v>169</v>
      </c>
      <c r="F150" s="190" t="s">
        <v>170</v>
      </c>
      <c r="G150" s="191" t="s">
        <v>171</v>
      </c>
      <c r="H150" s="192">
        <v>1431</v>
      </c>
      <c r="I150" s="193"/>
      <c r="J150" s="194">
        <f>ROUND(I150*H150,2)</f>
        <v>0</v>
      </c>
      <c r="K150" s="190" t="s">
        <v>172</v>
      </c>
      <c r="L150" s="45"/>
      <c r="M150" s="195" t="s">
        <v>39</v>
      </c>
      <c r="N150" s="196" t="s">
        <v>53</v>
      </c>
      <c r="O150" s="8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AR150" s="18" t="s">
        <v>173</v>
      </c>
      <c r="AT150" s="18" t="s">
        <v>168</v>
      </c>
      <c r="AU150" s="18" t="s">
        <v>87</v>
      </c>
      <c r="AY150" s="18" t="s">
        <v>174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173</v>
      </c>
      <c r="BK150" s="199">
        <f>ROUND(I150*H150,2)</f>
        <v>0</v>
      </c>
      <c r="BL150" s="18" t="s">
        <v>173</v>
      </c>
      <c r="BM150" s="18" t="s">
        <v>627</v>
      </c>
    </row>
    <row r="151" s="1" customFormat="1">
      <c r="B151" s="40"/>
      <c r="C151" s="41"/>
      <c r="D151" s="200" t="s">
        <v>175</v>
      </c>
      <c r="E151" s="41"/>
      <c r="F151" s="201" t="s">
        <v>176</v>
      </c>
      <c r="G151" s="41"/>
      <c r="H151" s="41"/>
      <c r="I151" s="144"/>
      <c r="J151" s="41"/>
      <c r="K151" s="41"/>
      <c r="L151" s="45"/>
      <c r="M151" s="202"/>
      <c r="N151" s="81"/>
      <c r="O151" s="81"/>
      <c r="P151" s="81"/>
      <c r="Q151" s="81"/>
      <c r="R151" s="81"/>
      <c r="S151" s="81"/>
      <c r="T151" s="82"/>
      <c r="AT151" s="18" t="s">
        <v>175</v>
      </c>
      <c r="AU151" s="18" t="s">
        <v>87</v>
      </c>
    </row>
    <row r="152" s="9" customFormat="1">
      <c r="B152" s="203"/>
      <c r="C152" s="204"/>
      <c r="D152" s="200" t="s">
        <v>177</v>
      </c>
      <c r="E152" s="205" t="s">
        <v>39</v>
      </c>
      <c r="F152" s="206" t="s">
        <v>626</v>
      </c>
      <c r="G152" s="204"/>
      <c r="H152" s="207">
        <v>1431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177</v>
      </c>
      <c r="AU152" s="213" t="s">
        <v>87</v>
      </c>
      <c r="AV152" s="9" t="s">
        <v>89</v>
      </c>
      <c r="AW152" s="9" t="s">
        <v>41</v>
      </c>
      <c r="AX152" s="9" t="s">
        <v>80</v>
      </c>
      <c r="AY152" s="213" t="s">
        <v>174</v>
      </c>
    </row>
    <row r="153" s="10" customFormat="1">
      <c r="B153" s="214"/>
      <c r="C153" s="215"/>
      <c r="D153" s="200" t="s">
        <v>177</v>
      </c>
      <c r="E153" s="216" t="s">
        <v>39</v>
      </c>
      <c r="F153" s="217" t="s">
        <v>180</v>
      </c>
      <c r="G153" s="215"/>
      <c r="H153" s="218">
        <v>1431</v>
      </c>
      <c r="I153" s="219"/>
      <c r="J153" s="215"/>
      <c r="K153" s="215"/>
      <c r="L153" s="220"/>
      <c r="M153" s="289"/>
      <c r="N153" s="290"/>
      <c r="O153" s="290"/>
      <c r="P153" s="290"/>
      <c r="Q153" s="290"/>
      <c r="R153" s="290"/>
      <c r="S153" s="290"/>
      <c r="T153" s="291"/>
      <c r="AT153" s="224" t="s">
        <v>177</v>
      </c>
      <c r="AU153" s="224" t="s">
        <v>87</v>
      </c>
      <c r="AV153" s="10" t="s">
        <v>173</v>
      </c>
      <c r="AW153" s="10" t="s">
        <v>41</v>
      </c>
      <c r="AX153" s="10" t="s">
        <v>87</v>
      </c>
      <c r="AY153" s="224" t="s">
        <v>174</v>
      </c>
    </row>
    <row r="154" s="1" customFormat="1" ht="6.96" customHeight="1">
      <c r="B154" s="59"/>
      <c r="C154" s="60"/>
      <c r="D154" s="60"/>
      <c r="E154" s="60"/>
      <c r="F154" s="60"/>
      <c r="G154" s="60"/>
      <c r="H154" s="60"/>
      <c r="I154" s="168"/>
      <c r="J154" s="60"/>
      <c r="K154" s="60"/>
      <c r="L154" s="45"/>
    </row>
  </sheetData>
  <sheetProtection sheet="1" autoFilter="0" formatColumns="0" formatRows="0" objects="1" scenarios="1" spinCount="100000" saltValue="Pu9bzkxQFBhAIUjnpMc6CZ8mE9ZMH+dByQwIDlrgoeaHTuEPaOq4cBOt/3kDLDgdU6zyPhDIH4rITa0DyhKb6A==" hashValue="uDgLrdYgcqWclspRD/tfKBU+3O/1RL9R0FoXfE/ejRiY3aBGyPLfdmh1ldob6IX5j6G6Ojq8oCt7u0nJ2RNa3g==" algorithmName="SHA-512" password="CC35"/>
  <autoFilter ref="C87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118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t="24.96" customHeight="1">
      <c r="B4" s="21"/>
      <c r="D4" s="141" t="s">
        <v>146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2" t="s">
        <v>16</v>
      </c>
      <c r="L6" s="21"/>
    </row>
    <row r="7" ht="16.5" customHeight="1">
      <c r="B7" s="21"/>
      <c r="E7" s="143" t="str">
        <f>'Rekapitulace stavby'!K6</f>
        <v>Oprava přejezdů P58,P60,P61 Měcholupy-Žatec</v>
      </c>
      <c r="F7" s="142"/>
      <c r="G7" s="142"/>
      <c r="H7" s="142"/>
      <c r="L7" s="21"/>
    </row>
    <row r="8" ht="12" customHeight="1">
      <c r="B8" s="21"/>
      <c r="D8" s="142" t="s">
        <v>147</v>
      </c>
      <c r="L8" s="21"/>
    </row>
    <row r="9" s="1" customFormat="1" ht="16.5" customHeight="1">
      <c r="B9" s="45"/>
      <c r="E9" s="143" t="s">
        <v>565</v>
      </c>
      <c r="F9" s="1"/>
      <c r="G9" s="1"/>
      <c r="H9" s="1"/>
      <c r="I9" s="144"/>
      <c r="L9" s="45"/>
    </row>
    <row r="10" s="1" customFormat="1" ht="12" customHeight="1">
      <c r="B10" s="45"/>
      <c r="D10" s="142" t="s">
        <v>149</v>
      </c>
      <c r="I10" s="144"/>
      <c r="L10" s="45"/>
    </row>
    <row r="11" s="1" customFormat="1" ht="36.96" customHeight="1">
      <c r="B11" s="45"/>
      <c r="E11" s="145" t="s">
        <v>628</v>
      </c>
      <c r="F11" s="1"/>
      <c r="G11" s="1"/>
      <c r="H11" s="1"/>
      <c r="I11" s="144"/>
      <c r="L11" s="45"/>
    </row>
    <row r="12" s="1" customFormat="1">
      <c r="B12" s="45"/>
      <c r="I12" s="144"/>
      <c r="L12" s="45"/>
    </row>
    <row r="13" s="1" customFormat="1" ht="12" customHeight="1">
      <c r="B13" s="45"/>
      <c r="D13" s="142" t="s">
        <v>18</v>
      </c>
      <c r="F13" s="18" t="s">
        <v>39</v>
      </c>
      <c r="I13" s="146" t="s">
        <v>20</v>
      </c>
      <c r="J13" s="18" t="s">
        <v>39</v>
      </c>
      <c r="L13" s="45"/>
    </row>
    <row r="14" s="1" customFormat="1" ht="12" customHeight="1">
      <c r="B14" s="45"/>
      <c r="D14" s="142" t="s">
        <v>22</v>
      </c>
      <c r="F14" s="18" t="s">
        <v>23</v>
      </c>
      <c r="I14" s="146" t="s">
        <v>24</v>
      </c>
      <c r="J14" s="147" t="str">
        <f>'Rekapitulace stavby'!AN8</f>
        <v>18. 2. 2019</v>
      </c>
      <c r="L14" s="45"/>
    </row>
    <row r="15" s="1" customFormat="1" ht="10.8" customHeight="1">
      <c r="B15" s="45"/>
      <c r="I15" s="144"/>
      <c r="L15" s="45"/>
    </row>
    <row r="16" s="1" customFormat="1" ht="12" customHeight="1">
      <c r="B16" s="45"/>
      <c r="D16" s="142" t="s">
        <v>30</v>
      </c>
      <c r="I16" s="146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6" t="s">
        <v>34</v>
      </c>
      <c r="J17" s="18" t="s">
        <v>35</v>
      </c>
      <c r="L17" s="45"/>
    </row>
    <row r="18" s="1" customFormat="1" ht="6.96" customHeight="1">
      <c r="B18" s="45"/>
      <c r="I18" s="144"/>
      <c r="L18" s="45"/>
    </row>
    <row r="19" s="1" customFormat="1" ht="12" customHeight="1">
      <c r="B19" s="45"/>
      <c r="D19" s="142" t="s">
        <v>36</v>
      </c>
      <c r="I19" s="146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6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4"/>
      <c r="L21" s="45"/>
    </row>
    <row r="22" s="1" customFormat="1" ht="12" customHeight="1">
      <c r="B22" s="45"/>
      <c r="D22" s="142" t="s">
        <v>38</v>
      </c>
      <c r="I22" s="146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6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4"/>
      <c r="L24" s="45"/>
    </row>
    <row r="25" s="1" customFormat="1" ht="12" customHeight="1">
      <c r="B25" s="45"/>
      <c r="D25" s="142" t="s">
        <v>42</v>
      </c>
      <c r="I25" s="146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6" t="s">
        <v>34</v>
      </c>
      <c r="J26" s="18" t="s">
        <v>39</v>
      </c>
      <c r="L26" s="45"/>
    </row>
    <row r="27" s="1" customFormat="1" ht="6.96" customHeight="1">
      <c r="B27" s="45"/>
      <c r="I27" s="144"/>
      <c r="L27" s="45"/>
    </row>
    <row r="28" s="1" customFormat="1" ht="12" customHeight="1">
      <c r="B28" s="45"/>
      <c r="D28" s="142" t="s">
        <v>44</v>
      </c>
      <c r="I28" s="144"/>
      <c r="L28" s="45"/>
    </row>
    <row r="29" s="7" customFormat="1" ht="45" customHeight="1">
      <c r="B29" s="148"/>
      <c r="E29" s="149" t="s">
        <v>45</v>
      </c>
      <c r="F29" s="149"/>
      <c r="G29" s="149"/>
      <c r="H29" s="149"/>
      <c r="I29" s="150"/>
      <c r="L29" s="148"/>
    </row>
    <row r="30" s="1" customFormat="1" ht="6.96" customHeight="1">
      <c r="B30" s="45"/>
      <c r="I30" s="144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1"/>
      <c r="J31" s="73"/>
      <c r="K31" s="73"/>
      <c r="L31" s="45"/>
    </row>
    <row r="32" s="1" customFormat="1" ht="25.44" customHeight="1">
      <c r="B32" s="45"/>
      <c r="D32" s="152" t="s">
        <v>46</v>
      </c>
      <c r="I32" s="144"/>
      <c r="J32" s="153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1"/>
      <c r="J33" s="73"/>
      <c r="K33" s="73"/>
      <c r="L33" s="45"/>
    </row>
    <row r="34" s="1" customFormat="1" ht="14.4" customHeight="1">
      <c r="B34" s="45"/>
      <c r="F34" s="154" t="s">
        <v>48</v>
      </c>
      <c r="I34" s="155" t="s">
        <v>47</v>
      </c>
      <c r="J34" s="154" t="s">
        <v>49</v>
      </c>
      <c r="L34" s="45"/>
    </row>
    <row r="35" hidden="1" s="1" customFormat="1" ht="14.4" customHeight="1">
      <c r="B35" s="45"/>
      <c r="D35" s="142" t="s">
        <v>50</v>
      </c>
      <c r="E35" s="142" t="s">
        <v>51</v>
      </c>
      <c r="F35" s="156">
        <f>ROUND((SUM(BE88:BE131)),  2)</f>
        <v>0</v>
      </c>
      <c r="I35" s="157">
        <v>0.20999999999999999</v>
      </c>
      <c r="J35" s="156">
        <f>ROUND(((SUM(BE88:BE131))*I35),  2)</f>
        <v>0</v>
      </c>
      <c r="L35" s="45"/>
    </row>
    <row r="36" hidden="1" s="1" customFormat="1" ht="14.4" customHeight="1">
      <c r="B36" s="45"/>
      <c r="E36" s="142" t="s">
        <v>52</v>
      </c>
      <c r="F36" s="156">
        <f>ROUND((SUM(BF88:BF131)),  2)</f>
        <v>0</v>
      </c>
      <c r="I36" s="157">
        <v>0.14999999999999999</v>
      </c>
      <c r="J36" s="156">
        <f>ROUND(((SUM(BF88:BF131))*I36),  2)</f>
        <v>0</v>
      </c>
      <c r="L36" s="45"/>
    </row>
    <row r="37" s="1" customFormat="1" ht="14.4" customHeight="1">
      <c r="B37" s="45"/>
      <c r="D37" s="142" t="s">
        <v>50</v>
      </c>
      <c r="E37" s="142" t="s">
        <v>53</v>
      </c>
      <c r="F37" s="156">
        <f>ROUND((SUM(BG88:BG131)),  2)</f>
        <v>0</v>
      </c>
      <c r="I37" s="157">
        <v>0.20999999999999999</v>
      </c>
      <c r="J37" s="156">
        <f>0</f>
        <v>0</v>
      </c>
      <c r="L37" s="45"/>
    </row>
    <row r="38" s="1" customFormat="1" ht="14.4" customHeight="1">
      <c r="B38" s="45"/>
      <c r="E38" s="142" t="s">
        <v>54</v>
      </c>
      <c r="F38" s="156">
        <f>ROUND((SUM(BH88:BH131)),  2)</f>
        <v>0</v>
      </c>
      <c r="I38" s="157">
        <v>0.14999999999999999</v>
      </c>
      <c r="J38" s="156">
        <f>0</f>
        <v>0</v>
      </c>
      <c r="L38" s="45"/>
    </row>
    <row r="39" hidden="1" s="1" customFormat="1" ht="14.4" customHeight="1">
      <c r="B39" s="45"/>
      <c r="E39" s="142" t="s">
        <v>55</v>
      </c>
      <c r="F39" s="156">
        <f>ROUND((SUM(BI88:BI131)),  2)</f>
        <v>0</v>
      </c>
      <c r="I39" s="157">
        <v>0</v>
      </c>
      <c r="J39" s="156">
        <f>0</f>
        <v>0</v>
      </c>
      <c r="L39" s="45"/>
    </row>
    <row r="40" s="1" customFormat="1" ht="6.96" customHeight="1">
      <c r="B40" s="45"/>
      <c r="I40" s="144"/>
      <c r="L40" s="45"/>
    </row>
    <row r="41" s="1" customFormat="1" ht="25.44" customHeight="1">
      <c r="B41" s="45"/>
      <c r="C41" s="158"/>
      <c r="D41" s="159" t="s">
        <v>56</v>
      </c>
      <c r="E41" s="160"/>
      <c r="F41" s="160"/>
      <c r="G41" s="161" t="s">
        <v>57</v>
      </c>
      <c r="H41" s="162" t="s">
        <v>58</v>
      </c>
      <c r="I41" s="163"/>
      <c r="J41" s="164">
        <f>SUM(J32:J39)</f>
        <v>0</v>
      </c>
      <c r="K41" s="165"/>
      <c r="L41" s="45"/>
    </row>
    <row r="42" s="1" customFormat="1" ht="14.4" customHeight="1">
      <c r="B42" s="166"/>
      <c r="C42" s="167"/>
      <c r="D42" s="167"/>
      <c r="E42" s="167"/>
      <c r="F42" s="167"/>
      <c r="G42" s="167"/>
      <c r="H42" s="167"/>
      <c r="I42" s="168"/>
      <c r="J42" s="167"/>
      <c r="K42" s="167"/>
      <c r="L42" s="45"/>
    </row>
    <row r="46" s="1" customFormat="1" ht="6.96" customHeight="1">
      <c r="B46" s="169"/>
      <c r="C46" s="170"/>
      <c r="D46" s="170"/>
      <c r="E46" s="170"/>
      <c r="F46" s="170"/>
      <c r="G46" s="170"/>
      <c r="H46" s="170"/>
      <c r="I46" s="171"/>
      <c r="J46" s="170"/>
      <c r="K46" s="170"/>
      <c r="L46" s="45"/>
    </row>
    <row r="47" s="1" customFormat="1" ht="24.96" customHeight="1">
      <c r="B47" s="40"/>
      <c r="C47" s="24" t="s">
        <v>151</v>
      </c>
      <c r="D47" s="41"/>
      <c r="E47" s="41"/>
      <c r="F47" s="41"/>
      <c r="G47" s="41"/>
      <c r="H47" s="41"/>
      <c r="I47" s="144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4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4"/>
      <c r="J49" s="41"/>
      <c r="K49" s="41"/>
      <c r="L49" s="45"/>
    </row>
    <row r="50" s="1" customFormat="1" ht="16.5" customHeight="1">
      <c r="B50" s="40"/>
      <c r="C50" s="41"/>
      <c r="D50" s="41"/>
      <c r="E50" s="172" t="str">
        <f>E7</f>
        <v>Oprava přejezdů P58,P60,P61 Měcholupy-Žatec</v>
      </c>
      <c r="F50" s="33"/>
      <c r="G50" s="33"/>
      <c r="H50" s="33"/>
      <c r="I50" s="144"/>
      <c r="J50" s="41"/>
      <c r="K50" s="41"/>
      <c r="L50" s="45"/>
    </row>
    <row r="51" ht="12" customHeight="1">
      <c r="B51" s="22"/>
      <c r="C51" s="33" t="s">
        <v>147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2" t="s">
        <v>565</v>
      </c>
      <c r="F52" s="41"/>
      <c r="G52" s="41"/>
      <c r="H52" s="41"/>
      <c r="I52" s="144"/>
      <c r="J52" s="41"/>
      <c r="K52" s="41"/>
      <c r="L52" s="45"/>
    </row>
    <row r="53" s="1" customFormat="1" ht="12" customHeight="1">
      <c r="B53" s="40"/>
      <c r="C53" s="33" t="s">
        <v>149</v>
      </c>
      <c r="D53" s="41"/>
      <c r="E53" s="41"/>
      <c r="F53" s="41"/>
      <c r="G53" s="41"/>
      <c r="H53" s="41"/>
      <c r="I53" s="144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Č22 - km 90,588 - 90,758</v>
      </c>
      <c r="F54" s="41"/>
      <c r="G54" s="41"/>
      <c r="H54" s="41"/>
      <c r="I54" s="144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4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TO Žatec</v>
      </c>
      <c r="G56" s="41"/>
      <c r="H56" s="41"/>
      <c r="I56" s="146" t="s">
        <v>24</v>
      </c>
      <c r="J56" s="69" t="str">
        <f>IF(J14="","",J14)</f>
        <v>18. 2. 2019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4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6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6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4"/>
      <c r="J60" s="41"/>
      <c r="K60" s="41"/>
      <c r="L60" s="45"/>
    </row>
    <row r="61" s="1" customFormat="1" ht="29.28" customHeight="1">
      <c r="B61" s="40"/>
      <c r="C61" s="173" t="s">
        <v>152</v>
      </c>
      <c r="D61" s="174"/>
      <c r="E61" s="174"/>
      <c r="F61" s="174"/>
      <c r="G61" s="174"/>
      <c r="H61" s="174"/>
      <c r="I61" s="175"/>
      <c r="J61" s="176" t="s">
        <v>153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4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4"/>
      <c r="J63" s="99">
        <f>J88</f>
        <v>0</v>
      </c>
      <c r="K63" s="41"/>
      <c r="L63" s="45"/>
      <c r="AU63" s="18" t="s">
        <v>154</v>
      </c>
    </row>
    <row r="64" s="13" customFormat="1" ht="24.96" customHeight="1">
      <c r="B64" s="260"/>
      <c r="C64" s="261"/>
      <c r="D64" s="262" t="s">
        <v>537</v>
      </c>
      <c r="E64" s="263"/>
      <c r="F64" s="263"/>
      <c r="G64" s="263"/>
      <c r="H64" s="263"/>
      <c r="I64" s="264"/>
      <c r="J64" s="265">
        <f>J89</f>
        <v>0</v>
      </c>
      <c r="K64" s="261"/>
      <c r="L64" s="266"/>
    </row>
    <row r="65" s="13" customFormat="1" ht="24.96" customHeight="1">
      <c r="B65" s="260"/>
      <c r="C65" s="261"/>
      <c r="D65" s="262" t="s">
        <v>567</v>
      </c>
      <c r="E65" s="263"/>
      <c r="F65" s="263"/>
      <c r="G65" s="263"/>
      <c r="H65" s="263"/>
      <c r="I65" s="264"/>
      <c r="J65" s="265">
        <f>J90</f>
        <v>0</v>
      </c>
      <c r="K65" s="261"/>
      <c r="L65" s="266"/>
    </row>
    <row r="66" s="13" customFormat="1" ht="24.96" customHeight="1">
      <c r="B66" s="260"/>
      <c r="C66" s="261"/>
      <c r="D66" s="262" t="s">
        <v>568</v>
      </c>
      <c r="E66" s="263"/>
      <c r="F66" s="263"/>
      <c r="G66" s="263"/>
      <c r="H66" s="263"/>
      <c r="I66" s="264"/>
      <c r="J66" s="265">
        <f>J122</f>
        <v>0</v>
      </c>
      <c r="K66" s="261"/>
      <c r="L66" s="266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4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8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1"/>
      <c r="J72" s="62"/>
      <c r="K72" s="62"/>
      <c r="L72" s="45"/>
    </row>
    <row r="73" s="1" customFormat="1" ht="24.96" customHeight="1">
      <c r="B73" s="40"/>
      <c r="C73" s="24" t="s">
        <v>155</v>
      </c>
      <c r="D73" s="41"/>
      <c r="E73" s="41"/>
      <c r="F73" s="41"/>
      <c r="G73" s="41"/>
      <c r="H73" s="41"/>
      <c r="I73" s="144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4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4"/>
      <c r="J75" s="41"/>
      <c r="K75" s="41"/>
      <c r="L75" s="45"/>
    </row>
    <row r="76" s="1" customFormat="1" ht="16.5" customHeight="1">
      <c r="B76" s="40"/>
      <c r="C76" s="41"/>
      <c r="D76" s="41"/>
      <c r="E76" s="172" t="str">
        <f>E7</f>
        <v>Oprava přejezdů P58,P60,P61 Měcholupy-Žatec</v>
      </c>
      <c r="F76" s="33"/>
      <c r="G76" s="33"/>
      <c r="H76" s="33"/>
      <c r="I76" s="144"/>
      <c r="J76" s="41"/>
      <c r="K76" s="41"/>
      <c r="L76" s="45"/>
    </row>
    <row r="77" ht="12" customHeight="1">
      <c r="B77" s="22"/>
      <c r="C77" s="33" t="s">
        <v>147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2" t="s">
        <v>565</v>
      </c>
      <c r="F78" s="41"/>
      <c r="G78" s="41"/>
      <c r="H78" s="41"/>
      <c r="I78" s="144"/>
      <c r="J78" s="41"/>
      <c r="K78" s="41"/>
      <c r="L78" s="45"/>
    </row>
    <row r="79" s="1" customFormat="1" ht="12" customHeight="1">
      <c r="B79" s="40"/>
      <c r="C79" s="33" t="s">
        <v>149</v>
      </c>
      <c r="D79" s="41"/>
      <c r="E79" s="41"/>
      <c r="F79" s="41"/>
      <c r="G79" s="41"/>
      <c r="H79" s="41"/>
      <c r="I79" s="144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Č22 - km 90,588 - 90,758</v>
      </c>
      <c r="F80" s="41"/>
      <c r="G80" s="41"/>
      <c r="H80" s="41"/>
      <c r="I80" s="144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4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TO Žatec</v>
      </c>
      <c r="G82" s="41"/>
      <c r="H82" s="41"/>
      <c r="I82" s="146" t="s">
        <v>24</v>
      </c>
      <c r="J82" s="69" t="str">
        <f>IF(J14="","",J14)</f>
        <v>18. 2. 2019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4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6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6" t="s">
        <v>42</v>
      </c>
      <c r="J85" s="38" t="str">
        <f>E26</f>
        <v>Ing. Horák Jiří, horak@szdc.cz,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4"/>
      <c r="J86" s="41"/>
      <c r="K86" s="41"/>
      <c r="L86" s="45"/>
    </row>
    <row r="87" s="8" customFormat="1" ht="29.28" customHeight="1">
      <c r="B87" s="178"/>
      <c r="C87" s="179" t="s">
        <v>156</v>
      </c>
      <c r="D87" s="180" t="s">
        <v>65</v>
      </c>
      <c r="E87" s="180" t="s">
        <v>61</v>
      </c>
      <c r="F87" s="180" t="s">
        <v>62</v>
      </c>
      <c r="G87" s="180" t="s">
        <v>157</v>
      </c>
      <c r="H87" s="180" t="s">
        <v>158</v>
      </c>
      <c r="I87" s="181" t="s">
        <v>159</v>
      </c>
      <c r="J87" s="180" t="s">
        <v>153</v>
      </c>
      <c r="K87" s="182" t="s">
        <v>160</v>
      </c>
      <c r="L87" s="183"/>
      <c r="M87" s="89" t="s">
        <v>39</v>
      </c>
      <c r="N87" s="90" t="s">
        <v>50</v>
      </c>
      <c r="O87" s="90" t="s">
        <v>161</v>
      </c>
      <c r="P87" s="90" t="s">
        <v>162</v>
      </c>
      <c r="Q87" s="90" t="s">
        <v>163</v>
      </c>
      <c r="R87" s="90" t="s">
        <v>164</v>
      </c>
      <c r="S87" s="90" t="s">
        <v>165</v>
      </c>
      <c r="T87" s="91" t="s">
        <v>166</v>
      </c>
    </row>
    <row r="88" s="1" customFormat="1" ht="22.8" customHeight="1">
      <c r="B88" s="40"/>
      <c r="C88" s="96" t="s">
        <v>167</v>
      </c>
      <c r="D88" s="41"/>
      <c r="E88" s="41"/>
      <c r="F88" s="41"/>
      <c r="G88" s="41"/>
      <c r="H88" s="41"/>
      <c r="I88" s="144"/>
      <c r="J88" s="184">
        <f>BK88</f>
        <v>0</v>
      </c>
      <c r="K88" s="41"/>
      <c r="L88" s="45"/>
      <c r="M88" s="92"/>
      <c r="N88" s="93"/>
      <c r="O88" s="93"/>
      <c r="P88" s="185">
        <f>P89+P90+P122</f>
        <v>0</v>
      </c>
      <c r="Q88" s="93"/>
      <c r="R88" s="185">
        <f>R89+R90+R122</f>
        <v>0</v>
      </c>
      <c r="S88" s="93"/>
      <c r="T88" s="186">
        <f>T89+T90+T122</f>
        <v>0</v>
      </c>
      <c r="AT88" s="18" t="s">
        <v>79</v>
      </c>
      <c r="AU88" s="18" t="s">
        <v>154</v>
      </c>
      <c r="BK88" s="187">
        <f>BK89+BK90+BK122</f>
        <v>0</v>
      </c>
    </row>
    <row r="89" s="15" customFormat="1" ht="25.92" customHeight="1">
      <c r="B89" s="273"/>
      <c r="C89" s="274"/>
      <c r="D89" s="275" t="s">
        <v>79</v>
      </c>
      <c r="E89" s="276" t="s">
        <v>557</v>
      </c>
      <c r="F89" s="276" t="s">
        <v>558</v>
      </c>
      <c r="G89" s="274"/>
      <c r="H89" s="274"/>
      <c r="I89" s="277"/>
      <c r="J89" s="278">
        <f>BK89</f>
        <v>0</v>
      </c>
      <c r="K89" s="274"/>
      <c r="L89" s="279"/>
      <c r="M89" s="280"/>
      <c r="N89" s="281"/>
      <c r="O89" s="281"/>
      <c r="P89" s="282">
        <v>0</v>
      </c>
      <c r="Q89" s="281"/>
      <c r="R89" s="282">
        <v>0</v>
      </c>
      <c r="S89" s="281"/>
      <c r="T89" s="283">
        <v>0</v>
      </c>
      <c r="AR89" s="284" t="s">
        <v>87</v>
      </c>
      <c r="AT89" s="285" t="s">
        <v>79</v>
      </c>
      <c r="AU89" s="285" t="s">
        <v>80</v>
      </c>
      <c r="AY89" s="284" t="s">
        <v>174</v>
      </c>
      <c r="BK89" s="286">
        <v>0</v>
      </c>
    </row>
    <row r="90" s="15" customFormat="1" ht="25.92" customHeight="1">
      <c r="B90" s="273"/>
      <c r="C90" s="274"/>
      <c r="D90" s="275" t="s">
        <v>79</v>
      </c>
      <c r="E90" s="276" t="s">
        <v>197</v>
      </c>
      <c r="F90" s="276" t="s">
        <v>559</v>
      </c>
      <c r="G90" s="274"/>
      <c r="H90" s="274"/>
      <c r="I90" s="277"/>
      <c r="J90" s="278">
        <f>BK90</f>
        <v>0</v>
      </c>
      <c r="K90" s="274"/>
      <c r="L90" s="279"/>
      <c r="M90" s="280"/>
      <c r="N90" s="281"/>
      <c r="O90" s="281"/>
      <c r="P90" s="282">
        <f>SUM(P91:P121)</f>
        <v>0</v>
      </c>
      <c r="Q90" s="281"/>
      <c r="R90" s="282">
        <f>SUM(R91:R121)</f>
        <v>0</v>
      </c>
      <c r="S90" s="281"/>
      <c r="T90" s="283">
        <f>SUM(T91:T121)</f>
        <v>0</v>
      </c>
      <c r="AR90" s="284" t="s">
        <v>87</v>
      </c>
      <c r="AT90" s="285" t="s">
        <v>79</v>
      </c>
      <c r="AU90" s="285" t="s">
        <v>80</v>
      </c>
      <c r="AY90" s="284" t="s">
        <v>174</v>
      </c>
      <c r="BK90" s="286">
        <f>SUM(BK91:BK121)</f>
        <v>0</v>
      </c>
    </row>
    <row r="91" s="1" customFormat="1" ht="33.75" customHeight="1">
      <c r="B91" s="40"/>
      <c r="C91" s="188" t="s">
        <v>87</v>
      </c>
      <c r="D91" s="188" t="s">
        <v>168</v>
      </c>
      <c r="E91" s="189" t="s">
        <v>569</v>
      </c>
      <c r="F91" s="190" t="s">
        <v>629</v>
      </c>
      <c r="G91" s="191" t="s">
        <v>183</v>
      </c>
      <c r="H91" s="192">
        <v>415</v>
      </c>
      <c r="I91" s="193"/>
      <c r="J91" s="194">
        <f>ROUND(I91*H91,2)</f>
        <v>0</v>
      </c>
      <c r="K91" s="190" t="s">
        <v>630</v>
      </c>
      <c r="L91" s="45"/>
      <c r="M91" s="195" t="s">
        <v>39</v>
      </c>
      <c r="N91" s="196" t="s">
        <v>53</v>
      </c>
      <c r="O91" s="81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173</v>
      </c>
      <c r="AT91" s="18" t="s">
        <v>168</v>
      </c>
      <c r="AU91" s="18" t="s">
        <v>87</v>
      </c>
      <c r="AY91" s="18" t="s">
        <v>174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173</v>
      </c>
      <c r="BK91" s="199">
        <f>ROUND(I91*H91,2)</f>
        <v>0</v>
      </c>
      <c r="BL91" s="18" t="s">
        <v>173</v>
      </c>
      <c r="BM91" s="18" t="s">
        <v>571</v>
      </c>
    </row>
    <row r="92" s="12" customFormat="1">
      <c r="B92" s="249"/>
      <c r="C92" s="250"/>
      <c r="D92" s="200" t="s">
        <v>177</v>
      </c>
      <c r="E92" s="251" t="s">
        <v>39</v>
      </c>
      <c r="F92" s="252" t="s">
        <v>631</v>
      </c>
      <c r="G92" s="250"/>
      <c r="H92" s="251" t="s">
        <v>39</v>
      </c>
      <c r="I92" s="253"/>
      <c r="J92" s="250"/>
      <c r="K92" s="250"/>
      <c r="L92" s="254"/>
      <c r="M92" s="255"/>
      <c r="N92" s="256"/>
      <c r="O92" s="256"/>
      <c r="P92" s="256"/>
      <c r="Q92" s="256"/>
      <c r="R92" s="256"/>
      <c r="S92" s="256"/>
      <c r="T92" s="257"/>
      <c r="AT92" s="258" t="s">
        <v>177</v>
      </c>
      <c r="AU92" s="258" t="s">
        <v>87</v>
      </c>
      <c r="AV92" s="12" t="s">
        <v>87</v>
      </c>
      <c r="AW92" s="12" t="s">
        <v>41</v>
      </c>
      <c r="AX92" s="12" t="s">
        <v>80</v>
      </c>
      <c r="AY92" s="258" t="s">
        <v>174</v>
      </c>
    </row>
    <row r="93" s="9" customFormat="1">
      <c r="B93" s="203"/>
      <c r="C93" s="204"/>
      <c r="D93" s="200" t="s">
        <v>177</v>
      </c>
      <c r="E93" s="205" t="s">
        <v>39</v>
      </c>
      <c r="F93" s="206" t="s">
        <v>632</v>
      </c>
      <c r="G93" s="204"/>
      <c r="H93" s="207">
        <v>240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177</v>
      </c>
      <c r="AU93" s="213" t="s">
        <v>87</v>
      </c>
      <c r="AV93" s="9" t="s">
        <v>89</v>
      </c>
      <c r="AW93" s="9" t="s">
        <v>41</v>
      </c>
      <c r="AX93" s="9" t="s">
        <v>80</v>
      </c>
      <c r="AY93" s="213" t="s">
        <v>174</v>
      </c>
    </row>
    <row r="94" s="12" customFormat="1">
      <c r="B94" s="249"/>
      <c r="C94" s="250"/>
      <c r="D94" s="200" t="s">
        <v>177</v>
      </c>
      <c r="E94" s="251" t="s">
        <v>39</v>
      </c>
      <c r="F94" s="252" t="s">
        <v>633</v>
      </c>
      <c r="G94" s="250"/>
      <c r="H94" s="251" t="s">
        <v>39</v>
      </c>
      <c r="I94" s="253"/>
      <c r="J94" s="250"/>
      <c r="K94" s="250"/>
      <c r="L94" s="254"/>
      <c r="M94" s="255"/>
      <c r="N94" s="256"/>
      <c r="O94" s="256"/>
      <c r="P94" s="256"/>
      <c r="Q94" s="256"/>
      <c r="R94" s="256"/>
      <c r="S94" s="256"/>
      <c r="T94" s="257"/>
      <c r="AT94" s="258" t="s">
        <v>177</v>
      </c>
      <c r="AU94" s="258" t="s">
        <v>87</v>
      </c>
      <c r="AV94" s="12" t="s">
        <v>87</v>
      </c>
      <c r="AW94" s="12" t="s">
        <v>41</v>
      </c>
      <c r="AX94" s="12" t="s">
        <v>80</v>
      </c>
      <c r="AY94" s="258" t="s">
        <v>174</v>
      </c>
    </row>
    <row r="95" s="9" customFormat="1">
      <c r="B95" s="203"/>
      <c r="C95" s="204"/>
      <c r="D95" s="200" t="s">
        <v>177</v>
      </c>
      <c r="E95" s="205" t="s">
        <v>39</v>
      </c>
      <c r="F95" s="206" t="s">
        <v>634</v>
      </c>
      <c r="G95" s="204"/>
      <c r="H95" s="207">
        <v>175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177</v>
      </c>
      <c r="AU95" s="213" t="s">
        <v>87</v>
      </c>
      <c r="AV95" s="9" t="s">
        <v>89</v>
      </c>
      <c r="AW95" s="9" t="s">
        <v>41</v>
      </c>
      <c r="AX95" s="9" t="s">
        <v>80</v>
      </c>
      <c r="AY95" s="213" t="s">
        <v>174</v>
      </c>
    </row>
    <row r="96" s="10" customFormat="1">
      <c r="B96" s="214"/>
      <c r="C96" s="215"/>
      <c r="D96" s="200" t="s">
        <v>177</v>
      </c>
      <c r="E96" s="216" t="s">
        <v>39</v>
      </c>
      <c r="F96" s="217" t="s">
        <v>180</v>
      </c>
      <c r="G96" s="215"/>
      <c r="H96" s="218">
        <v>415</v>
      </c>
      <c r="I96" s="219"/>
      <c r="J96" s="215"/>
      <c r="K96" s="215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177</v>
      </c>
      <c r="AU96" s="224" t="s">
        <v>87</v>
      </c>
      <c r="AV96" s="10" t="s">
        <v>173</v>
      </c>
      <c r="AW96" s="10" t="s">
        <v>41</v>
      </c>
      <c r="AX96" s="10" t="s">
        <v>87</v>
      </c>
      <c r="AY96" s="224" t="s">
        <v>174</v>
      </c>
    </row>
    <row r="97" s="1" customFormat="1" ht="45" customHeight="1">
      <c r="B97" s="40"/>
      <c r="C97" s="188" t="s">
        <v>89</v>
      </c>
      <c r="D97" s="188" t="s">
        <v>168</v>
      </c>
      <c r="E97" s="189" t="s">
        <v>580</v>
      </c>
      <c r="F97" s="190" t="s">
        <v>635</v>
      </c>
      <c r="G97" s="191" t="s">
        <v>204</v>
      </c>
      <c r="H97" s="192">
        <v>20</v>
      </c>
      <c r="I97" s="193"/>
      <c r="J97" s="194">
        <f>ROUND(I97*H97,2)</f>
        <v>0</v>
      </c>
      <c r="K97" s="190" t="s">
        <v>630</v>
      </c>
      <c r="L97" s="45"/>
      <c r="M97" s="195" t="s">
        <v>39</v>
      </c>
      <c r="N97" s="196" t="s">
        <v>53</v>
      </c>
      <c r="O97" s="81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173</v>
      </c>
      <c r="AT97" s="18" t="s">
        <v>168</v>
      </c>
      <c r="AU97" s="18" t="s">
        <v>87</v>
      </c>
      <c r="AY97" s="18" t="s">
        <v>174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173</v>
      </c>
      <c r="BK97" s="199">
        <f>ROUND(I97*H97,2)</f>
        <v>0</v>
      </c>
      <c r="BL97" s="18" t="s">
        <v>173</v>
      </c>
      <c r="BM97" s="18" t="s">
        <v>582</v>
      </c>
    </row>
    <row r="98" s="1" customFormat="1">
      <c r="B98" s="40"/>
      <c r="C98" s="41"/>
      <c r="D98" s="200" t="s">
        <v>185</v>
      </c>
      <c r="E98" s="41"/>
      <c r="F98" s="201" t="s">
        <v>583</v>
      </c>
      <c r="G98" s="41"/>
      <c r="H98" s="41"/>
      <c r="I98" s="144"/>
      <c r="J98" s="41"/>
      <c r="K98" s="41"/>
      <c r="L98" s="45"/>
      <c r="M98" s="202"/>
      <c r="N98" s="81"/>
      <c r="O98" s="81"/>
      <c r="P98" s="81"/>
      <c r="Q98" s="81"/>
      <c r="R98" s="81"/>
      <c r="S98" s="81"/>
      <c r="T98" s="82"/>
      <c r="AT98" s="18" t="s">
        <v>185</v>
      </c>
      <c r="AU98" s="18" t="s">
        <v>87</v>
      </c>
    </row>
    <row r="99" s="12" customFormat="1">
      <c r="B99" s="249"/>
      <c r="C99" s="250"/>
      <c r="D99" s="200" t="s">
        <v>177</v>
      </c>
      <c r="E99" s="251" t="s">
        <v>39</v>
      </c>
      <c r="F99" s="252" t="s">
        <v>636</v>
      </c>
      <c r="G99" s="250"/>
      <c r="H99" s="251" t="s">
        <v>39</v>
      </c>
      <c r="I99" s="253"/>
      <c r="J99" s="250"/>
      <c r="K99" s="250"/>
      <c r="L99" s="254"/>
      <c r="M99" s="255"/>
      <c r="N99" s="256"/>
      <c r="O99" s="256"/>
      <c r="P99" s="256"/>
      <c r="Q99" s="256"/>
      <c r="R99" s="256"/>
      <c r="S99" s="256"/>
      <c r="T99" s="257"/>
      <c r="AT99" s="258" t="s">
        <v>177</v>
      </c>
      <c r="AU99" s="258" t="s">
        <v>87</v>
      </c>
      <c r="AV99" s="12" t="s">
        <v>87</v>
      </c>
      <c r="AW99" s="12" t="s">
        <v>41</v>
      </c>
      <c r="AX99" s="12" t="s">
        <v>80</v>
      </c>
      <c r="AY99" s="258" t="s">
        <v>174</v>
      </c>
    </row>
    <row r="100" s="9" customFormat="1">
      <c r="B100" s="203"/>
      <c r="C100" s="204"/>
      <c r="D100" s="200" t="s">
        <v>177</v>
      </c>
      <c r="E100" s="205" t="s">
        <v>39</v>
      </c>
      <c r="F100" s="206" t="s">
        <v>220</v>
      </c>
      <c r="G100" s="204"/>
      <c r="H100" s="207">
        <v>20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177</v>
      </c>
      <c r="AU100" s="213" t="s">
        <v>87</v>
      </c>
      <c r="AV100" s="9" t="s">
        <v>89</v>
      </c>
      <c r="AW100" s="9" t="s">
        <v>41</v>
      </c>
      <c r="AX100" s="9" t="s">
        <v>80</v>
      </c>
      <c r="AY100" s="213" t="s">
        <v>174</v>
      </c>
    </row>
    <row r="101" s="10" customFormat="1">
      <c r="B101" s="214"/>
      <c r="C101" s="215"/>
      <c r="D101" s="200" t="s">
        <v>177</v>
      </c>
      <c r="E101" s="216" t="s">
        <v>39</v>
      </c>
      <c r="F101" s="217" t="s">
        <v>180</v>
      </c>
      <c r="G101" s="215"/>
      <c r="H101" s="218">
        <v>20</v>
      </c>
      <c r="I101" s="219"/>
      <c r="J101" s="215"/>
      <c r="K101" s="215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177</v>
      </c>
      <c r="AU101" s="224" t="s">
        <v>87</v>
      </c>
      <c r="AV101" s="10" t="s">
        <v>173</v>
      </c>
      <c r="AW101" s="10" t="s">
        <v>41</v>
      </c>
      <c r="AX101" s="10" t="s">
        <v>87</v>
      </c>
      <c r="AY101" s="224" t="s">
        <v>174</v>
      </c>
    </row>
    <row r="102" s="1" customFormat="1" ht="22.5" customHeight="1">
      <c r="B102" s="40"/>
      <c r="C102" s="188" t="s">
        <v>187</v>
      </c>
      <c r="D102" s="188" t="s">
        <v>168</v>
      </c>
      <c r="E102" s="189" t="s">
        <v>637</v>
      </c>
      <c r="F102" s="190" t="s">
        <v>638</v>
      </c>
      <c r="G102" s="191" t="s">
        <v>183</v>
      </c>
      <c r="H102" s="192">
        <v>57</v>
      </c>
      <c r="I102" s="193"/>
      <c r="J102" s="194">
        <f>ROUND(I102*H102,2)</f>
        <v>0</v>
      </c>
      <c r="K102" s="190" t="s">
        <v>630</v>
      </c>
      <c r="L102" s="45"/>
      <c r="M102" s="195" t="s">
        <v>39</v>
      </c>
      <c r="N102" s="196" t="s">
        <v>53</v>
      </c>
      <c r="O102" s="81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173</v>
      </c>
      <c r="AT102" s="18" t="s">
        <v>168</v>
      </c>
      <c r="AU102" s="18" t="s">
        <v>87</v>
      </c>
      <c r="AY102" s="18" t="s">
        <v>174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173</v>
      </c>
      <c r="BK102" s="199">
        <f>ROUND(I102*H102,2)</f>
        <v>0</v>
      </c>
      <c r="BL102" s="18" t="s">
        <v>173</v>
      </c>
      <c r="BM102" s="18" t="s">
        <v>639</v>
      </c>
    </row>
    <row r="103" s="9" customFormat="1">
      <c r="B103" s="203"/>
      <c r="C103" s="204"/>
      <c r="D103" s="200" t="s">
        <v>177</v>
      </c>
      <c r="E103" s="205" t="s">
        <v>39</v>
      </c>
      <c r="F103" s="206" t="s">
        <v>640</v>
      </c>
      <c r="G103" s="204"/>
      <c r="H103" s="207">
        <v>15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177</v>
      </c>
      <c r="AU103" s="213" t="s">
        <v>87</v>
      </c>
      <c r="AV103" s="9" t="s">
        <v>89</v>
      </c>
      <c r="AW103" s="9" t="s">
        <v>41</v>
      </c>
      <c r="AX103" s="9" t="s">
        <v>80</v>
      </c>
      <c r="AY103" s="213" t="s">
        <v>174</v>
      </c>
    </row>
    <row r="104" s="9" customFormat="1">
      <c r="B104" s="203"/>
      <c r="C104" s="204"/>
      <c r="D104" s="200" t="s">
        <v>177</v>
      </c>
      <c r="E104" s="205" t="s">
        <v>39</v>
      </c>
      <c r="F104" s="206" t="s">
        <v>641</v>
      </c>
      <c r="G104" s="204"/>
      <c r="H104" s="207">
        <v>42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177</v>
      </c>
      <c r="AU104" s="213" t="s">
        <v>87</v>
      </c>
      <c r="AV104" s="9" t="s">
        <v>89</v>
      </c>
      <c r="AW104" s="9" t="s">
        <v>41</v>
      </c>
      <c r="AX104" s="9" t="s">
        <v>80</v>
      </c>
      <c r="AY104" s="213" t="s">
        <v>174</v>
      </c>
    </row>
    <row r="105" s="10" customFormat="1">
      <c r="B105" s="214"/>
      <c r="C105" s="215"/>
      <c r="D105" s="200" t="s">
        <v>177</v>
      </c>
      <c r="E105" s="216" t="s">
        <v>39</v>
      </c>
      <c r="F105" s="217" t="s">
        <v>180</v>
      </c>
      <c r="G105" s="215"/>
      <c r="H105" s="218">
        <v>57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177</v>
      </c>
      <c r="AU105" s="224" t="s">
        <v>87</v>
      </c>
      <c r="AV105" s="10" t="s">
        <v>173</v>
      </c>
      <c r="AW105" s="10" t="s">
        <v>41</v>
      </c>
      <c r="AX105" s="10" t="s">
        <v>87</v>
      </c>
      <c r="AY105" s="224" t="s">
        <v>174</v>
      </c>
    </row>
    <row r="106" s="1" customFormat="1" ht="33.75" customHeight="1">
      <c r="B106" s="40"/>
      <c r="C106" s="188" t="s">
        <v>173</v>
      </c>
      <c r="D106" s="188" t="s">
        <v>168</v>
      </c>
      <c r="E106" s="189" t="s">
        <v>600</v>
      </c>
      <c r="F106" s="190" t="s">
        <v>642</v>
      </c>
      <c r="G106" s="191" t="s">
        <v>183</v>
      </c>
      <c r="H106" s="192">
        <v>400</v>
      </c>
      <c r="I106" s="193"/>
      <c r="J106" s="194">
        <f>ROUND(I106*H106,2)</f>
        <v>0</v>
      </c>
      <c r="K106" s="190" t="s">
        <v>630</v>
      </c>
      <c r="L106" s="45"/>
      <c r="M106" s="195" t="s">
        <v>39</v>
      </c>
      <c r="N106" s="196" t="s">
        <v>53</v>
      </c>
      <c r="O106" s="81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18" t="s">
        <v>173</v>
      </c>
      <c r="AT106" s="18" t="s">
        <v>168</v>
      </c>
      <c r="AU106" s="18" t="s">
        <v>87</v>
      </c>
      <c r="AY106" s="18" t="s">
        <v>174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173</v>
      </c>
      <c r="BK106" s="199">
        <f>ROUND(I106*H106,2)</f>
        <v>0</v>
      </c>
      <c r="BL106" s="18" t="s">
        <v>173</v>
      </c>
      <c r="BM106" s="18" t="s">
        <v>602</v>
      </c>
    </row>
    <row r="107" s="12" customFormat="1">
      <c r="B107" s="249"/>
      <c r="C107" s="250"/>
      <c r="D107" s="200" t="s">
        <v>177</v>
      </c>
      <c r="E107" s="251" t="s">
        <v>39</v>
      </c>
      <c r="F107" s="252" t="s">
        <v>636</v>
      </c>
      <c r="G107" s="250"/>
      <c r="H107" s="251" t="s">
        <v>39</v>
      </c>
      <c r="I107" s="253"/>
      <c r="J107" s="250"/>
      <c r="K107" s="250"/>
      <c r="L107" s="254"/>
      <c r="M107" s="255"/>
      <c r="N107" s="256"/>
      <c r="O107" s="256"/>
      <c r="P107" s="256"/>
      <c r="Q107" s="256"/>
      <c r="R107" s="256"/>
      <c r="S107" s="256"/>
      <c r="T107" s="257"/>
      <c r="AT107" s="258" t="s">
        <v>177</v>
      </c>
      <c r="AU107" s="258" t="s">
        <v>87</v>
      </c>
      <c r="AV107" s="12" t="s">
        <v>87</v>
      </c>
      <c r="AW107" s="12" t="s">
        <v>41</v>
      </c>
      <c r="AX107" s="12" t="s">
        <v>80</v>
      </c>
      <c r="AY107" s="258" t="s">
        <v>174</v>
      </c>
    </row>
    <row r="108" s="9" customFormat="1">
      <c r="B108" s="203"/>
      <c r="C108" s="204"/>
      <c r="D108" s="200" t="s">
        <v>177</v>
      </c>
      <c r="E108" s="205" t="s">
        <v>39</v>
      </c>
      <c r="F108" s="206" t="s">
        <v>643</v>
      </c>
      <c r="G108" s="204"/>
      <c r="H108" s="207">
        <v>400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177</v>
      </c>
      <c r="AU108" s="213" t="s">
        <v>87</v>
      </c>
      <c r="AV108" s="9" t="s">
        <v>89</v>
      </c>
      <c r="AW108" s="9" t="s">
        <v>41</v>
      </c>
      <c r="AX108" s="9" t="s">
        <v>80</v>
      </c>
      <c r="AY108" s="213" t="s">
        <v>174</v>
      </c>
    </row>
    <row r="109" s="10" customFormat="1">
      <c r="B109" s="214"/>
      <c r="C109" s="215"/>
      <c r="D109" s="200" t="s">
        <v>177</v>
      </c>
      <c r="E109" s="216" t="s">
        <v>39</v>
      </c>
      <c r="F109" s="217" t="s">
        <v>180</v>
      </c>
      <c r="G109" s="215"/>
      <c r="H109" s="218">
        <v>400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177</v>
      </c>
      <c r="AU109" s="224" t="s">
        <v>87</v>
      </c>
      <c r="AV109" s="10" t="s">
        <v>173</v>
      </c>
      <c r="AW109" s="10" t="s">
        <v>41</v>
      </c>
      <c r="AX109" s="10" t="s">
        <v>87</v>
      </c>
      <c r="AY109" s="224" t="s">
        <v>174</v>
      </c>
    </row>
    <row r="110" s="1" customFormat="1" ht="33.75" customHeight="1">
      <c r="B110" s="40"/>
      <c r="C110" s="188" t="s">
        <v>197</v>
      </c>
      <c r="D110" s="188" t="s">
        <v>168</v>
      </c>
      <c r="E110" s="189" t="s">
        <v>612</v>
      </c>
      <c r="F110" s="190" t="s">
        <v>644</v>
      </c>
      <c r="G110" s="191" t="s">
        <v>190</v>
      </c>
      <c r="H110" s="192">
        <v>220</v>
      </c>
      <c r="I110" s="193"/>
      <c r="J110" s="194">
        <f>ROUND(I110*H110,2)</f>
        <v>0</v>
      </c>
      <c r="K110" s="190" t="s">
        <v>630</v>
      </c>
      <c r="L110" s="45"/>
      <c r="M110" s="195" t="s">
        <v>39</v>
      </c>
      <c r="N110" s="196" t="s">
        <v>53</v>
      </c>
      <c r="O110" s="81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173</v>
      </c>
      <c r="AT110" s="18" t="s">
        <v>168</v>
      </c>
      <c r="AU110" s="18" t="s">
        <v>87</v>
      </c>
      <c r="AY110" s="18" t="s">
        <v>174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173</v>
      </c>
      <c r="BK110" s="199">
        <f>ROUND(I110*H110,2)</f>
        <v>0</v>
      </c>
      <c r="BL110" s="18" t="s">
        <v>173</v>
      </c>
      <c r="BM110" s="18" t="s">
        <v>645</v>
      </c>
    </row>
    <row r="111" s="12" customFormat="1">
      <c r="B111" s="249"/>
      <c r="C111" s="250"/>
      <c r="D111" s="200" t="s">
        <v>177</v>
      </c>
      <c r="E111" s="251" t="s">
        <v>39</v>
      </c>
      <c r="F111" s="252" t="s">
        <v>646</v>
      </c>
      <c r="G111" s="250"/>
      <c r="H111" s="251" t="s">
        <v>39</v>
      </c>
      <c r="I111" s="253"/>
      <c r="J111" s="250"/>
      <c r="K111" s="250"/>
      <c r="L111" s="254"/>
      <c r="M111" s="255"/>
      <c r="N111" s="256"/>
      <c r="O111" s="256"/>
      <c r="P111" s="256"/>
      <c r="Q111" s="256"/>
      <c r="R111" s="256"/>
      <c r="S111" s="256"/>
      <c r="T111" s="257"/>
      <c r="AT111" s="258" t="s">
        <v>177</v>
      </c>
      <c r="AU111" s="258" t="s">
        <v>87</v>
      </c>
      <c r="AV111" s="12" t="s">
        <v>87</v>
      </c>
      <c r="AW111" s="12" t="s">
        <v>41</v>
      </c>
      <c r="AX111" s="12" t="s">
        <v>80</v>
      </c>
      <c r="AY111" s="258" t="s">
        <v>174</v>
      </c>
    </row>
    <row r="112" s="9" customFormat="1">
      <c r="B112" s="203"/>
      <c r="C112" s="204"/>
      <c r="D112" s="200" t="s">
        <v>177</v>
      </c>
      <c r="E112" s="205" t="s">
        <v>39</v>
      </c>
      <c r="F112" s="206" t="s">
        <v>220</v>
      </c>
      <c r="G112" s="204"/>
      <c r="H112" s="207">
        <v>20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177</v>
      </c>
      <c r="AU112" s="213" t="s">
        <v>87</v>
      </c>
      <c r="AV112" s="9" t="s">
        <v>89</v>
      </c>
      <c r="AW112" s="9" t="s">
        <v>41</v>
      </c>
      <c r="AX112" s="9" t="s">
        <v>80</v>
      </c>
      <c r="AY112" s="213" t="s">
        <v>174</v>
      </c>
    </row>
    <row r="113" s="12" customFormat="1">
      <c r="B113" s="249"/>
      <c r="C113" s="250"/>
      <c r="D113" s="200" t="s">
        <v>177</v>
      </c>
      <c r="E113" s="251" t="s">
        <v>39</v>
      </c>
      <c r="F113" s="252" t="s">
        <v>636</v>
      </c>
      <c r="G113" s="250"/>
      <c r="H113" s="251" t="s">
        <v>39</v>
      </c>
      <c r="I113" s="253"/>
      <c r="J113" s="250"/>
      <c r="K113" s="250"/>
      <c r="L113" s="254"/>
      <c r="M113" s="255"/>
      <c r="N113" s="256"/>
      <c r="O113" s="256"/>
      <c r="P113" s="256"/>
      <c r="Q113" s="256"/>
      <c r="R113" s="256"/>
      <c r="S113" s="256"/>
      <c r="T113" s="257"/>
      <c r="AT113" s="258" t="s">
        <v>177</v>
      </c>
      <c r="AU113" s="258" t="s">
        <v>87</v>
      </c>
      <c r="AV113" s="12" t="s">
        <v>87</v>
      </c>
      <c r="AW113" s="12" t="s">
        <v>41</v>
      </c>
      <c r="AX113" s="12" t="s">
        <v>80</v>
      </c>
      <c r="AY113" s="258" t="s">
        <v>174</v>
      </c>
    </row>
    <row r="114" s="9" customFormat="1">
      <c r="B114" s="203"/>
      <c r="C114" s="204"/>
      <c r="D114" s="200" t="s">
        <v>177</v>
      </c>
      <c r="E114" s="205" t="s">
        <v>39</v>
      </c>
      <c r="F114" s="206" t="s">
        <v>647</v>
      </c>
      <c r="G114" s="204"/>
      <c r="H114" s="207">
        <v>200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177</v>
      </c>
      <c r="AU114" s="213" t="s">
        <v>87</v>
      </c>
      <c r="AV114" s="9" t="s">
        <v>89</v>
      </c>
      <c r="AW114" s="9" t="s">
        <v>41</v>
      </c>
      <c r="AX114" s="9" t="s">
        <v>80</v>
      </c>
      <c r="AY114" s="213" t="s">
        <v>174</v>
      </c>
    </row>
    <row r="115" s="10" customFormat="1">
      <c r="B115" s="214"/>
      <c r="C115" s="215"/>
      <c r="D115" s="200" t="s">
        <v>177</v>
      </c>
      <c r="E115" s="216" t="s">
        <v>39</v>
      </c>
      <c r="F115" s="217" t="s">
        <v>180</v>
      </c>
      <c r="G115" s="215"/>
      <c r="H115" s="218">
        <v>220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177</v>
      </c>
      <c r="AU115" s="224" t="s">
        <v>87</v>
      </c>
      <c r="AV115" s="10" t="s">
        <v>173</v>
      </c>
      <c r="AW115" s="10" t="s">
        <v>41</v>
      </c>
      <c r="AX115" s="10" t="s">
        <v>87</v>
      </c>
      <c r="AY115" s="224" t="s">
        <v>174</v>
      </c>
    </row>
    <row r="116" s="1" customFormat="1" ht="22.5" customHeight="1">
      <c r="B116" s="40"/>
      <c r="C116" s="188" t="s">
        <v>184</v>
      </c>
      <c r="D116" s="188" t="s">
        <v>168</v>
      </c>
      <c r="E116" s="189" t="s">
        <v>648</v>
      </c>
      <c r="F116" s="190" t="s">
        <v>649</v>
      </c>
      <c r="G116" s="191" t="s">
        <v>190</v>
      </c>
      <c r="H116" s="192">
        <v>622.5</v>
      </c>
      <c r="I116" s="193"/>
      <c r="J116" s="194">
        <f>ROUND(I116*H116,2)</f>
        <v>0</v>
      </c>
      <c r="K116" s="190" t="s">
        <v>630</v>
      </c>
      <c r="L116" s="45"/>
      <c r="M116" s="195" t="s">
        <v>39</v>
      </c>
      <c r="N116" s="196" t="s">
        <v>53</v>
      </c>
      <c r="O116" s="81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18" t="s">
        <v>173</v>
      </c>
      <c r="AT116" s="18" t="s">
        <v>168</v>
      </c>
      <c r="AU116" s="18" t="s">
        <v>87</v>
      </c>
      <c r="AY116" s="18" t="s">
        <v>174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173</v>
      </c>
      <c r="BK116" s="199">
        <f>ROUND(I116*H116,2)</f>
        <v>0</v>
      </c>
      <c r="BL116" s="18" t="s">
        <v>173</v>
      </c>
      <c r="BM116" s="18" t="s">
        <v>650</v>
      </c>
    </row>
    <row r="117" s="12" customFormat="1">
      <c r="B117" s="249"/>
      <c r="C117" s="250"/>
      <c r="D117" s="200" t="s">
        <v>177</v>
      </c>
      <c r="E117" s="251" t="s">
        <v>39</v>
      </c>
      <c r="F117" s="252" t="s">
        <v>631</v>
      </c>
      <c r="G117" s="250"/>
      <c r="H117" s="251" t="s">
        <v>39</v>
      </c>
      <c r="I117" s="253"/>
      <c r="J117" s="250"/>
      <c r="K117" s="250"/>
      <c r="L117" s="254"/>
      <c r="M117" s="255"/>
      <c r="N117" s="256"/>
      <c r="O117" s="256"/>
      <c r="P117" s="256"/>
      <c r="Q117" s="256"/>
      <c r="R117" s="256"/>
      <c r="S117" s="256"/>
      <c r="T117" s="257"/>
      <c r="AT117" s="258" t="s">
        <v>177</v>
      </c>
      <c r="AU117" s="258" t="s">
        <v>87</v>
      </c>
      <c r="AV117" s="12" t="s">
        <v>87</v>
      </c>
      <c r="AW117" s="12" t="s">
        <v>41</v>
      </c>
      <c r="AX117" s="12" t="s">
        <v>80</v>
      </c>
      <c r="AY117" s="258" t="s">
        <v>174</v>
      </c>
    </row>
    <row r="118" s="9" customFormat="1">
      <c r="B118" s="203"/>
      <c r="C118" s="204"/>
      <c r="D118" s="200" t="s">
        <v>177</v>
      </c>
      <c r="E118" s="205" t="s">
        <v>39</v>
      </c>
      <c r="F118" s="206" t="s">
        <v>651</v>
      </c>
      <c r="G118" s="204"/>
      <c r="H118" s="207">
        <v>360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177</v>
      </c>
      <c r="AU118" s="213" t="s">
        <v>87</v>
      </c>
      <c r="AV118" s="9" t="s">
        <v>89</v>
      </c>
      <c r="AW118" s="9" t="s">
        <v>41</v>
      </c>
      <c r="AX118" s="9" t="s">
        <v>80</v>
      </c>
      <c r="AY118" s="213" t="s">
        <v>174</v>
      </c>
    </row>
    <row r="119" s="12" customFormat="1">
      <c r="B119" s="249"/>
      <c r="C119" s="250"/>
      <c r="D119" s="200" t="s">
        <v>177</v>
      </c>
      <c r="E119" s="251" t="s">
        <v>39</v>
      </c>
      <c r="F119" s="252" t="s">
        <v>633</v>
      </c>
      <c r="G119" s="250"/>
      <c r="H119" s="251" t="s">
        <v>39</v>
      </c>
      <c r="I119" s="253"/>
      <c r="J119" s="250"/>
      <c r="K119" s="250"/>
      <c r="L119" s="254"/>
      <c r="M119" s="255"/>
      <c r="N119" s="256"/>
      <c r="O119" s="256"/>
      <c r="P119" s="256"/>
      <c r="Q119" s="256"/>
      <c r="R119" s="256"/>
      <c r="S119" s="256"/>
      <c r="T119" s="257"/>
      <c r="AT119" s="258" t="s">
        <v>177</v>
      </c>
      <c r="AU119" s="258" t="s">
        <v>87</v>
      </c>
      <c r="AV119" s="12" t="s">
        <v>87</v>
      </c>
      <c r="AW119" s="12" t="s">
        <v>41</v>
      </c>
      <c r="AX119" s="12" t="s">
        <v>80</v>
      </c>
      <c r="AY119" s="258" t="s">
        <v>174</v>
      </c>
    </row>
    <row r="120" s="9" customFormat="1">
      <c r="B120" s="203"/>
      <c r="C120" s="204"/>
      <c r="D120" s="200" t="s">
        <v>177</v>
      </c>
      <c r="E120" s="205" t="s">
        <v>39</v>
      </c>
      <c r="F120" s="206" t="s">
        <v>652</v>
      </c>
      <c r="G120" s="204"/>
      <c r="H120" s="207">
        <v>262.5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177</v>
      </c>
      <c r="AU120" s="213" t="s">
        <v>87</v>
      </c>
      <c r="AV120" s="9" t="s">
        <v>89</v>
      </c>
      <c r="AW120" s="9" t="s">
        <v>41</v>
      </c>
      <c r="AX120" s="9" t="s">
        <v>80</v>
      </c>
      <c r="AY120" s="213" t="s">
        <v>174</v>
      </c>
    </row>
    <row r="121" s="10" customFormat="1">
      <c r="B121" s="214"/>
      <c r="C121" s="215"/>
      <c r="D121" s="200" t="s">
        <v>177</v>
      </c>
      <c r="E121" s="216" t="s">
        <v>39</v>
      </c>
      <c r="F121" s="217" t="s">
        <v>180</v>
      </c>
      <c r="G121" s="215"/>
      <c r="H121" s="218">
        <v>622.5</v>
      </c>
      <c r="I121" s="219"/>
      <c r="J121" s="215"/>
      <c r="K121" s="215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177</v>
      </c>
      <c r="AU121" s="224" t="s">
        <v>87</v>
      </c>
      <c r="AV121" s="10" t="s">
        <v>173</v>
      </c>
      <c r="AW121" s="10" t="s">
        <v>41</v>
      </c>
      <c r="AX121" s="10" t="s">
        <v>87</v>
      </c>
      <c r="AY121" s="224" t="s">
        <v>174</v>
      </c>
    </row>
    <row r="122" s="15" customFormat="1" ht="25.92" customHeight="1">
      <c r="B122" s="273"/>
      <c r="C122" s="274"/>
      <c r="D122" s="275" t="s">
        <v>79</v>
      </c>
      <c r="E122" s="276" t="s">
        <v>144</v>
      </c>
      <c r="F122" s="276" t="s">
        <v>141</v>
      </c>
      <c r="G122" s="274"/>
      <c r="H122" s="274"/>
      <c r="I122" s="277"/>
      <c r="J122" s="278">
        <f>BK122</f>
        <v>0</v>
      </c>
      <c r="K122" s="274"/>
      <c r="L122" s="279"/>
      <c r="M122" s="280"/>
      <c r="N122" s="281"/>
      <c r="O122" s="281"/>
      <c r="P122" s="282">
        <f>SUM(P123:P131)</f>
        <v>0</v>
      </c>
      <c r="Q122" s="281"/>
      <c r="R122" s="282">
        <f>SUM(R123:R131)</f>
        <v>0</v>
      </c>
      <c r="S122" s="281"/>
      <c r="T122" s="283">
        <f>SUM(T123:T131)</f>
        <v>0</v>
      </c>
      <c r="AR122" s="284" t="s">
        <v>197</v>
      </c>
      <c r="AT122" s="285" t="s">
        <v>79</v>
      </c>
      <c r="AU122" s="285" t="s">
        <v>80</v>
      </c>
      <c r="AY122" s="284" t="s">
        <v>174</v>
      </c>
      <c r="BK122" s="286">
        <f>SUM(BK123:BK131)</f>
        <v>0</v>
      </c>
    </row>
    <row r="123" s="1" customFormat="1" ht="90" customHeight="1">
      <c r="B123" s="40"/>
      <c r="C123" s="188" t="s">
        <v>207</v>
      </c>
      <c r="D123" s="188" t="s">
        <v>168</v>
      </c>
      <c r="E123" s="189" t="s">
        <v>617</v>
      </c>
      <c r="F123" s="190" t="s">
        <v>653</v>
      </c>
      <c r="G123" s="191" t="s">
        <v>204</v>
      </c>
      <c r="H123" s="192">
        <v>1</v>
      </c>
      <c r="I123" s="193"/>
      <c r="J123" s="194">
        <f>ROUND(I123*H123,2)</f>
        <v>0</v>
      </c>
      <c r="K123" s="190" t="s">
        <v>630</v>
      </c>
      <c r="L123" s="45"/>
      <c r="M123" s="195" t="s">
        <v>39</v>
      </c>
      <c r="N123" s="196" t="s">
        <v>53</v>
      </c>
      <c r="O123" s="8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18" t="s">
        <v>173</v>
      </c>
      <c r="AT123" s="18" t="s">
        <v>168</v>
      </c>
      <c r="AU123" s="18" t="s">
        <v>87</v>
      </c>
      <c r="AY123" s="18" t="s">
        <v>174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173</v>
      </c>
      <c r="BK123" s="199">
        <f>ROUND(I123*H123,2)</f>
        <v>0</v>
      </c>
      <c r="BL123" s="18" t="s">
        <v>173</v>
      </c>
      <c r="BM123" s="18" t="s">
        <v>619</v>
      </c>
    </row>
    <row r="124" s="1" customFormat="1">
      <c r="B124" s="40"/>
      <c r="C124" s="41"/>
      <c r="D124" s="200" t="s">
        <v>185</v>
      </c>
      <c r="E124" s="41"/>
      <c r="F124" s="201" t="s">
        <v>654</v>
      </c>
      <c r="G124" s="41"/>
      <c r="H124" s="41"/>
      <c r="I124" s="144"/>
      <c r="J124" s="41"/>
      <c r="K124" s="41"/>
      <c r="L124" s="45"/>
      <c r="M124" s="202"/>
      <c r="N124" s="81"/>
      <c r="O124" s="81"/>
      <c r="P124" s="81"/>
      <c r="Q124" s="81"/>
      <c r="R124" s="81"/>
      <c r="S124" s="81"/>
      <c r="T124" s="82"/>
      <c r="AT124" s="18" t="s">
        <v>185</v>
      </c>
      <c r="AU124" s="18" t="s">
        <v>87</v>
      </c>
    </row>
    <row r="125" s="1" customFormat="1" ht="90" customHeight="1">
      <c r="B125" s="40"/>
      <c r="C125" s="188" t="s">
        <v>191</v>
      </c>
      <c r="D125" s="188" t="s">
        <v>168</v>
      </c>
      <c r="E125" s="189" t="s">
        <v>622</v>
      </c>
      <c r="F125" s="190" t="s">
        <v>655</v>
      </c>
      <c r="G125" s="191" t="s">
        <v>171</v>
      </c>
      <c r="H125" s="192">
        <v>1516.5</v>
      </c>
      <c r="I125" s="193"/>
      <c r="J125" s="194">
        <f>ROUND(I125*H125,2)</f>
        <v>0</v>
      </c>
      <c r="K125" s="190" t="s">
        <v>630</v>
      </c>
      <c r="L125" s="45"/>
      <c r="M125" s="195" t="s">
        <v>39</v>
      </c>
      <c r="N125" s="196" t="s">
        <v>53</v>
      </c>
      <c r="O125" s="8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173</v>
      </c>
      <c r="AT125" s="18" t="s">
        <v>168</v>
      </c>
      <c r="AU125" s="18" t="s">
        <v>87</v>
      </c>
      <c r="AY125" s="18" t="s">
        <v>174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173</v>
      </c>
      <c r="BK125" s="199">
        <f>ROUND(I125*H125,2)</f>
        <v>0</v>
      </c>
      <c r="BL125" s="18" t="s">
        <v>173</v>
      </c>
      <c r="BM125" s="18" t="s">
        <v>624</v>
      </c>
    </row>
    <row r="126" s="1" customFormat="1">
      <c r="B126" s="40"/>
      <c r="C126" s="41"/>
      <c r="D126" s="200" t="s">
        <v>185</v>
      </c>
      <c r="E126" s="41"/>
      <c r="F126" s="201" t="s">
        <v>625</v>
      </c>
      <c r="G126" s="41"/>
      <c r="H126" s="41"/>
      <c r="I126" s="144"/>
      <c r="J126" s="41"/>
      <c r="K126" s="41"/>
      <c r="L126" s="45"/>
      <c r="M126" s="202"/>
      <c r="N126" s="81"/>
      <c r="O126" s="81"/>
      <c r="P126" s="81"/>
      <c r="Q126" s="81"/>
      <c r="R126" s="81"/>
      <c r="S126" s="81"/>
      <c r="T126" s="82"/>
      <c r="AT126" s="18" t="s">
        <v>185</v>
      </c>
      <c r="AU126" s="18" t="s">
        <v>87</v>
      </c>
    </row>
    <row r="127" s="9" customFormat="1">
      <c r="B127" s="203"/>
      <c r="C127" s="204"/>
      <c r="D127" s="200" t="s">
        <v>177</v>
      </c>
      <c r="E127" s="205" t="s">
        <v>39</v>
      </c>
      <c r="F127" s="206" t="s">
        <v>656</v>
      </c>
      <c r="G127" s="204"/>
      <c r="H127" s="207">
        <v>1516.5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177</v>
      </c>
      <c r="AU127" s="213" t="s">
        <v>87</v>
      </c>
      <c r="AV127" s="9" t="s">
        <v>89</v>
      </c>
      <c r="AW127" s="9" t="s">
        <v>41</v>
      </c>
      <c r="AX127" s="9" t="s">
        <v>80</v>
      </c>
      <c r="AY127" s="213" t="s">
        <v>174</v>
      </c>
    </row>
    <row r="128" s="10" customFormat="1">
      <c r="B128" s="214"/>
      <c r="C128" s="215"/>
      <c r="D128" s="200" t="s">
        <v>177</v>
      </c>
      <c r="E128" s="216" t="s">
        <v>39</v>
      </c>
      <c r="F128" s="217" t="s">
        <v>180</v>
      </c>
      <c r="G128" s="215"/>
      <c r="H128" s="218">
        <v>1516.5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177</v>
      </c>
      <c r="AU128" s="224" t="s">
        <v>87</v>
      </c>
      <c r="AV128" s="10" t="s">
        <v>173</v>
      </c>
      <c r="AW128" s="10" t="s">
        <v>41</v>
      </c>
      <c r="AX128" s="10" t="s">
        <v>87</v>
      </c>
      <c r="AY128" s="224" t="s">
        <v>174</v>
      </c>
    </row>
    <row r="129" s="1" customFormat="1" ht="22.5" customHeight="1">
      <c r="B129" s="40"/>
      <c r="C129" s="188" t="s">
        <v>216</v>
      </c>
      <c r="D129" s="188" t="s">
        <v>168</v>
      </c>
      <c r="E129" s="189" t="s">
        <v>169</v>
      </c>
      <c r="F129" s="190" t="s">
        <v>657</v>
      </c>
      <c r="G129" s="191" t="s">
        <v>171</v>
      </c>
      <c r="H129" s="192">
        <v>1516.5</v>
      </c>
      <c r="I129" s="193"/>
      <c r="J129" s="194">
        <f>ROUND(I129*H129,2)</f>
        <v>0</v>
      </c>
      <c r="K129" s="190" t="s">
        <v>630</v>
      </c>
      <c r="L129" s="45"/>
      <c r="M129" s="195" t="s">
        <v>39</v>
      </c>
      <c r="N129" s="196" t="s">
        <v>53</v>
      </c>
      <c r="O129" s="8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173</v>
      </c>
      <c r="AT129" s="18" t="s">
        <v>168</v>
      </c>
      <c r="AU129" s="18" t="s">
        <v>87</v>
      </c>
      <c r="AY129" s="18" t="s">
        <v>174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173</v>
      </c>
      <c r="BK129" s="199">
        <f>ROUND(I129*H129,2)</f>
        <v>0</v>
      </c>
      <c r="BL129" s="18" t="s">
        <v>173</v>
      </c>
      <c r="BM129" s="18" t="s">
        <v>627</v>
      </c>
    </row>
    <row r="130" s="9" customFormat="1">
      <c r="B130" s="203"/>
      <c r="C130" s="204"/>
      <c r="D130" s="200" t="s">
        <v>177</v>
      </c>
      <c r="E130" s="205" t="s">
        <v>39</v>
      </c>
      <c r="F130" s="206" t="s">
        <v>656</v>
      </c>
      <c r="G130" s="204"/>
      <c r="H130" s="207">
        <v>1516.5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177</v>
      </c>
      <c r="AU130" s="213" t="s">
        <v>87</v>
      </c>
      <c r="AV130" s="9" t="s">
        <v>89</v>
      </c>
      <c r="AW130" s="9" t="s">
        <v>41</v>
      </c>
      <c r="AX130" s="9" t="s">
        <v>80</v>
      </c>
      <c r="AY130" s="213" t="s">
        <v>174</v>
      </c>
    </row>
    <row r="131" s="10" customFormat="1">
      <c r="B131" s="214"/>
      <c r="C131" s="215"/>
      <c r="D131" s="200" t="s">
        <v>177</v>
      </c>
      <c r="E131" s="216" t="s">
        <v>39</v>
      </c>
      <c r="F131" s="217" t="s">
        <v>180</v>
      </c>
      <c r="G131" s="215"/>
      <c r="H131" s="218">
        <v>1516.5</v>
      </c>
      <c r="I131" s="219"/>
      <c r="J131" s="215"/>
      <c r="K131" s="215"/>
      <c r="L131" s="220"/>
      <c r="M131" s="289"/>
      <c r="N131" s="290"/>
      <c r="O131" s="290"/>
      <c r="P131" s="290"/>
      <c r="Q131" s="290"/>
      <c r="R131" s="290"/>
      <c r="S131" s="290"/>
      <c r="T131" s="291"/>
      <c r="AT131" s="224" t="s">
        <v>177</v>
      </c>
      <c r="AU131" s="224" t="s">
        <v>87</v>
      </c>
      <c r="AV131" s="10" t="s">
        <v>173</v>
      </c>
      <c r="AW131" s="10" t="s">
        <v>41</v>
      </c>
      <c r="AX131" s="10" t="s">
        <v>87</v>
      </c>
      <c r="AY131" s="224" t="s">
        <v>174</v>
      </c>
    </row>
    <row r="132" s="1" customFormat="1" ht="6.96" customHeight="1">
      <c r="B132" s="59"/>
      <c r="C132" s="60"/>
      <c r="D132" s="60"/>
      <c r="E132" s="60"/>
      <c r="F132" s="60"/>
      <c r="G132" s="60"/>
      <c r="H132" s="60"/>
      <c r="I132" s="168"/>
      <c r="J132" s="60"/>
      <c r="K132" s="60"/>
      <c r="L132" s="45"/>
    </row>
  </sheetData>
  <sheetProtection sheet="1" autoFilter="0" formatColumns="0" formatRows="0" objects="1" scenarios="1" spinCount="100000" saltValue="XEZILUowdGSzZV1rlXbmeuUBLqduTnatNWnv68+HFkQWlRfqMvbshMAojWxNkb8nfnfljqkIPSrJSQ4ONaywCA==" hashValue="Euk//rmObNazYr+cg2JWNt1uqLbw7mcmjbXTPjFV7F/vyoOVohOeXW+icV1Q9L7FB9hcUmdnNaUjGykfMwy5rw==" algorithmName="SHA-512" password="CC35"/>
  <autoFilter ref="C87:K1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2019-03-08T06:29:38Z</dcterms:created>
  <dcterms:modified xsi:type="dcterms:W3CDTF">2019-03-08T06:29:55Z</dcterms:modified>
</cp:coreProperties>
</file>