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Oprava fasády, kl..." sheetId="2" r:id="rId2"/>
    <sheet name="SO 02 - Ostatní venkovní ..." sheetId="3" r:id="rId3"/>
    <sheet name="SO 03 - Oprava vnitřních ..." sheetId="4" r:id="rId4"/>
    <sheet name="SO 04 - Elektroinstalace" sheetId="5" r:id="rId5"/>
    <sheet name="SO 05 - Odstranění přebyt..." sheetId="6" r:id="rId6"/>
    <sheet name="SO 06 - VRN" sheetId="7" r:id="rId7"/>
    <sheet name="Pokyny pro vyplnění" sheetId="8" r:id="rId8"/>
  </sheets>
  <definedNames>
    <definedName name="_xlnm._FilterDatabase" localSheetId="1" hidden="1">'SO 01 - Oprava fasády, kl...'!$C$95:$K$421</definedName>
    <definedName name="_xlnm._FilterDatabase" localSheetId="2" hidden="1">'SO 02 - Ostatní venkovní ...'!$C$94:$K$249</definedName>
    <definedName name="_xlnm._FilterDatabase" localSheetId="3" hidden="1">'SO 03 - Oprava vnitřních ...'!$C$91:$K$265</definedName>
    <definedName name="_xlnm._FilterDatabase" localSheetId="4" hidden="1">'SO 04 - Elektroinstalace'!$C$85:$K$433</definedName>
    <definedName name="_xlnm._FilterDatabase" localSheetId="5" hidden="1">'SO 05 - Odstranění přebyt...'!$C$80:$K$87</definedName>
    <definedName name="_xlnm._FilterDatabase" localSheetId="6" hidden="1">'SO 06 - VRN'!$C$82:$K$93</definedName>
    <definedName name="_xlnm.Print_Titles" localSheetId="0">'Rekapitulace stavby'!$52:$52</definedName>
    <definedName name="_xlnm.Print_Titles" localSheetId="1">'SO 01 - Oprava fasády, kl...'!$95:$95</definedName>
    <definedName name="_xlnm.Print_Titles" localSheetId="2">'SO 02 - Ostatní venkovní ...'!$94:$94</definedName>
    <definedName name="_xlnm.Print_Titles" localSheetId="3">'SO 03 - Oprava vnitřních ...'!$91:$91</definedName>
    <definedName name="_xlnm.Print_Titles" localSheetId="4">'SO 04 - Elektroinstalace'!$85:$85</definedName>
    <definedName name="_xlnm.Print_Titles" localSheetId="5">'SO 05 - Odstranění přebyt...'!$80:$80</definedName>
    <definedName name="_xlnm.Print_Titles" localSheetId="6">'SO 06 - VRN'!$82:$82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stavby'!$C$42:$AQ$61</definedName>
    <definedName name="_xlnm.Print_Area" localSheetId="1">'SO 01 - Oprava fasády, kl...'!$C$4:$J$39,'SO 01 - Oprava fasády, kl...'!$C$45:$J$77,'SO 01 - Oprava fasády, kl...'!$C$83:$K$421</definedName>
    <definedName name="_xlnm.Print_Area" localSheetId="2">'SO 02 - Ostatní venkovní ...'!$C$4:$J$39,'SO 02 - Ostatní venkovní ...'!$C$45:$J$76,'SO 02 - Ostatní venkovní ...'!$C$82:$K$249</definedName>
    <definedName name="_xlnm.Print_Area" localSheetId="3">'SO 03 - Oprava vnitřních ...'!$C$4:$J$39,'SO 03 - Oprava vnitřních ...'!$C$45:$J$73,'SO 03 - Oprava vnitřních ...'!$C$79:$K$265</definedName>
    <definedName name="_xlnm.Print_Area" localSheetId="4">'SO 04 - Elektroinstalace'!$C$4:$J$39,'SO 04 - Elektroinstalace'!$C$45:$J$67,'SO 04 - Elektroinstalace'!$C$73:$K$433</definedName>
    <definedName name="_xlnm.Print_Area" localSheetId="5">'SO 05 - Odstranění přebyt...'!$C$4:$J$39,'SO 05 - Odstranění přebyt...'!$C$45:$J$62,'SO 05 - Odstranění přebyt...'!$C$68:$K$87</definedName>
    <definedName name="_xlnm.Print_Area" localSheetId="6">'SO 06 - VRN'!$C$4:$J$39,'SO 06 - VRN'!$C$45:$J$64,'SO 06 - VRN'!$C$70:$K$93</definedName>
  </definedNames>
  <calcPr calcId="145621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/>
  <c r="BI92" i="7"/>
  <c r="BH92" i="7"/>
  <c r="BG92" i="7"/>
  <c r="BF92" i="7"/>
  <c r="T92" i="7"/>
  <c r="T91" i="7"/>
  <c r="R92" i="7"/>
  <c r="R91" i="7"/>
  <c r="P92" i="7"/>
  <c r="P91" i="7"/>
  <c r="BK92" i="7"/>
  <c r="BK91" i="7" s="1"/>
  <c r="J91" i="7" s="1"/>
  <c r="J63" i="7" s="1"/>
  <c r="J92" i="7"/>
  <c r="BE92" i="7"/>
  <c r="BI89" i="7"/>
  <c r="BH89" i="7"/>
  <c r="BG89" i="7"/>
  <c r="BF89" i="7"/>
  <c r="T89" i="7"/>
  <c r="T88" i="7"/>
  <c r="R89" i="7"/>
  <c r="R88" i="7" s="1"/>
  <c r="P89" i="7"/>
  <c r="P88" i="7"/>
  <c r="BK89" i="7"/>
  <c r="BK88" i="7" s="1"/>
  <c r="J88" i="7" s="1"/>
  <c r="J62" i="7" s="1"/>
  <c r="J89" i="7"/>
  <c r="BE89" i="7"/>
  <c r="BI86" i="7"/>
  <c r="F37" i="7"/>
  <c r="BD60" i="1"/>
  <c r="BH86" i="7"/>
  <c r="F36" i="7" s="1"/>
  <c r="BC60" i="1" s="1"/>
  <c r="BG86" i="7"/>
  <c r="F35" i="7" s="1"/>
  <c r="BB60" i="1" s="1"/>
  <c r="BF86" i="7"/>
  <c r="F34" i="7" s="1"/>
  <c r="BA60" i="1" s="1"/>
  <c r="J34" i="7"/>
  <c r="AW60" i="1" s="1"/>
  <c r="T86" i="7"/>
  <c r="T85" i="7" s="1"/>
  <c r="T84" i="7" s="1"/>
  <c r="T83" i="7" s="1"/>
  <c r="R86" i="7"/>
  <c r="R85" i="7" s="1"/>
  <c r="P86" i="7"/>
  <c r="P85" i="7" s="1"/>
  <c r="P84" i="7" s="1"/>
  <c r="P83" i="7" s="1"/>
  <c r="AU60" i="1" s="1"/>
  <c r="BK86" i="7"/>
  <c r="BK85" i="7" s="1"/>
  <c r="J86" i="7"/>
  <c r="BE86" i="7"/>
  <c r="J33" i="7" s="1"/>
  <c r="AV60" i="1" s="1"/>
  <c r="J80" i="7"/>
  <c r="F79" i="7"/>
  <c r="F77" i="7"/>
  <c r="E75" i="7"/>
  <c r="J55" i="7"/>
  <c r="F54" i="7"/>
  <c r="F52" i="7"/>
  <c r="E50" i="7"/>
  <c r="J21" i="7"/>
  <c r="E21" i="7"/>
  <c r="J79" i="7" s="1"/>
  <c r="J54" i="7"/>
  <c r="J20" i="7"/>
  <c r="J18" i="7"/>
  <c r="E18" i="7"/>
  <c r="F80" i="7"/>
  <c r="F55" i="7"/>
  <c r="J17" i="7"/>
  <c r="J12" i="7"/>
  <c r="J77" i="7"/>
  <c r="J52" i="7"/>
  <c r="E7" i="7"/>
  <c r="E73" i="7" s="1"/>
  <c r="E48" i="7"/>
  <c r="J37" i="6"/>
  <c r="J36" i="6"/>
  <c r="AY59" i="1" s="1"/>
  <c r="J35" i="6"/>
  <c r="AX59" i="1"/>
  <c r="BI86" i="6"/>
  <c r="BH86" i="6"/>
  <c r="BG86" i="6"/>
  <c r="BF86" i="6"/>
  <c r="T86" i="6"/>
  <c r="R86" i="6"/>
  <c r="P86" i="6"/>
  <c r="BK86" i="6"/>
  <c r="BK83" i="6" s="1"/>
  <c r="J86" i="6"/>
  <c r="BE86" i="6" s="1"/>
  <c r="BI84" i="6"/>
  <c r="F37" i="6"/>
  <c r="BD59" i="1" s="1"/>
  <c r="BH84" i="6"/>
  <c r="F36" i="6"/>
  <c r="BC59" i="1"/>
  <c r="BG84" i="6"/>
  <c r="F35" i="6" s="1"/>
  <c r="BB59" i="1" s="1"/>
  <c r="BF84" i="6"/>
  <c r="J34" i="6" s="1"/>
  <c r="AW59" i="1" s="1"/>
  <c r="T84" i="6"/>
  <c r="T83" i="6" s="1"/>
  <c r="T82" i="6" s="1"/>
  <c r="T81" i="6" s="1"/>
  <c r="R84" i="6"/>
  <c r="R83" i="6" s="1"/>
  <c r="R82" i="6" s="1"/>
  <c r="R81" i="6" s="1"/>
  <c r="P84" i="6"/>
  <c r="P83" i="6" s="1"/>
  <c r="P82" i="6" s="1"/>
  <c r="P81" i="6" s="1"/>
  <c r="AU59" i="1" s="1"/>
  <c r="BK84" i="6"/>
  <c r="J84" i="6"/>
  <c r="BE84" i="6" s="1"/>
  <c r="J78" i="6"/>
  <c r="F77" i="6"/>
  <c r="F75" i="6"/>
  <c r="E73" i="6"/>
  <c r="J55" i="6"/>
  <c r="F54" i="6"/>
  <c r="F52" i="6"/>
  <c r="E50" i="6"/>
  <c r="J21" i="6"/>
  <c r="E21" i="6"/>
  <c r="J77" i="6"/>
  <c r="J54" i="6"/>
  <c r="J20" i="6"/>
  <c r="J18" i="6"/>
  <c r="E18" i="6"/>
  <c r="F55" i="6" s="1"/>
  <c r="F78" i="6"/>
  <c r="J17" i="6"/>
  <c r="J12" i="6"/>
  <c r="J52" i="6" s="1"/>
  <c r="J75" i="6"/>
  <c r="E7" i="6"/>
  <c r="E71" i="6"/>
  <c r="E48" i="6"/>
  <c r="J37" i="5"/>
  <c r="J36" i="5"/>
  <c r="AY58" i="1"/>
  <c r="J35" i="5"/>
  <c r="AX58" i="1" s="1"/>
  <c r="BI432" i="5"/>
  <c r="BH432" i="5"/>
  <c r="BG432" i="5"/>
  <c r="BF432" i="5"/>
  <c r="T432" i="5"/>
  <c r="R432" i="5"/>
  <c r="P432" i="5"/>
  <c r="BK432" i="5"/>
  <c r="J432" i="5"/>
  <c r="BE432" i="5"/>
  <c r="BI430" i="5"/>
  <c r="BH430" i="5"/>
  <c r="BG430" i="5"/>
  <c r="BF430" i="5"/>
  <c r="T430" i="5"/>
  <c r="R430" i="5"/>
  <c r="P430" i="5"/>
  <c r="BK430" i="5"/>
  <c r="J430" i="5"/>
  <c r="BE430" i="5" s="1"/>
  <c r="BI428" i="5"/>
  <c r="BH428" i="5"/>
  <c r="BG428" i="5"/>
  <c r="BF428" i="5"/>
  <c r="T428" i="5"/>
  <c r="R428" i="5"/>
  <c r="P428" i="5"/>
  <c r="BK428" i="5"/>
  <c r="J428" i="5"/>
  <c r="BE428" i="5"/>
  <c r="BI426" i="5"/>
  <c r="BH426" i="5"/>
  <c r="BG426" i="5"/>
  <c r="BF426" i="5"/>
  <c r="T426" i="5"/>
  <c r="R426" i="5"/>
  <c r="P426" i="5"/>
  <c r="BK426" i="5"/>
  <c r="J426" i="5"/>
  <c r="BE426" i="5" s="1"/>
  <c r="BI424" i="5"/>
  <c r="BH424" i="5"/>
  <c r="BG424" i="5"/>
  <c r="BF424" i="5"/>
  <c r="T424" i="5"/>
  <c r="R424" i="5"/>
  <c r="P424" i="5"/>
  <c r="BK424" i="5"/>
  <c r="J424" i="5"/>
  <c r="BE424" i="5"/>
  <c r="BI422" i="5"/>
  <c r="BH422" i="5"/>
  <c r="BG422" i="5"/>
  <c r="BF422" i="5"/>
  <c r="T422" i="5"/>
  <c r="R422" i="5"/>
  <c r="P422" i="5"/>
  <c r="BK422" i="5"/>
  <c r="J422" i="5"/>
  <c r="BE422" i="5" s="1"/>
  <c r="BI420" i="5"/>
  <c r="BH420" i="5"/>
  <c r="BG420" i="5"/>
  <c r="BF420" i="5"/>
  <c r="T420" i="5"/>
  <c r="R420" i="5"/>
  <c r="P420" i="5"/>
  <c r="BK420" i="5"/>
  <c r="J420" i="5"/>
  <c r="BE420" i="5"/>
  <c r="BI418" i="5"/>
  <c r="BH418" i="5"/>
  <c r="BG418" i="5"/>
  <c r="BF418" i="5"/>
  <c r="T418" i="5"/>
  <c r="R418" i="5"/>
  <c r="P418" i="5"/>
  <c r="BK418" i="5"/>
  <c r="J418" i="5"/>
  <c r="BE418" i="5" s="1"/>
  <c r="BI416" i="5"/>
  <c r="BH416" i="5"/>
  <c r="BG416" i="5"/>
  <c r="BF416" i="5"/>
  <c r="T416" i="5"/>
  <c r="R416" i="5"/>
  <c r="P416" i="5"/>
  <c r="BK416" i="5"/>
  <c r="J416" i="5"/>
  <c r="BE416" i="5"/>
  <c r="BI414" i="5"/>
  <c r="BH414" i="5"/>
  <c r="BG414" i="5"/>
  <c r="BF414" i="5"/>
  <c r="T414" i="5"/>
  <c r="T413" i="5" s="1"/>
  <c r="R414" i="5"/>
  <c r="R413" i="5"/>
  <c r="P414" i="5"/>
  <c r="P413" i="5" s="1"/>
  <c r="BK414" i="5"/>
  <c r="BK413" i="5"/>
  <c r="J413" i="5" s="1"/>
  <c r="J66" i="5" s="1"/>
  <c r="J414" i="5"/>
  <c r="BE414" i="5" s="1"/>
  <c r="BI411" i="5"/>
  <c r="BH411" i="5"/>
  <c r="BG411" i="5"/>
  <c r="BF411" i="5"/>
  <c r="T411" i="5"/>
  <c r="R411" i="5"/>
  <c r="P411" i="5"/>
  <c r="BK411" i="5"/>
  <c r="J411" i="5"/>
  <c r="BE411" i="5" s="1"/>
  <c r="BI409" i="5"/>
  <c r="BH409" i="5"/>
  <c r="BG409" i="5"/>
  <c r="BF409" i="5"/>
  <c r="T409" i="5"/>
  <c r="R409" i="5"/>
  <c r="P409" i="5"/>
  <c r="BK409" i="5"/>
  <c r="J409" i="5"/>
  <c r="BE409" i="5"/>
  <c r="BI407" i="5"/>
  <c r="BH407" i="5"/>
  <c r="BG407" i="5"/>
  <c r="BF407" i="5"/>
  <c r="T407" i="5"/>
  <c r="R407" i="5"/>
  <c r="P407" i="5"/>
  <c r="BK407" i="5"/>
  <c r="J407" i="5"/>
  <c r="BE407" i="5" s="1"/>
  <c r="BI405" i="5"/>
  <c r="BH405" i="5"/>
  <c r="BG405" i="5"/>
  <c r="BF405" i="5"/>
  <c r="T405" i="5"/>
  <c r="R405" i="5"/>
  <c r="P405" i="5"/>
  <c r="BK405" i="5"/>
  <c r="J405" i="5"/>
  <c r="BE405" i="5"/>
  <c r="BI403" i="5"/>
  <c r="BH403" i="5"/>
  <c r="BG403" i="5"/>
  <c r="BF403" i="5"/>
  <c r="T403" i="5"/>
  <c r="R403" i="5"/>
  <c r="P403" i="5"/>
  <c r="BK403" i="5"/>
  <c r="J403" i="5"/>
  <c r="BE403" i="5" s="1"/>
  <c r="BI401" i="5"/>
  <c r="BH401" i="5"/>
  <c r="BG401" i="5"/>
  <c r="BF401" i="5"/>
  <c r="T401" i="5"/>
  <c r="T400" i="5"/>
  <c r="R401" i="5"/>
  <c r="R400" i="5" s="1"/>
  <c r="P401" i="5"/>
  <c r="P400" i="5"/>
  <c r="BK401" i="5"/>
  <c r="BK400" i="5" s="1"/>
  <c r="J400" i="5" s="1"/>
  <c r="J65" i="5" s="1"/>
  <c r="J401" i="5"/>
  <c r="BE401" i="5" s="1"/>
  <c r="BI398" i="5"/>
  <c r="BH398" i="5"/>
  <c r="BG398" i="5"/>
  <c r="BF398" i="5"/>
  <c r="T398" i="5"/>
  <c r="R398" i="5"/>
  <c r="P398" i="5"/>
  <c r="BK398" i="5"/>
  <c r="J398" i="5"/>
  <c r="BE398" i="5"/>
  <c r="BI396" i="5"/>
  <c r="BH396" i="5"/>
  <c r="BG396" i="5"/>
  <c r="BF396" i="5"/>
  <c r="T396" i="5"/>
  <c r="R396" i="5"/>
  <c r="P396" i="5"/>
  <c r="BK396" i="5"/>
  <c r="J396" i="5"/>
  <c r="BE396" i="5" s="1"/>
  <c r="BI394" i="5"/>
  <c r="BH394" i="5"/>
  <c r="BG394" i="5"/>
  <c r="BF394" i="5"/>
  <c r="T394" i="5"/>
  <c r="R394" i="5"/>
  <c r="P394" i="5"/>
  <c r="BK394" i="5"/>
  <c r="J394" i="5"/>
  <c r="BE394" i="5"/>
  <c r="BI392" i="5"/>
  <c r="BH392" i="5"/>
  <c r="BG392" i="5"/>
  <c r="BF392" i="5"/>
  <c r="T392" i="5"/>
  <c r="R392" i="5"/>
  <c r="P392" i="5"/>
  <c r="BK392" i="5"/>
  <c r="J392" i="5"/>
  <c r="BE392" i="5" s="1"/>
  <c r="BI390" i="5"/>
  <c r="BH390" i="5"/>
  <c r="BG390" i="5"/>
  <c r="BF390" i="5"/>
  <c r="T390" i="5"/>
  <c r="R390" i="5"/>
  <c r="P390" i="5"/>
  <c r="BK390" i="5"/>
  <c r="J390" i="5"/>
  <c r="BE390" i="5"/>
  <c r="BI388" i="5"/>
  <c r="BH388" i="5"/>
  <c r="BG388" i="5"/>
  <c r="BF388" i="5"/>
  <c r="T388" i="5"/>
  <c r="R388" i="5"/>
  <c r="P388" i="5"/>
  <c r="BK388" i="5"/>
  <c r="J388" i="5"/>
  <c r="BE388" i="5" s="1"/>
  <c r="BI386" i="5"/>
  <c r="BH386" i="5"/>
  <c r="BG386" i="5"/>
  <c r="BF386" i="5"/>
  <c r="T386" i="5"/>
  <c r="R386" i="5"/>
  <c r="P386" i="5"/>
  <c r="BK386" i="5"/>
  <c r="J386" i="5"/>
  <c r="BE386" i="5"/>
  <c r="BI384" i="5"/>
  <c r="BH384" i="5"/>
  <c r="BG384" i="5"/>
  <c r="BF384" i="5"/>
  <c r="T384" i="5"/>
  <c r="R384" i="5"/>
  <c r="P384" i="5"/>
  <c r="BK384" i="5"/>
  <c r="J384" i="5"/>
  <c r="BE384" i="5" s="1"/>
  <c r="BI382" i="5"/>
  <c r="BH382" i="5"/>
  <c r="BG382" i="5"/>
  <c r="BF382" i="5"/>
  <c r="T382" i="5"/>
  <c r="R382" i="5"/>
  <c r="P382" i="5"/>
  <c r="BK382" i="5"/>
  <c r="J382" i="5"/>
  <c r="BE382" i="5"/>
  <c r="BI380" i="5"/>
  <c r="BH380" i="5"/>
  <c r="BG380" i="5"/>
  <c r="BF380" i="5"/>
  <c r="T380" i="5"/>
  <c r="R380" i="5"/>
  <c r="P380" i="5"/>
  <c r="BK380" i="5"/>
  <c r="J380" i="5"/>
  <c r="BE380" i="5"/>
  <c r="BI378" i="5"/>
  <c r="BH378" i="5"/>
  <c r="BG378" i="5"/>
  <c r="BF378" i="5"/>
  <c r="T378" i="5"/>
  <c r="R378" i="5"/>
  <c r="P378" i="5"/>
  <c r="BK378" i="5"/>
  <c r="J378" i="5"/>
  <c r="BE378" i="5"/>
  <c r="BI376" i="5"/>
  <c r="BH376" i="5"/>
  <c r="BG376" i="5"/>
  <c r="BF376" i="5"/>
  <c r="T376" i="5"/>
  <c r="R376" i="5"/>
  <c r="P376" i="5"/>
  <c r="BK376" i="5"/>
  <c r="J376" i="5"/>
  <c r="BE376" i="5"/>
  <c r="BI374" i="5"/>
  <c r="BH374" i="5"/>
  <c r="BG374" i="5"/>
  <c r="BF374" i="5"/>
  <c r="T374" i="5"/>
  <c r="R374" i="5"/>
  <c r="P374" i="5"/>
  <c r="BK374" i="5"/>
  <c r="J374" i="5"/>
  <c r="BE374" i="5"/>
  <c r="BI372" i="5"/>
  <c r="BH372" i="5"/>
  <c r="BG372" i="5"/>
  <c r="BF372" i="5"/>
  <c r="T372" i="5"/>
  <c r="R372" i="5"/>
  <c r="P372" i="5"/>
  <c r="BK372" i="5"/>
  <c r="J372" i="5"/>
  <c r="BE372" i="5"/>
  <c r="BI370" i="5"/>
  <c r="BH370" i="5"/>
  <c r="BG370" i="5"/>
  <c r="BF370" i="5"/>
  <c r="T370" i="5"/>
  <c r="R370" i="5"/>
  <c r="P370" i="5"/>
  <c r="BK370" i="5"/>
  <c r="J370" i="5"/>
  <c r="BE370" i="5"/>
  <c r="BI368" i="5"/>
  <c r="BH368" i="5"/>
  <c r="BG368" i="5"/>
  <c r="BF368" i="5"/>
  <c r="T368" i="5"/>
  <c r="R368" i="5"/>
  <c r="P368" i="5"/>
  <c r="BK368" i="5"/>
  <c r="J368" i="5"/>
  <c r="BE368" i="5"/>
  <c r="BI366" i="5"/>
  <c r="BH366" i="5"/>
  <c r="BG366" i="5"/>
  <c r="BF366" i="5"/>
  <c r="T366" i="5"/>
  <c r="R366" i="5"/>
  <c r="P366" i="5"/>
  <c r="BK366" i="5"/>
  <c r="J366" i="5"/>
  <c r="BE366" i="5"/>
  <c r="BI364" i="5"/>
  <c r="BH364" i="5"/>
  <c r="BG364" i="5"/>
  <c r="BF364" i="5"/>
  <c r="T364" i="5"/>
  <c r="R364" i="5"/>
  <c r="P364" i="5"/>
  <c r="BK364" i="5"/>
  <c r="J364" i="5"/>
  <c r="BE364" i="5"/>
  <c r="BI362" i="5"/>
  <c r="BH362" i="5"/>
  <c r="BG362" i="5"/>
  <c r="BF362" i="5"/>
  <c r="T362" i="5"/>
  <c r="R362" i="5"/>
  <c r="P362" i="5"/>
  <c r="BK362" i="5"/>
  <c r="J362" i="5"/>
  <c r="BE362" i="5"/>
  <c r="BI360" i="5"/>
  <c r="BH360" i="5"/>
  <c r="BG360" i="5"/>
  <c r="BF360" i="5"/>
  <c r="T360" i="5"/>
  <c r="R360" i="5"/>
  <c r="P360" i="5"/>
  <c r="BK360" i="5"/>
  <c r="J360" i="5"/>
  <c r="BE360" i="5"/>
  <c r="BI358" i="5"/>
  <c r="BH358" i="5"/>
  <c r="BG358" i="5"/>
  <c r="BF358" i="5"/>
  <c r="T358" i="5"/>
  <c r="R358" i="5"/>
  <c r="P358" i="5"/>
  <c r="BK358" i="5"/>
  <c r="J358" i="5"/>
  <c r="BE358" i="5"/>
  <c r="BI356" i="5"/>
  <c r="BH356" i="5"/>
  <c r="BG356" i="5"/>
  <c r="BF356" i="5"/>
  <c r="T356" i="5"/>
  <c r="R356" i="5"/>
  <c r="P356" i="5"/>
  <c r="BK356" i="5"/>
  <c r="J356" i="5"/>
  <c r="BE356" i="5"/>
  <c r="BI354" i="5"/>
  <c r="BH354" i="5"/>
  <c r="BG354" i="5"/>
  <c r="BF354" i="5"/>
  <c r="T354" i="5"/>
  <c r="R354" i="5"/>
  <c r="P354" i="5"/>
  <c r="BK354" i="5"/>
  <c r="J354" i="5"/>
  <c r="BE354" i="5"/>
  <c r="BI352" i="5"/>
  <c r="BH352" i="5"/>
  <c r="BG352" i="5"/>
  <c r="BF352" i="5"/>
  <c r="T352" i="5"/>
  <c r="R352" i="5"/>
  <c r="P352" i="5"/>
  <c r="BK352" i="5"/>
  <c r="J352" i="5"/>
  <c r="BE352" i="5"/>
  <c r="BI350" i="5"/>
  <c r="BH350" i="5"/>
  <c r="BG350" i="5"/>
  <c r="BF350" i="5"/>
  <c r="T350" i="5"/>
  <c r="R350" i="5"/>
  <c r="P350" i="5"/>
  <c r="BK350" i="5"/>
  <c r="J350" i="5"/>
  <c r="BE350" i="5"/>
  <c r="BI348" i="5"/>
  <c r="BH348" i="5"/>
  <c r="BG348" i="5"/>
  <c r="BF348" i="5"/>
  <c r="T348" i="5"/>
  <c r="R348" i="5"/>
  <c r="P348" i="5"/>
  <c r="BK348" i="5"/>
  <c r="J348" i="5"/>
  <c r="BE348" i="5"/>
  <c r="BI346" i="5"/>
  <c r="BH346" i="5"/>
  <c r="BG346" i="5"/>
  <c r="BF346" i="5"/>
  <c r="T346" i="5"/>
  <c r="R346" i="5"/>
  <c r="P346" i="5"/>
  <c r="BK346" i="5"/>
  <c r="J346" i="5"/>
  <c r="BE346" i="5"/>
  <c r="BI344" i="5"/>
  <c r="BH344" i="5"/>
  <c r="BG344" i="5"/>
  <c r="BF344" i="5"/>
  <c r="T344" i="5"/>
  <c r="R344" i="5"/>
  <c r="P344" i="5"/>
  <c r="BK344" i="5"/>
  <c r="J344" i="5"/>
  <c r="BE344" i="5"/>
  <c r="BI342" i="5"/>
  <c r="BH342" i="5"/>
  <c r="BG342" i="5"/>
  <c r="BF342" i="5"/>
  <c r="T342" i="5"/>
  <c r="R342" i="5"/>
  <c r="P342" i="5"/>
  <c r="BK342" i="5"/>
  <c r="J342" i="5"/>
  <c r="BE342" i="5"/>
  <c r="BI340" i="5"/>
  <c r="BH340" i="5"/>
  <c r="BG340" i="5"/>
  <c r="BF340" i="5"/>
  <c r="T340" i="5"/>
  <c r="R340" i="5"/>
  <c r="P340" i="5"/>
  <c r="BK340" i="5"/>
  <c r="J340" i="5"/>
  <c r="BE340" i="5"/>
  <c r="BI338" i="5"/>
  <c r="BH338" i="5"/>
  <c r="BG338" i="5"/>
  <c r="BF338" i="5"/>
  <c r="T338" i="5"/>
  <c r="R338" i="5"/>
  <c r="P338" i="5"/>
  <c r="BK338" i="5"/>
  <c r="J338" i="5"/>
  <c r="BE338" i="5"/>
  <c r="BI336" i="5"/>
  <c r="BH336" i="5"/>
  <c r="BG336" i="5"/>
  <c r="BF336" i="5"/>
  <c r="T336" i="5"/>
  <c r="R336" i="5"/>
  <c r="P336" i="5"/>
  <c r="BK336" i="5"/>
  <c r="J336" i="5"/>
  <c r="BE336" i="5"/>
  <c r="BI334" i="5"/>
  <c r="BH334" i="5"/>
  <c r="BG334" i="5"/>
  <c r="BF334" i="5"/>
  <c r="T334" i="5"/>
  <c r="R334" i="5"/>
  <c r="P334" i="5"/>
  <c r="BK334" i="5"/>
  <c r="J334" i="5"/>
  <c r="BE334" i="5"/>
  <c r="BI332" i="5"/>
  <c r="BH332" i="5"/>
  <c r="BG332" i="5"/>
  <c r="BF332" i="5"/>
  <c r="T332" i="5"/>
  <c r="R332" i="5"/>
  <c r="P332" i="5"/>
  <c r="BK332" i="5"/>
  <c r="J332" i="5"/>
  <c r="BE332" i="5"/>
  <c r="BI330" i="5"/>
  <c r="BH330" i="5"/>
  <c r="BG330" i="5"/>
  <c r="BF330" i="5"/>
  <c r="T330" i="5"/>
  <c r="R330" i="5"/>
  <c r="P330" i="5"/>
  <c r="BK330" i="5"/>
  <c r="J330" i="5"/>
  <c r="BE330" i="5"/>
  <c r="BI328" i="5"/>
  <c r="BH328" i="5"/>
  <c r="BG328" i="5"/>
  <c r="BF328" i="5"/>
  <c r="T328" i="5"/>
  <c r="T327" i="5"/>
  <c r="R328" i="5"/>
  <c r="R327" i="5"/>
  <c r="P328" i="5"/>
  <c r="P327" i="5"/>
  <c r="BK328" i="5"/>
  <c r="BK327" i="5"/>
  <c r="J327" i="5" s="1"/>
  <c r="J64" i="5" s="1"/>
  <c r="J328" i="5"/>
  <c r="BE328" i="5" s="1"/>
  <c r="BI325" i="5"/>
  <c r="BH325" i="5"/>
  <c r="BG325" i="5"/>
  <c r="BF325" i="5"/>
  <c r="T325" i="5"/>
  <c r="R325" i="5"/>
  <c r="P325" i="5"/>
  <c r="BK325" i="5"/>
  <c r="J325" i="5"/>
  <c r="BE325" i="5"/>
  <c r="BI323" i="5"/>
  <c r="BH323" i="5"/>
  <c r="BG323" i="5"/>
  <c r="BF323" i="5"/>
  <c r="T323" i="5"/>
  <c r="R323" i="5"/>
  <c r="P323" i="5"/>
  <c r="BK323" i="5"/>
  <c r="J323" i="5"/>
  <c r="BE323" i="5"/>
  <c r="BI321" i="5"/>
  <c r="BH321" i="5"/>
  <c r="BG321" i="5"/>
  <c r="BF321" i="5"/>
  <c r="T321" i="5"/>
  <c r="R321" i="5"/>
  <c r="P321" i="5"/>
  <c r="BK321" i="5"/>
  <c r="J321" i="5"/>
  <c r="BE321" i="5"/>
  <c r="BI319" i="5"/>
  <c r="BH319" i="5"/>
  <c r="BG319" i="5"/>
  <c r="BF319" i="5"/>
  <c r="T319" i="5"/>
  <c r="R319" i="5"/>
  <c r="R314" i="5" s="1"/>
  <c r="P319" i="5"/>
  <c r="BK319" i="5"/>
  <c r="J319" i="5"/>
  <c r="BE319" i="5"/>
  <c r="BI317" i="5"/>
  <c r="BH317" i="5"/>
  <c r="BG317" i="5"/>
  <c r="BF317" i="5"/>
  <c r="T317" i="5"/>
  <c r="R317" i="5"/>
  <c r="P317" i="5"/>
  <c r="BK317" i="5"/>
  <c r="BK314" i="5" s="1"/>
  <c r="J314" i="5" s="1"/>
  <c r="J63" i="5" s="1"/>
  <c r="J317" i="5"/>
  <c r="BE317" i="5"/>
  <c r="BI315" i="5"/>
  <c r="BH315" i="5"/>
  <c r="BG315" i="5"/>
  <c r="BF315" i="5"/>
  <c r="T315" i="5"/>
  <c r="T314" i="5"/>
  <c r="R315" i="5"/>
  <c r="P315" i="5"/>
  <c r="P314" i="5"/>
  <c r="BK315" i="5"/>
  <c r="J315" i="5"/>
  <c r="BE315" i="5" s="1"/>
  <c r="BI312" i="5"/>
  <c r="BH312" i="5"/>
  <c r="BG312" i="5"/>
  <c r="BF312" i="5"/>
  <c r="T312" i="5"/>
  <c r="R312" i="5"/>
  <c r="P312" i="5"/>
  <c r="BK312" i="5"/>
  <c r="J312" i="5"/>
  <c r="BE312" i="5"/>
  <c r="BI310" i="5"/>
  <c r="BH310" i="5"/>
  <c r="BG310" i="5"/>
  <c r="BF310" i="5"/>
  <c r="T310" i="5"/>
  <c r="T309" i="5"/>
  <c r="R310" i="5"/>
  <c r="R309" i="5"/>
  <c r="P310" i="5"/>
  <c r="P309" i="5"/>
  <c r="BK310" i="5"/>
  <c r="BK309" i="5"/>
  <c r="J309" i="5" s="1"/>
  <c r="J62" i="5" s="1"/>
  <c r="J310" i="5"/>
  <c r="BE310" i="5" s="1"/>
  <c r="BI307" i="5"/>
  <c r="BH307" i="5"/>
  <c r="BG307" i="5"/>
  <c r="BF307" i="5"/>
  <c r="T307" i="5"/>
  <c r="R307" i="5"/>
  <c r="P307" i="5"/>
  <c r="BK307" i="5"/>
  <c r="J307" i="5"/>
  <c r="BE307" i="5"/>
  <c r="BI305" i="5"/>
  <c r="BH305" i="5"/>
  <c r="BG305" i="5"/>
  <c r="BF305" i="5"/>
  <c r="T305" i="5"/>
  <c r="R305" i="5"/>
  <c r="P305" i="5"/>
  <c r="BK305" i="5"/>
  <c r="J305" i="5"/>
  <c r="BE305" i="5"/>
  <c r="BI303" i="5"/>
  <c r="BH303" i="5"/>
  <c r="BG303" i="5"/>
  <c r="BF303" i="5"/>
  <c r="T303" i="5"/>
  <c r="R303" i="5"/>
  <c r="P303" i="5"/>
  <c r="BK303" i="5"/>
  <c r="J303" i="5"/>
  <c r="BE303" i="5"/>
  <c r="BI301" i="5"/>
  <c r="BH301" i="5"/>
  <c r="BG301" i="5"/>
  <c r="BF301" i="5"/>
  <c r="T301" i="5"/>
  <c r="R301" i="5"/>
  <c r="P301" i="5"/>
  <c r="BK301" i="5"/>
  <c r="J301" i="5"/>
  <c r="BE301" i="5"/>
  <c r="BI299" i="5"/>
  <c r="BH299" i="5"/>
  <c r="BG299" i="5"/>
  <c r="BF299" i="5"/>
  <c r="T299" i="5"/>
  <c r="R299" i="5"/>
  <c r="P299" i="5"/>
  <c r="BK299" i="5"/>
  <c r="J299" i="5"/>
  <c r="BE299" i="5"/>
  <c r="BI297" i="5"/>
  <c r="BH297" i="5"/>
  <c r="BG297" i="5"/>
  <c r="BF297" i="5"/>
  <c r="T297" i="5"/>
  <c r="R297" i="5"/>
  <c r="P297" i="5"/>
  <c r="BK297" i="5"/>
  <c r="J297" i="5"/>
  <c r="BE297" i="5"/>
  <c r="BI295" i="5"/>
  <c r="BH295" i="5"/>
  <c r="BG295" i="5"/>
  <c r="BF295" i="5"/>
  <c r="T295" i="5"/>
  <c r="R295" i="5"/>
  <c r="P295" i="5"/>
  <c r="BK295" i="5"/>
  <c r="J295" i="5"/>
  <c r="BE295" i="5"/>
  <c r="BI293" i="5"/>
  <c r="BH293" i="5"/>
  <c r="BG293" i="5"/>
  <c r="BF293" i="5"/>
  <c r="T293" i="5"/>
  <c r="R293" i="5"/>
  <c r="P293" i="5"/>
  <c r="BK293" i="5"/>
  <c r="J293" i="5"/>
  <c r="BE293" i="5"/>
  <c r="BI291" i="5"/>
  <c r="BH291" i="5"/>
  <c r="BG291" i="5"/>
  <c r="BF291" i="5"/>
  <c r="T291" i="5"/>
  <c r="R291" i="5"/>
  <c r="P291" i="5"/>
  <c r="BK291" i="5"/>
  <c r="J291" i="5"/>
  <c r="BE291" i="5"/>
  <c r="BI289" i="5"/>
  <c r="BH289" i="5"/>
  <c r="BG289" i="5"/>
  <c r="BF289" i="5"/>
  <c r="T289" i="5"/>
  <c r="R289" i="5"/>
  <c r="P289" i="5"/>
  <c r="BK289" i="5"/>
  <c r="J289" i="5"/>
  <c r="BE289" i="5"/>
  <c r="BI287" i="5"/>
  <c r="BH287" i="5"/>
  <c r="BG287" i="5"/>
  <c r="BF287" i="5"/>
  <c r="T287" i="5"/>
  <c r="R287" i="5"/>
  <c r="P287" i="5"/>
  <c r="BK287" i="5"/>
  <c r="J287" i="5"/>
  <c r="BE287" i="5"/>
  <c r="BI285" i="5"/>
  <c r="BH285" i="5"/>
  <c r="BG285" i="5"/>
  <c r="BF285" i="5"/>
  <c r="T285" i="5"/>
  <c r="R285" i="5"/>
  <c r="P285" i="5"/>
  <c r="BK285" i="5"/>
  <c r="J285" i="5"/>
  <c r="BE285" i="5"/>
  <c r="BI283" i="5"/>
  <c r="BH283" i="5"/>
  <c r="BG283" i="5"/>
  <c r="BF283" i="5"/>
  <c r="T283" i="5"/>
  <c r="R283" i="5"/>
  <c r="P283" i="5"/>
  <c r="BK283" i="5"/>
  <c r="J283" i="5"/>
  <c r="BE283" i="5"/>
  <c r="BI281" i="5"/>
  <c r="BH281" i="5"/>
  <c r="BG281" i="5"/>
  <c r="BF281" i="5"/>
  <c r="T281" i="5"/>
  <c r="R281" i="5"/>
  <c r="P281" i="5"/>
  <c r="BK281" i="5"/>
  <c r="J281" i="5"/>
  <c r="BE281" i="5"/>
  <c r="BI279" i="5"/>
  <c r="BH279" i="5"/>
  <c r="BG279" i="5"/>
  <c r="BF279" i="5"/>
  <c r="T279" i="5"/>
  <c r="R279" i="5"/>
  <c r="P279" i="5"/>
  <c r="BK279" i="5"/>
  <c r="J279" i="5"/>
  <c r="BE279" i="5"/>
  <c r="BI277" i="5"/>
  <c r="BH277" i="5"/>
  <c r="BG277" i="5"/>
  <c r="BF277" i="5"/>
  <c r="T277" i="5"/>
  <c r="R277" i="5"/>
  <c r="P277" i="5"/>
  <c r="BK277" i="5"/>
  <c r="J277" i="5"/>
  <c r="BE277" i="5"/>
  <c r="BI275" i="5"/>
  <c r="BH275" i="5"/>
  <c r="BG275" i="5"/>
  <c r="BF275" i="5"/>
  <c r="T275" i="5"/>
  <c r="R275" i="5"/>
  <c r="P275" i="5"/>
  <c r="BK275" i="5"/>
  <c r="J275" i="5"/>
  <c r="BE275" i="5"/>
  <c r="BI273" i="5"/>
  <c r="BH273" i="5"/>
  <c r="BG273" i="5"/>
  <c r="BF273" i="5"/>
  <c r="T273" i="5"/>
  <c r="R273" i="5"/>
  <c r="P273" i="5"/>
  <c r="BK273" i="5"/>
  <c r="J273" i="5"/>
  <c r="BE273" i="5"/>
  <c r="BI271" i="5"/>
  <c r="BH271" i="5"/>
  <c r="BG271" i="5"/>
  <c r="BF271" i="5"/>
  <c r="T271" i="5"/>
  <c r="R271" i="5"/>
  <c r="P271" i="5"/>
  <c r="BK271" i="5"/>
  <c r="J271" i="5"/>
  <c r="BE271" i="5"/>
  <c r="BI269" i="5"/>
  <c r="BH269" i="5"/>
  <c r="BG269" i="5"/>
  <c r="BF269" i="5"/>
  <c r="T269" i="5"/>
  <c r="R269" i="5"/>
  <c r="P269" i="5"/>
  <c r="BK269" i="5"/>
  <c r="J269" i="5"/>
  <c r="BE269" i="5"/>
  <c r="BI267" i="5"/>
  <c r="BH267" i="5"/>
  <c r="BG267" i="5"/>
  <c r="BF267" i="5"/>
  <c r="T267" i="5"/>
  <c r="R267" i="5"/>
  <c r="P267" i="5"/>
  <c r="BK267" i="5"/>
  <c r="J267" i="5"/>
  <c r="BE267" i="5"/>
  <c r="BI265" i="5"/>
  <c r="BH265" i="5"/>
  <c r="BG265" i="5"/>
  <c r="BF265" i="5"/>
  <c r="T265" i="5"/>
  <c r="R265" i="5"/>
  <c r="P265" i="5"/>
  <c r="BK265" i="5"/>
  <c r="J265" i="5"/>
  <c r="BE265" i="5"/>
  <c r="BI263" i="5"/>
  <c r="BH263" i="5"/>
  <c r="BG263" i="5"/>
  <c r="BF263" i="5"/>
  <c r="T263" i="5"/>
  <c r="R263" i="5"/>
  <c r="P263" i="5"/>
  <c r="BK263" i="5"/>
  <c r="J263" i="5"/>
  <c r="BE263" i="5"/>
  <c r="BI261" i="5"/>
  <c r="BH261" i="5"/>
  <c r="BG261" i="5"/>
  <c r="BF261" i="5"/>
  <c r="T261" i="5"/>
  <c r="R261" i="5"/>
  <c r="P261" i="5"/>
  <c r="BK261" i="5"/>
  <c r="J261" i="5"/>
  <c r="BE261" i="5"/>
  <c r="BI259" i="5"/>
  <c r="BH259" i="5"/>
  <c r="BG259" i="5"/>
  <c r="BF259" i="5"/>
  <c r="T259" i="5"/>
  <c r="R259" i="5"/>
  <c r="P259" i="5"/>
  <c r="BK259" i="5"/>
  <c r="J259" i="5"/>
  <c r="BE259" i="5"/>
  <c r="BI257" i="5"/>
  <c r="BH257" i="5"/>
  <c r="BG257" i="5"/>
  <c r="BF257" i="5"/>
  <c r="T257" i="5"/>
  <c r="R257" i="5"/>
  <c r="P257" i="5"/>
  <c r="BK257" i="5"/>
  <c r="J257" i="5"/>
  <c r="BE257" i="5"/>
  <c r="BI255" i="5"/>
  <c r="BH255" i="5"/>
  <c r="BG255" i="5"/>
  <c r="BF255" i="5"/>
  <c r="T255" i="5"/>
  <c r="R255" i="5"/>
  <c r="P255" i="5"/>
  <c r="BK255" i="5"/>
  <c r="J255" i="5"/>
  <c r="BE255" i="5"/>
  <c r="BI253" i="5"/>
  <c r="BH253" i="5"/>
  <c r="BG253" i="5"/>
  <c r="BF253" i="5"/>
  <c r="T253" i="5"/>
  <c r="R253" i="5"/>
  <c r="P253" i="5"/>
  <c r="BK253" i="5"/>
  <c r="J253" i="5"/>
  <c r="BE253" i="5"/>
  <c r="BI251" i="5"/>
  <c r="BH251" i="5"/>
  <c r="BG251" i="5"/>
  <c r="BF251" i="5"/>
  <c r="T251" i="5"/>
  <c r="R251" i="5"/>
  <c r="P251" i="5"/>
  <c r="BK251" i="5"/>
  <c r="J251" i="5"/>
  <c r="BE251" i="5"/>
  <c r="BI249" i="5"/>
  <c r="BH249" i="5"/>
  <c r="BG249" i="5"/>
  <c r="BF249" i="5"/>
  <c r="T249" i="5"/>
  <c r="R249" i="5"/>
  <c r="P249" i="5"/>
  <c r="BK249" i="5"/>
  <c r="J249" i="5"/>
  <c r="BE249" i="5"/>
  <c r="BI247" i="5"/>
  <c r="BH247" i="5"/>
  <c r="BG247" i="5"/>
  <c r="BF247" i="5"/>
  <c r="T247" i="5"/>
  <c r="R247" i="5"/>
  <c r="P247" i="5"/>
  <c r="BK247" i="5"/>
  <c r="J247" i="5"/>
  <c r="BE247" i="5"/>
  <c r="BI245" i="5"/>
  <c r="BH245" i="5"/>
  <c r="BG245" i="5"/>
  <c r="BF245" i="5"/>
  <c r="T245" i="5"/>
  <c r="R245" i="5"/>
  <c r="P245" i="5"/>
  <c r="BK245" i="5"/>
  <c r="J245" i="5"/>
  <c r="BE245" i="5"/>
  <c r="BI243" i="5"/>
  <c r="BH243" i="5"/>
  <c r="BG243" i="5"/>
  <c r="BF243" i="5"/>
  <c r="T243" i="5"/>
  <c r="R243" i="5"/>
  <c r="P243" i="5"/>
  <c r="BK243" i="5"/>
  <c r="J243" i="5"/>
  <c r="BE243" i="5"/>
  <c r="BI241" i="5"/>
  <c r="BH241" i="5"/>
  <c r="BG241" i="5"/>
  <c r="BF241" i="5"/>
  <c r="T241" i="5"/>
  <c r="R241" i="5"/>
  <c r="P241" i="5"/>
  <c r="BK241" i="5"/>
  <c r="J241" i="5"/>
  <c r="BE241" i="5"/>
  <c r="BI239" i="5"/>
  <c r="BH239" i="5"/>
  <c r="BG239" i="5"/>
  <c r="BF239" i="5"/>
  <c r="T239" i="5"/>
  <c r="R239" i="5"/>
  <c r="P239" i="5"/>
  <c r="BK239" i="5"/>
  <c r="J239" i="5"/>
  <c r="BE239" i="5"/>
  <c r="BI237" i="5"/>
  <c r="BH237" i="5"/>
  <c r="BG237" i="5"/>
  <c r="BF237" i="5"/>
  <c r="T237" i="5"/>
  <c r="R237" i="5"/>
  <c r="P237" i="5"/>
  <c r="BK237" i="5"/>
  <c r="J237" i="5"/>
  <c r="BE237" i="5"/>
  <c r="BI235" i="5"/>
  <c r="BH235" i="5"/>
  <c r="BG235" i="5"/>
  <c r="BF235" i="5"/>
  <c r="T235" i="5"/>
  <c r="R235" i="5"/>
  <c r="P235" i="5"/>
  <c r="BK235" i="5"/>
  <c r="J235" i="5"/>
  <c r="BE235" i="5"/>
  <c r="BI233" i="5"/>
  <c r="BH233" i="5"/>
  <c r="BG233" i="5"/>
  <c r="BF233" i="5"/>
  <c r="T233" i="5"/>
  <c r="R233" i="5"/>
  <c r="P233" i="5"/>
  <c r="BK233" i="5"/>
  <c r="J233" i="5"/>
  <c r="BE233" i="5"/>
  <c r="BI231" i="5"/>
  <c r="BH231" i="5"/>
  <c r="BG231" i="5"/>
  <c r="BF231" i="5"/>
  <c r="T231" i="5"/>
  <c r="T230" i="5"/>
  <c r="R231" i="5"/>
  <c r="R230" i="5"/>
  <c r="P231" i="5"/>
  <c r="P230" i="5"/>
  <c r="BK231" i="5"/>
  <c r="BK230" i="5"/>
  <c r="J230" i="5" s="1"/>
  <c r="J61" i="5" s="1"/>
  <c r="J231" i="5"/>
  <c r="BE231" i="5" s="1"/>
  <c r="BI228" i="5"/>
  <c r="BH228" i="5"/>
  <c r="BG228" i="5"/>
  <c r="BF228" i="5"/>
  <c r="T228" i="5"/>
  <c r="R228" i="5"/>
  <c r="P228" i="5"/>
  <c r="BK228" i="5"/>
  <c r="J228" i="5"/>
  <c r="BE228" i="5"/>
  <c r="BI226" i="5"/>
  <c r="BH226" i="5"/>
  <c r="BG226" i="5"/>
  <c r="BF226" i="5"/>
  <c r="T226" i="5"/>
  <c r="R226" i="5"/>
  <c r="P226" i="5"/>
  <c r="BK226" i="5"/>
  <c r="J226" i="5"/>
  <c r="BE226" i="5"/>
  <c r="BI224" i="5"/>
  <c r="BH224" i="5"/>
  <c r="BG224" i="5"/>
  <c r="BF224" i="5"/>
  <c r="T224" i="5"/>
  <c r="R224" i="5"/>
  <c r="P224" i="5"/>
  <c r="BK224" i="5"/>
  <c r="J224" i="5"/>
  <c r="BE224" i="5"/>
  <c r="BI222" i="5"/>
  <c r="BH222" i="5"/>
  <c r="BG222" i="5"/>
  <c r="BF222" i="5"/>
  <c r="T222" i="5"/>
  <c r="R222" i="5"/>
  <c r="P222" i="5"/>
  <c r="BK222" i="5"/>
  <c r="J222" i="5"/>
  <c r="BE222" i="5"/>
  <c r="BI220" i="5"/>
  <c r="BH220" i="5"/>
  <c r="BG220" i="5"/>
  <c r="BF220" i="5"/>
  <c r="T220" i="5"/>
  <c r="R220" i="5"/>
  <c r="P220" i="5"/>
  <c r="BK220" i="5"/>
  <c r="J220" i="5"/>
  <c r="BE220" i="5"/>
  <c r="BI218" i="5"/>
  <c r="BH218" i="5"/>
  <c r="BG218" i="5"/>
  <c r="BF218" i="5"/>
  <c r="T218" i="5"/>
  <c r="R218" i="5"/>
  <c r="P218" i="5"/>
  <c r="BK218" i="5"/>
  <c r="J218" i="5"/>
  <c r="BE218" i="5"/>
  <c r="BI216" i="5"/>
  <c r="BH216" i="5"/>
  <c r="BG216" i="5"/>
  <c r="BF216" i="5"/>
  <c r="T216" i="5"/>
  <c r="R216" i="5"/>
  <c r="P216" i="5"/>
  <c r="BK216" i="5"/>
  <c r="J216" i="5"/>
  <c r="BE216" i="5"/>
  <c r="BI214" i="5"/>
  <c r="BH214" i="5"/>
  <c r="BG214" i="5"/>
  <c r="BF214" i="5"/>
  <c r="T214" i="5"/>
  <c r="R214" i="5"/>
  <c r="P214" i="5"/>
  <c r="BK214" i="5"/>
  <c r="J214" i="5"/>
  <c r="BE214" i="5"/>
  <c r="BI212" i="5"/>
  <c r="BH212" i="5"/>
  <c r="BG212" i="5"/>
  <c r="BF212" i="5"/>
  <c r="T212" i="5"/>
  <c r="R212" i="5"/>
  <c r="P212" i="5"/>
  <c r="BK212" i="5"/>
  <c r="J212" i="5"/>
  <c r="BE212" i="5"/>
  <c r="BI210" i="5"/>
  <c r="BH210" i="5"/>
  <c r="BG210" i="5"/>
  <c r="BF210" i="5"/>
  <c r="T210" i="5"/>
  <c r="R210" i="5"/>
  <c r="P210" i="5"/>
  <c r="BK210" i="5"/>
  <c r="J210" i="5"/>
  <c r="BE210" i="5"/>
  <c r="BI208" i="5"/>
  <c r="BH208" i="5"/>
  <c r="BG208" i="5"/>
  <c r="BF208" i="5"/>
  <c r="T208" i="5"/>
  <c r="R208" i="5"/>
  <c r="P208" i="5"/>
  <c r="BK208" i="5"/>
  <c r="J208" i="5"/>
  <c r="BE208" i="5"/>
  <c r="BI206" i="5"/>
  <c r="BH206" i="5"/>
  <c r="BG206" i="5"/>
  <c r="BF206" i="5"/>
  <c r="T206" i="5"/>
  <c r="R206" i="5"/>
  <c r="P206" i="5"/>
  <c r="BK206" i="5"/>
  <c r="J206" i="5"/>
  <c r="BE206" i="5"/>
  <c r="BI204" i="5"/>
  <c r="BH204" i="5"/>
  <c r="BG204" i="5"/>
  <c r="BF204" i="5"/>
  <c r="T204" i="5"/>
  <c r="R204" i="5"/>
  <c r="P204" i="5"/>
  <c r="BK204" i="5"/>
  <c r="J204" i="5"/>
  <c r="BE204" i="5"/>
  <c r="BI202" i="5"/>
  <c r="BH202" i="5"/>
  <c r="BG202" i="5"/>
  <c r="BF202" i="5"/>
  <c r="T202" i="5"/>
  <c r="R202" i="5"/>
  <c r="P202" i="5"/>
  <c r="BK202" i="5"/>
  <c r="J202" i="5"/>
  <c r="BE202" i="5"/>
  <c r="BI200" i="5"/>
  <c r="BH200" i="5"/>
  <c r="BG200" i="5"/>
  <c r="BF200" i="5"/>
  <c r="T200" i="5"/>
  <c r="R200" i="5"/>
  <c r="P200" i="5"/>
  <c r="BK200" i="5"/>
  <c r="J200" i="5"/>
  <c r="BE200" i="5"/>
  <c r="BI198" i="5"/>
  <c r="BH198" i="5"/>
  <c r="BG198" i="5"/>
  <c r="BF198" i="5"/>
  <c r="T198" i="5"/>
  <c r="R198" i="5"/>
  <c r="P198" i="5"/>
  <c r="BK198" i="5"/>
  <c r="J198" i="5"/>
  <c r="BE198" i="5"/>
  <c r="BI196" i="5"/>
  <c r="BH196" i="5"/>
  <c r="BG196" i="5"/>
  <c r="BF196" i="5"/>
  <c r="T196" i="5"/>
  <c r="R196" i="5"/>
  <c r="P196" i="5"/>
  <c r="BK196" i="5"/>
  <c r="J196" i="5"/>
  <c r="BE196" i="5"/>
  <c r="BI194" i="5"/>
  <c r="BH194" i="5"/>
  <c r="BG194" i="5"/>
  <c r="BF194" i="5"/>
  <c r="T194" i="5"/>
  <c r="R194" i="5"/>
  <c r="P194" i="5"/>
  <c r="BK194" i="5"/>
  <c r="J194" i="5"/>
  <c r="BE194" i="5"/>
  <c r="BI192" i="5"/>
  <c r="BH192" i="5"/>
  <c r="BG192" i="5"/>
  <c r="BF192" i="5"/>
  <c r="T192" i="5"/>
  <c r="R192" i="5"/>
  <c r="P192" i="5"/>
  <c r="BK192" i="5"/>
  <c r="J192" i="5"/>
  <c r="BE192" i="5"/>
  <c r="BI190" i="5"/>
  <c r="BH190" i="5"/>
  <c r="BG190" i="5"/>
  <c r="BF190" i="5"/>
  <c r="T190" i="5"/>
  <c r="R190" i="5"/>
  <c r="P190" i="5"/>
  <c r="BK190" i="5"/>
  <c r="J190" i="5"/>
  <c r="BE190" i="5"/>
  <c r="BI188" i="5"/>
  <c r="BH188" i="5"/>
  <c r="BG188" i="5"/>
  <c r="BF188" i="5"/>
  <c r="T188" i="5"/>
  <c r="R188" i="5"/>
  <c r="P188" i="5"/>
  <c r="BK188" i="5"/>
  <c r="J188" i="5"/>
  <c r="BE188" i="5"/>
  <c r="BI186" i="5"/>
  <c r="BH186" i="5"/>
  <c r="BG186" i="5"/>
  <c r="BF186" i="5"/>
  <c r="T186" i="5"/>
  <c r="R186" i="5"/>
  <c r="P186" i="5"/>
  <c r="BK186" i="5"/>
  <c r="J186" i="5"/>
  <c r="BE186" i="5"/>
  <c r="BI184" i="5"/>
  <c r="BH184" i="5"/>
  <c r="BG184" i="5"/>
  <c r="BF184" i="5"/>
  <c r="T184" i="5"/>
  <c r="R184" i="5"/>
  <c r="P184" i="5"/>
  <c r="BK184" i="5"/>
  <c r="J184" i="5"/>
  <c r="BE184" i="5"/>
  <c r="BI182" i="5"/>
  <c r="BH182" i="5"/>
  <c r="BG182" i="5"/>
  <c r="BF182" i="5"/>
  <c r="T182" i="5"/>
  <c r="R182" i="5"/>
  <c r="P182" i="5"/>
  <c r="BK182" i="5"/>
  <c r="J182" i="5"/>
  <c r="BE182" i="5"/>
  <c r="BI180" i="5"/>
  <c r="BH180" i="5"/>
  <c r="BG180" i="5"/>
  <c r="BF180" i="5"/>
  <c r="T180" i="5"/>
  <c r="R180" i="5"/>
  <c r="P180" i="5"/>
  <c r="BK180" i="5"/>
  <c r="J180" i="5"/>
  <c r="BE180" i="5"/>
  <c r="BI178" i="5"/>
  <c r="BH178" i="5"/>
  <c r="BG178" i="5"/>
  <c r="BF178" i="5"/>
  <c r="T178" i="5"/>
  <c r="R178" i="5"/>
  <c r="P178" i="5"/>
  <c r="BK178" i="5"/>
  <c r="J178" i="5"/>
  <c r="BE178" i="5"/>
  <c r="BI176" i="5"/>
  <c r="BH176" i="5"/>
  <c r="BG176" i="5"/>
  <c r="BF176" i="5"/>
  <c r="T176" i="5"/>
  <c r="R176" i="5"/>
  <c r="P176" i="5"/>
  <c r="BK176" i="5"/>
  <c r="J176" i="5"/>
  <c r="BE176" i="5"/>
  <c r="BI174" i="5"/>
  <c r="BH174" i="5"/>
  <c r="BG174" i="5"/>
  <c r="BF174" i="5"/>
  <c r="T174" i="5"/>
  <c r="R174" i="5"/>
  <c r="P174" i="5"/>
  <c r="BK174" i="5"/>
  <c r="J174" i="5"/>
  <c r="BE174" i="5"/>
  <c r="BI172" i="5"/>
  <c r="BH172" i="5"/>
  <c r="BG172" i="5"/>
  <c r="BF172" i="5"/>
  <c r="T172" i="5"/>
  <c r="R172" i="5"/>
  <c r="P172" i="5"/>
  <c r="BK172" i="5"/>
  <c r="J172" i="5"/>
  <c r="BE172" i="5"/>
  <c r="BI170" i="5"/>
  <c r="BH170" i="5"/>
  <c r="BG170" i="5"/>
  <c r="BF170" i="5"/>
  <c r="T170" i="5"/>
  <c r="R170" i="5"/>
  <c r="P170" i="5"/>
  <c r="BK170" i="5"/>
  <c r="J170" i="5"/>
  <c r="BE170" i="5"/>
  <c r="BI168" i="5"/>
  <c r="BH168" i="5"/>
  <c r="BG168" i="5"/>
  <c r="BF168" i="5"/>
  <c r="T168" i="5"/>
  <c r="R168" i="5"/>
  <c r="P168" i="5"/>
  <c r="BK168" i="5"/>
  <c r="J168" i="5"/>
  <c r="BE168" i="5"/>
  <c r="BI166" i="5"/>
  <c r="BH166" i="5"/>
  <c r="BG166" i="5"/>
  <c r="BF166" i="5"/>
  <c r="T166" i="5"/>
  <c r="R166" i="5"/>
  <c r="P166" i="5"/>
  <c r="BK166" i="5"/>
  <c r="J166" i="5"/>
  <c r="BE166" i="5"/>
  <c r="BI164" i="5"/>
  <c r="BH164" i="5"/>
  <c r="BG164" i="5"/>
  <c r="BF164" i="5"/>
  <c r="T164" i="5"/>
  <c r="R164" i="5"/>
  <c r="P164" i="5"/>
  <c r="BK164" i="5"/>
  <c r="J164" i="5"/>
  <c r="BE164" i="5"/>
  <c r="BI162" i="5"/>
  <c r="BH162" i="5"/>
  <c r="BG162" i="5"/>
  <c r="BF162" i="5"/>
  <c r="T162" i="5"/>
  <c r="R162" i="5"/>
  <c r="P162" i="5"/>
  <c r="BK162" i="5"/>
  <c r="J162" i="5"/>
  <c r="BE162" i="5"/>
  <c r="BI160" i="5"/>
  <c r="BH160" i="5"/>
  <c r="BG160" i="5"/>
  <c r="BF160" i="5"/>
  <c r="T160" i="5"/>
  <c r="R160" i="5"/>
  <c r="P160" i="5"/>
  <c r="BK160" i="5"/>
  <c r="J160" i="5"/>
  <c r="BE160" i="5"/>
  <c r="BI158" i="5"/>
  <c r="BH158" i="5"/>
  <c r="BG158" i="5"/>
  <c r="BF158" i="5"/>
  <c r="T158" i="5"/>
  <c r="R158" i="5"/>
  <c r="P158" i="5"/>
  <c r="BK158" i="5"/>
  <c r="J158" i="5"/>
  <c r="BE158" i="5"/>
  <c r="BI156" i="5"/>
  <c r="BH156" i="5"/>
  <c r="BG156" i="5"/>
  <c r="BF156" i="5"/>
  <c r="T156" i="5"/>
  <c r="R156" i="5"/>
  <c r="P156" i="5"/>
  <c r="BK156" i="5"/>
  <c r="J156" i="5"/>
  <c r="BE156" i="5"/>
  <c r="BI154" i="5"/>
  <c r="BH154" i="5"/>
  <c r="BG154" i="5"/>
  <c r="BF154" i="5"/>
  <c r="T154" i="5"/>
  <c r="R154" i="5"/>
  <c r="P154" i="5"/>
  <c r="BK154" i="5"/>
  <c r="J154" i="5"/>
  <c r="BE154" i="5"/>
  <c r="BI152" i="5"/>
  <c r="BH152" i="5"/>
  <c r="BG152" i="5"/>
  <c r="BF152" i="5"/>
  <c r="T152" i="5"/>
  <c r="R152" i="5"/>
  <c r="P152" i="5"/>
  <c r="BK152" i="5"/>
  <c r="J152" i="5"/>
  <c r="BE152" i="5"/>
  <c r="BI150" i="5"/>
  <c r="BH150" i="5"/>
  <c r="BG150" i="5"/>
  <c r="BF150" i="5"/>
  <c r="T150" i="5"/>
  <c r="R150" i="5"/>
  <c r="P150" i="5"/>
  <c r="BK150" i="5"/>
  <c r="J150" i="5"/>
  <c r="BE150" i="5"/>
  <c r="BI148" i="5"/>
  <c r="BH148" i="5"/>
  <c r="BG148" i="5"/>
  <c r="BF148" i="5"/>
  <c r="T148" i="5"/>
  <c r="R148" i="5"/>
  <c r="P148" i="5"/>
  <c r="BK148" i="5"/>
  <c r="J148" i="5"/>
  <c r="BE148" i="5"/>
  <c r="BI146" i="5"/>
  <c r="BH146" i="5"/>
  <c r="BG146" i="5"/>
  <c r="BF146" i="5"/>
  <c r="T146" i="5"/>
  <c r="R146" i="5"/>
  <c r="P146" i="5"/>
  <c r="BK146" i="5"/>
  <c r="J146" i="5"/>
  <c r="BE146" i="5"/>
  <c r="BI144" i="5"/>
  <c r="BH144" i="5"/>
  <c r="BG144" i="5"/>
  <c r="BF144" i="5"/>
  <c r="T144" i="5"/>
  <c r="R144" i="5"/>
  <c r="P144" i="5"/>
  <c r="BK144" i="5"/>
  <c r="J144" i="5"/>
  <c r="BE144" i="5"/>
  <c r="BI142" i="5"/>
  <c r="BH142" i="5"/>
  <c r="BG142" i="5"/>
  <c r="BF142" i="5"/>
  <c r="T142" i="5"/>
  <c r="R142" i="5"/>
  <c r="P142" i="5"/>
  <c r="BK142" i="5"/>
  <c r="J142" i="5"/>
  <c r="BE142" i="5"/>
  <c r="BI140" i="5"/>
  <c r="BH140" i="5"/>
  <c r="BG140" i="5"/>
  <c r="BF140" i="5"/>
  <c r="T140" i="5"/>
  <c r="R140" i="5"/>
  <c r="P140" i="5"/>
  <c r="BK140" i="5"/>
  <c r="J140" i="5"/>
  <c r="BE140" i="5"/>
  <c r="BI138" i="5"/>
  <c r="BH138" i="5"/>
  <c r="BG138" i="5"/>
  <c r="BF138" i="5"/>
  <c r="T138" i="5"/>
  <c r="R138" i="5"/>
  <c r="P138" i="5"/>
  <c r="BK138" i="5"/>
  <c r="J138" i="5"/>
  <c r="BE138" i="5"/>
  <c r="BI136" i="5"/>
  <c r="BH136" i="5"/>
  <c r="BG136" i="5"/>
  <c r="BF136" i="5"/>
  <c r="T136" i="5"/>
  <c r="R136" i="5"/>
  <c r="P136" i="5"/>
  <c r="BK136" i="5"/>
  <c r="J136" i="5"/>
  <c r="BE136" i="5"/>
  <c r="BI134" i="5"/>
  <c r="BH134" i="5"/>
  <c r="BG134" i="5"/>
  <c r="BF134" i="5"/>
  <c r="T134" i="5"/>
  <c r="R134" i="5"/>
  <c r="P134" i="5"/>
  <c r="BK134" i="5"/>
  <c r="J134" i="5"/>
  <c r="BE134" i="5"/>
  <c r="BI132" i="5"/>
  <c r="BH132" i="5"/>
  <c r="BG132" i="5"/>
  <c r="BF132" i="5"/>
  <c r="T132" i="5"/>
  <c r="R132" i="5"/>
  <c r="P132" i="5"/>
  <c r="BK132" i="5"/>
  <c r="J132" i="5"/>
  <c r="BE132" i="5"/>
  <c r="BI130" i="5"/>
  <c r="BH130" i="5"/>
  <c r="BG130" i="5"/>
  <c r="BF130" i="5"/>
  <c r="T130" i="5"/>
  <c r="R130" i="5"/>
  <c r="P130" i="5"/>
  <c r="BK130" i="5"/>
  <c r="J130" i="5"/>
  <c r="BE130" i="5"/>
  <c r="BI128" i="5"/>
  <c r="BH128" i="5"/>
  <c r="BG128" i="5"/>
  <c r="BF128" i="5"/>
  <c r="T128" i="5"/>
  <c r="R128" i="5"/>
  <c r="P128" i="5"/>
  <c r="BK128" i="5"/>
  <c r="J128" i="5"/>
  <c r="BE128" i="5"/>
  <c r="BI126" i="5"/>
  <c r="BH126" i="5"/>
  <c r="BG126" i="5"/>
  <c r="BF126" i="5"/>
  <c r="T126" i="5"/>
  <c r="R126" i="5"/>
  <c r="P126" i="5"/>
  <c r="BK126" i="5"/>
  <c r="J126" i="5"/>
  <c r="BE126" i="5"/>
  <c r="BI124" i="5"/>
  <c r="BH124" i="5"/>
  <c r="BG124" i="5"/>
  <c r="BF124" i="5"/>
  <c r="T124" i="5"/>
  <c r="R124" i="5"/>
  <c r="P124" i="5"/>
  <c r="BK124" i="5"/>
  <c r="J124" i="5"/>
  <c r="BE124" i="5"/>
  <c r="BI122" i="5"/>
  <c r="BH122" i="5"/>
  <c r="BG122" i="5"/>
  <c r="BF122" i="5"/>
  <c r="T122" i="5"/>
  <c r="R122" i="5"/>
  <c r="P122" i="5"/>
  <c r="BK122" i="5"/>
  <c r="J122" i="5"/>
  <c r="BE122" i="5"/>
  <c r="BI120" i="5"/>
  <c r="BH120" i="5"/>
  <c r="BG120" i="5"/>
  <c r="BF120" i="5"/>
  <c r="T120" i="5"/>
  <c r="R120" i="5"/>
  <c r="P120" i="5"/>
  <c r="BK120" i="5"/>
  <c r="J120" i="5"/>
  <c r="BE120" i="5"/>
  <c r="BI118" i="5"/>
  <c r="BH118" i="5"/>
  <c r="BG118" i="5"/>
  <c r="BF118" i="5"/>
  <c r="T118" i="5"/>
  <c r="R118" i="5"/>
  <c r="P118" i="5"/>
  <c r="BK118" i="5"/>
  <c r="J118" i="5"/>
  <c r="BE118" i="5"/>
  <c r="BI116" i="5"/>
  <c r="BH116" i="5"/>
  <c r="BG116" i="5"/>
  <c r="BF116" i="5"/>
  <c r="T116" i="5"/>
  <c r="R116" i="5"/>
  <c r="P116" i="5"/>
  <c r="BK116" i="5"/>
  <c r="J116" i="5"/>
  <c r="BE116" i="5"/>
  <c r="BI114" i="5"/>
  <c r="BH114" i="5"/>
  <c r="BG114" i="5"/>
  <c r="BF114" i="5"/>
  <c r="T114" i="5"/>
  <c r="R114" i="5"/>
  <c r="P114" i="5"/>
  <c r="BK114" i="5"/>
  <c r="J114" i="5"/>
  <c r="BE114" i="5"/>
  <c r="BI112" i="5"/>
  <c r="BH112" i="5"/>
  <c r="BG112" i="5"/>
  <c r="BF112" i="5"/>
  <c r="T112" i="5"/>
  <c r="R112" i="5"/>
  <c r="P112" i="5"/>
  <c r="BK112" i="5"/>
  <c r="J112" i="5"/>
  <c r="BE112" i="5"/>
  <c r="BI110" i="5"/>
  <c r="BH110" i="5"/>
  <c r="BG110" i="5"/>
  <c r="BF110" i="5"/>
  <c r="T110" i="5"/>
  <c r="R110" i="5"/>
  <c r="P110" i="5"/>
  <c r="BK110" i="5"/>
  <c r="J110" i="5"/>
  <c r="BE110" i="5"/>
  <c r="BI108" i="5"/>
  <c r="BH108" i="5"/>
  <c r="BG108" i="5"/>
  <c r="BF108" i="5"/>
  <c r="T108" i="5"/>
  <c r="R108" i="5"/>
  <c r="P108" i="5"/>
  <c r="BK108" i="5"/>
  <c r="J108" i="5"/>
  <c r="BE108" i="5"/>
  <c r="BI106" i="5"/>
  <c r="BH106" i="5"/>
  <c r="BG106" i="5"/>
  <c r="BF106" i="5"/>
  <c r="T106" i="5"/>
  <c r="R106" i="5"/>
  <c r="P106" i="5"/>
  <c r="BK106" i="5"/>
  <c r="J106" i="5"/>
  <c r="BE106" i="5"/>
  <c r="BI104" i="5"/>
  <c r="BH104" i="5"/>
  <c r="BG104" i="5"/>
  <c r="BF104" i="5"/>
  <c r="T104" i="5"/>
  <c r="R104" i="5"/>
  <c r="P104" i="5"/>
  <c r="BK104" i="5"/>
  <c r="J104" i="5"/>
  <c r="BE104" i="5"/>
  <c r="BI102" i="5"/>
  <c r="BH102" i="5"/>
  <c r="BG102" i="5"/>
  <c r="BF102" i="5"/>
  <c r="T102" i="5"/>
  <c r="R102" i="5"/>
  <c r="P102" i="5"/>
  <c r="BK102" i="5"/>
  <c r="J102" i="5"/>
  <c r="BE102" i="5"/>
  <c r="BI100" i="5"/>
  <c r="BH100" i="5"/>
  <c r="BG100" i="5"/>
  <c r="BF100" i="5"/>
  <c r="T100" i="5"/>
  <c r="R100" i="5"/>
  <c r="P100" i="5"/>
  <c r="BK100" i="5"/>
  <c r="J100" i="5"/>
  <c r="BE100" i="5"/>
  <c r="BI98" i="5"/>
  <c r="BH98" i="5"/>
  <c r="BG98" i="5"/>
  <c r="BF98" i="5"/>
  <c r="T98" i="5"/>
  <c r="R98" i="5"/>
  <c r="P98" i="5"/>
  <c r="BK98" i="5"/>
  <c r="J98" i="5"/>
  <c r="BE98" i="5"/>
  <c r="BI96" i="5"/>
  <c r="BH96" i="5"/>
  <c r="BG96" i="5"/>
  <c r="BF96" i="5"/>
  <c r="T96" i="5"/>
  <c r="R96" i="5"/>
  <c r="P96" i="5"/>
  <c r="BK96" i="5"/>
  <c r="J96" i="5"/>
  <c r="BE96" i="5"/>
  <c r="BI94" i="5"/>
  <c r="BH94" i="5"/>
  <c r="BG94" i="5"/>
  <c r="BF94" i="5"/>
  <c r="T94" i="5"/>
  <c r="R94" i="5"/>
  <c r="P94" i="5"/>
  <c r="BK94" i="5"/>
  <c r="J94" i="5"/>
  <c r="BE94" i="5"/>
  <c r="BI92" i="5"/>
  <c r="BH92" i="5"/>
  <c r="BG92" i="5"/>
  <c r="BF92" i="5"/>
  <c r="T92" i="5"/>
  <c r="R92" i="5"/>
  <c r="P92" i="5"/>
  <c r="BK92" i="5"/>
  <c r="BK87" i="5" s="1"/>
  <c r="J92" i="5"/>
  <c r="BE92" i="5"/>
  <c r="BI90" i="5"/>
  <c r="BH90" i="5"/>
  <c r="BG90" i="5"/>
  <c r="BF90" i="5"/>
  <c r="T90" i="5"/>
  <c r="R90" i="5"/>
  <c r="P90" i="5"/>
  <c r="BK90" i="5"/>
  <c r="J90" i="5"/>
  <c r="BE90" i="5"/>
  <c r="BI88" i="5"/>
  <c r="F37" i="5"/>
  <c r="BD58" i="1" s="1"/>
  <c r="BH88" i="5"/>
  <c r="F36" i="5" s="1"/>
  <c r="BC58" i="1" s="1"/>
  <c r="BG88" i="5"/>
  <c r="F35" i="5"/>
  <c r="BB58" i="1" s="1"/>
  <c r="BF88" i="5"/>
  <c r="J34" i="5" s="1"/>
  <c r="AW58" i="1" s="1"/>
  <c r="T88" i="5"/>
  <c r="T87" i="5"/>
  <c r="T86" i="5" s="1"/>
  <c r="R88" i="5"/>
  <c r="R87" i="5" s="1"/>
  <c r="R86" i="5" s="1"/>
  <c r="P88" i="5"/>
  <c r="P87" i="5"/>
  <c r="P86" i="5" s="1"/>
  <c r="AU58" i="1" s="1"/>
  <c r="BK88" i="5"/>
  <c r="J88" i="5"/>
  <c r="BE88" i="5"/>
  <c r="J33" i="5" s="1"/>
  <c r="AV58" i="1" s="1"/>
  <c r="J83" i="5"/>
  <c r="F82" i="5"/>
  <c r="F80" i="5"/>
  <c r="E78" i="5"/>
  <c r="J55" i="5"/>
  <c r="F54" i="5"/>
  <c r="F52" i="5"/>
  <c r="E50" i="5"/>
  <c r="J21" i="5"/>
  <c r="E21" i="5"/>
  <c r="J82" i="5" s="1"/>
  <c r="J54" i="5"/>
  <c r="J20" i="5"/>
  <c r="J18" i="5"/>
  <c r="E18" i="5"/>
  <c r="F55" i="5" s="1"/>
  <c r="F83" i="5"/>
  <c r="J17" i="5"/>
  <c r="J12" i="5"/>
  <c r="J52" i="5" s="1"/>
  <c r="J80" i="5"/>
  <c r="E7" i="5"/>
  <c r="E76" i="5" s="1"/>
  <c r="E48" i="5"/>
  <c r="J37" i="4"/>
  <c r="J36" i="4"/>
  <c r="AY57" i="1" s="1"/>
  <c r="J35" i="4"/>
  <c r="AX57" i="1" s="1"/>
  <c r="BI264" i="4"/>
  <c r="BH264" i="4"/>
  <c r="BG264" i="4"/>
  <c r="BF264" i="4"/>
  <c r="T264" i="4"/>
  <c r="R264" i="4"/>
  <c r="P264" i="4"/>
  <c r="BK264" i="4"/>
  <c r="J264" i="4"/>
  <c r="BE264" i="4" s="1"/>
  <c r="BI262" i="4"/>
  <c r="BH262" i="4"/>
  <c r="BG262" i="4"/>
  <c r="BF262" i="4"/>
  <c r="T262" i="4"/>
  <c r="R262" i="4"/>
  <c r="P262" i="4"/>
  <c r="BK262" i="4"/>
  <c r="J262" i="4"/>
  <c r="BE262" i="4" s="1"/>
  <c r="BI260" i="4"/>
  <c r="BH260" i="4"/>
  <c r="BG260" i="4"/>
  <c r="BF260" i="4"/>
  <c r="T260" i="4"/>
  <c r="R260" i="4"/>
  <c r="P260" i="4"/>
  <c r="BK260" i="4"/>
  <c r="J260" i="4"/>
  <c r="BE260" i="4" s="1"/>
  <c r="BI258" i="4"/>
  <c r="BH258" i="4"/>
  <c r="BG258" i="4"/>
  <c r="BF258" i="4"/>
  <c r="T258" i="4"/>
  <c r="R258" i="4"/>
  <c r="P258" i="4"/>
  <c r="BK258" i="4"/>
  <c r="J258" i="4"/>
  <c r="BE258" i="4" s="1"/>
  <c r="BI256" i="4"/>
  <c r="BH256" i="4"/>
  <c r="BG256" i="4"/>
  <c r="BF256" i="4"/>
  <c r="T256" i="4"/>
  <c r="R256" i="4"/>
  <c r="P256" i="4"/>
  <c r="BK256" i="4"/>
  <c r="J256" i="4"/>
  <c r="BE256" i="4" s="1"/>
  <c r="BI254" i="4"/>
  <c r="BH254" i="4"/>
  <c r="BG254" i="4"/>
  <c r="BF254" i="4"/>
  <c r="T254" i="4"/>
  <c r="R254" i="4"/>
  <c r="P254" i="4"/>
  <c r="BK254" i="4"/>
  <c r="J254" i="4"/>
  <c r="BE254" i="4" s="1"/>
  <c r="BI252" i="4"/>
  <c r="BH252" i="4"/>
  <c r="BG252" i="4"/>
  <c r="BF252" i="4"/>
  <c r="T252" i="4"/>
  <c r="R252" i="4"/>
  <c r="P252" i="4"/>
  <c r="BK252" i="4"/>
  <c r="J252" i="4"/>
  <c r="BE252" i="4" s="1"/>
  <c r="BI250" i="4"/>
  <c r="BH250" i="4"/>
  <c r="BG250" i="4"/>
  <c r="BF250" i="4"/>
  <c r="T250" i="4"/>
  <c r="R250" i="4"/>
  <c r="P250" i="4"/>
  <c r="BK250" i="4"/>
  <c r="J250" i="4"/>
  <c r="BE250" i="4" s="1"/>
  <c r="BI248" i="4"/>
  <c r="BH248" i="4"/>
  <c r="BG248" i="4"/>
  <c r="BF248" i="4"/>
  <c r="T248" i="4"/>
  <c r="T247" i="4" s="1"/>
  <c r="R248" i="4"/>
  <c r="R247" i="4" s="1"/>
  <c r="P248" i="4"/>
  <c r="P247" i="4" s="1"/>
  <c r="BK248" i="4"/>
  <c r="BK247" i="4" s="1"/>
  <c r="J247" i="4" s="1"/>
  <c r="J72" i="4" s="1"/>
  <c r="J248" i="4"/>
  <c r="BE248" i="4"/>
  <c r="BI245" i="4"/>
  <c r="BH245" i="4"/>
  <c r="BG245" i="4"/>
  <c r="BF245" i="4"/>
  <c r="T245" i="4"/>
  <c r="T244" i="4" s="1"/>
  <c r="R245" i="4"/>
  <c r="R244" i="4" s="1"/>
  <c r="P245" i="4"/>
  <c r="P244" i="4" s="1"/>
  <c r="BK245" i="4"/>
  <c r="BK244" i="4" s="1"/>
  <c r="J244" i="4" s="1"/>
  <c r="J71" i="4" s="1"/>
  <c r="J245" i="4"/>
  <c r="BE245" i="4"/>
  <c r="BI242" i="4"/>
  <c r="BH242" i="4"/>
  <c r="BG242" i="4"/>
  <c r="BF242" i="4"/>
  <c r="T242" i="4"/>
  <c r="R242" i="4"/>
  <c r="P242" i="4"/>
  <c r="BK242" i="4"/>
  <c r="J242" i="4"/>
  <c r="BE242" i="4" s="1"/>
  <c r="BI240" i="4"/>
  <c r="BH240" i="4"/>
  <c r="BG240" i="4"/>
  <c r="BF240" i="4"/>
  <c r="T240" i="4"/>
  <c r="R240" i="4"/>
  <c r="P240" i="4"/>
  <c r="BK240" i="4"/>
  <c r="J240" i="4"/>
  <c r="BE240" i="4" s="1"/>
  <c r="BI238" i="4"/>
  <c r="BH238" i="4"/>
  <c r="BG238" i="4"/>
  <c r="BF238" i="4"/>
  <c r="T238" i="4"/>
  <c r="R238" i="4"/>
  <c r="P238" i="4"/>
  <c r="BK238" i="4"/>
  <c r="J238" i="4"/>
  <c r="BE238" i="4" s="1"/>
  <c r="BI236" i="4"/>
  <c r="BH236" i="4"/>
  <c r="BG236" i="4"/>
  <c r="BF236" i="4"/>
  <c r="T236" i="4"/>
  <c r="R236" i="4"/>
  <c r="P236" i="4"/>
  <c r="BK236" i="4"/>
  <c r="J236" i="4"/>
  <c r="BE236" i="4" s="1"/>
  <c r="BI234" i="4"/>
  <c r="BH234" i="4"/>
  <c r="BG234" i="4"/>
  <c r="BF234" i="4"/>
  <c r="T234" i="4"/>
  <c r="R234" i="4"/>
  <c r="P234" i="4"/>
  <c r="BK234" i="4"/>
  <c r="J234" i="4"/>
  <c r="BE234" i="4" s="1"/>
  <c r="BI232" i="4"/>
  <c r="BH232" i="4"/>
  <c r="BG232" i="4"/>
  <c r="BF232" i="4"/>
  <c r="T232" i="4"/>
  <c r="R232" i="4"/>
  <c r="P232" i="4"/>
  <c r="BK232" i="4"/>
  <c r="J232" i="4"/>
  <c r="BE232" i="4" s="1"/>
  <c r="BI230" i="4"/>
  <c r="BH230" i="4"/>
  <c r="BG230" i="4"/>
  <c r="BF230" i="4"/>
  <c r="T230" i="4"/>
  <c r="T229" i="4" s="1"/>
  <c r="R230" i="4"/>
  <c r="R229" i="4" s="1"/>
  <c r="P230" i="4"/>
  <c r="P229" i="4" s="1"/>
  <c r="BK230" i="4"/>
  <c r="BK229" i="4" s="1"/>
  <c r="J229" i="4" s="1"/>
  <c r="J70" i="4" s="1"/>
  <c r="J230" i="4"/>
  <c r="BE230" i="4"/>
  <c r="BI227" i="4"/>
  <c r="BH227" i="4"/>
  <c r="BG227" i="4"/>
  <c r="BF227" i="4"/>
  <c r="T227" i="4"/>
  <c r="R227" i="4"/>
  <c r="P227" i="4"/>
  <c r="BK227" i="4"/>
  <c r="J227" i="4"/>
  <c r="BE227" i="4" s="1"/>
  <c r="BI225" i="4"/>
  <c r="BH225" i="4"/>
  <c r="BG225" i="4"/>
  <c r="BF225" i="4"/>
  <c r="T225" i="4"/>
  <c r="R225" i="4"/>
  <c r="P225" i="4"/>
  <c r="BK225" i="4"/>
  <c r="J225" i="4"/>
  <c r="BE225" i="4" s="1"/>
  <c r="BI223" i="4"/>
  <c r="BH223" i="4"/>
  <c r="BG223" i="4"/>
  <c r="BF223" i="4"/>
  <c r="T223" i="4"/>
  <c r="R223" i="4"/>
  <c r="P223" i="4"/>
  <c r="BK223" i="4"/>
  <c r="J223" i="4"/>
  <c r="BE223" i="4" s="1"/>
  <c r="BI221" i="4"/>
  <c r="BH221" i="4"/>
  <c r="BG221" i="4"/>
  <c r="BF221" i="4"/>
  <c r="T221" i="4"/>
  <c r="R221" i="4"/>
  <c r="P221" i="4"/>
  <c r="BK221" i="4"/>
  <c r="J221" i="4"/>
  <c r="BE221" i="4" s="1"/>
  <c r="BI219" i="4"/>
  <c r="BH219" i="4"/>
  <c r="BG219" i="4"/>
  <c r="BF219" i="4"/>
  <c r="T219" i="4"/>
  <c r="R219" i="4"/>
  <c r="P219" i="4"/>
  <c r="BK219" i="4"/>
  <c r="J219" i="4"/>
  <c r="BE219" i="4" s="1"/>
  <c r="BI217" i="4"/>
  <c r="BH217" i="4"/>
  <c r="BG217" i="4"/>
  <c r="BF217" i="4"/>
  <c r="T217" i="4"/>
  <c r="R217" i="4"/>
  <c r="P217" i="4"/>
  <c r="BK217" i="4"/>
  <c r="J217" i="4"/>
  <c r="BE217" i="4" s="1"/>
  <c r="BI215" i="4"/>
  <c r="BH215" i="4"/>
  <c r="BG215" i="4"/>
  <c r="BF215" i="4"/>
  <c r="T215" i="4"/>
  <c r="R215" i="4"/>
  <c r="P215" i="4"/>
  <c r="BK215" i="4"/>
  <c r="J215" i="4"/>
  <c r="BE215" i="4" s="1"/>
  <c r="BI213" i="4"/>
  <c r="BH213" i="4"/>
  <c r="BG213" i="4"/>
  <c r="BF213" i="4"/>
  <c r="T213" i="4"/>
  <c r="R213" i="4"/>
  <c r="P213" i="4"/>
  <c r="BK213" i="4"/>
  <c r="J213" i="4"/>
  <c r="BE213" i="4" s="1"/>
  <c r="BI211" i="4"/>
  <c r="BH211" i="4"/>
  <c r="BG211" i="4"/>
  <c r="BF211" i="4"/>
  <c r="T211" i="4"/>
  <c r="R211" i="4"/>
  <c r="P211" i="4"/>
  <c r="BK211" i="4"/>
  <c r="J211" i="4"/>
  <c r="BE211" i="4"/>
  <c r="BI209" i="4"/>
  <c r="BH209" i="4"/>
  <c r="BG209" i="4"/>
  <c r="BF209" i="4"/>
  <c r="T209" i="4"/>
  <c r="R209" i="4"/>
  <c r="P209" i="4"/>
  <c r="BK209" i="4"/>
  <c r="J209" i="4"/>
  <c r="BE209" i="4" s="1"/>
  <c r="BI207" i="4"/>
  <c r="BH207" i="4"/>
  <c r="BG207" i="4"/>
  <c r="BF207" i="4"/>
  <c r="T207" i="4"/>
  <c r="R207" i="4"/>
  <c r="P207" i="4"/>
  <c r="P202" i="4" s="1"/>
  <c r="BK207" i="4"/>
  <c r="J207" i="4"/>
  <c r="BE207" i="4"/>
  <c r="BI205" i="4"/>
  <c r="BH205" i="4"/>
  <c r="BG205" i="4"/>
  <c r="BF205" i="4"/>
  <c r="T205" i="4"/>
  <c r="T202" i="4" s="1"/>
  <c r="R205" i="4"/>
  <c r="P205" i="4"/>
  <c r="BK205" i="4"/>
  <c r="J205" i="4"/>
  <c r="BE205" i="4" s="1"/>
  <c r="BI203" i="4"/>
  <c r="BH203" i="4"/>
  <c r="BG203" i="4"/>
  <c r="BF203" i="4"/>
  <c r="T203" i="4"/>
  <c r="R203" i="4"/>
  <c r="R202" i="4" s="1"/>
  <c r="P203" i="4"/>
  <c r="BK203" i="4"/>
  <c r="BK202" i="4" s="1"/>
  <c r="J202" i="4" s="1"/>
  <c r="J69" i="4" s="1"/>
  <c r="J203" i="4"/>
  <c r="BE203" i="4"/>
  <c r="BI200" i="4"/>
  <c r="BH200" i="4"/>
  <c r="BG200" i="4"/>
  <c r="BF200" i="4"/>
  <c r="T200" i="4"/>
  <c r="R200" i="4"/>
  <c r="P200" i="4"/>
  <c r="BK200" i="4"/>
  <c r="J200" i="4"/>
  <c r="BE200" i="4"/>
  <c r="BI198" i="4"/>
  <c r="BH198" i="4"/>
  <c r="BG198" i="4"/>
  <c r="BF198" i="4"/>
  <c r="T198" i="4"/>
  <c r="R198" i="4"/>
  <c r="P198" i="4"/>
  <c r="BK198" i="4"/>
  <c r="J198" i="4"/>
  <c r="BE198" i="4" s="1"/>
  <c r="BI196" i="4"/>
  <c r="BH196" i="4"/>
  <c r="BG196" i="4"/>
  <c r="BF196" i="4"/>
  <c r="T196" i="4"/>
  <c r="R196" i="4"/>
  <c r="P196" i="4"/>
  <c r="BK196" i="4"/>
  <c r="J196" i="4"/>
  <c r="BE196" i="4"/>
  <c r="BI194" i="4"/>
  <c r="BH194" i="4"/>
  <c r="BG194" i="4"/>
  <c r="BF194" i="4"/>
  <c r="T194" i="4"/>
  <c r="R194" i="4"/>
  <c r="P194" i="4"/>
  <c r="BK194" i="4"/>
  <c r="J194" i="4"/>
  <c r="BE194" i="4" s="1"/>
  <c r="BI192" i="4"/>
  <c r="BH192" i="4"/>
  <c r="BG192" i="4"/>
  <c r="BF192" i="4"/>
  <c r="T192" i="4"/>
  <c r="R192" i="4"/>
  <c r="P192" i="4"/>
  <c r="BK192" i="4"/>
  <c r="J192" i="4"/>
  <c r="BE192" i="4"/>
  <c r="BI190" i="4"/>
  <c r="BH190" i="4"/>
  <c r="BG190" i="4"/>
  <c r="BF190" i="4"/>
  <c r="T190" i="4"/>
  <c r="R190" i="4"/>
  <c r="P190" i="4"/>
  <c r="BK190" i="4"/>
  <c r="J190" i="4"/>
  <c r="BE190" i="4" s="1"/>
  <c r="BI188" i="4"/>
  <c r="BH188" i="4"/>
  <c r="BG188" i="4"/>
  <c r="BF188" i="4"/>
  <c r="T188" i="4"/>
  <c r="R188" i="4"/>
  <c r="P188" i="4"/>
  <c r="BK188" i="4"/>
  <c r="J188" i="4"/>
  <c r="BE188" i="4"/>
  <c r="BI186" i="4"/>
  <c r="BH186" i="4"/>
  <c r="BG186" i="4"/>
  <c r="BF186" i="4"/>
  <c r="T186" i="4"/>
  <c r="T185" i="4" s="1"/>
  <c r="R186" i="4"/>
  <c r="R185" i="4"/>
  <c r="P186" i="4"/>
  <c r="P185" i="4" s="1"/>
  <c r="BK186" i="4"/>
  <c r="BK185" i="4"/>
  <c r="J185" i="4"/>
  <c r="J68" i="4" s="1"/>
  <c r="J186" i="4"/>
  <c r="BE186" i="4"/>
  <c r="BI183" i="4"/>
  <c r="BH183" i="4"/>
  <c r="BG183" i="4"/>
  <c r="BF183" i="4"/>
  <c r="T183" i="4"/>
  <c r="R183" i="4"/>
  <c r="P183" i="4"/>
  <c r="BK183" i="4"/>
  <c r="J183" i="4"/>
  <c r="BE183" i="4" s="1"/>
  <c r="BI181" i="4"/>
  <c r="BH181" i="4"/>
  <c r="BG181" i="4"/>
  <c r="BF181" i="4"/>
  <c r="T181" i="4"/>
  <c r="R181" i="4"/>
  <c r="P181" i="4"/>
  <c r="BK181" i="4"/>
  <c r="J181" i="4"/>
  <c r="BE181" i="4"/>
  <c r="BI179" i="4"/>
  <c r="BH179" i="4"/>
  <c r="BG179" i="4"/>
  <c r="BF179" i="4"/>
  <c r="T179" i="4"/>
  <c r="R179" i="4"/>
  <c r="P179" i="4"/>
  <c r="BK179" i="4"/>
  <c r="J179" i="4"/>
  <c r="BE179" i="4" s="1"/>
  <c r="BI177" i="4"/>
  <c r="BH177" i="4"/>
  <c r="BG177" i="4"/>
  <c r="BF177" i="4"/>
  <c r="T177" i="4"/>
  <c r="R177" i="4"/>
  <c r="P177" i="4"/>
  <c r="BK177" i="4"/>
  <c r="J177" i="4"/>
  <c r="BE177" i="4"/>
  <c r="BI175" i="4"/>
  <c r="BH175" i="4"/>
  <c r="BG175" i="4"/>
  <c r="BF175" i="4"/>
  <c r="T175" i="4"/>
  <c r="R175" i="4"/>
  <c r="P175" i="4"/>
  <c r="BK175" i="4"/>
  <c r="J175" i="4"/>
  <c r="BE175" i="4" s="1"/>
  <c r="BI173" i="4"/>
  <c r="BH173" i="4"/>
  <c r="BG173" i="4"/>
  <c r="BF173" i="4"/>
  <c r="T173" i="4"/>
  <c r="R173" i="4"/>
  <c r="P173" i="4"/>
  <c r="BK173" i="4"/>
  <c r="J173" i="4"/>
  <c r="BE173" i="4"/>
  <c r="BI171" i="4"/>
  <c r="BH171" i="4"/>
  <c r="BG171" i="4"/>
  <c r="BF171" i="4"/>
  <c r="T171" i="4"/>
  <c r="R171" i="4"/>
  <c r="P171" i="4"/>
  <c r="BK171" i="4"/>
  <c r="J171" i="4"/>
  <c r="BE171" i="4" s="1"/>
  <c r="BI169" i="4"/>
  <c r="BH169" i="4"/>
  <c r="BG169" i="4"/>
  <c r="BF169" i="4"/>
  <c r="T169" i="4"/>
  <c r="R169" i="4"/>
  <c r="P169" i="4"/>
  <c r="P164" i="4" s="1"/>
  <c r="BK169" i="4"/>
  <c r="J169" i="4"/>
  <c r="BE169" i="4"/>
  <c r="BI167" i="4"/>
  <c r="BH167" i="4"/>
  <c r="BG167" i="4"/>
  <c r="BF167" i="4"/>
  <c r="T167" i="4"/>
  <c r="T164" i="4" s="1"/>
  <c r="R167" i="4"/>
  <c r="P167" i="4"/>
  <c r="BK167" i="4"/>
  <c r="J167" i="4"/>
  <c r="BE167" i="4" s="1"/>
  <c r="BI165" i="4"/>
  <c r="BH165" i="4"/>
  <c r="BG165" i="4"/>
  <c r="BF165" i="4"/>
  <c r="T165" i="4"/>
  <c r="R165" i="4"/>
  <c r="R164" i="4" s="1"/>
  <c r="P165" i="4"/>
  <c r="BK165" i="4"/>
  <c r="BK164" i="4" s="1"/>
  <c r="J164" i="4" s="1"/>
  <c r="J67" i="4" s="1"/>
  <c r="J165" i="4"/>
  <c r="BE165" i="4"/>
  <c r="BI162" i="4"/>
  <c r="BH162" i="4"/>
  <c r="BG162" i="4"/>
  <c r="BF162" i="4"/>
  <c r="T162" i="4"/>
  <c r="R162" i="4"/>
  <c r="P162" i="4"/>
  <c r="BK162" i="4"/>
  <c r="J162" i="4"/>
  <c r="BE162" i="4"/>
  <c r="BI160" i="4"/>
  <c r="BH160" i="4"/>
  <c r="BG160" i="4"/>
  <c r="BF160" i="4"/>
  <c r="T160" i="4"/>
  <c r="R160" i="4"/>
  <c r="P160" i="4"/>
  <c r="BK160" i="4"/>
  <c r="J160" i="4"/>
  <c r="BE160" i="4" s="1"/>
  <c r="BI158" i="4"/>
  <c r="BH158" i="4"/>
  <c r="BG158" i="4"/>
  <c r="BF158" i="4"/>
  <c r="T158" i="4"/>
  <c r="R158" i="4"/>
  <c r="P158" i="4"/>
  <c r="BK158" i="4"/>
  <c r="J158" i="4"/>
  <c r="BE158" i="4"/>
  <c r="BI156" i="4"/>
  <c r="BH156" i="4"/>
  <c r="BG156" i="4"/>
  <c r="BF156" i="4"/>
  <c r="T156" i="4"/>
  <c r="R156" i="4"/>
  <c r="P156" i="4"/>
  <c r="BK156" i="4"/>
  <c r="J156" i="4"/>
  <c r="BE156" i="4" s="1"/>
  <c r="BI154" i="4"/>
  <c r="BH154" i="4"/>
  <c r="BG154" i="4"/>
  <c r="BF154" i="4"/>
  <c r="T154" i="4"/>
  <c r="R154" i="4"/>
  <c r="P154" i="4"/>
  <c r="BK154" i="4"/>
  <c r="J154" i="4"/>
  <c r="BE154" i="4"/>
  <c r="BI152" i="4"/>
  <c r="BH152" i="4"/>
  <c r="BG152" i="4"/>
  <c r="BF152" i="4"/>
  <c r="T152" i="4"/>
  <c r="R152" i="4"/>
  <c r="P152" i="4"/>
  <c r="BK152" i="4"/>
  <c r="J152" i="4"/>
  <c r="BE152" i="4" s="1"/>
  <c r="BI150" i="4"/>
  <c r="BH150" i="4"/>
  <c r="BG150" i="4"/>
  <c r="BF150" i="4"/>
  <c r="T150" i="4"/>
  <c r="R150" i="4"/>
  <c r="P150" i="4"/>
  <c r="BK150" i="4"/>
  <c r="J150" i="4"/>
  <c r="BE150" i="4"/>
  <c r="BI148" i="4"/>
  <c r="BH148" i="4"/>
  <c r="BG148" i="4"/>
  <c r="BF148" i="4"/>
  <c r="T148" i="4"/>
  <c r="R148" i="4"/>
  <c r="P148" i="4"/>
  <c r="BK148" i="4"/>
  <c r="J148" i="4"/>
  <c r="BE148" i="4" s="1"/>
  <c r="BI146" i="4"/>
  <c r="BH146" i="4"/>
  <c r="BG146" i="4"/>
  <c r="BF146" i="4"/>
  <c r="T146" i="4"/>
  <c r="R146" i="4"/>
  <c r="P146" i="4"/>
  <c r="BK146" i="4"/>
  <c r="J146" i="4"/>
  <c r="BE146" i="4"/>
  <c r="BI144" i="4"/>
  <c r="BH144" i="4"/>
  <c r="BG144" i="4"/>
  <c r="BF144" i="4"/>
  <c r="T144" i="4"/>
  <c r="R144" i="4"/>
  <c r="P144" i="4"/>
  <c r="BK144" i="4"/>
  <c r="J144" i="4"/>
  <c r="BE144" i="4" s="1"/>
  <c r="BI142" i="4"/>
  <c r="BH142" i="4"/>
  <c r="BG142" i="4"/>
  <c r="BF142" i="4"/>
  <c r="T142" i="4"/>
  <c r="R142" i="4"/>
  <c r="P142" i="4"/>
  <c r="BK142" i="4"/>
  <c r="J142" i="4"/>
  <c r="BE142" i="4"/>
  <c r="BI140" i="4"/>
  <c r="BH140" i="4"/>
  <c r="BG140" i="4"/>
  <c r="BF140" i="4"/>
  <c r="T140" i="4"/>
  <c r="R140" i="4"/>
  <c r="P140" i="4"/>
  <c r="BK140" i="4"/>
  <c r="J140" i="4"/>
  <c r="BE140" i="4" s="1"/>
  <c r="BI138" i="4"/>
  <c r="BH138" i="4"/>
  <c r="BG138" i="4"/>
  <c r="BF138" i="4"/>
  <c r="T138" i="4"/>
  <c r="R138" i="4"/>
  <c r="P138" i="4"/>
  <c r="BK138" i="4"/>
  <c r="J138" i="4"/>
  <c r="BE138" i="4"/>
  <c r="BI136" i="4"/>
  <c r="BH136" i="4"/>
  <c r="BG136" i="4"/>
  <c r="BF136" i="4"/>
  <c r="T136" i="4"/>
  <c r="R136" i="4"/>
  <c r="P136" i="4"/>
  <c r="BK136" i="4"/>
  <c r="J136" i="4"/>
  <c r="BE136" i="4" s="1"/>
  <c r="BI134" i="4"/>
  <c r="BH134" i="4"/>
  <c r="BG134" i="4"/>
  <c r="BF134" i="4"/>
  <c r="T134" i="4"/>
  <c r="R134" i="4"/>
  <c r="P134" i="4"/>
  <c r="BK134" i="4"/>
  <c r="J134" i="4"/>
  <c r="BE134" i="4"/>
  <c r="BI132" i="4"/>
  <c r="BH132" i="4"/>
  <c r="BG132" i="4"/>
  <c r="BF132" i="4"/>
  <c r="T132" i="4"/>
  <c r="R132" i="4"/>
  <c r="P132" i="4"/>
  <c r="BK132" i="4"/>
  <c r="J132" i="4"/>
  <c r="BE132" i="4" s="1"/>
  <c r="BI130" i="4"/>
  <c r="BH130" i="4"/>
  <c r="BG130" i="4"/>
  <c r="BF130" i="4"/>
  <c r="T130" i="4"/>
  <c r="R130" i="4"/>
  <c r="P130" i="4"/>
  <c r="BK130" i="4"/>
  <c r="J130" i="4"/>
  <c r="BE130" i="4"/>
  <c r="BI128" i="4"/>
  <c r="BH128" i="4"/>
  <c r="BG128" i="4"/>
  <c r="BF128" i="4"/>
  <c r="T128" i="4"/>
  <c r="R128" i="4"/>
  <c r="P128" i="4"/>
  <c r="BK128" i="4"/>
  <c r="J128" i="4"/>
  <c r="BE128" i="4" s="1"/>
  <c r="BI126" i="4"/>
  <c r="BH126" i="4"/>
  <c r="BG126" i="4"/>
  <c r="BF126" i="4"/>
  <c r="T126" i="4"/>
  <c r="R126" i="4"/>
  <c r="P126" i="4"/>
  <c r="P123" i="4" s="1"/>
  <c r="BK126" i="4"/>
  <c r="J126" i="4"/>
  <c r="BE126" i="4"/>
  <c r="BI124" i="4"/>
  <c r="BH124" i="4"/>
  <c r="BG124" i="4"/>
  <c r="BF124" i="4"/>
  <c r="T124" i="4"/>
  <c r="T123" i="4" s="1"/>
  <c r="T122" i="4" s="1"/>
  <c r="R124" i="4"/>
  <c r="R123" i="4"/>
  <c r="R122" i="4" s="1"/>
  <c r="P124" i="4"/>
  <c r="P122" i="4"/>
  <c r="BK124" i="4"/>
  <c r="BK123" i="4" s="1"/>
  <c r="J123" i="4" s="1"/>
  <c r="J124" i="4"/>
  <c r="BE124" i="4"/>
  <c r="J66" i="4"/>
  <c r="BI120" i="4"/>
  <c r="BH120" i="4"/>
  <c r="BG120" i="4"/>
  <c r="BF120" i="4"/>
  <c r="T120" i="4"/>
  <c r="T119" i="4"/>
  <c r="R120" i="4"/>
  <c r="R119" i="4" s="1"/>
  <c r="P120" i="4"/>
  <c r="P119" i="4"/>
  <c r="BK120" i="4"/>
  <c r="BK119" i="4" s="1"/>
  <c r="J119" i="4" s="1"/>
  <c r="J64" i="4" s="1"/>
  <c r="J120" i="4"/>
  <c r="BE120" i="4"/>
  <c r="BI117" i="4"/>
  <c r="BH117" i="4"/>
  <c r="BG117" i="4"/>
  <c r="BF117" i="4"/>
  <c r="T117" i="4"/>
  <c r="R117" i="4"/>
  <c r="P117" i="4"/>
  <c r="BK117" i="4"/>
  <c r="J117" i="4"/>
  <c r="BE117" i="4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BG113" i="4"/>
  <c r="BF113" i="4"/>
  <c r="T113" i="4"/>
  <c r="R113" i="4"/>
  <c r="P113" i="4"/>
  <c r="BK113" i="4"/>
  <c r="J113" i="4"/>
  <c r="BE113" i="4"/>
  <c r="BI111" i="4"/>
  <c r="BH111" i="4"/>
  <c r="BG111" i="4"/>
  <c r="BF111" i="4"/>
  <c r="T111" i="4"/>
  <c r="R111" i="4"/>
  <c r="R110" i="4"/>
  <c r="P111" i="4"/>
  <c r="BK111" i="4"/>
  <c r="BK110" i="4"/>
  <c r="J110" i="4" s="1"/>
  <c r="J63" i="4" s="1"/>
  <c r="J111" i="4"/>
  <c r="BE111" i="4" s="1"/>
  <c r="BI108" i="4"/>
  <c r="BH108" i="4"/>
  <c r="BG108" i="4"/>
  <c r="BF108" i="4"/>
  <c r="T108" i="4"/>
  <c r="R108" i="4"/>
  <c r="P108" i="4"/>
  <c r="BK108" i="4"/>
  <c r="J108" i="4"/>
  <c r="BE108" i="4" s="1"/>
  <c r="BI106" i="4"/>
  <c r="BH106" i="4"/>
  <c r="BG106" i="4"/>
  <c r="BF106" i="4"/>
  <c r="T106" i="4"/>
  <c r="R106" i="4"/>
  <c r="P106" i="4"/>
  <c r="BK106" i="4"/>
  <c r="J106" i="4"/>
  <c r="BE106" i="4"/>
  <c r="BI104" i="4"/>
  <c r="BH104" i="4"/>
  <c r="BG104" i="4"/>
  <c r="BF104" i="4"/>
  <c r="T104" i="4"/>
  <c r="T103" i="4"/>
  <c r="R104" i="4"/>
  <c r="R103" i="4" s="1"/>
  <c r="P104" i="4"/>
  <c r="P103" i="4"/>
  <c r="BK104" i="4"/>
  <c r="BK103" i="4" s="1"/>
  <c r="J103" i="4" s="1"/>
  <c r="J62" i="4" s="1"/>
  <c r="J104" i="4"/>
  <c r="BE104" i="4" s="1"/>
  <c r="BI101" i="4"/>
  <c r="BH101" i="4"/>
  <c r="BG101" i="4"/>
  <c r="BF101" i="4"/>
  <c r="T101" i="4"/>
  <c r="R101" i="4"/>
  <c r="P101" i="4"/>
  <c r="BK101" i="4"/>
  <c r="J101" i="4"/>
  <c r="BE101" i="4"/>
  <c r="BI99" i="4"/>
  <c r="BH99" i="4"/>
  <c r="BG99" i="4"/>
  <c r="BF99" i="4"/>
  <c r="F34" i="4" s="1"/>
  <c r="BA57" i="1" s="1"/>
  <c r="T99" i="4"/>
  <c r="R99" i="4"/>
  <c r="P99" i="4"/>
  <c r="BK99" i="4"/>
  <c r="J99" i="4"/>
  <c r="BE99" i="4" s="1"/>
  <c r="BI97" i="4"/>
  <c r="BH97" i="4"/>
  <c r="BG97" i="4"/>
  <c r="BF97" i="4"/>
  <c r="T97" i="4"/>
  <c r="R97" i="4"/>
  <c r="P97" i="4"/>
  <c r="BK97" i="4"/>
  <c r="J97" i="4"/>
  <c r="BE97" i="4"/>
  <c r="BI95" i="4"/>
  <c r="F37" i="4" s="1"/>
  <c r="BD57" i="1" s="1"/>
  <c r="BH95" i="4"/>
  <c r="F36" i="4" s="1"/>
  <c r="BC57" i="1" s="1"/>
  <c r="BG95" i="4"/>
  <c r="F35" i="4"/>
  <c r="BB57" i="1" s="1"/>
  <c r="BF95" i="4"/>
  <c r="J34" i="4" s="1"/>
  <c r="AW57" i="1" s="1"/>
  <c r="T95" i="4"/>
  <c r="T94" i="4"/>
  <c r="R95" i="4"/>
  <c r="R94" i="4"/>
  <c r="P95" i="4"/>
  <c r="P94" i="4"/>
  <c r="BK95" i="4"/>
  <c r="BK94" i="4" s="1"/>
  <c r="J95" i="4"/>
  <c r="BE95" i="4"/>
  <c r="F33" i="4" s="1"/>
  <c r="AZ57" i="1" s="1"/>
  <c r="J89" i="4"/>
  <c r="F88" i="4"/>
  <c r="F86" i="4"/>
  <c r="E84" i="4"/>
  <c r="J55" i="4"/>
  <c r="F54" i="4"/>
  <c r="F52" i="4"/>
  <c r="E50" i="4"/>
  <c r="J21" i="4"/>
  <c r="E21" i="4"/>
  <c r="J88" i="4" s="1"/>
  <c r="J20" i="4"/>
  <c r="J18" i="4"/>
  <c r="E18" i="4"/>
  <c r="F89" i="4" s="1"/>
  <c r="J17" i="4"/>
  <c r="J12" i="4"/>
  <c r="J86" i="4" s="1"/>
  <c r="E7" i="4"/>
  <c r="E82" i="4" s="1"/>
  <c r="J37" i="3"/>
  <c r="J36" i="3"/>
  <c r="AY56" i="1" s="1"/>
  <c r="J35" i="3"/>
  <c r="AX56" i="1"/>
  <c r="BI248" i="3"/>
  <c r="BH248" i="3"/>
  <c r="BG248" i="3"/>
  <c r="BF248" i="3"/>
  <c r="T248" i="3"/>
  <c r="R248" i="3"/>
  <c r="P248" i="3"/>
  <c r="BK248" i="3"/>
  <c r="J248" i="3"/>
  <c r="BE248" i="3" s="1"/>
  <c r="BI246" i="3"/>
  <c r="BH246" i="3"/>
  <c r="BG246" i="3"/>
  <c r="BF246" i="3"/>
  <c r="T246" i="3"/>
  <c r="R246" i="3"/>
  <c r="P246" i="3"/>
  <c r="BK246" i="3"/>
  <c r="J246" i="3"/>
  <c r="BE246" i="3"/>
  <c r="BI244" i="3"/>
  <c r="BH244" i="3"/>
  <c r="BG244" i="3"/>
  <c r="BF244" i="3"/>
  <c r="T244" i="3"/>
  <c r="R244" i="3"/>
  <c r="P244" i="3"/>
  <c r="BK244" i="3"/>
  <c r="J244" i="3"/>
  <c r="BE244" i="3" s="1"/>
  <c r="BI242" i="3"/>
  <c r="BH242" i="3"/>
  <c r="BG242" i="3"/>
  <c r="BF242" i="3"/>
  <c r="T242" i="3"/>
  <c r="R242" i="3"/>
  <c r="P242" i="3"/>
  <c r="BK242" i="3"/>
  <c r="J242" i="3"/>
  <c r="BE242" i="3"/>
  <c r="BI240" i="3"/>
  <c r="BH240" i="3"/>
  <c r="BG240" i="3"/>
  <c r="BF240" i="3"/>
  <c r="T240" i="3"/>
  <c r="R240" i="3"/>
  <c r="P240" i="3"/>
  <c r="BK240" i="3"/>
  <c r="J240" i="3"/>
  <c r="BE240" i="3" s="1"/>
  <c r="BI238" i="3"/>
  <c r="BH238" i="3"/>
  <c r="BG238" i="3"/>
  <c r="BF238" i="3"/>
  <c r="T238" i="3"/>
  <c r="T237" i="3" s="1"/>
  <c r="R238" i="3"/>
  <c r="R237" i="3" s="1"/>
  <c r="P238" i="3"/>
  <c r="P237" i="3" s="1"/>
  <c r="BK238" i="3"/>
  <c r="BK237" i="3" s="1"/>
  <c r="J237" i="3" s="1"/>
  <c r="J75" i="3" s="1"/>
  <c r="J238" i="3"/>
  <c r="BE238" i="3"/>
  <c r="BI235" i="3"/>
  <c r="BH235" i="3"/>
  <c r="BG235" i="3"/>
  <c r="BF235" i="3"/>
  <c r="T235" i="3"/>
  <c r="R235" i="3"/>
  <c r="P235" i="3"/>
  <c r="BK235" i="3"/>
  <c r="J235" i="3"/>
  <c r="BE235" i="3"/>
  <c r="BI233" i="3"/>
  <c r="BH233" i="3"/>
  <c r="BG233" i="3"/>
  <c r="BF233" i="3"/>
  <c r="T233" i="3"/>
  <c r="R233" i="3"/>
  <c r="P233" i="3"/>
  <c r="BK233" i="3"/>
  <c r="J233" i="3"/>
  <c r="BE233" i="3" s="1"/>
  <c r="BI231" i="3"/>
  <c r="BH231" i="3"/>
  <c r="BG231" i="3"/>
  <c r="BF231" i="3"/>
  <c r="T231" i="3"/>
  <c r="R231" i="3"/>
  <c r="P231" i="3"/>
  <c r="P226" i="3" s="1"/>
  <c r="BK231" i="3"/>
  <c r="J231" i="3"/>
  <c r="BE231" i="3"/>
  <c r="BI229" i="3"/>
  <c r="BH229" i="3"/>
  <c r="BG229" i="3"/>
  <c r="BF229" i="3"/>
  <c r="T229" i="3"/>
  <c r="T226" i="3" s="1"/>
  <c r="R229" i="3"/>
  <c r="P229" i="3"/>
  <c r="BK229" i="3"/>
  <c r="J229" i="3"/>
  <c r="BE229" i="3" s="1"/>
  <c r="BI227" i="3"/>
  <c r="BH227" i="3"/>
  <c r="BG227" i="3"/>
  <c r="BF227" i="3"/>
  <c r="T227" i="3"/>
  <c r="R227" i="3"/>
  <c r="R226" i="3" s="1"/>
  <c r="P227" i="3"/>
  <c r="BK227" i="3"/>
  <c r="BK226" i="3" s="1"/>
  <c r="J227" i="3"/>
  <c r="BE227" i="3"/>
  <c r="BI224" i="3"/>
  <c r="BH224" i="3"/>
  <c r="BG224" i="3"/>
  <c r="BF224" i="3"/>
  <c r="T224" i="3"/>
  <c r="R224" i="3"/>
  <c r="P224" i="3"/>
  <c r="BK224" i="3"/>
  <c r="J224" i="3"/>
  <c r="BE224" i="3"/>
  <c r="BI222" i="3"/>
  <c r="BH222" i="3"/>
  <c r="BG222" i="3"/>
  <c r="BF222" i="3"/>
  <c r="T222" i="3"/>
  <c r="R222" i="3"/>
  <c r="P222" i="3"/>
  <c r="BK222" i="3"/>
  <c r="J222" i="3"/>
  <c r="BE222" i="3" s="1"/>
  <c r="BI220" i="3"/>
  <c r="BH220" i="3"/>
  <c r="BG220" i="3"/>
  <c r="BF220" i="3"/>
  <c r="T220" i="3"/>
  <c r="R220" i="3"/>
  <c r="P220" i="3"/>
  <c r="BK220" i="3"/>
  <c r="J220" i="3"/>
  <c r="BE220" i="3"/>
  <c r="BI218" i="3"/>
  <c r="BH218" i="3"/>
  <c r="BG218" i="3"/>
  <c r="BF218" i="3"/>
  <c r="T218" i="3"/>
  <c r="R218" i="3"/>
  <c r="P218" i="3"/>
  <c r="BK218" i="3"/>
  <c r="J218" i="3"/>
  <c r="BE218" i="3" s="1"/>
  <c r="BI216" i="3"/>
  <c r="BH216" i="3"/>
  <c r="BG216" i="3"/>
  <c r="BF216" i="3"/>
  <c r="T216" i="3"/>
  <c r="R216" i="3"/>
  <c r="P216" i="3"/>
  <c r="BK216" i="3"/>
  <c r="J216" i="3"/>
  <c r="BE216" i="3"/>
  <c r="BI214" i="3"/>
  <c r="BH214" i="3"/>
  <c r="BG214" i="3"/>
  <c r="BF214" i="3"/>
  <c r="T214" i="3"/>
  <c r="T213" i="3" s="1"/>
  <c r="R214" i="3"/>
  <c r="R213" i="3"/>
  <c r="P214" i="3"/>
  <c r="P213" i="3" s="1"/>
  <c r="BK214" i="3"/>
  <c r="BK213" i="3"/>
  <c r="J213" i="3"/>
  <c r="J73" i="3" s="1"/>
  <c r="J214" i="3"/>
  <c r="BE214" i="3"/>
  <c r="BI211" i="3"/>
  <c r="BH211" i="3"/>
  <c r="BG211" i="3"/>
  <c r="BF211" i="3"/>
  <c r="T211" i="3"/>
  <c r="T210" i="3" s="1"/>
  <c r="R211" i="3"/>
  <c r="R210" i="3"/>
  <c r="R209" i="3" s="1"/>
  <c r="P211" i="3"/>
  <c r="P210" i="3" s="1"/>
  <c r="BK211" i="3"/>
  <c r="BK210" i="3"/>
  <c r="J210" i="3" s="1"/>
  <c r="J72" i="3" s="1"/>
  <c r="J211" i="3"/>
  <c r="BE211" i="3"/>
  <c r="BI207" i="3"/>
  <c r="BH207" i="3"/>
  <c r="BG207" i="3"/>
  <c r="BF207" i="3"/>
  <c r="T207" i="3"/>
  <c r="T206" i="3"/>
  <c r="R207" i="3"/>
  <c r="R206" i="3" s="1"/>
  <c r="P207" i="3"/>
  <c r="P206" i="3"/>
  <c r="BK207" i="3"/>
  <c r="BK206" i="3" s="1"/>
  <c r="J206" i="3" s="1"/>
  <c r="J70" i="3" s="1"/>
  <c r="J207" i="3"/>
  <c r="BE207" i="3"/>
  <c r="BI204" i="3"/>
  <c r="BH204" i="3"/>
  <c r="BG204" i="3"/>
  <c r="BF204" i="3"/>
  <c r="T204" i="3"/>
  <c r="R204" i="3"/>
  <c r="P204" i="3"/>
  <c r="BK204" i="3"/>
  <c r="J204" i="3"/>
  <c r="BE204" i="3"/>
  <c r="BI202" i="3"/>
  <c r="BH202" i="3"/>
  <c r="BG202" i="3"/>
  <c r="BF202" i="3"/>
  <c r="T202" i="3"/>
  <c r="R202" i="3"/>
  <c r="P202" i="3"/>
  <c r="BK202" i="3"/>
  <c r="J202" i="3"/>
  <c r="BE202" i="3" s="1"/>
  <c r="BI200" i="3"/>
  <c r="BH200" i="3"/>
  <c r="BG200" i="3"/>
  <c r="BF200" i="3"/>
  <c r="T200" i="3"/>
  <c r="R200" i="3"/>
  <c r="P200" i="3"/>
  <c r="BK200" i="3"/>
  <c r="J200" i="3"/>
  <c r="BE200" i="3"/>
  <c r="BI198" i="3"/>
  <c r="BH198" i="3"/>
  <c r="BG198" i="3"/>
  <c r="BF198" i="3"/>
  <c r="T198" i="3"/>
  <c r="R198" i="3"/>
  <c r="P198" i="3"/>
  <c r="BK198" i="3"/>
  <c r="J198" i="3"/>
  <c r="BE198" i="3" s="1"/>
  <c r="BI196" i="3"/>
  <c r="BH196" i="3"/>
  <c r="BG196" i="3"/>
  <c r="BF196" i="3"/>
  <c r="T196" i="3"/>
  <c r="T195" i="3"/>
  <c r="R196" i="3"/>
  <c r="R195" i="3" s="1"/>
  <c r="P196" i="3"/>
  <c r="P195" i="3"/>
  <c r="BK196" i="3"/>
  <c r="BK195" i="3" s="1"/>
  <c r="J195" i="3" s="1"/>
  <c r="J69" i="3" s="1"/>
  <c r="J196" i="3"/>
  <c r="BE196" i="3" s="1"/>
  <c r="BI193" i="3"/>
  <c r="BH193" i="3"/>
  <c r="BG193" i="3"/>
  <c r="BF193" i="3"/>
  <c r="T193" i="3"/>
  <c r="R193" i="3"/>
  <c r="P193" i="3"/>
  <c r="BK193" i="3"/>
  <c r="J193" i="3"/>
  <c r="BE193" i="3"/>
  <c r="BI191" i="3"/>
  <c r="BH191" i="3"/>
  <c r="BG191" i="3"/>
  <c r="BF191" i="3"/>
  <c r="T191" i="3"/>
  <c r="R191" i="3"/>
  <c r="P191" i="3"/>
  <c r="BK191" i="3"/>
  <c r="J191" i="3"/>
  <c r="BE191" i="3" s="1"/>
  <c r="BI189" i="3"/>
  <c r="BH189" i="3"/>
  <c r="BG189" i="3"/>
  <c r="BF189" i="3"/>
  <c r="T189" i="3"/>
  <c r="R189" i="3"/>
  <c r="P189" i="3"/>
  <c r="BK189" i="3"/>
  <c r="J189" i="3"/>
  <c r="BE189" i="3"/>
  <c r="BI187" i="3"/>
  <c r="BH187" i="3"/>
  <c r="BG187" i="3"/>
  <c r="BF187" i="3"/>
  <c r="T187" i="3"/>
  <c r="R187" i="3"/>
  <c r="P187" i="3"/>
  <c r="BK187" i="3"/>
  <c r="J187" i="3"/>
  <c r="BE187" i="3" s="1"/>
  <c r="BI185" i="3"/>
  <c r="BH185" i="3"/>
  <c r="BG185" i="3"/>
  <c r="BF185" i="3"/>
  <c r="T185" i="3"/>
  <c r="R185" i="3"/>
  <c r="P185" i="3"/>
  <c r="BK185" i="3"/>
  <c r="J185" i="3"/>
  <c r="BE185" i="3"/>
  <c r="BI183" i="3"/>
  <c r="BH183" i="3"/>
  <c r="BG183" i="3"/>
  <c r="BF183" i="3"/>
  <c r="T183" i="3"/>
  <c r="R183" i="3"/>
  <c r="P183" i="3"/>
  <c r="BK183" i="3"/>
  <c r="J183" i="3"/>
  <c r="BE183" i="3"/>
  <c r="BI181" i="3"/>
  <c r="BH181" i="3"/>
  <c r="BG181" i="3"/>
  <c r="BF181" i="3"/>
  <c r="T181" i="3"/>
  <c r="R181" i="3"/>
  <c r="P181" i="3"/>
  <c r="BK181" i="3"/>
  <c r="J181" i="3"/>
  <c r="BE181" i="3"/>
  <c r="BI179" i="3"/>
  <c r="BH179" i="3"/>
  <c r="BG179" i="3"/>
  <c r="BF179" i="3"/>
  <c r="T179" i="3"/>
  <c r="R179" i="3"/>
  <c r="P179" i="3"/>
  <c r="BK179" i="3"/>
  <c r="J179" i="3"/>
  <c r="BE179" i="3"/>
  <c r="BI177" i="3"/>
  <c r="BH177" i="3"/>
  <c r="BG177" i="3"/>
  <c r="BF177" i="3"/>
  <c r="T177" i="3"/>
  <c r="R177" i="3"/>
  <c r="P177" i="3"/>
  <c r="BK177" i="3"/>
  <c r="J177" i="3"/>
  <c r="BE177" i="3"/>
  <c r="BI175" i="3"/>
  <c r="BH175" i="3"/>
  <c r="BG175" i="3"/>
  <c r="BF175" i="3"/>
  <c r="T175" i="3"/>
  <c r="R175" i="3"/>
  <c r="P175" i="3"/>
  <c r="BK175" i="3"/>
  <c r="J175" i="3"/>
  <c r="BE175" i="3"/>
  <c r="BI173" i="3"/>
  <c r="BH173" i="3"/>
  <c r="BG173" i="3"/>
  <c r="BF173" i="3"/>
  <c r="T173" i="3"/>
  <c r="T172" i="3"/>
  <c r="R173" i="3"/>
  <c r="R172" i="3"/>
  <c r="P173" i="3"/>
  <c r="P172" i="3"/>
  <c r="BK173" i="3"/>
  <c r="BK172" i="3"/>
  <c r="J172" i="3" s="1"/>
  <c r="J68" i="3" s="1"/>
  <c r="J173" i="3"/>
  <c r="BE173" i="3" s="1"/>
  <c r="BI170" i="3"/>
  <c r="BH170" i="3"/>
  <c r="BG170" i="3"/>
  <c r="BF170" i="3"/>
  <c r="T170" i="3"/>
  <c r="T169" i="3"/>
  <c r="R170" i="3"/>
  <c r="R169" i="3"/>
  <c r="P170" i="3"/>
  <c r="P169" i="3"/>
  <c r="BK170" i="3"/>
  <c r="BK169" i="3"/>
  <c r="J169" i="3" s="1"/>
  <c r="J67" i="3" s="1"/>
  <c r="J170" i="3"/>
  <c r="BE170" i="3" s="1"/>
  <c r="BI167" i="3"/>
  <c r="BH167" i="3"/>
  <c r="BG167" i="3"/>
  <c r="BF167" i="3"/>
  <c r="T167" i="3"/>
  <c r="T166" i="3"/>
  <c r="R167" i="3"/>
  <c r="R166" i="3"/>
  <c r="P167" i="3"/>
  <c r="P166" i="3"/>
  <c r="BK167" i="3"/>
  <c r="BK166" i="3"/>
  <c r="J166" i="3" s="1"/>
  <c r="J66" i="3" s="1"/>
  <c r="J167" i="3"/>
  <c r="BE167" i="3" s="1"/>
  <c r="BI164" i="3"/>
  <c r="BH164" i="3"/>
  <c r="BG164" i="3"/>
  <c r="BF164" i="3"/>
  <c r="T164" i="3"/>
  <c r="R164" i="3"/>
  <c r="P164" i="3"/>
  <c r="BK164" i="3"/>
  <c r="J164" i="3"/>
  <c r="BE164" i="3"/>
  <c r="BI162" i="3"/>
  <c r="BH162" i="3"/>
  <c r="BG162" i="3"/>
  <c r="BF162" i="3"/>
  <c r="T162" i="3"/>
  <c r="R162" i="3"/>
  <c r="P162" i="3"/>
  <c r="BK162" i="3"/>
  <c r="J162" i="3"/>
  <c r="BE162" i="3"/>
  <c r="BI160" i="3"/>
  <c r="BH160" i="3"/>
  <c r="BG160" i="3"/>
  <c r="BF160" i="3"/>
  <c r="T160" i="3"/>
  <c r="R160" i="3"/>
  <c r="P160" i="3"/>
  <c r="BK160" i="3"/>
  <c r="J160" i="3"/>
  <c r="BE160" i="3"/>
  <c r="BI158" i="3"/>
  <c r="BH158" i="3"/>
  <c r="BG158" i="3"/>
  <c r="BF158" i="3"/>
  <c r="T158" i="3"/>
  <c r="R158" i="3"/>
  <c r="P158" i="3"/>
  <c r="BK158" i="3"/>
  <c r="J158" i="3"/>
  <c r="BE158" i="3"/>
  <c r="BI156" i="3"/>
  <c r="BH156" i="3"/>
  <c r="BG156" i="3"/>
  <c r="BF156" i="3"/>
  <c r="T156" i="3"/>
  <c r="R156" i="3"/>
  <c r="P156" i="3"/>
  <c r="BK156" i="3"/>
  <c r="J156" i="3"/>
  <c r="BE156" i="3"/>
  <c r="BI154" i="3"/>
  <c r="BH154" i="3"/>
  <c r="BG154" i="3"/>
  <c r="BF154" i="3"/>
  <c r="T154" i="3"/>
  <c r="R154" i="3"/>
  <c r="P154" i="3"/>
  <c r="BK154" i="3"/>
  <c r="J154" i="3"/>
  <c r="BE154" i="3"/>
  <c r="BI152" i="3"/>
  <c r="BH152" i="3"/>
  <c r="BG152" i="3"/>
  <c r="BF152" i="3"/>
  <c r="T152" i="3"/>
  <c r="T151" i="3"/>
  <c r="R152" i="3"/>
  <c r="R151" i="3"/>
  <c r="P152" i="3"/>
  <c r="P151" i="3"/>
  <c r="BK152" i="3"/>
  <c r="BK151" i="3"/>
  <c r="J151" i="3" s="1"/>
  <c r="J65" i="3" s="1"/>
  <c r="J152" i="3"/>
  <c r="BE152" i="3" s="1"/>
  <c r="BI149" i="3"/>
  <c r="BH149" i="3"/>
  <c r="BG149" i="3"/>
  <c r="BF149" i="3"/>
  <c r="T149" i="3"/>
  <c r="R149" i="3"/>
  <c r="P149" i="3"/>
  <c r="BK149" i="3"/>
  <c r="J149" i="3"/>
  <c r="BE149" i="3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BK145" i="3"/>
  <c r="J145" i="3"/>
  <c r="BE145" i="3"/>
  <c r="BI143" i="3"/>
  <c r="BH143" i="3"/>
  <c r="BG143" i="3"/>
  <c r="BF143" i="3"/>
  <c r="T143" i="3"/>
  <c r="T142" i="3"/>
  <c r="R143" i="3"/>
  <c r="R142" i="3"/>
  <c r="P143" i="3"/>
  <c r="P142" i="3"/>
  <c r="BK143" i="3"/>
  <c r="BK142" i="3"/>
  <c r="J142" i="3" s="1"/>
  <c r="J64" i="3" s="1"/>
  <c r="J143" i="3"/>
  <c r="BE143" i="3" s="1"/>
  <c r="BI140" i="3"/>
  <c r="BH140" i="3"/>
  <c r="BG140" i="3"/>
  <c r="BF140" i="3"/>
  <c r="T140" i="3"/>
  <c r="R140" i="3"/>
  <c r="P140" i="3"/>
  <c r="BK140" i="3"/>
  <c r="J140" i="3"/>
  <c r="BE140" i="3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T133" i="3"/>
  <c r="R134" i="3"/>
  <c r="R133" i="3"/>
  <c r="P134" i="3"/>
  <c r="P133" i="3"/>
  <c r="BK134" i="3"/>
  <c r="BK133" i="3"/>
  <c r="J133" i="3" s="1"/>
  <c r="J63" i="3" s="1"/>
  <c r="J134" i="3"/>
  <c r="BE134" i="3" s="1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/>
  <c r="BI121" i="3"/>
  <c r="BH121" i="3"/>
  <c r="BG121" i="3"/>
  <c r="BF121" i="3"/>
  <c r="T121" i="3"/>
  <c r="T120" i="3"/>
  <c r="R121" i="3"/>
  <c r="R120" i="3"/>
  <c r="P121" i="3"/>
  <c r="P120" i="3"/>
  <c r="BK121" i="3"/>
  <c r="BK120" i="3"/>
  <c r="J120" i="3" s="1"/>
  <c r="J62" i="3" s="1"/>
  <c r="J121" i="3"/>
  <c r="BE121" i="3" s="1"/>
  <c r="BI118" i="3"/>
  <c r="BH118" i="3"/>
  <c r="BG118" i="3"/>
  <c r="BF118" i="3"/>
  <c r="T118" i="3"/>
  <c r="R118" i="3"/>
  <c r="P118" i="3"/>
  <c r="BK118" i="3"/>
  <c r="J118" i="3"/>
  <c r="BE118" i="3"/>
  <c r="BI116" i="3"/>
  <c r="BH116" i="3"/>
  <c r="BG116" i="3"/>
  <c r="BF116" i="3"/>
  <c r="T116" i="3"/>
  <c r="R116" i="3"/>
  <c r="P116" i="3"/>
  <c r="BK116" i="3"/>
  <c r="J116" i="3"/>
  <c r="BE116" i="3"/>
  <c r="BI114" i="3"/>
  <c r="BH114" i="3"/>
  <c r="BG114" i="3"/>
  <c r="BF114" i="3"/>
  <c r="T114" i="3"/>
  <c r="R114" i="3"/>
  <c r="P114" i="3"/>
  <c r="BK114" i="3"/>
  <c r="J114" i="3"/>
  <c r="BE114" i="3"/>
  <c r="BI112" i="3"/>
  <c r="BH112" i="3"/>
  <c r="BG112" i="3"/>
  <c r="BF112" i="3"/>
  <c r="T112" i="3"/>
  <c r="R112" i="3"/>
  <c r="P112" i="3"/>
  <c r="BK112" i="3"/>
  <c r="J112" i="3"/>
  <c r="BE112" i="3"/>
  <c r="BI110" i="3"/>
  <c r="BH110" i="3"/>
  <c r="BG110" i="3"/>
  <c r="BF110" i="3"/>
  <c r="T110" i="3"/>
  <c r="R110" i="3"/>
  <c r="P110" i="3"/>
  <c r="BK110" i="3"/>
  <c r="J110" i="3"/>
  <c r="BE110" i="3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/>
  <c r="BI104" i="3"/>
  <c r="BH104" i="3"/>
  <c r="BG104" i="3"/>
  <c r="BF104" i="3"/>
  <c r="T104" i="3"/>
  <c r="R104" i="3"/>
  <c r="P104" i="3"/>
  <c r="BK104" i="3"/>
  <c r="J104" i="3"/>
  <c r="BE104" i="3"/>
  <c r="BI102" i="3"/>
  <c r="BH102" i="3"/>
  <c r="BG102" i="3"/>
  <c r="BF102" i="3"/>
  <c r="T102" i="3"/>
  <c r="R102" i="3"/>
  <c r="P102" i="3"/>
  <c r="BK102" i="3"/>
  <c r="J102" i="3"/>
  <c r="BE102" i="3"/>
  <c r="BI100" i="3"/>
  <c r="BH100" i="3"/>
  <c r="BG100" i="3"/>
  <c r="BF100" i="3"/>
  <c r="T100" i="3"/>
  <c r="R100" i="3"/>
  <c r="P100" i="3"/>
  <c r="BK100" i="3"/>
  <c r="J100" i="3"/>
  <c r="BE100" i="3"/>
  <c r="BI98" i="3"/>
  <c r="F37" i="3"/>
  <c r="BD56" i="1" s="1"/>
  <c r="BH98" i="3"/>
  <c r="F36" i="3" s="1"/>
  <c r="BC56" i="1" s="1"/>
  <c r="BG98" i="3"/>
  <c r="F35" i="3"/>
  <c r="BB56" i="1" s="1"/>
  <c r="BF98" i="3"/>
  <c r="J34" i="3" s="1"/>
  <c r="AW56" i="1" s="1"/>
  <c r="T98" i="3"/>
  <c r="T97" i="3"/>
  <c r="T96" i="3" s="1"/>
  <c r="R98" i="3"/>
  <c r="R97" i="3"/>
  <c r="R96" i="3" s="1"/>
  <c r="R95" i="3" s="1"/>
  <c r="P98" i="3"/>
  <c r="P97" i="3"/>
  <c r="P96" i="3" s="1"/>
  <c r="BK98" i="3"/>
  <c r="BK97" i="3" s="1"/>
  <c r="J98" i="3"/>
  <c r="BE98" i="3" s="1"/>
  <c r="J92" i="3"/>
  <c r="F91" i="3"/>
  <c r="F89" i="3"/>
  <c r="E87" i="3"/>
  <c r="J55" i="3"/>
  <c r="F54" i="3"/>
  <c r="F52" i="3"/>
  <c r="E50" i="3"/>
  <c r="J21" i="3"/>
  <c r="E21" i="3"/>
  <c r="J54" i="3" s="1"/>
  <c r="J20" i="3"/>
  <c r="J18" i="3"/>
  <c r="E18" i="3"/>
  <c r="F92" i="3"/>
  <c r="F55" i="3"/>
  <c r="J17" i="3"/>
  <c r="J12" i="3"/>
  <c r="J89" i="3"/>
  <c r="J52" i="3"/>
  <c r="E7" i="3"/>
  <c r="E48" i="3" s="1"/>
  <c r="J37" i="2"/>
  <c r="J36" i="2"/>
  <c r="AY55" i="1" s="1"/>
  <c r="J35" i="2"/>
  <c r="AX55" i="1"/>
  <c r="BI420" i="2"/>
  <c r="BH420" i="2"/>
  <c r="BG420" i="2"/>
  <c r="BF420" i="2"/>
  <c r="T420" i="2"/>
  <c r="R420" i="2"/>
  <c r="P420" i="2"/>
  <c r="BK420" i="2"/>
  <c r="J420" i="2"/>
  <c r="BE420" i="2" s="1"/>
  <c r="BI418" i="2"/>
  <c r="BH418" i="2"/>
  <c r="BG418" i="2"/>
  <c r="BF418" i="2"/>
  <c r="T418" i="2"/>
  <c r="R418" i="2"/>
  <c r="P418" i="2"/>
  <c r="P415" i="2" s="1"/>
  <c r="P414" i="2" s="1"/>
  <c r="P96" i="2" s="1"/>
  <c r="AU55" i="1" s="1"/>
  <c r="BK418" i="2"/>
  <c r="J418" i="2"/>
  <c r="BE418" i="2"/>
  <c r="BI416" i="2"/>
  <c r="BH416" i="2"/>
  <c r="BG416" i="2"/>
  <c r="BF416" i="2"/>
  <c r="T416" i="2"/>
  <c r="T415" i="2" s="1"/>
  <c r="T414" i="2" s="1"/>
  <c r="R416" i="2"/>
  <c r="R415" i="2"/>
  <c r="R414" i="2" s="1"/>
  <c r="P416" i="2"/>
  <c r="BK416" i="2"/>
  <c r="BK415" i="2"/>
  <c r="J415" i="2"/>
  <c r="BK414" i="2"/>
  <c r="J414" i="2" s="1"/>
  <c r="J75" i="2" s="1"/>
  <c r="J416" i="2"/>
  <c r="BE416" i="2"/>
  <c r="J76" i="2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T407" i="2" s="1"/>
  <c r="R410" i="2"/>
  <c r="P410" i="2"/>
  <c r="BK410" i="2"/>
  <c r="J410" i="2"/>
  <c r="BE410" i="2" s="1"/>
  <c r="BI408" i="2"/>
  <c r="BH408" i="2"/>
  <c r="BG408" i="2"/>
  <c r="BF408" i="2"/>
  <c r="T408" i="2"/>
  <c r="R408" i="2"/>
  <c r="R407" i="2" s="1"/>
  <c r="P408" i="2"/>
  <c r="P407" i="2"/>
  <c r="BK408" i="2"/>
  <c r="BK407" i="2" s="1"/>
  <c r="J407" i="2" s="1"/>
  <c r="J74" i="2" s="1"/>
  <c r="J408" i="2"/>
  <c r="BE408" i="2"/>
  <c r="BI405" i="2"/>
  <c r="BH405" i="2"/>
  <c r="BG405" i="2"/>
  <c r="BF405" i="2"/>
  <c r="T405" i="2"/>
  <c r="R405" i="2"/>
  <c r="P405" i="2"/>
  <c r="BK405" i="2"/>
  <c r="J405" i="2"/>
  <c r="BE405" i="2"/>
  <c r="BI403" i="2"/>
  <c r="BH403" i="2"/>
  <c r="BG403" i="2"/>
  <c r="BF403" i="2"/>
  <c r="T403" i="2"/>
  <c r="R403" i="2"/>
  <c r="P403" i="2"/>
  <c r="BK403" i="2"/>
  <c r="J403" i="2"/>
  <c r="BE403" i="2" s="1"/>
  <c r="BI401" i="2"/>
  <c r="BH401" i="2"/>
  <c r="BG401" i="2"/>
  <c r="BF401" i="2"/>
  <c r="T401" i="2"/>
  <c r="R401" i="2"/>
  <c r="P401" i="2"/>
  <c r="BK401" i="2"/>
  <c r="J401" i="2"/>
  <c r="BE401" i="2"/>
  <c r="BI399" i="2"/>
  <c r="BH399" i="2"/>
  <c r="BG399" i="2"/>
  <c r="BF399" i="2"/>
  <c r="T399" i="2"/>
  <c r="R399" i="2"/>
  <c r="P399" i="2"/>
  <c r="BK399" i="2"/>
  <c r="J399" i="2"/>
  <c r="BE399" i="2" s="1"/>
  <c r="BI397" i="2"/>
  <c r="BH397" i="2"/>
  <c r="BG397" i="2"/>
  <c r="BF397" i="2"/>
  <c r="T397" i="2"/>
  <c r="R397" i="2"/>
  <c r="P397" i="2"/>
  <c r="BK397" i="2"/>
  <c r="J397" i="2"/>
  <c r="BE397" i="2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T393" i="2"/>
  <c r="R393" i="2"/>
  <c r="P393" i="2"/>
  <c r="BK393" i="2"/>
  <c r="J393" i="2"/>
  <c r="BE393" i="2"/>
  <c r="BI391" i="2"/>
  <c r="BH391" i="2"/>
  <c r="BG391" i="2"/>
  <c r="BF391" i="2"/>
  <c r="T391" i="2"/>
  <c r="R391" i="2"/>
  <c r="P391" i="2"/>
  <c r="BK391" i="2"/>
  <c r="J391" i="2"/>
  <c r="BE391" i="2" s="1"/>
  <c r="BI389" i="2"/>
  <c r="BH389" i="2"/>
  <c r="BG389" i="2"/>
  <c r="BF389" i="2"/>
  <c r="T389" i="2"/>
  <c r="R389" i="2"/>
  <c r="P389" i="2"/>
  <c r="BK389" i="2"/>
  <c r="J389" i="2"/>
  <c r="BE389" i="2"/>
  <c r="BI387" i="2"/>
  <c r="BH387" i="2"/>
  <c r="BG387" i="2"/>
  <c r="BF387" i="2"/>
  <c r="T387" i="2"/>
  <c r="R387" i="2"/>
  <c r="P387" i="2"/>
  <c r="BK387" i="2"/>
  <c r="J387" i="2"/>
  <c r="BE387" i="2" s="1"/>
  <c r="BI385" i="2"/>
  <c r="BH385" i="2"/>
  <c r="BG385" i="2"/>
  <c r="BF385" i="2"/>
  <c r="T385" i="2"/>
  <c r="R385" i="2"/>
  <c r="P385" i="2"/>
  <c r="BK385" i="2"/>
  <c r="J385" i="2"/>
  <c r="BE385" i="2"/>
  <c r="BI383" i="2"/>
  <c r="BH383" i="2"/>
  <c r="BG383" i="2"/>
  <c r="BF383" i="2"/>
  <c r="T383" i="2"/>
  <c r="R383" i="2"/>
  <c r="P383" i="2"/>
  <c r="BK383" i="2"/>
  <c r="J383" i="2"/>
  <c r="BE383" i="2" s="1"/>
  <c r="BI381" i="2"/>
  <c r="BH381" i="2"/>
  <c r="BG381" i="2"/>
  <c r="BF381" i="2"/>
  <c r="T381" i="2"/>
  <c r="R381" i="2"/>
  <c r="P381" i="2"/>
  <c r="BK381" i="2"/>
  <c r="J381" i="2"/>
  <c r="BE381" i="2"/>
  <c r="BI379" i="2"/>
  <c r="BH379" i="2"/>
  <c r="BG379" i="2"/>
  <c r="BF379" i="2"/>
  <c r="T379" i="2"/>
  <c r="R379" i="2"/>
  <c r="P379" i="2"/>
  <c r="BK379" i="2"/>
  <c r="J379" i="2"/>
  <c r="BE379" i="2" s="1"/>
  <c r="BI377" i="2"/>
  <c r="BH377" i="2"/>
  <c r="BG377" i="2"/>
  <c r="BF377" i="2"/>
  <c r="T377" i="2"/>
  <c r="R377" i="2"/>
  <c r="P377" i="2"/>
  <c r="BK377" i="2"/>
  <c r="J377" i="2"/>
  <c r="BE377" i="2"/>
  <c r="BI375" i="2"/>
  <c r="BH375" i="2"/>
  <c r="BG375" i="2"/>
  <c r="BF375" i="2"/>
  <c r="T375" i="2"/>
  <c r="R375" i="2"/>
  <c r="P375" i="2"/>
  <c r="BK375" i="2"/>
  <c r="J375" i="2"/>
  <c r="BE375" i="2" s="1"/>
  <c r="BI373" i="2"/>
  <c r="BH373" i="2"/>
  <c r="BG373" i="2"/>
  <c r="BF373" i="2"/>
  <c r="T373" i="2"/>
  <c r="R373" i="2"/>
  <c r="P373" i="2"/>
  <c r="BK373" i="2"/>
  <c r="J373" i="2"/>
  <c r="BE373" i="2"/>
  <c r="BI371" i="2"/>
  <c r="BH371" i="2"/>
  <c r="BG371" i="2"/>
  <c r="BF371" i="2"/>
  <c r="T371" i="2"/>
  <c r="R371" i="2"/>
  <c r="P371" i="2"/>
  <c r="BK371" i="2"/>
  <c r="J371" i="2"/>
  <c r="BE371" i="2" s="1"/>
  <c r="BI369" i="2"/>
  <c r="BH369" i="2"/>
  <c r="BG369" i="2"/>
  <c r="BF369" i="2"/>
  <c r="T369" i="2"/>
  <c r="T368" i="2"/>
  <c r="R369" i="2"/>
  <c r="R368" i="2" s="1"/>
  <c r="P369" i="2"/>
  <c r="P368" i="2"/>
  <c r="BK369" i="2"/>
  <c r="BK368" i="2" s="1"/>
  <c r="J368" i="2" s="1"/>
  <c r="J73" i="2" s="1"/>
  <c r="J369" i="2"/>
  <c r="BE369" i="2" s="1"/>
  <c r="BI366" i="2"/>
  <c r="BH366" i="2"/>
  <c r="BG366" i="2"/>
  <c r="BF366" i="2"/>
  <c r="T366" i="2"/>
  <c r="R366" i="2"/>
  <c r="P366" i="2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 s="1"/>
  <c r="BI362" i="2"/>
  <c r="BH362" i="2"/>
  <c r="BG362" i="2"/>
  <c r="BF362" i="2"/>
  <c r="T362" i="2"/>
  <c r="R362" i="2"/>
  <c r="P362" i="2"/>
  <c r="BK362" i="2"/>
  <c r="J362" i="2"/>
  <c r="BE362" i="2"/>
  <c r="BI360" i="2"/>
  <c r="BH360" i="2"/>
  <c r="BG360" i="2"/>
  <c r="BF360" i="2"/>
  <c r="T360" i="2"/>
  <c r="R360" i="2"/>
  <c r="P360" i="2"/>
  <c r="BK360" i="2"/>
  <c r="J360" i="2"/>
  <c r="BE360" i="2" s="1"/>
  <c r="BI358" i="2"/>
  <c r="BH358" i="2"/>
  <c r="BG358" i="2"/>
  <c r="BF358" i="2"/>
  <c r="T358" i="2"/>
  <c r="T357" i="2"/>
  <c r="R358" i="2"/>
  <c r="R357" i="2" s="1"/>
  <c r="P358" i="2"/>
  <c r="P357" i="2"/>
  <c r="BK358" i="2"/>
  <c r="BK357" i="2" s="1"/>
  <c r="J357" i="2" s="1"/>
  <c r="J72" i="2" s="1"/>
  <c r="J358" i="2"/>
  <c r="BE358" i="2" s="1"/>
  <c r="BI355" i="2"/>
  <c r="BH355" i="2"/>
  <c r="BG355" i="2"/>
  <c r="BF355" i="2"/>
  <c r="T355" i="2"/>
  <c r="R355" i="2"/>
  <c r="P355" i="2"/>
  <c r="BK355" i="2"/>
  <c r="J355" i="2"/>
  <c r="BE355" i="2"/>
  <c r="BI353" i="2"/>
  <c r="BH353" i="2"/>
  <c r="BG353" i="2"/>
  <c r="BF353" i="2"/>
  <c r="T353" i="2"/>
  <c r="R353" i="2"/>
  <c r="P353" i="2"/>
  <c r="BK353" i="2"/>
  <c r="J353" i="2"/>
  <c r="BE353" i="2" s="1"/>
  <c r="BI351" i="2"/>
  <c r="BH351" i="2"/>
  <c r="BG351" i="2"/>
  <c r="BF351" i="2"/>
  <c r="T351" i="2"/>
  <c r="R351" i="2"/>
  <c r="P351" i="2"/>
  <c r="BK351" i="2"/>
  <c r="J351" i="2"/>
  <c r="BE351" i="2"/>
  <c r="BI349" i="2"/>
  <c r="BH349" i="2"/>
  <c r="BG349" i="2"/>
  <c r="BF349" i="2"/>
  <c r="T349" i="2"/>
  <c r="R349" i="2"/>
  <c r="P349" i="2"/>
  <c r="BK349" i="2"/>
  <c r="J349" i="2"/>
  <c r="BE349" i="2" s="1"/>
  <c r="BI347" i="2"/>
  <c r="BH347" i="2"/>
  <c r="BG347" i="2"/>
  <c r="BF347" i="2"/>
  <c r="T347" i="2"/>
  <c r="R347" i="2"/>
  <c r="P347" i="2"/>
  <c r="BK347" i="2"/>
  <c r="J347" i="2"/>
  <c r="BE347" i="2"/>
  <c r="BI345" i="2"/>
  <c r="BH345" i="2"/>
  <c r="BG345" i="2"/>
  <c r="BF345" i="2"/>
  <c r="T345" i="2"/>
  <c r="R345" i="2"/>
  <c r="P345" i="2"/>
  <c r="BK345" i="2"/>
  <c r="J345" i="2"/>
  <c r="BE345" i="2" s="1"/>
  <c r="BI343" i="2"/>
  <c r="BH343" i="2"/>
  <c r="BG343" i="2"/>
  <c r="BF343" i="2"/>
  <c r="T343" i="2"/>
  <c r="R343" i="2"/>
  <c r="P343" i="2"/>
  <c r="BK343" i="2"/>
  <c r="J343" i="2"/>
  <c r="BE343" i="2"/>
  <c r="BI341" i="2"/>
  <c r="BH341" i="2"/>
  <c r="BG341" i="2"/>
  <c r="BF341" i="2"/>
  <c r="T341" i="2"/>
  <c r="R341" i="2"/>
  <c r="P341" i="2"/>
  <c r="BK341" i="2"/>
  <c r="J341" i="2"/>
  <c r="BE341" i="2" s="1"/>
  <c r="BI339" i="2"/>
  <c r="BH339" i="2"/>
  <c r="BG339" i="2"/>
  <c r="BF339" i="2"/>
  <c r="T339" i="2"/>
  <c r="R339" i="2"/>
  <c r="P339" i="2"/>
  <c r="BK339" i="2"/>
  <c r="J339" i="2"/>
  <c r="BE339" i="2"/>
  <c r="BI337" i="2"/>
  <c r="BH337" i="2"/>
  <c r="BG337" i="2"/>
  <c r="BF337" i="2"/>
  <c r="T337" i="2"/>
  <c r="R337" i="2"/>
  <c r="P337" i="2"/>
  <c r="BK337" i="2"/>
  <c r="J337" i="2"/>
  <c r="BE337" i="2" s="1"/>
  <c r="BI335" i="2"/>
  <c r="BH335" i="2"/>
  <c r="BG335" i="2"/>
  <c r="BF335" i="2"/>
  <c r="T335" i="2"/>
  <c r="R335" i="2"/>
  <c r="P335" i="2"/>
  <c r="BK335" i="2"/>
  <c r="J335" i="2"/>
  <c r="BE335" i="2"/>
  <c r="BI333" i="2"/>
  <c r="BH333" i="2"/>
  <c r="BG333" i="2"/>
  <c r="BF333" i="2"/>
  <c r="T333" i="2"/>
  <c r="R333" i="2"/>
  <c r="P333" i="2"/>
  <c r="BK333" i="2"/>
  <c r="J333" i="2"/>
  <c r="BE333" i="2" s="1"/>
  <c r="BI331" i="2"/>
  <c r="BH331" i="2"/>
  <c r="BG331" i="2"/>
  <c r="BF331" i="2"/>
  <c r="T331" i="2"/>
  <c r="R331" i="2"/>
  <c r="P331" i="2"/>
  <c r="BK331" i="2"/>
  <c r="J331" i="2"/>
  <c r="BE331" i="2"/>
  <c r="BI329" i="2"/>
  <c r="BH329" i="2"/>
  <c r="BG329" i="2"/>
  <c r="BF329" i="2"/>
  <c r="T329" i="2"/>
  <c r="R329" i="2"/>
  <c r="P329" i="2"/>
  <c r="BK329" i="2"/>
  <c r="J329" i="2"/>
  <c r="BE329" i="2" s="1"/>
  <c r="BI327" i="2"/>
  <c r="BH327" i="2"/>
  <c r="BG327" i="2"/>
  <c r="BF327" i="2"/>
  <c r="T327" i="2"/>
  <c r="R327" i="2"/>
  <c r="P327" i="2"/>
  <c r="BK327" i="2"/>
  <c r="J327" i="2"/>
  <c r="BE327" i="2"/>
  <c r="BI325" i="2"/>
  <c r="BH325" i="2"/>
  <c r="BG325" i="2"/>
  <c r="BF325" i="2"/>
  <c r="T325" i="2"/>
  <c r="R325" i="2"/>
  <c r="P325" i="2"/>
  <c r="BK325" i="2"/>
  <c r="J325" i="2"/>
  <c r="BE325" i="2" s="1"/>
  <c r="BI323" i="2"/>
  <c r="BH323" i="2"/>
  <c r="BG323" i="2"/>
  <c r="BF323" i="2"/>
  <c r="T323" i="2"/>
  <c r="R323" i="2"/>
  <c r="P323" i="2"/>
  <c r="BK323" i="2"/>
  <c r="J323" i="2"/>
  <c r="BE323" i="2"/>
  <c r="BI321" i="2"/>
  <c r="BH321" i="2"/>
  <c r="BG321" i="2"/>
  <c r="BF321" i="2"/>
  <c r="T321" i="2"/>
  <c r="R321" i="2"/>
  <c r="P321" i="2"/>
  <c r="BK321" i="2"/>
  <c r="J321" i="2"/>
  <c r="BE321" i="2"/>
  <c r="BI319" i="2"/>
  <c r="BH319" i="2"/>
  <c r="BG319" i="2"/>
  <c r="BF319" i="2"/>
  <c r="T319" i="2"/>
  <c r="R319" i="2"/>
  <c r="P319" i="2"/>
  <c r="BK319" i="2"/>
  <c r="J319" i="2"/>
  <c r="BE319" i="2"/>
  <c r="BI317" i="2"/>
  <c r="BH317" i="2"/>
  <c r="BG317" i="2"/>
  <c r="BF317" i="2"/>
  <c r="T317" i="2"/>
  <c r="R317" i="2"/>
  <c r="P317" i="2"/>
  <c r="BK317" i="2"/>
  <c r="J317" i="2"/>
  <c r="BE317" i="2"/>
  <c r="BI315" i="2"/>
  <c r="BH315" i="2"/>
  <c r="BG315" i="2"/>
  <c r="BF315" i="2"/>
  <c r="T315" i="2"/>
  <c r="R315" i="2"/>
  <c r="P315" i="2"/>
  <c r="BK315" i="2"/>
  <c r="J315" i="2"/>
  <c r="BE315" i="2"/>
  <c r="BI313" i="2"/>
  <c r="BH313" i="2"/>
  <c r="BG313" i="2"/>
  <c r="BF313" i="2"/>
  <c r="T313" i="2"/>
  <c r="R313" i="2"/>
  <c r="P313" i="2"/>
  <c r="BK313" i="2"/>
  <c r="J313" i="2"/>
  <c r="BE313" i="2"/>
  <c r="BI311" i="2"/>
  <c r="BH311" i="2"/>
  <c r="BG311" i="2"/>
  <c r="BF311" i="2"/>
  <c r="T311" i="2"/>
  <c r="R311" i="2"/>
  <c r="P311" i="2"/>
  <c r="BK311" i="2"/>
  <c r="J311" i="2"/>
  <c r="BE311" i="2"/>
  <c r="BI309" i="2"/>
  <c r="BH309" i="2"/>
  <c r="BG309" i="2"/>
  <c r="BF309" i="2"/>
  <c r="T309" i="2"/>
  <c r="R309" i="2"/>
  <c r="P309" i="2"/>
  <c r="BK309" i="2"/>
  <c r="J309" i="2"/>
  <c r="BE309" i="2"/>
  <c r="BI307" i="2"/>
  <c r="BH307" i="2"/>
  <c r="BG307" i="2"/>
  <c r="BF307" i="2"/>
  <c r="T307" i="2"/>
  <c r="R307" i="2"/>
  <c r="P307" i="2"/>
  <c r="BK307" i="2"/>
  <c r="J307" i="2"/>
  <c r="BE307" i="2"/>
  <c r="BI305" i="2"/>
  <c r="BH305" i="2"/>
  <c r="BG305" i="2"/>
  <c r="BF305" i="2"/>
  <c r="T305" i="2"/>
  <c r="R305" i="2"/>
  <c r="P305" i="2"/>
  <c r="BK305" i="2"/>
  <c r="J305" i="2"/>
  <c r="BE305" i="2"/>
  <c r="BI303" i="2"/>
  <c r="BH303" i="2"/>
  <c r="BG303" i="2"/>
  <c r="BF303" i="2"/>
  <c r="T303" i="2"/>
  <c r="R303" i="2"/>
  <c r="R298" i="2" s="1"/>
  <c r="P303" i="2"/>
  <c r="BK303" i="2"/>
  <c r="J303" i="2"/>
  <c r="BE303" i="2"/>
  <c r="BI301" i="2"/>
  <c r="BH301" i="2"/>
  <c r="BG301" i="2"/>
  <c r="BF301" i="2"/>
  <c r="T301" i="2"/>
  <c r="R301" i="2"/>
  <c r="P301" i="2"/>
  <c r="BK301" i="2"/>
  <c r="BK298" i="2" s="1"/>
  <c r="J298" i="2" s="1"/>
  <c r="J71" i="2" s="1"/>
  <c r="J301" i="2"/>
  <c r="BE301" i="2"/>
  <c r="BI299" i="2"/>
  <c r="BH299" i="2"/>
  <c r="BG299" i="2"/>
  <c r="BF299" i="2"/>
  <c r="T299" i="2"/>
  <c r="T298" i="2"/>
  <c r="R299" i="2"/>
  <c r="P299" i="2"/>
  <c r="P298" i="2"/>
  <c r="BK299" i="2"/>
  <c r="J299" i="2"/>
  <c r="BE299" i="2" s="1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 s="1"/>
  <c r="BI292" i="2"/>
  <c r="BH292" i="2"/>
  <c r="BG292" i="2"/>
  <c r="BF292" i="2"/>
  <c r="T292" i="2"/>
  <c r="R292" i="2"/>
  <c r="P292" i="2"/>
  <c r="BK292" i="2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/>
  <c r="BI278" i="2"/>
  <c r="BH278" i="2"/>
  <c r="BG278" i="2"/>
  <c r="BF278" i="2"/>
  <c r="T278" i="2"/>
  <c r="R278" i="2"/>
  <c r="P278" i="2"/>
  <c r="BK278" i="2"/>
  <c r="J278" i="2"/>
  <c r="BE278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T257" i="2"/>
  <c r="R258" i="2"/>
  <c r="R257" i="2"/>
  <c r="P258" i="2"/>
  <c r="P257" i="2"/>
  <c r="BK258" i="2"/>
  <c r="BK257" i="2"/>
  <c r="J257" i="2" s="1"/>
  <c r="J70" i="2" s="1"/>
  <c r="J258" i="2"/>
  <c r="BE258" i="2" s="1"/>
  <c r="BI255" i="2"/>
  <c r="BH255" i="2"/>
  <c r="BG255" i="2"/>
  <c r="BF255" i="2"/>
  <c r="T255" i="2"/>
  <c r="R255" i="2"/>
  <c r="P255" i="2"/>
  <c r="BK255" i="2"/>
  <c r="J255" i="2"/>
  <c r="BE255" i="2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P249" i="2"/>
  <c r="BK249" i="2"/>
  <c r="J249" i="2"/>
  <c r="BE249" i="2"/>
  <c r="BI247" i="2"/>
  <c r="BH247" i="2"/>
  <c r="BG247" i="2"/>
  <c r="BF247" i="2"/>
  <c r="T247" i="2"/>
  <c r="R247" i="2"/>
  <c r="P247" i="2"/>
  <c r="BK247" i="2"/>
  <c r="J247" i="2"/>
  <c r="BE247" i="2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T242" i="2"/>
  <c r="R243" i="2"/>
  <c r="R242" i="2"/>
  <c r="P243" i="2"/>
  <c r="P242" i="2"/>
  <c r="BK243" i="2"/>
  <c r="BK242" i="2"/>
  <c r="J242" i="2" s="1"/>
  <c r="J69" i="2" s="1"/>
  <c r="J243" i="2"/>
  <c r="BE243" i="2" s="1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2" i="2"/>
  <c r="BH232" i="2"/>
  <c r="BG232" i="2"/>
  <c r="BF232" i="2"/>
  <c r="T232" i="2"/>
  <c r="R232" i="2"/>
  <c r="P232" i="2"/>
  <c r="BK232" i="2"/>
  <c r="J232" i="2"/>
  <c r="BE232" i="2"/>
  <c r="BI230" i="2"/>
  <c r="BH230" i="2"/>
  <c r="BG230" i="2"/>
  <c r="BF230" i="2"/>
  <c r="T230" i="2"/>
  <c r="R230" i="2"/>
  <c r="P230" i="2"/>
  <c r="BK230" i="2"/>
  <c r="J230" i="2"/>
  <c r="BE230" i="2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T223" i="2"/>
  <c r="R224" i="2"/>
  <c r="R223" i="2"/>
  <c r="P224" i="2"/>
  <c r="P223" i="2"/>
  <c r="BK224" i="2"/>
  <c r="BK223" i="2"/>
  <c r="J223" i="2" s="1"/>
  <c r="J68" i="2" s="1"/>
  <c r="J224" i="2"/>
  <c r="BE224" i="2" s="1"/>
  <c r="BI221" i="2"/>
  <c r="BH221" i="2"/>
  <c r="BG221" i="2"/>
  <c r="BF221" i="2"/>
  <c r="T221" i="2"/>
  <c r="T220" i="2"/>
  <c r="T219" i="2" s="1"/>
  <c r="R221" i="2"/>
  <c r="R220" i="2" s="1"/>
  <c r="R219" i="2" s="1"/>
  <c r="P221" i="2"/>
  <c r="P220" i="2"/>
  <c r="P219" i="2" s="1"/>
  <c r="BK221" i="2"/>
  <c r="BK220" i="2" s="1"/>
  <c r="J221" i="2"/>
  <c r="BE221" i="2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R208" i="2" s="1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BK208" i="2" s="1"/>
  <c r="J208" i="2" s="1"/>
  <c r="J65" i="2" s="1"/>
  <c r="J211" i="2"/>
  <c r="BE211" i="2"/>
  <c r="BI209" i="2"/>
  <c r="BH209" i="2"/>
  <c r="BG209" i="2"/>
  <c r="BF209" i="2"/>
  <c r="T209" i="2"/>
  <c r="T208" i="2"/>
  <c r="R209" i="2"/>
  <c r="P209" i="2"/>
  <c r="P208" i="2"/>
  <c r="BK209" i="2"/>
  <c r="J209" i="2"/>
  <c r="BE209" i="2" s="1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J180" i="2"/>
  <c r="BE180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T151" i="2"/>
  <c r="R152" i="2"/>
  <c r="R151" i="2"/>
  <c r="P152" i="2"/>
  <c r="P151" i="2"/>
  <c r="BK152" i="2"/>
  <c r="BK151" i="2"/>
  <c r="J151" i="2" s="1"/>
  <c r="J64" i="2" s="1"/>
  <c r="J152" i="2"/>
  <c r="BE152" i="2" s="1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R138" i="2" s="1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BK138" i="2" s="1"/>
  <c r="J138" i="2" s="1"/>
  <c r="J63" i="2" s="1"/>
  <c r="J141" i="2"/>
  <c r="BE141" i="2"/>
  <c r="BI139" i="2"/>
  <c r="BH139" i="2"/>
  <c r="BG139" i="2"/>
  <c r="BF139" i="2"/>
  <c r="T139" i="2"/>
  <c r="T138" i="2"/>
  <c r="R139" i="2"/>
  <c r="P139" i="2"/>
  <c r="P138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T101" i="2"/>
  <c r="R102" i="2"/>
  <c r="R101" i="2"/>
  <c r="P102" i="2"/>
  <c r="P101" i="2"/>
  <c r="BK102" i="2"/>
  <c r="BK101" i="2"/>
  <c r="J101" i="2" s="1"/>
  <c r="J102" i="2"/>
  <c r="BE102" i="2" s="1"/>
  <c r="J62" i="2"/>
  <c r="BI99" i="2"/>
  <c r="F37" i="2"/>
  <c r="BD55" i="1" s="1"/>
  <c r="BH99" i="2"/>
  <c r="F36" i="2" s="1"/>
  <c r="BC55" i="1" s="1"/>
  <c r="BC54" i="1" s="1"/>
  <c r="BG99" i="2"/>
  <c r="F35" i="2"/>
  <c r="BB55" i="1" s="1"/>
  <c r="BF99" i="2"/>
  <c r="T99" i="2"/>
  <c r="T98" i="2"/>
  <c r="T97" i="2" s="1"/>
  <c r="T96" i="2" s="1"/>
  <c r="R99" i="2"/>
  <c r="R98" i="2"/>
  <c r="P99" i="2"/>
  <c r="P98" i="2"/>
  <c r="P97" i="2" s="1"/>
  <c r="BK99" i="2"/>
  <c r="BK98" i="2" s="1"/>
  <c r="BK97" i="2" s="1"/>
  <c r="J99" i="2"/>
  <c r="BE99" i="2" s="1"/>
  <c r="J33" i="2" s="1"/>
  <c r="AV55" i="1" s="1"/>
  <c r="J93" i="2"/>
  <c r="F92" i="2"/>
  <c r="F90" i="2"/>
  <c r="E88" i="2"/>
  <c r="J55" i="2"/>
  <c r="F54" i="2"/>
  <c r="F52" i="2"/>
  <c r="E50" i="2"/>
  <c r="J21" i="2"/>
  <c r="E21" i="2"/>
  <c r="J92" i="2" s="1"/>
  <c r="J54" i="2"/>
  <c r="J20" i="2"/>
  <c r="J18" i="2"/>
  <c r="E18" i="2"/>
  <c r="F55" i="2" s="1"/>
  <c r="F93" i="2"/>
  <c r="J17" i="2"/>
  <c r="J12" i="2"/>
  <c r="J52" i="2" s="1"/>
  <c r="J90" i="2"/>
  <c r="E7" i="2"/>
  <c r="E86" i="2" s="1"/>
  <c r="BB54" i="1"/>
  <c r="W31" i="1" s="1"/>
  <c r="AX54" i="1"/>
  <c r="AS54" i="1"/>
  <c r="AT60" i="1"/>
  <c r="AT58" i="1"/>
  <c r="L50" i="1"/>
  <c r="AM50" i="1"/>
  <c r="AM49" i="1"/>
  <c r="L49" i="1"/>
  <c r="AM47" i="1"/>
  <c r="L47" i="1"/>
  <c r="L45" i="1"/>
  <c r="L44" i="1"/>
  <c r="AY54" i="1" l="1"/>
  <c r="W32" i="1"/>
  <c r="J220" i="2"/>
  <c r="J67" i="2" s="1"/>
  <c r="BK219" i="2"/>
  <c r="J219" i="2" s="1"/>
  <c r="J66" i="2" s="1"/>
  <c r="BD54" i="1"/>
  <c r="W33" i="1" s="1"/>
  <c r="J97" i="3"/>
  <c r="J61" i="3" s="1"/>
  <c r="BK96" i="3"/>
  <c r="T209" i="3"/>
  <c r="J226" i="3"/>
  <c r="J74" i="3" s="1"/>
  <c r="BK209" i="3"/>
  <c r="J209" i="3" s="1"/>
  <c r="J71" i="3" s="1"/>
  <c r="R93" i="4"/>
  <c r="R92" i="4" s="1"/>
  <c r="BK96" i="2"/>
  <c r="J96" i="2" s="1"/>
  <c r="J34" i="2"/>
  <c r="AW55" i="1" s="1"/>
  <c r="AT55" i="1" s="1"/>
  <c r="F34" i="2"/>
  <c r="BA55" i="1" s="1"/>
  <c r="F33" i="2"/>
  <c r="AZ55" i="1" s="1"/>
  <c r="R97" i="2"/>
  <c r="R96" i="2" s="1"/>
  <c r="J97" i="2"/>
  <c r="J60" i="2" s="1"/>
  <c r="T95" i="3"/>
  <c r="P209" i="3"/>
  <c r="P95" i="3" s="1"/>
  <c r="AU56" i="1" s="1"/>
  <c r="J94" i="4"/>
  <c r="J61" i="4" s="1"/>
  <c r="BK93" i="4"/>
  <c r="E48" i="2"/>
  <c r="J98" i="2"/>
  <c r="J61" i="2" s="1"/>
  <c r="F33" i="3"/>
  <c r="AZ56" i="1" s="1"/>
  <c r="J33" i="3"/>
  <c r="AV56" i="1" s="1"/>
  <c r="AT56" i="1" s="1"/>
  <c r="J33" i="4"/>
  <c r="AV57" i="1" s="1"/>
  <c r="AT57" i="1" s="1"/>
  <c r="E85" i="3"/>
  <c r="J91" i="3"/>
  <c r="F34" i="3"/>
  <c r="BA56" i="1" s="1"/>
  <c r="BK82" i="6"/>
  <c r="J83" i="6"/>
  <c r="J61" i="6" s="1"/>
  <c r="J85" i="7"/>
  <c r="J61" i="7" s="1"/>
  <c r="BK84" i="7"/>
  <c r="J52" i="4"/>
  <c r="F55" i="4"/>
  <c r="T110" i="4"/>
  <c r="T93" i="4" s="1"/>
  <c r="T92" i="4" s="1"/>
  <c r="E48" i="4"/>
  <c r="J54" i="4"/>
  <c r="P110" i="4"/>
  <c r="P93" i="4" s="1"/>
  <c r="P92" i="4" s="1"/>
  <c r="AU57" i="1" s="1"/>
  <c r="BK122" i="4"/>
  <c r="J122" i="4" s="1"/>
  <c r="J65" i="4" s="1"/>
  <c r="J87" i="5"/>
  <c r="J60" i="5" s="1"/>
  <c r="BK86" i="5"/>
  <c r="J86" i="5" s="1"/>
  <c r="R84" i="7"/>
  <c r="R83" i="7" s="1"/>
  <c r="J33" i="6"/>
  <c r="AV59" i="1" s="1"/>
  <c r="AT59" i="1" s="1"/>
  <c r="F33" i="6"/>
  <c r="AZ59" i="1" s="1"/>
  <c r="F33" i="5"/>
  <c r="AZ58" i="1" s="1"/>
  <c r="F34" i="5"/>
  <c r="BA58" i="1" s="1"/>
  <c r="F34" i="6"/>
  <c r="BA59" i="1" s="1"/>
  <c r="F33" i="7"/>
  <c r="AZ60" i="1" s="1"/>
  <c r="AU54" i="1" l="1"/>
  <c r="BK92" i="4"/>
  <c r="J92" i="4" s="1"/>
  <c r="J93" i="4"/>
  <c r="J60" i="4" s="1"/>
  <c r="BA54" i="1"/>
  <c r="J59" i="5"/>
  <c r="J30" i="5"/>
  <c r="J82" i="6"/>
  <c r="J60" i="6" s="1"/>
  <c r="BK81" i="6"/>
  <c r="J81" i="6" s="1"/>
  <c r="J84" i="7"/>
  <c r="J60" i="7" s="1"/>
  <c r="BK83" i="7"/>
  <c r="J83" i="7" s="1"/>
  <c r="J59" i="2"/>
  <c r="J30" i="2"/>
  <c r="AZ54" i="1"/>
  <c r="J96" i="3"/>
  <c r="J60" i="3" s="1"/>
  <c r="BK95" i="3"/>
  <c r="J95" i="3" s="1"/>
  <c r="J59" i="6" l="1"/>
  <c r="J30" i="6"/>
  <c r="AW54" i="1"/>
  <c r="AK30" i="1" s="1"/>
  <c r="W30" i="1"/>
  <c r="W29" i="1"/>
  <c r="AV54" i="1"/>
  <c r="J59" i="3"/>
  <c r="J30" i="3"/>
  <c r="AG55" i="1"/>
  <c r="J39" i="2"/>
  <c r="J30" i="7"/>
  <c r="J59" i="7"/>
  <c r="AG58" i="1"/>
  <c r="AN58" i="1" s="1"/>
  <c r="J39" i="5"/>
  <c r="J59" i="4"/>
  <c r="J30" i="4"/>
  <c r="AG57" i="1" l="1"/>
  <c r="AN57" i="1" s="1"/>
  <c r="J39" i="4"/>
  <c r="AN55" i="1"/>
  <c r="J39" i="3"/>
  <c r="AG56" i="1"/>
  <c r="AN56" i="1" s="1"/>
  <c r="AG60" i="1"/>
  <c r="AN60" i="1" s="1"/>
  <c r="J39" i="7"/>
  <c r="AT54" i="1"/>
  <c r="AK29" i="1"/>
  <c r="AG59" i="1"/>
  <c r="AN59" i="1" s="1"/>
  <c r="J39" i="6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<sst xmlns="http://schemas.openxmlformats.org/spreadsheetml/2006/main" count="10761" uniqueCount="2166">
  <si>
    <t>Export Komplet</t>
  </si>
  <si>
    <t>VZ</t>
  </si>
  <si>
    <t>2.0</t>
  </si>
  <si>
    <t>ZAMOK</t>
  </si>
  <si>
    <t>False</t>
  </si>
  <si>
    <t>{cb5098b1-32fb-4a8d-bcd3-1de121ea5cd5}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</si>
  <si>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</si>
  <si>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</si>
  <si>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</si>
  <si>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</si>
  <si>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</si>
  <si>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</si>
  <si>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</si>
  <si>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</si>
  <si>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</si>
  <si>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</si>
  <si>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</si>
  <si>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Zruč nad Sázavou ON – oprava</t>
  </si>
  <si>
    <t>KSO:</t>
  </si>
  <si>
    <t/>
  </si>
  <si>
    <t>CC-CZ:</t>
  </si>
  <si>
    <t>Místo:</t>
  </si>
  <si>
    <t>Zruč nad Sázavou</t>
  </si>
  <si>
    <t>Datum:</t>
  </si>
  <si>
    <t>4. 2. 2019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</si>
  <si>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</si>
  <si>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</si>
  <si>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</si>
  <si>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</si>
  <si>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</si>
  <si>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</si>
  <si>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</si>
  <si>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</si>
  <si>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</si>
  <si>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</si>
  <si>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</si>
  <si>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</si>
  <si>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K. Svobodová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</si>
  <si>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</si>
  <si>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</si>
  <si>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</si>
  <si>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</si>
  <si>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</si>
  <si>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</si>
  <si>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</si>
  <si>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</si>
  <si>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</si>
  <si>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</si>
  <si>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</si>
  <si>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</si>
  <si>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</si>
  <si>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</si>
  <si>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</si>
  <si>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</si>
  <si>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</si>
  <si>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</si>
  <si>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</si>
  <si>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</si>
  <si>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</si>
  <si>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</si>
  <si>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</si>
  <si>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</si>
  <si>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</si>
  <si>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</si>
  <si>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</si>
  <si>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</si>
  <si>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</si>
  <si>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</si>
  <si>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</si>
  <si>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</si>
  <si>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</si>
  <si>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</si>
  <si>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</si>
  <si>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</si>
  <si>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</si>
  <si>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</si>
  <si>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</si>
  <si>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</si>
  <si>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</si>
  <si>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</si>
  <si>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fasády, klempířských prvků, výměna otvorových výplní, ček. přístřešku a  střechy přístavby</t>
  </si>
  <si>
    <t>STA</t>
  </si>
  <si>
    <t>1</t>
  </si>
  <si>
    <t>{0280ec29-22d3-4372-b541-5fad644a0de2}</t>
  </si>
  <si>
    <t>2</t>
  </si>
  <si>
    <t>SO 02</t>
  </si>
  <si>
    <t>Ostatní venkovní opravy, zpevněné plochy</t>
  </si>
  <si>
    <t>{d087519f-c606-4e49-92e3-aac302e9b5da}</t>
  </si>
  <si>
    <t>SO 03</t>
  </si>
  <si>
    <t>Oprava vnitřních prostor</t>
  </si>
  <si>
    <t>{3385733b-53d2-4199-9c92-86271e739477}</t>
  </si>
  <si>
    <t>SO 04</t>
  </si>
  <si>
    <t>Elektroinstalace</t>
  </si>
  <si>
    <t>{6ab4ba70-b553-4c90-89d1-67d1c8699b22}</t>
  </si>
  <si>
    <t>SO 05</t>
  </si>
  <si>
    <t>Odstranění přebytečných objektů, úklid pozemku</t>
  </si>
  <si>
    <t>{594696d0-392a-417a-892b-7bf6733b67b9}</t>
  </si>
  <si>
    <t>SO 06</t>
  </si>
  <si>
    <t>VRN</t>
  </si>
  <si>
    <t>{7882dab7-499f-4e5c-97d6-4adebcf8d7ed}</t>
  </si>
  <si>
    <t>KRYCÍ LIST SOUPISU PRACÍ</t>
  </si>
  <si>
    <t>Objekt:</t>
  </si>
  <si>
    <t>SO 01 - Oprava fasády, klempířských prvků, výměna otvorových výplní, ček. přístřešku a  střechy přístavby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</si>
  <si>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</si>
  <si>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</si>
  <si>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</si>
  <si>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</si>
  <si>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</si>
  <si>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</si>
  <si>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</si>
  <si>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</si>
  <si>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</si>
  <si>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</si>
  <si>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</si>
  <si>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</si>
  <si>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</si>
  <si>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</si>
  <si>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</si>
  <si>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</si>
  <si>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</si>
  <si>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</si>
  <si>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786 - Dokončovací práce - čalounické úpravy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</si>
  <si>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</si>
  <si>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</si>
  <si>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</si>
  <si>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</si>
  <si>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</si>
  <si>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</si>
  <si>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</si>
  <si>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</si>
  <si>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</si>
  <si>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</si>
  <si>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</si>
  <si>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</si>
  <si>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</si>
  <si>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</si>
  <si>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</si>
  <si>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</si>
  <si>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</si>
  <si>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</si>
  <si>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</si>
  <si>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</si>
  <si>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</si>
  <si>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34227224.1</t>
  </si>
  <si>
    <t>Zednické přípomoci k výměně oken a dveří kompletní - dozdívky po dvojitých špaletových oknech a dveřích, omítky, povrchové úpravy včetně začištění z vnější i vnitřní strany aj.</t>
  </si>
  <si>
    <t>kus</t>
  </si>
  <si>
    <t>4</t>
  </si>
  <si>
    <t>-1095971232</t>
  </si>
  <si>
    <t>PP</t>
  </si>
  <si>
    <t>6</t>
  </si>
  <si>
    <t>Úpravy povrchů, podlahy a osazování výplní</t>
  </si>
  <si>
    <t>612135101</t>
  </si>
  <si>
    <t>Hrubá výplň rýh ve stěnách maltou jakékoli šířky rýhy</t>
  </si>
  <si>
    <t>m2</t>
  </si>
  <si>
    <t>CS ÚRS 2019 01</t>
  </si>
  <si>
    <t>-428239150</t>
  </si>
  <si>
    <t>Hrubá výplň rýh maltou jakékoli šířky rýhy ve stěnách</t>
  </si>
  <si>
    <t>612325302</t>
  </si>
  <si>
    <t xml:space="preserve">Vápenocementová štuková omítka ostění nebo nadpraží </t>
  </si>
  <si>
    <t>1371026666</t>
  </si>
  <si>
    <t>Vápenocementová omítka ostění nebo nadpraží štuková</t>
  </si>
  <si>
    <t>619995001</t>
  </si>
  <si>
    <t>Začištění omítek kolem oken, dveří, podlah nebo obkladů</t>
  </si>
  <si>
    <t>m</t>
  </si>
  <si>
    <t>1475476965</t>
  </si>
  <si>
    <t>Začištění omítek (s dodáním hmot) kolem oken, dveří, podlah, obkladů apod.</t>
  </si>
  <si>
    <t>5</t>
  </si>
  <si>
    <t>622131101</t>
  </si>
  <si>
    <t>Cementový postřik vnějších stěn nanášený celoplošně ručně</t>
  </si>
  <si>
    <t>-908206632</t>
  </si>
  <si>
    <t>Podkladní a spojovací vrstva vnějších omítaných ploch cementový postřik nanášený ručně celoplošně stěn</t>
  </si>
  <si>
    <t>622131121</t>
  </si>
  <si>
    <t>Penetrační disperzní nátěr vnějších stěn nanášený ručně</t>
  </si>
  <si>
    <t>-1005628201</t>
  </si>
  <si>
    <t>Podkladní a spojovací vrstva vnějších omítaných ploch penetrace akrylát-silikonová nanášená ručně stěn</t>
  </si>
  <si>
    <t>7</t>
  </si>
  <si>
    <t>622135001</t>
  </si>
  <si>
    <t>Vyrovnání podkladu vnějších stěn maltou vápenocementovou tl do 10 mm</t>
  </si>
  <si>
    <t>1143438627</t>
  </si>
  <si>
    <t>Vyrovnání nerovností podkladu vnějších omítaných ploch maltou, tloušťky do 10 mm vápenocementovou stěn</t>
  </si>
  <si>
    <t>8</t>
  </si>
  <si>
    <t>622142001</t>
  </si>
  <si>
    <t>Potažení vnějších stěn sklovláknitým pletivem vtlačeným do tenkovrstvé hmoty</t>
  </si>
  <si>
    <t>-1957498652</t>
  </si>
  <si>
    <t>Potažení vnějších ploch pletivem v ploše nebo pruzích, na plném podkladu sklovláknitým vtlačením do tmelu stěn</t>
  </si>
  <si>
    <t>9</t>
  </si>
  <si>
    <t>622143003</t>
  </si>
  <si>
    <t>Montáž omítkových plastových nebo pozinkovaných rohových profilů s tkaninou</t>
  </si>
  <si>
    <t>1597115253</t>
  </si>
  <si>
    <t>Montáž omítkových profilů plastových nebo pozinkovaných, upevněných vtlačením do podkladní vrstvy nebo přibitím rohových s tkaninou</t>
  </si>
  <si>
    <t>10</t>
  </si>
  <si>
    <t>M</t>
  </si>
  <si>
    <t>59051480</t>
  </si>
  <si>
    <t>profil rohový Al s tkaninou kontaktního zateplení</t>
  </si>
  <si>
    <t>-1245354107</t>
  </si>
  <si>
    <t>11</t>
  </si>
  <si>
    <t>622143004</t>
  </si>
  <si>
    <t>Montáž omítkových samolepících začišťovacích profilů pro spojení s okenním rámem</t>
  </si>
  <si>
    <t>-1266509253</t>
  </si>
  <si>
    <t>Montáž omítkových profilů plastových nebo pozinkovaných, upevněných vtlačením do podkladní vrstvy nebo přibitím začišťovacích samolepících pro vytvoření dilatujícího spoje s okenním rámem</t>
  </si>
  <si>
    <t>12</t>
  </si>
  <si>
    <t>59051476</t>
  </si>
  <si>
    <t>profil okenní začišťovací se sklovláknitou armovací tkaninou 9 mm/2,4 m</t>
  </si>
  <si>
    <t>-950207074</t>
  </si>
  <si>
    <t>13</t>
  </si>
  <si>
    <t>622325109</t>
  </si>
  <si>
    <t>Oprava vnější vápenocementové hladké omítky složitosti 1 stěn v rozsahu do 100%</t>
  </si>
  <si>
    <t>1580407450</t>
  </si>
  <si>
    <t>Oprava vápenocementové omítky vnějších ploch stupně členitosti 1 hladké stěn, v rozsahu opravované plochy přes 80 do 100%</t>
  </si>
  <si>
    <t>14</t>
  </si>
  <si>
    <t>622541011</t>
  </si>
  <si>
    <t>Tenkovrstvá silikonsilikátová zrnitá omítka tl. 1,5 mm včetně penetrace vnějších stěn</t>
  </si>
  <si>
    <t>-374027506</t>
  </si>
  <si>
    <t>Omítka tenkovrstvá silikonsilikátová vnějších ploch hydrofobní, se samočistícím účinkem probarvená, včetně penetrace podkladu zrnitá, tloušťky 1,5 mm stěn</t>
  </si>
  <si>
    <t>622631011</t>
  </si>
  <si>
    <t>Spárování spárovací maltou vnějších pohledových ploch stěn z tvárnic nebo kamene</t>
  </si>
  <si>
    <t>126983690</t>
  </si>
  <si>
    <t>Spárování vnějších ploch pohledového zdiva z tvárnic nebo kamene, spárovací maltou stěn</t>
  </si>
  <si>
    <t>16</t>
  </si>
  <si>
    <t>629991001</t>
  </si>
  <si>
    <t>Zakrytí podélných ploch fólií volně položenou</t>
  </si>
  <si>
    <t>-84752591</t>
  </si>
  <si>
    <t>Zakrytí vnějších ploch před znečištěním včetně pozdějšího odkrytí ploch podélných rovných (např. chodníků) fólií položenou volně</t>
  </si>
  <si>
    <t>17</t>
  </si>
  <si>
    <t>629991012</t>
  </si>
  <si>
    <t>Zakrytí výplní otvorů fólií přilepenou na začišťovací lišty</t>
  </si>
  <si>
    <t>586080392</t>
  </si>
  <si>
    <t>Zakrytí vnějších ploch před znečištěním včetně pozdějšího odkrytí výplní otvorů a svislých ploch fólií přilepenou na začišťovací lištu</t>
  </si>
  <si>
    <t>18</t>
  </si>
  <si>
    <t>629995101</t>
  </si>
  <si>
    <t>Očištění vnějších ploch tlakovou vodou</t>
  </si>
  <si>
    <t>-1343706051</t>
  </si>
  <si>
    <t>Očištění vnějších ploch tlakovou vodou omytím</t>
  </si>
  <si>
    <t>19</t>
  </si>
  <si>
    <t>629999011</t>
  </si>
  <si>
    <t>Příplatek k úpravám povrchů za provádění styku dvou barev nebo struktur na fasádě</t>
  </si>
  <si>
    <t>-1262840584</t>
  </si>
  <si>
    <t>Příplatky k cenám úprav vnějších povrchů za zvýšenou pracnost při provádění styku dvou struktur na fasádě</t>
  </si>
  <si>
    <t>Trubní vedení</t>
  </si>
  <si>
    <t>20</t>
  </si>
  <si>
    <t>721140802</t>
  </si>
  <si>
    <t>Demontáž potrubí litinové do DN 100</t>
  </si>
  <si>
    <t>936425758</t>
  </si>
  <si>
    <t>Demontáž potrubí z litinových trub odpadních nebo dešťových do DN 100</t>
  </si>
  <si>
    <t>877265271</t>
  </si>
  <si>
    <t>Montáž lapače střešních splavenin z tvrdého PVC-systém KG DN 110</t>
  </si>
  <si>
    <t>772627392</t>
  </si>
  <si>
    <t>Montáž tvarovek na kanalizačním potrubí z trub z plastu z tvrdého PVC nebo z polypropylenu v otevřeném výkopu lapačů střešních splavenin DN 100</t>
  </si>
  <si>
    <t>22</t>
  </si>
  <si>
    <t>55244102</t>
  </si>
  <si>
    <t>lapač litinový střešních splavenin DN 150</t>
  </si>
  <si>
    <t>-727912728</t>
  </si>
  <si>
    <t>23</t>
  </si>
  <si>
    <t>879230191.1</t>
  </si>
  <si>
    <t xml:space="preserve">Kontrola, pročištění, zprovoznění dešťové kanalizace </t>
  </si>
  <si>
    <t>1826601455</t>
  </si>
  <si>
    <t>24</t>
  </si>
  <si>
    <t>899103112</t>
  </si>
  <si>
    <t>Osazení poklopů litinových nebo ocelových včetně rámů pro třídu zatížení B125, C250</t>
  </si>
  <si>
    <t>-213625744</t>
  </si>
  <si>
    <t>Osazení poklopů litinových a ocelových včetně rámů pro třídu zatížení B125, C250</t>
  </si>
  <si>
    <t>25</t>
  </si>
  <si>
    <t>28661933.1</t>
  </si>
  <si>
    <t>poklop šachtový ocelový</t>
  </si>
  <si>
    <t>-1315145415</t>
  </si>
  <si>
    <t>Ostatní konstrukce a práce, bourání</t>
  </si>
  <si>
    <t>26</t>
  </si>
  <si>
    <t>000000001.1</t>
  </si>
  <si>
    <t>Opatření nutná k opravám v blízkosti elektrického vedení - kompletní vč. zabezpečení, projednání a objednání u provozovatele vedení SSZT TRS</t>
  </si>
  <si>
    <t>kpl</t>
  </si>
  <si>
    <t>512</t>
  </si>
  <si>
    <t>-758984604</t>
  </si>
  <si>
    <t>27</t>
  </si>
  <si>
    <t>000000003.1</t>
  </si>
  <si>
    <t>Demontáž, zpětná montáž a povrchová úprava konzol, poutačů, nástěnek, tabulí, antén, dvířek rozvodn. skříní a ost. kcí při opravě fasády vč. prověření a případného trvalého zrušení a zapravení již nepotřebných kcí</t>
  </si>
  <si>
    <t>-1490153812</t>
  </si>
  <si>
    <t>28</t>
  </si>
  <si>
    <t>000000004</t>
  </si>
  <si>
    <t>D+M doplňků fasády vč. povrchové úpravy - větrací mřížky, konzole, průvětrníky aj. vč. demontáže stávajících</t>
  </si>
  <si>
    <t>1240761671</t>
  </si>
  <si>
    <t>29</t>
  </si>
  <si>
    <t>00001.12</t>
  </si>
  <si>
    <t>Doplnění orientačního a informačního systému dle Směrnice SŽDC č. 118 a grafického manuálu (označení umístění čekárny, dopravní kanceláře, směru odjezdu vlaků, WC aj.)</t>
  </si>
  <si>
    <t>-390437259</t>
  </si>
  <si>
    <t>30</t>
  </si>
  <si>
    <t>941211111</t>
  </si>
  <si>
    <t>Montáž lešení řadového rámového lehkého zatížení do 200 kg/m2 š do 0,9 m v do 10 m</t>
  </si>
  <si>
    <t>1158006691</t>
  </si>
  <si>
    <t>Montáž lešení řadového rámového lehkého pracovního s podlahami s provozním zatížením tř. 3 do 200 kg/m2 šířky tř. SW06 přes 0,6 do 0,9 m, výšky do 10 m</t>
  </si>
  <si>
    <t>31</t>
  </si>
  <si>
    <t>941211211</t>
  </si>
  <si>
    <t>Příplatek k lešení řadovému rámovému lehkému š 0,9 m v do 25 m za první a ZKD den použití</t>
  </si>
  <si>
    <t>-1080936439</t>
  </si>
  <si>
    <t>Montáž lešení řadového rámového lehkého pracovního s podlahami s provozním zatížením tř. 3 do 200 kg/m2 Příplatek za první a každý další den použití lešení k ceně -1111 nebo -1112</t>
  </si>
  <si>
    <t>32</t>
  </si>
  <si>
    <t>941211811</t>
  </si>
  <si>
    <t>Demontáž lešení řadového rámového lehkého zatížení do 200 kg/m2 š do 0,9 m v do 10 m</t>
  </si>
  <si>
    <t>926381571</t>
  </si>
  <si>
    <t>Demontáž lešení řadového rámového lehkého pracovního s provozním zatížením tř. 3 do 200 kg/m2 šířky tř. SW06 přes 0,6 do 0,9 m, výšky do 10 m</t>
  </si>
  <si>
    <t>33</t>
  </si>
  <si>
    <t>944511111</t>
  </si>
  <si>
    <t>Montáž ochranné sítě z textilie z umělých vláken</t>
  </si>
  <si>
    <t>1938706116</t>
  </si>
  <si>
    <t>Montáž ochranné sítě zavěšené na konstrukci lešení z textilie z umělých vláken</t>
  </si>
  <si>
    <t>34</t>
  </si>
  <si>
    <t>944511211</t>
  </si>
  <si>
    <t>Příplatek k ochranné síti za první a ZKD den použití</t>
  </si>
  <si>
    <t>2124521670</t>
  </si>
  <si>
    <t>Montáž ochranné sítě Příplatek za první a každý další den použití sítě k ceně -1111</t>
  </si>
  <si>
    <t>35</t>
  </si>
  <si>
    <t>944511811</t>
  </si>
  <si>
    <t>Demontáž ochranné sítě z textilie z umělých vláken</t>
  </si>
  <si>
    <t>-292707538</t>
  </si>
  <si>
    <t>Demontáž ochranné sítě zavěšené na konstrukci lešení z textilie z umělých vláken</t>
  </si>
  <si>
    <t>36</t>
  </si>
  <si>
    <t>952901101</t>
  </si>
  <si>
    <t>Čištění budov omytí jednoduchých oken nebo balkonových dveří plochy do 0,6m2</t>
  </si>
  <si>
    <t>-1956857988</t>
  </si>
  <si>
    <t>Čištění budov při provádění oprav a udržovacích prací oken nebo balkonových dveří jednoduchých omytím, plochy do do 0,6 m2</t>
  </si>
  <si>
    <t>37</t>
  </si>
  <si>
    <t>965081611</t>
  </si>
  <si>
    <t>Odsekání soklíků rovných</t>
  </si>
  <si>
    <t>1862352944</t>
  </si>
  <si>
    <t>Odsekání soklíků včetně otlučení podkladní omítky až na zdivo rovných</t>
  </si>
  <si>
    <t>38</t>
  </si>
  <si>
    <t>968062354</t>
  </si>
  <si>
    <t>Vybourání dřevěných rámů oken dvojitých včetně křídel pl do 1 m2</t>
  </si>
  <si>
    <t>873591465</t>
  </si>
  <si>
    <t>Vybourání dřevěných rámů oken s křídly, dveřních zárubní, vrat, stěn, ostění nebo obkladů rámů oken s křídly dvojitých, plochy do 1 m2</t>
  </si>
  <si>
    <t>39</t>
  </si>
  <si>
    <t>968062355</t>
  </si>
  <si>
    <t>Vybourání dřevěných rámů oken dvojitých včetně křídel pl do 2 m2</t>
  </si>
  <si>
    <t>-79160970</t>
  </si>
  <si>
    <t>Vybourání dřevěných rámů oken s křídly, dveřních zárubní, vrat, stěn, ostění nebo obkladů rámů oken s křídly dvojitých, plochy do 2 m2</t>
  </si>
  <si>
    <t>40</t>
  </si>
  <si>
    <t>968062456</t>
  </si>
  <si>
    <t>Vybourání dřevěných dveřních zárubní pl přes 2 m2</t>
  </si>
  <si>
    <t>-179436893</t>
  </si>
  <si>
    <t>Vybourání dřevěných rámů oken s křídly, dveřních zárubní, vrat, stěn, ostění nebo obkladů dveřních zárubní, plochy přes 2 m2</t>
  </si>
  <si>
    <t>41</t>
  </si>
  <si>
    <t>968072244</t>
  </si>
  <si>
    <t>Vybourání kovových rámů oken jednoduchých včetně křídel pl do 1 m2</t>
  </si>
  <si>
    <t>734299730</t>
  </si>
  <si>
    <t>Vybourání kovových rámů oken s křídly, dveřních zárubní, vrat, stěn, ostění nebo obkladů okenních rámů s křídly jednoduchých, plochy do 1 m2</t>
  </si>
  <si>
    <t>42</t>
  </si>
  <si>
    <t>968072455</t>
  </si>
  <si>
    <t>Vybourání kovových dveřních zárubní pl do 2 m2</t>
  </si>
  <si>
    <t>-2046235352</t>
  </si>
  <si>
    <t>Vybourání kovových rámů oken s křídly, dveřních zárubní, vrat, stěn, ostění nebo obkladů dveřních zárubní, plochy do 2 m2</t>
  </si>
  <si>
    <t>43</t>
  </si>
  <si>
    <t>968082015</t>
  </si>
  <si>
    <t>Vybourání plastových rámů oken včetně křídel plochy do 1 m2</t>
  </si>
  <si>
    <t>570214478</t>
  </si>
  <si>
    <t>Vybourání plastových rámů oken s křídly, dveřních zárubní, vrat rámu oken s křídly, plochy do 1 m2</t>
  </si>
  <si>
    <t>44</t>
  </si>
  <si>
    <t>968082016</t>
  </si>
  <si>
    <t>Vybourání plastových rámů oken včetně křídel plochy přes 1 do 2 m2</t>
  </si>
  <si>
    <t>-360898850</t>
  </si>
  <si>
    <t>Vybourání plastových rámů oken s křídly, dveřních zárubní, vrat rámu oken s křídly, plochy přes 1 do 2 m2</t>
  </si>
  <si>
    <t>45</t>
  </si>
  <si>
    <t>968082017</t>
  </si>
  <si>
    <t>Vybourání plastových rámů oken včetně křídel plochy přes 2 do 4 m2</t>
  </si>
  <si>
    <t>-1097041526</t>
  </si>
  <si>
    <t>Vybourání plastových rámů oken s křídly, dveřních zárubní, vrat rámu oken s křídly, plochy přes 2 do 4 m2</t>
  </si>
  <si>
    <t>46</t>
  </si>
  <si>
    <t>974031132</t>
  </si>
  <si>
    <t>Vysekání rýh ve zdivu cihelném hl do 50 mm š do 70 mm</t>
  </si>
  <si>
    <t>-1048780193</t>
  </si>
  <si>
    <t>Vysekání rýh ve zdivu cihelném na maltu vápennou nebo vápenocementovou do hl. 50 mm a šířky do 70 mm</t>
  </si>
  <si>
    <t>47</t>
  </si>
  <si>
    <t>978015391</t>
  </si>
  <si>
    <t>Otlučení (osekání) vnější vápenné nebo vápenocementové omítky stupně členitosti 1 a 2 do 100%</t>
  </si>
  <si>
    <t>1095320828</t>
  </si>
  <si>
    <t>Otlučení vápenných nebo vápenocementových omítek vnějších ploch s vyškrabáním spar a s očištěním zdiva stupně členitosti 1 a 2, v rozsahu přes 80 do 100 %</t>
  </si>
  <si>
    <t>48</t>
  </si>
  <si>
    <t>985131211</t>
  </si>
  <si>
    <t>Očištění ploch stěn, rubu kleneb a podlah sušeným křemičitým pískem</t>
  </si>
  <si>
    <t>580117231</t>
  </si>
  <si>
    <t>Očištění ploch stěn, rubu kleneb a podlah tryskání pískem sušeným</t>
  </si>
  <si>
    <t>49</t>
  </si>
  <si>
    <t>985131311</t>
  </si>
  <si>
    <t>Ruční dočištění ploch stěn, rubu kleneb a podlah ocelových kartáči</t>
  </si>
  <si>
    <t>-603280253</t>
  </si>
  <si>
    <t>Očištění ploch stěn, rubu kleneb a podlah ruční dočištění ocelovými kartáči</t>
  </si>
  <si>
    <t>50</t>
  </si>
  <si>
    <t>985142111</t>
  </si>
  <si>
    <t>Vysekání spojovací hmoty ze spár zdiva hl do 40 mm dl do 6 m/m2</t>
  </si>
  <si>
    <t>1934212793</t>
  </si>
  <si>
    <t>Vysekání spojovací hmoty ze spár zdiva včetně vyčištění hloubky spáry do 40 mm délky spáry na 1 m2 upravované plochy do 6 m</t>
  </si>
  <si>
    <t>51</t>
  </si>
  <si>
    <t>985231111</t>
  </si>
  <si>
    <t>Spárování zdiva aktivovanou maltou spára hl do 40 mm dl do 6 m/m2</t>
  </si>
  <si>
    <t>-154193235</t>
  </si>
  <si>
    <t>Spárování zdiva hloubky do 40 mm aktivovanou maltou délky spáry na 1 m2 upravované plochy do 6 m</t>
  </si>
  <si>
    <t>52</t>
  </si>
  <si>
    <t>985221111</t>
  </si>
  <si>
    <t>Doplnění zdiva kamenem do aktivované malty se spárami dl do 6 m/m2</t>
  </si>
  <si>
    <t>m3</t>
  </si>
  <si>
    <t>-1081953516</t>
  </si>
  <si>
    <t>Doplnění zdiva ručně do aktivované malty kamenem délky spáry na 1 m2 upravované plochy do 6 m</t>
  </si>
  <si>
    <t>53</t>
  </si>
  <si>
    <t>58381088</t>
  </si>
  <si>
    <t>kámen lomový upravený třída I pro zdivo rigolové pískovec</t>
  </si>
  <si>
    <t>t</t>
  </si>
  <si>
    <t>-1467951675</t>
  </si>
  <si>
    <t>997</t>
  </si>
  <si>
    <t>Přesun sutě</t>
  </si>
  <si>
    <t>54</t>
  </si>
  <si>
    <t>997013112</t>
  </si>
  <si>
    <t>Vnitrostaveništní doprava suti a vybouraných hmot pro budovy v do 9 m s použitím mechanizace</t>
  </si>
  <si>
    <t>-354595</t>
  </si>
  <si>
    <t>Vnitrostaveništní doprava suti a vybouraných hmot vodorovně do 50 m svisle s použitím mechanizace pro budovy a haly výšky přes 6 do 9 m</t>
  </si>
  <si>
    <t>55</t>
  </si>
  <si>
    <t>997013501</t>
  </si>
  <si>
    <t>Odvoz suti a vybouraných hmot na skládku nebo meziskládku do 1 km se složením</t>
  </si>
  <si>
    <t>1630055824</t>
  </si>
  <si>
    <t>Odvoz suti a vybouraných hmot na skládku nebo meziskládku se složením, na vzdálenost do 1 km</t>
  </si>
  <si>
    <t>56</t>
  </si>
  <si>
    <t>997013509</t>
  </si>
  <si>
    <t>Příplatek k odvozu suti a vybouraných hmot na skládku ZKD 1 km přes 1 km</t>
  </si>
  <si>
    <t>252642142</t>
  </si>
  <si>
    <t>Odvoz suti a vybouraných hmot na skládku nebo meziskládku se složením, na vzdálenost Příplatek k ceně za každý další i započatý 1 km přes 1 km</t>
  </si>
  <si>
    <t>57</t>
  </si>
  <si>
    <t>997013831</t>
  </si>
  <si>
    <t>Poplatek za uložení na skládce (skládkovné) stavebního odpadu směsného kód odpadu 170 904</t>
  </si>
  <si>
    <t>-1336469339</t>
  </si>
  <si>
    <t>Poplatek za uložení stavebního odpadu na skládce (skládkovné) směsného stavebního a demoličního zatříděného do Katalogu odpadů pod kódem 170 904</t>
  </si>
  <si>
    <t>58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</si>
  <si>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</si>
  <si>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</si>
  <si>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-575394935</t>
  </si>
  <si>
    <t>PSV</t>
  </si>
  <si>
    <t>Práce a dodávky PSV</t>
  </si>
  <si>
    <t>712</t>
  </si>
  <si>
    <t>Povlakové krytiny</t>
  </si>
  <si>
    <t>59</t>
  </si>
  <si>
    <t>712400832</t>
  </si>
  <si>
    <t>Odstranění povlakové krytiny střech do 30° dvouvrstvé</t>
  </si>
  <si>
    <t>-1722160640</t>
  </si>
  <si>
    <t>Odstranění ze střech šikmých přes 10° do 30° krytiny povlakové dvouvrstvé</t>
  </si>
  <si>
    <t>742</t>
  </si>
  <si>
    <t>Elektroinstalace - slaboproud</t>
  </si>
  <si>
    <t>60</t>
  </si>
  <si>
    <t>741-03.1</t>
  </si>
  <si>
    <t>Demontáž hodin</t>
  </si>
  <si>
    <t>1826914548</t>
  </si>
  <si>
    <t>61</t>
  </si>
  <si>
    <t>742-01</t>
  </si>
  <si>
    <t>Demontáž stávajících reproduktorů</t>
  </si>
  <si>
    <t>-1378288226</t>
  </si>
  <si>
    <t>62</t>
  </si>
  <si>
    <t>742340001</t>
  </si>
  <si>
    <t>Montáž jednotného času - hodin závěsných oboustranných</t>
  </si>
  <si>
    <t>ks</t>
  </si>
  <si>
    <t>-610121868</t>
  </si>
  <si>
    <t>63</t>
  </si>
  <si>
    <t>Pol9</t>
  </si>
  <si>
    <t>čtvercové venkovní hodiny analogové oboustranné na konzoli (norma SŽDC)</t>
  </si>
  <si>
    <t>916545950</t>
  </si>
  <si>
    <t>64</t>
  </si>
  <si>
    <t>742410063</t>
  </si>
  <si>
    <t>Montáž nástěnného reproduktoru</t>
  </si>
  <si>
    <t>-270464461</t>
  </si>
  <si>
    <t>Montáž nástěnného reproduktoru včetně konzoly</t>
  </si>
  <si>
    <t>65</t>
  </si>
  <si>
    <t>Pol8</t>
  </si>
  <si>
    <t>reproduktor dle normy SŽDC (SC20AH) vč. konzoly kompletní</t>
  </si>
  <si>
    <t>-680090394</t>
  </si>
  <si>
    <t>66</t>
  </si>
  <si>
    <t>742410201</t>
  </si>
  <si>
    <t>Oživení a nastavení ústředny rozhlasu, programování</t>
  </si>
  <si>
    <t>1604160740</t>
  </si>
  <si>
    <t>67</t>
  </si>
  <si>
    <t>742410R</t>
  </si>
  <si>
    <t xml:space="preserve">Úprava a výměna stávajícího venkovního vedení osazovaných koncových zařízení na fasádě </t>
  </si>
  <si>
    <t>-1108762575</t>
  </si>
  <si>
    <t>68</t>
  </si>
  <si>
    <t>998742202</t>
  </si>
  <si>
    <t>Přesun hmot procentní pro slaboproud v objektech v do 12 m</t>
  </si>
  <si>
    <t>%</t>
  </si>
  <si>
    <t>1042925122</t>
  </si>
  <si>
    <t>Přesun hmot pro slaboproud stanovený procentní sazbou (%) z ceny vodorovná dopravní vzdálenost do 50 m v objektech výšky přes 6 do 12 m</t>
  </si>
  <si>
    <t>762</t>
  </si>
  <si>
    <t>Konstrukce tesařské</t>
  </si>
  <si>
    <t>69</t>
  </si>
  <si>
    <t>762331813</t>
  </si>
  <si>
    <t>Demontáž vázaných kcí krovů z hranolů průřezové plochy do 288 cm2</t>
  </si>
  <si>
    <t>16307155</t>
  </si>
  <si>
    <t>Demontáž vázaných konstrukcí krovů sklonu do 60° z hranolů, hranolků, fošen, průřezové plochy přes 224 do 288 cm2</t>
  </si>
  <si>
    <t>70</t>
  </si>
  <si>
    <t>762332133</t>
  </si>
  <si>
    <t>Montáž vázaných kcí krovů pravidelných z hraněného řeziva průřezové plochy do 288 cm2</t>
  </si>
  <si>
    <t>1028565307</t>
  </si>
  <si>
    <t>Montáž vázaných konstrukcí krovů střech pultových, sedlových, valbových, stanových čtvercového nebo obdélníkového půdorysu, z řeziva hraněného průřezové plochy přes 224 do 288 cm2</t>
  </si>
  <si>
    <t>71</t>
  </si>
  <si>
    <t>60512135</t>
  </si>
  <si>
    <t>hranol stavební řezivo průřezu do 288cm2 do dl 6m</t>
  </si>
  <si>
    <t>2067348800</t>
  </si>
  <si>
    <t>72</t>
  </si>
  <si>
    <t>762333131.1</t>
  </si>
  <si>
    <t>Montáž vázaných kcí krovů nepravidelných z hraněného řeziva průřezové plochy do 120 cm2</t>
  </si>
  <si>
    <t>-646300112</t>
  </si>
  <si>
    <t>Příplatek za profilaci nosných částí krovů dle stávajícího vzhledu</t>
  </si>
  <si>
    <t>73</t>
  </si>
  <si>
    <t>762341260</t>
  </si>
  <si>
    <t>Montáž bednění střech rovných a šikmých sklonu do 60° z palubek</t>
  </si>
  <si>
    <t>1759823506</t>
  </si>
  <si>
    <t>Bednění a laťování montáž bednění střech rovných a šikmých sklonu do 60° s vyřezáním otvorů z palubek</t>
  </si>
  <si>
    <t>74</t>
  </si>
  <si>
    <t>61191155</t>
  </si>
  <si>
    <t>palubky obkladové smrk profil klasický 19x116mm jakost A/B</t>
  </si>
  <si>
    <t>-1482775729</t>
  </si>
  <si>
    <t>75</t>
  </si>
  <si>
    <t>762341811</t>
  </si>
  <si>
    <t>Demontáž bednění střech z prken</t>
  </si>
  <si>
    <t>1470727173</t>
  </si>
  <si>
    <t>Demontáž bednění a laťování bednění střech rovných, obloukových, sklonu do 60° se všemi nadstřešními konstrukcemi z prken hrubých, hoblovaných tl. do 32 mm</t>
  </si>
  <si>
    <t>764</t>
  </si>
  <si>
    <t>Konstrukce klempířské</t>
  </si>
  <si>
    <t>76</t>
  </si>
  <si>
    <t>764001821</t>
  </si>
  <si>
    <t>Demontáž krytiny ze svitků nebo tabulí do suti</t>
  </si>
  <si>
    <t>1018415686</t>
  </si>
  <si>
    <t>Demontáž klempířských konstrukcí krytiny ze svitků nebo tabulí do suti</t>
  </si>
  <si>
    <t>77</t>
  </si>
  <si>
    <t>764002413</t>
  </si>
  <si>
    <t>Montáž strukturované oddělovací rohože</t>
  </si>
  <si>
    <t>-1335623643</t>
  </si>
  <si>
    <t>Montáž strukturní oddělovací rohože jakékoli rš</t>
  </si>
  <si>
    <t>78</t>
  </si>
  <si>
    <t>28329223</t>
  </si>
  <si>
    <t>fólie difuzně propustné s nakašírovanou strukturovanou rohoží pod hladkou plechovou krytinu</t>
  </si>
  <si>
    <t>818578389</t>
  </si>
  <si>
    <t>79</t>
  </si>
  <si>
    <t>764002801</t>
  </si>
  <si>
    <t>Demontáž závětrné lišty do suti</t>
  </si>
  <si>
    <t>214859210</t>
  </si>
  <si>
    <t>Demontáž klempířských konstrukcí závětrné lišty do suti</t>
  </si>
  <si>
    <t>80</t>
  </si>
  <si>
    <t>764002851</t>
  </si>
  <si>
    <t>Demontáž oplechování parapetů do suti</t>
  </si>
  <si>
    <t>1793512250</t>
  </si>
  <si>
    <t>Demontáž klempířských konstrukcí oplechování parapetů do suti</t>
  </si>
  <si>
    <t>81</t>
  </si>
  <si>
    <t>764002871</t>
  </si>
  <si>
    <t>Demontáž lemování zdí do suti</t>
  </si>
  <si>
    <t>-630784663</t>
  </si>
  <si>
    <t>Demontáž klempířských konstrukcí lemování zdí do suti</t>
  </si>
  <si>
    <t>82</t>
  </si>
  <si>
    <t>764004801</t>
  </si>
  <si>
    <t>Demontáž podokapního žlabu do suti</t>
  </si>
  <si>
    <t>-382377706</t>
  </si>
  <si>
    <t>Demontáž klempířských konstrukcí žlabu podokapního do suti</t>
  </si>
  <si>
    <t>83</t>
  </si>
  <si>
    <t>764004861</t>
  </si>
  <si>
    <t>Demontáž svodu do suti</t>
  </si>
  <si>
    <t>1405698833</t>
  </si>
  <si>
    <t>Demontáž klempířských konstrukcí svodu do suti</t>
  </si>
  <si>
    <t>84</t>
  </si>
  <si>
    <t>764111641</t>
  </si>
  <si>
    <t>Krytina střechy rovné drážkováním ze svitků z Pz plechu s povrchovou úpravou do rš 670 mm sklonu do 30°</t>
  </si>
  <si>
    <t>-948806956</t>
  </si>
  <si>
    <t>Krytina ze svitků nebo z taškových tabulí z pozinkovaného plechu s povrchovou úpravou s úpravou u okapů, prostupů a výčnělků střechy rovné drážkováním ze svitků do rš 670 mm, sklon střechy do 30°</t>
  </si>
  <si>
    <t>85</t>
  </si>
  <si>
    <t>764212635</t>
  </si>
  <si>
    <t>Oplechování štítu závětrnou lištou z Pz s povrchovou úpravou rš 400 mm</t>
  </si>
  <si>
    <t>-1996052771</t>
  </si>
  <si>
    <t>Oplechování střešních prvků z pozinkovaného plechu s povrchovou úpravou štítu závětrnou lištou rš 400 mm</t>
  </si>
  <si>
    <t>86</t>
  </si>
  <si>
    <t>764212662</t>
  </si>
  <si>
    <t>Oplechování rovné okapové hrany z Pz s povrchovou úpravou rš 200 mm</t>
  </si>
  <si>
    <t>411489119</t>
  </si>
  <si>
    <t>Oplechování střešních prvků z pozinkovaného plechu s povrchovou úpravou okapu okapovým plechem střechy rovné rš 200 mm</t>
  </si>
  <si>
    <t>87</t>
  </si>
  <si>
    <t>764216604</t>
  </si>
  <si>
    <t>Oplechování rovných parapetů mechanicky kotvené z Pz s povrchovou úpravou rš 330 mm</t>
  </si>
  <si>
    <t>633454908</t>
  </si>
  <si>
    <t>Oplechování parapetů z pozinkovaného plechu s povrchovou úpravou rovných mechanicky kotvené, bez rohů rš 330 mm</t>
  </si>
  <si>
    <t>88</t>
  </si>
  <si>
    <t>764311605</t>
  </si>
  <si>
    <t>Lemování rovných zdí střech s krytinou prejzovou nebo vlnitou z Pz s povrchovou úpravou rš 400 mm</t>
  </si>
  <si>
    <t>1009384420</t>
  </si>
  <si>
    <t>Lemování zdí z pozinkovaného plechu s povrchovou úpravou boční nebo horní rovné, střech s krytinou prejzovou nebo vlnitou rš 400 mm</t>
  </si>
  <si>
    <t>89</t>
  </si>
  <si>
    <t>764511602</t>
  </si>
  <si>
    <t>Žlab podokapní půlkruhový z Pz s povrchovou úpravou rš 330 mm</t>
  </si>
  <si>
    <t>1716929624</t>
  </si>
  <si>
    <t>Žlab podokapní z pozinkovaného plechu s povrchovou úpravou včetně háků a čel půlkruhový rš 330 mm</t>
  </si>
  <si>
    <t>90</t>
  </si>
  <si>
    <t>764511642</t>
  </si>
  <si>
    <t>Kotlík oválný (trychtýřový) pro podokapní žlaby z Pz s povrchovou úpravou 330/100 mm</t>
  </si>
  <si>
    <t>1257293781</t>
  </si>
  <si>
    <t>Žlab podokapní z pozinkovaného plechu s povrchovou úpravou včetně háků a čel kotlík oválný (trychtýřový), rš žlabu/průměr svodu 330/100 mm</t>
  </si>
  <si>
    <t>91</t>
  </si>
  <si>
    <t>764518622</t>
  </si>
  <si>
    <t>Svody kruhové včetně objímek, kolen, odskoků z Pz s povrchovou úpravou průměru 100 mm</t>
  </si>
  <si>
    <t>-905863743</t>
  </si>
  <si>
    <t>Svod z pozinkovaného plechu s upraveným povrchem včetně objímek, kolen a odskoků kruhový, průměru 100 mm</t>
  </si>
  <si>
    <t>92</t>
  </si>
  <si>
    <t>764511404</t>
  </si>
  <si>
    <t>Žlab podokapní půlkruhový z Pz plechu rš 330 mm</t>
  </si>
  <si>
    <t>-728073478</t>
  </si>
  <si>
    <t>Žlab podokapní z pozinkovaného plechu včetně háků a čel půlkruhový rš 330 mm</t>
  </si>
  <si>
    <t>93</t>
  </si>
  <si>
    <t>764511424</t>
  </si>
  <si>
    <t>Roh nebo kout půlkruhového podokapního žlabu z Pz plechu rš 330 mm</t>
  </si>
  <si>
    <t>1313342973</t>
  </si>
  <si>
    <t>Žlab podokapní z pozinkovaného plechu včetně háků a čel roh nebo kout, žlabu půlkruhového rš 330 mm</t>
  </si>
  <si>
    <t>94</t>
  </si>
  <si>
    <t>764511444</t>
  </si>
  <si>
    <t>Kotlík oválný (trychtýřový) pro podokapní žlaby z Pz plechu 330/100 mm</t>
  </si>
  <si>
    <t>-2133793154</t>
  </si>
  <si>
    <t>Žlab podokapní z pozinkovaného plechu včetně háků a čel kotlík oválný (trychtýřový), rš žlabu/průměr svodu 330/100 mm</t>
  </si>
  <si>
    <t>95</t>
  </si>
  <si>
    <t>764518422</t>
  </si>
  <si>
    <t>Svody kruhové včetně objímek, kolen, odskoků z Pz plechu průměru 100 mm</t>
  </si>
  <si>
    <t>-1202973227</t>
  </si>
  <si>
    <t>Svod z pozinkovaného plechu včetně objímek, kolen a odskoků kruhový, průměru 100 mm</t>
  </si>
  <si>
    <t>766</t>
  </si>
  <si>
    <t>Konstrukce truhlářské</t>
  </si>
  <si>
    <t>96</t>
  </si>
  <si>
    <t>766441811</t>
  </si>
  <si>
    <t>Demontáž parapetních desek dřevěných nebo plastových šířky do 30 cm délky do 1,0 m</t>
  </si>
  <si>
    <t>-723767627</t>
  </si>
  <si>
    <t>Demontáž parapetních desek dřevěných nebo plastových šířky do 300 mm délky do 1m</t>
  </si>
  <si>
    <t>97</t>
  </si>
  <si>
    <t>766441821</t>
  </si>
  <si>
    <t>Demontáž parapetních desek dřevěných nebo plastových šířky do 30 cm délky přes 1,0 m</t>
  </si>
  <si>
    <t>1252812371</t>
  </si>
  <si>
    <t>Demontáž parapetních desek dřevěných nebo plastových šířky do 300 mm délky přes 1m</t>
  </si>
  <si>
    <t>98</t>
  </si>
  <si>
    <t>766621602</t>
  </si>
  <si>
    <t>Montáž dřevěných oken plochy do 1 m2 jednoduchých pevných do zdiva</t>
  </si>
  <si>
    <t>-1755934248</t>
  </si>
  <si>
    <t>Montáž oken dřevěných plochy do 1 m2 včetně montáže rámu jednoduchých pevných do zdiva</t>
  </si>
  <si>
    <t>99</t>
  </si>
  <si>
    <t>61110003.1</t>
  </si>
  <si>
    <t>okno dřevěné s fixním jednoduchým zasklením 300*600 v barvě ořech, povrch lazura (půda)</t>
  </si>
  <si>
    <t>-1045646391</t>
  </si>
  <si>
    <t>100</t>
  </si>
  <si>
    <t>766622132</t>
  </si>
  <si>
    <t>Montáž plastových oken plochy přes 1 m2 otevíravých výšky do 2,5 m s rámem do zdiva</t>
  </si>
  <si>
    <t>-291876819</t>
  </si>
  <si>
    <t>Montáž oken plastových včetně montáže rámu plochy přes 1 m2 otevíravých do zdiva, výšky přes 1,5 do 2,5 m</t>
  </si>
  <si>
    <t>101</t>
  </si>
  <si>
    <t>61140053.1</t>
  </si>
  <si>
    <t>Okno plastové, O+S,  rozm. 400*800 mm, izolační dvojsklo, Uw=1,2, plastový distanční rámeček - těsnění celoobvodové bílé, 2-stupňové, středové a dorazové / otvor před zahájením výroby nutno zaměřit !!! - bližší popis viz Technická zpráva, exteriér dekor d</t>
  </si>
  <si>
    <t>-697873579</t>
  </si>
  <si>
    <t>Okno plastové, O+S,  rozm. 900*1900 mm, izolační dvojsklo, Uw=1,2, plastový distanční rámeček - těsnění celoobvodové bílé, 2-stupňové, středové a dorazové / otvor před zahájením výroby nutno zaměřit !!! exteriér dekor dřevo, interiér bílý</t>
  </si>
  <si>
    <t>102</t>
  </si>
  <si>
    <t>61140053.11</t>
  </si>
  <si>
    <t>675015040</t>
  </si>
  <si>
    <t>Okno plastové, O+S,  rozm. 900*1900 mm, izolační dvojsklo kůra, Uw=1,2, plastový distanční rámeček - těsnění celoobvodové bílé, 2-stupňové, středové a dorazové / otvor před zahájením výroby nutno zaměřit !!! exteriér dekor dřevo, interiér bílý (WC pro cestující)</t>
  </si>
  <si>
    <t>103</t>
  </si>
  <si>
    <t>61140053.12</t>
  </si>
  <si>
    <t>Okno plastové, O+S,  rozm. 900*1900 mm, izolační bezpečnostní dvojsklo, Uw=1,2, plastový distanční rámeček - těsnění celoobvodové bílé, 2-stupňové, středové a dorazové / otvor před zahájením výroby nutno zaměřit !!! exteriér dekor dřevo, interiér bílý</t>
  </si>
  <si>
    <t>-1081054792</t>
  </si>
  <si>
    <t>104</t>
  </si>
  <si>
    <t>61140053.2</t>
  </si>
  <si>
    <t>Okno plastové, O+S,  rozm. 1500*1700 mm, izolační bezpečnostní dvojsklo, Uw=1,2, plastový distanční rámeček - těsnění celoobvodové bílé, 2-stupňové, středové a dorazové / otvor před zahájením výroby nutno zaměřit !!!  exteriér dekor dřevo, interiér bílý</t>
  </si>
  <si>
    <t>1336802295</t>
  </si>
  <si>
    <t>105</t>
  </si>
  <si>
    <t>766622216</t>
  </si>
  <si>
    <t>Montáž plastových oken plochy do 1 m2 otevíravých s rámem do zdiva</t>
  </si>
  <si>
    <t>251546289</t>
  </si>
  <si>
    <t>Montáž oken plastových plochy do 1 m2 včetně montáže rámu otevíravých do zdiva</t>
  </si>
  <si>
    <t>106</t>
  </si>
  <si>
    <t>61140049.1</t>
  </si>
  <si>
    <t>Okno plastové, O+S,  rozm. 600*900 mm, izolační bezpečnostní dvojsklo kůra, Uw=1,2, plastový distanční rámeček - těsnění celoobvodové bílé, 2-stupňové, středové a dorazové / otvor před zahájením výroby nutno zaměřit !!!  exteriér dekor dřevo, interiér bíl</t>
  </si>
  <si>
    <t>-766177076</t>
  </si>
  <si>
    <t>Okno plastové, O+S,  rozm. 600*900 mm, izolační bezpečnostní dvojsklo kůra, Uw=1,2, plastový distanční rámeček - těsnění celoobvodové bílé, 2-stupňové, středové a dorazové / otvor před zahájením výroby nutno zaměřit !!!  exteriér dekor dřevo, interiér bílý</t>
  </si>
  <si>
    <t>107</t>
  </si>
  <si>
    <t>61140049.2</t>
  </si>
  <si>
    <t>Okno plastové, O+S,  rozm. 450*650 mm, izolační bezpečnostní dvojsklo kůra, Uw=1,2, plastový distanční rámeček - těsnění celoobvodové bílé, 2-stupňové, středové a dorazové / otvor před zahájením výroby nutno zaměřit !!! exteriér dekor dřevo, interiér bílý</t>
  </si>
  <si>
    <t>1383232708</t>
  </si>
  <si>
    <t>108</t>
  </si>
  <si>
    <t>61140049.3</t>
  </si>
  <si>
    <t>Okno plastové, O+S,  rozm. 500*600, izolační bezpečnostní dvojsklo kůra, Uw=1,2, plastový distanční rámeček - těsnění celoobvodové bílé, 2-stupňové, středové a dorazové / otvor před zahájením výroby nutno zaměřit !!! exteriér dekor dřevo, interiér bílý</t>
  </si>
  <si>
    <t>-106523467</t>
  </si>
  <si>
    <t>109</t>
  </si>
  <si>
    <t>766660102.1</t>
  </si>
  <si>
    <t>Montáž dveřních křídel dřevěných nebo plastových otevíravých do dřevěné rámové zárubně povrchově upravených jednokřídlových, šířky přes 800 mm</t>
  </si>
  <si>
    <t>-879213377</t>
  </si>
  <si>
    <t>110</t>
  </si>
  <si>
    <t>61160050.1</t>
  </si>
  <si>
    <t xml:space="preserve">dveře dřevěné - vlez na půdu, včetně kování, zabezpečení a povrchové úpravy </t>
  </si>
  <si>
    <t>-1704426322</t>
  </si>
  <si>
    <t>111</t>
  </si>
  <si>
    <t>766660411</t>
  </si>
  <si>
    <t>Montáž vchodových dveří jednokřídlových bez nadsvětlíku do zdiva</t>
  </si>
  <si>
    <t>-209301573</t>
  </si>
  <si>
    <t>Montáž dveřních křídel dřevěných nebo plastových vchodových dveří včetně rámu do zdiva jednokřídlových bez nadsvětlíku</t>
  </si>
  <si>
    <t>112</t>
  </si>
  <si>
    <t>61173577.1</t>
  </si>
  <si>
    <t>dveře plastové vchodové bezpečnostní jednokřídlové 800/2000, vč kování, plné, vložka min bezp. tř. 4 barva oboustranně dekor dřevo</t>
  </si>
  <si>
    <t>1145262456</t>
  </si>
  <si>
    <t>113</t>
  </si>
  <si>
    <t>766660421</t>
  </si>
  <si>
    <t>Montáž vchodových dveří jednokřídlových s nadsvětlíkem do zdiva</t>
  </si>
  <si>
    <t>-207041019</t>
  </si>
  <si>
    <t>Montáž dveřních křídel dřevěných nebo plastových vchodových dveří včetně rámu do zdiva jednokřídlových s nadsvětlíkem</t>
  </si>
  <si>
    <t>114</t>
  </si>
  <si>
    <t>61173576.1</t>
  </si>
  <si>
    <t>dveře plastové vchodové bezpečnostní jednokřídlové 1100/2850, vč kování, 1/3 prosklená, bezpečnostní sklo, zabezpečené proti vloupání, vícebodové zamykání, vložka min bezp. tř. 4 barva oboustranně dekor dřevo</t>
  </si>
  <si>
    <t>-1432280355</t>
  </si>
  <si>
    <t>115</t>
  </si>
  <si>
    <t>61173576.2</t>
  </si>
  <si>
    <t>dveře plastové vchodové bezpečnostní jednokřídlové 1100/2700, vč kování, 1/3 prosklená, bezpečnostní sklo, zabezpečené proti vloupání, vícebodové zamykání, vložka min bezp. tř. 4 barva oboustranně dekor dřevo</t>
  </si>
  <si>
    <t>1932181889</t>
  </si>
  <si>
    <t>116</t>
  </si>
  <si>
    <t>61173576.3</t>
  </si>
  <si>
    <t>dveře plastové vchodové bezpečnostní jednokřídlové 1100/2600, vč kování, 1/3 prosklená, bezpečnostní sklo, zabezpečené proti vloupání, vícebodové zamykání, vložka min bezp. tř. 4 barva oboustranně dekor dřevo</t>
  </si>
  <si>
    <t>-993875657</t>
  </si>
  <si>
    <t>117</t>
  </si>
  <si>
    <t>766660713</t>
  </si>
  <si>
    <t>Montáž dveřních křídel dokování okopného plechu</t>
  </si>
  <si>
    <t>2145854895</t>
  </si>
  <si>
    <t>Montáž dveřních doplňků plechu okopného</t>
  </si>
  <si>
    <t>118</t>
  </si>
  <si>
    <t>54915204</t>
  </si>
  <si>
    <t>plech okopový AL 1045x150x0,8mm</t>
  </si>
  <si>
    <t>756605664</t>
  </si>
  <si>
    <t>119</t>
  </si>
  <si>
    <t>766660717</t>
  </si>
  <si>
    <t>Montáž dveřních křídel samozavírače na ocelovou zárubeň</t>
  </si>
  <si>
    <t>1531690112</t>
  </si>
  <si>
    <t>Montáž dveřních doplňků samozavírače na zárubeň ocelovou</t>
  </si>
  <si>
    <t>120</t>
  </si>
  <si>
    <t>54917250</t>
  </si>
  <si>
    <t>samozavírač dveří hydraulický K214 č.11 zlatá bronz</t>
  </si>
  <si>
    <t>-1362533982</t>
  </si>
  <si>
    <t>121</t>
  </si>
  <si>
    <t>766694111</t>
  </si>
  <si>
    <t>Montáž parapetních desek dřevěných nebo plastových šířky do 30 cm délky do 1,0 m</t>
  </si>
  <si>
    <t>-220269510</t>
  </si>
  <si>
    <t>Montáž ostatních truhlářských konstrukcí parapetních desek dřevěných nebo plastových šířky do 300 mm, délky do 1000 mm</t>
  </si>
  <si>
    <t>122</t>
  </si>
  <si>
    <t>766694113</t>
  </si>
  <si>
    <t>Montáž parapetních desek dřevěných nebo plastových šířky do 30 cm délky do 2,6 m</t>
  </si>
  <si>
    <t>-1949085077</t>
  </si>
  <si>
    <t>Montáž ostatních truhlářských konstrukcí parapetních desek dřevěných nebo plastových šířky do 300 mm, délky přes 1600 do 2600 mm</t>
  </si>
  <si>
    <t>123</t>
  </si>
  <si>
    <t>61144401</t>
  </si>
  <si>
    <t>parapet plastový vnitřní komůrkový 250x20x1000mm</t>
  </si>
  <si>
    <t>934461056</t>
  </si>
  <si>
    <t>124</t>
  </si>
  <si>
    <t>61144019</t>
  </si>
  <si>
    <t>koncovka k parapetu plastovému vnitřnímu 1 pár</t>
  </si>
  <si>
    <t>sada</t>
  </si>
  <si>
    <t>-25443795</t>
  </si>
  <si>
    <t>767</t>
  </si>
  <si>
    <t>Konstrukce zámečnické</t>
  </si>
  <si>
    <t>125</t>
  </si>
  <si>
    <t>767610115</t>
  </si>
  <si>
    <t>Montáž oken kovových jednoduchých pevných do zdiva plochy do 0,6 m2</t>
  </si>
  <si>
    <t>1246187427</t>
  </si>
  <si>
    <t>Montáž oken jednoduchých z hliníkových nebo ocelových profilů na polyuretanovou pěnu pevných do zdiva, plochy do 0,6 m2</t>
  </si>
  <si>
    <t>126</t>
  </si>
  <si>
    <t>15952142.1</t>
  </si>
  <si>
    <t>sklepní dvířka, ocelový rám, výplň mřížka z tahokovu, opatřena zámkem vč povrchové úpravy žárovým zinkováním, kompletní konstrukce</t>
  </si>
  <si>
    <t>-1000744114</t>
  </si>
  <si>
    <t>127</t>
  </si>
  <si>
    <t>767661811</t>
  </si>
  <si>
    <t>Demontáž mříží pevných nebo otevíravých</t>
  </si>
  <si>
    <t>-550258658</t>
  </si>
  <si>
    <t>128</t>
  </si>
  <si>
    <t>767995112.1</t>
  </si>
  <si>
    <t>Montáž atypických zámečnických konstrukcí - zakrytí plast. trubky na fasádě plechovým krytem včetně upevnění na fasádu a nátěru</t>
  </si>
  <si>
    <t>1114189898</t>
  </si>
  <si>
    <t>129</t>
  </si>
  <si>
    <t>76799RV02</t>
  </si>
  <si>
    <t>Systémová polykarbonátová stříška na konzolách - dodávka a montáž nad vstupem do jižní přístavby</t>
  </si>
  <si>
    <t>1345699503</t>
  </si>
  <si>
    <t>Systémová polykarbonátová stříška na konzolách - dodávka a montáž nad vstupem do přístavby</t>
  </si>
  <si>
    <t>783</t>
  </si>
  <si>
    <t>Dokončovací práce - nátěry</t>
  </si>
  <si>
    <t>130</t>
  </si>
  <si>
    <t>783201201</t>
  </si>
  <si>
    <t>Obroušení tesařských konstrukcí před provedením nátěru</t>
  </si>
  <si>
    <t>1670102874</t>
  </si>
  <si>
    <t>Příprava podkladu tesařských konstrukcí před provedením nátěru broušení</t>
  </si>
  <si>
    <t>131</t>
  </si>
  <si>
    <t>783201401</t>
  </si>
  <si>
    <t>Ometení tesařských konstrukcí před provedením nátěru</t>
  </si>
  <si>
    <t>-2205936</t>
  </si>
  <si>
    <t>Příprava podkladu tesařských konstrukcí před provedením nátěru ometení</t>
  </si>
  <si>
    <t>132</t>
  </si>
  <si>
    <t>783213021</t>
  </si>
  <si>
    <t>Napouštěcí dvojnásobný syntetický biodní nátěr tesařských prvků nezabudovaných do konstrukce</t>
  </si>
  <si>
    <t>-1092311449</t>
  </si>
  <si>
    <t>Napouštěcí nátěr tesařských prvků proti dřevokazným houbám, hmyzu a plísním nezabudovaných do konstrukce dvojnásobný syntetický</t>
  </si>
  <si>
    <t>133</t>
  </si>
  <si>
    <t>783222101</t>
  </si>
  <si>
    <t>Lokální tmelení tesařských konstrukcí do 10% plochy akrylátovým tmelem</t>
  </si>
  <si>
    <t>1307846274</t>
  </si>
  <si>
    <t>Tmelení tesařských konstrukcí lokální, včetně přebroušení tmelených míst rozsahu do 10% plochy, tmelem disperzním akrylátovým nebo latexovým</t>
  </si>
  <si>
    <t>134</t>
  </si>
  <si>
    <t>783214101</t>
  </si>
  <si>
    <t>Základní jednonásobný syntetický nátěr tesařských konstrukcí</t>
  </si>
  <si>
    <t>-18805018</t>
  </si>
  <si>
    <t>Základní nátěr tesařských konstrukcí jednonásobný syntetický</t>
  </si>
  <si>
    <t>135</t>
  </si>
  <si>
    <t>783218111</t>
  </si>
  <si>
    <t>Lazurovací dvojnásobný syntetický nátěr tesařských konstrukcí</t>
  </si>
  <si>
    <t>-1674404769</t>
  </si>
  <si>
    <t>Lazurovací nátěr tesařských konstrukcí dvojnásobný syntetický</t>
  </si>
  <si>
    <t>136</t>
  </si>
  <si>
    <t>783206807</t>
  </si>
  <si>
    <t>Odstranění nátěrů z tesařských konstrukcí odstraňovačem nátěrů (stávající podbití)</t>
  </si>
  <si>
    <t>743244092</t>
  </si>
  <si>
    <t>Odstranění nátěrů z tesařských konstrukcí odstraňovačem nátěrů s obroušením (stávající podbití)</t>
  </si>
  <si>
    <t>137</t>
  </si>
  <si>
    <t>-1907928900</t>
  </si>
  <si>
    <t>138</t>
  </si>
  <si>
    <t>783222131</t>
  </si>
  <si>
    <t>Tmelení spar nebo rohů tesařských konstrukcí disperzním tmelem</t>
  </si>
  <si>
    <t>1255809541</t>
  </si>
  <si>
    <t>Tmelení tesařských konstrukcí spar nebo rohů, včetně přebroušení tmelených míst, tmelem disperzním akrylátovým nebo latexovým</t>
  </si>
  <si>
    <t>139</t>
  </si>
  <si>
    <t>783213111</t>
  </si>
  <si>
    <t>Napouštěcí jednonásobný syntetický biocidní nátěr tesařských konstrukcí zabudovaných do konstrukce</t>
  </si>
  <si>
    <t>-1198871541</t>
  </si>
  <si>
    <t>Napouštěcí nátěr tesařských konstrukcí zabudovaných do konstrukce proti dřevokazným houbám, hmyzu a plísním jednonásobný syntetický</t>
  </si>
  <si>
    <t>140</t>
  </si>
  <si>
    <t>1996833365</t>
  </si>
  <si>
    <t>141</t>
  </si>
  <si>
    <t>-989194632</t>
  </si>
  <si>
    <t>142</t>
  </si>
  <si>
    <t>783601729</t>
  </si>
  <si>
    <t>Bezoplachové odrezivění potrubí DN do 100 mm</t>
  </si>
  <si>
    <t>1030137393</t>
  </si>
  <si>
    <t>Příprava podkladu armatur a kovových potrubí před provedením nátěru potrubí přes DN 50 do DN 100 mm odrezivěním, odrezovačem bezoplachovým (plynové potrubí na fasádě)</t>
  </si>
  <si>
    <t>143</t>
  </si>
  <si>
    <t>783601731</t>
  </si>
  <si>
    <t>Odmaštění vodou ředitelným odmašťovačem potrubí DN do 100 mm</t>
  </si>
  <si>
    <t>1532031813</t>
  </si>
  <si>
    <t>Příprava podkladu armatur a kovových potrubí před provedením nátěru potrubí přes DN 50 do DN 100 mm odmaštěním, odmašťovačem vodou ředitelným</t>
  </si>
  <si>
    <t>144</t>
  </si>
  <si>
    <t>783614561</t>
  </si>
  <si>
    <t>Základní jednonásobný syntetický nátěr potrubí DN do 100 mm</t>
  </si>
  <si>
    <t>184493803</t>
  </si>
  <si>
    <t>Základní nátěr armatur a kovových potrubí jednonásobný potrubí přes DN 50 do DN 100 mm syntetický</t>
  </si>
  <si>
    <t>145</t>
  </si>
  <si>
    <t>783614661</t>
  </si>
  <si>
    <t>Základní antikorozní jednonásobný syntetický potrubí DN do 100 mm</t>
  </si>
  <si>
    <t>-748297971</t>
  </si>
  <si>
    <t>Základní antikorozní nátěr armatur a kovových potrubí jednonásobný potrubí přes DN 50 do DN 100 mm syntetický standardní</t>
  </si>
  <si>
    <t>146</t>
  </si>
  <si>
    <t>783615561</t>
  </si>
  <si>
    <t>Mezinátěr jednonásobný syntetický nátěr potrubí DN do 100 mm</t>
  </si>
  <si>
    <t>-114174617</t>
  </si>
  <si>
    <t>Mezinátěr armatur a kovových potrubí potrubí přes DN 50 do DN 100 mm syntetický standardní</t>
  </si>
  <si>
    <t>147</t>
  </si>
  <si>
    <t>783617631</t>
  </si>
  <si>
    <t>Krycí dvojnásobný syntetický nátěr potrubí DN do 100 mm</t>
  </si>
  <si>
    <t>-1354484809</t>
  </si>
  <si>
    <t>Krycí nátěr (email) armatur a kovových potrubí potrubí přes DN 50 do DN 100 mm dvojnásobný syntetický standardní</t>
  </si>
  <si>
    <t>148</t>
  </si>
  <si>
    <t>783826655.1</t>
  </si>
  <si>
    <t>Hydrofobizační transparentní silikonový nátěr lícového zdiva (sokl)</t>
  </si>
  <si>
    <t>-1850025250</t>
  </si>
  <si>
    <t>Hydrofobizační nátěr na povrch z přírodního kamene silikonový, transparentní, povrchů lícového zdiva (sokl)</t>
  </si>
  <si>
    <t>786</t>
  </si>
  <si>
    <t>Dokončovací práce - čalounické úpravy</t>
  </si>
  <si>
    <t>149</t>
  </si>
  <si>
    <t>786613210.1</t>
  </si>
  <si>
    <t>Dodávka a montáž sítí proti hmyzu</t>
  </si>
  <si>
    <t>908953058</t>
  </si>
  <si>
    <t>150</t>
  </si>
  <si>
    <t>786624111</t>
  </si>
  <si>
    <t>Montáž lamelové žaluzie do oken zdvojených dřevěných otevíravých, sklápěcích a vyklápěcích</t>
  </si>
  <si>
    <t>1493565901</t>
  </si>
  <si>
    <t>Montáž zastiňujících žaluzií lamelových do oken zdvojených otevíravých, sklápěcích nebo vyklápěcích dřevěných</t>
  </si>
  <si>
    <t>151</t>
  </si>
  <si>
    <t>55346200</t>
  </si>
  <si>
    <t>žaluzie horizontální interiérové</t>
  </si>
  <si>
    <t>705904064</t>
  </si>
  <si>
    <t>Práce a dodávky M</t>
  </si>
  <si>
    <t>21-M</t>
  </si>
  <si>
    <t>Elektromontáže</t>
  </si>
  <si>
    <t>152</t>
  </si>
  <si>
    <t>2102030R0</t>
  </si>
  <si>
    <t>Informační systém - prosvětlený piktogram "Zruč nad Sázavou" uchycený na stěnu kompletně - provedení dle TNŽ 73 6390</t>
  </si>
  <si>
    <t>1431758846</t>
  </si>
  <si>
    <t>153</t>
  </si>
  <si>
    <t>2102030R0.1</t>
  </si>
  <si>
    <t>Informační systém - prosvětlený piktogram "Zruč nad Sázavou" uchycený na střechu přístřešku kompletní - provedení dle TNŽ 73 6390</t>
  </si>
  <si>
    <t>-1028130223</t>
  </si>
  <si>
    <t>154</t>
  </si>
  <si>
    <t>210202023.1</t>
  </si>
  <si>
    <t>Demontáž označení stanice</t>
  </si>
  <si>
    <t>-405194023</t>
  </si>
  <si>
    <t>SO 02 - Ostatní venkovní opravy, zpevněné plochy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</si>
  <si>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</si>
  <si>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</si>
  <si>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</si>
  <si>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</si>
  <si>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998 - Přesun hmot</t>
  </si>
  <si>
    <t xml:space="preserve">    741 - Elektroinstalace - silnoproud</t>
  </si>
  <si>
    <t xml:space="preserve">    771 - Podlahy z dlaždic</t>
  </si>
  <si>
    <t xml:space="preserve">    781 - Dokončovací práce - obklady</t>
  </si>
  <si>
    <t>Zemní práce</t>
  </si>
  <si>
    <t>113107162</t>
  </si>
  <si>
    <t>Odstranění podkladu z kameniva drceného tl 200 mm strojně pl přes 50 do 200 m2</t>
  </si>
  <si>
    <t>-508594298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</si>
  <si>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</si>
  <si>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113107170</t>
  </si>
  <si>
    <t>Odstranění podkladu z betonu prostého tl 100 mm strojně pl přes 50 do 200 m2</t>
  </si>
  <si>
    <t>-871282251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</si>
  <si>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</si>
  <si>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132212102.1</t>
  </si>
  <si>
    <t>Hloubení zapažených i nezapažených rýh šířky do 600 mm ručním nebo pneumatickým nářadím  s urovnáním dna do předepsaného profilu a spádu v horninách tř. 3 nesoudržných (pro chodníky)</t>
  </si>
  <si>
    <t>738653222</t>
  </si>
  <si>
    <t>Hloubení zapažených i nezapažených rýh šířky do 600 mm ručním nebo pneumatickým nářadím s urovnáním dna do předepsaného profilu a spádu v horninách tř. 3 nesoudržných (pro chodníky)</t>
  </si>
  <si>
    <t>132212102</t>
  </si>
  <si>
    <t>Hloubení rýh š do 600 mm ručním nebo pneum nářadím v nesoudržných horninách tř. 3</t>
  </si>
  <si>
    <t>977680742</t>
  </si>
  <si>
    <t>Hloubení zapažených i nezapažených rýh šířky do 600 mm ručním nebo pneumatickým nářadím s urovnáním dna do předepsaného profilu a spádu v horninách tř. 3 nesoudržných(základ opěrné zídky)</t>
  </si>
  <si>
    <t>162701105</t>
  </si>
  <si>
    <t>Vodorovné přemístění do 10000 m výkopku/sypaniny z horniny tř. 1 až 4</t>
  </si>
  <si>
    <t>1424186349</t>
  </si>
  <si>
    <t>Vodorovné přemístění výkopku nebo sypaniny po suchu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</si>
  <si>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</si>
  <si>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</si>
  <si>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541483788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</si>
  <si>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</si>
  <si>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167101101</t>
  </si>
  <si>
    <t>Nakládání výkopku z hornin tř. 1 až 4 do 100 m3</t>
  </si>
  <si>
    <t>-1844758614</t>
  </si>
  <si>
    <t>Nakládání, skládání a překládání neulehlého výkopku nebo sypaniny nakládání, množství do 100 m3, z hornin tř. 1 až 4</t>
  </si>
  <si>
    <t>171201211</t>
  </si>
  <si>
    <t>Poplatek za uložení stavebního odpadu - zeminy a kameniva na skládce</t>
  </si>
  <si>
    <t>-711038322</t>
  </si>
  <si>
    <t>Poplatek za uložení stavebního odpadu na skládce (skládkovné) zeminy a kameniva zatříděného do Katalogu odpadů pod kódem 170 504</t>
  </si>
  <si>
    <t>181411131</t>
  </si>
  <si>
    <t>Založení parkového trávníku výsevem plochy do 1000 m2 v rovině a ve svahu do 1:5</t>
  </si>
  <si>
    <t>1517965200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</si>
  <si>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</si>
  <si>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</si>
  <si>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</si>
  <si>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</si>
  <si>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-1494323527</t>
  </si>
  <si>
    <t>181951102</t>
  </si>
  <si>
    <t>Úprava pláně v hornině tř. 1 až 4 se zhutněním</t>
  </si>
  <si>
    <t>1481025499</t>
  </si>
  <si>
    <t>Úprava pláně vyrovnáním výškových rozdílů v hornině tř. 1 až 4 se zhutněním</t>
  </si>
  <si>
    <t>Zakládání</t>
  </si>
  <si>
    <t>242111113</t>
  </si>
  <si>
    <t>Osazení pláště kopané studny z betonových skruží celokruhových DN 1 m</t>
  </si>
  <si>
    <t>-1525977174</t>
  </si>
  <si>
    <t>Osazení pláště vodárenské kopané studny z betonových skruží na cementovou maltu MC 10 celokruhových, při vnitřním průměru studny 1,00 m</t>
  </si>
  <si>
    <t>59225335</t>
  </si>
  <si>
    <t>skruž betonová studňová kruhová D100x100x9 cm</t>
  </si>
  <si>
    <t>-1237512257</t>
  </si>
  <si>
    <t>245111111</t>
  </si>
  <si>
    <t>Osazení krycí desky dvoudílné</t>
  </si>
  <si>
    <t>1358902033</t>
  </si>
  <si>
    <t>Osazení prefabrikované krycí desky vodárenské studny na maltu cementovou, s vyspárovaním dvoudílné</t>
  </si>
  <si>
    <t>59225816</t>
  </si>
  <si>
    <t>deska betonová zákrytová studniční  120/7 cm (pro skruž D 100 cm)</t>
  </si>
  <si>
    <t>532093825</t>
  </si>
  <si>
    <t>271532213</t>
  </si>
  <si>
    <t>Podsyp pod základové konstrukce se zhutněním z hrubého kameniva frakce 8 až 16 mm</t>
  </si>
  <si>
    <t>318985993</t>
  </si>
  <si>
    <t>Podsyp pod základové konstrukce se zhutněním a urovnáním povrchu z kameniva hrubého, frakce 8 - 16 mm</t>
  </si>
  <si>
    <t>274313711</t>
  </si>
  <si>
    <t>Základové pásy z betonu tř. C 20/25</t>
  </si>
  <si>
    <t>-1819670927</t>
  </si>
  <si>
    <t>Základy z betonu prostého pasy betonu kamenem neprokládaného tř. C 20/25</t>
  </si>
  <si>
    <t>311113142</t>
  </si>
  <si>
    <t>Nosná zeď tl do 200 mm z hladkých tvárnic ztraceného bednění včetně výplně z betonu tř. 20/25</t>
  </si>
  <si>
    <t>1578194654</t>
  </si>
  <si>
    <t>Nadzákladové zdi z tvárnic ztraceného bednění hladkých, včetně výplně z betonu třídy C 20/25, tloušťky zdiva přes 150 do 200 mm</t>
  </si>
  <si>
    <t>311361821</t>
  </si>
  <si>
    <t>Výztuž nosných zdí betonářskou ocelí 10 505</t>
  </si>
  <si>
    <t>-906689062</t>
  </si>
  <si>
    <t>Výztuž nadzákladových zdí nosných svislých nebo odkloněných od svislice, rovných nebo oblých z betonářské oceli 10 505 (R) nebo BSt 500</t>
  </si>
  <si>
    <t>338171111.1</t>
  </si>
  <si>
    <t>Montáž zábradlí ocelového zabenonováním, včetně povrchové úpravy nátěrem</t>
  </si>
  <si>
    <t>1937164434</t>
  </si>
  <si>
    <t>348272513</t>
  </si>
  <si>
    <t>Plotová stříška pro zeď tl 195 mm z tvarovek hladkých nebo štípaných přírodních</t>
  </si>
  <si>
    <t>1788498644</t>
  </si>
  <si>
    <t>Ploty z tvárnic betonových plotová stříška lepená mrazuvzdorným lepidlem z tvarovek hladkých nebo štípaných, sedlového tvaru přírodních, tloušťka zdiva 195 mm</t>
  </si>
  <si>
    <t>Vodorovné konstrukce</t>
  </si>
  <si>
    <t>430321414.1</t>
  </si>
  <si>
    <t>Přípravné práce pro uložení schodišťových stupňů (betonování, šalování, aj)</t>
  </si>
  <si>
    <t>1040026763</t>
  </si>
  <si>
    <t>434141213</t>
  </si>
  <si>
    <t>Schodišťový stupeň pórobetonový základní v 150 mm š 300 mm světlost schodiště do 1200 mm</t>
  </si>
  <si>
    <t>665800646</t>
  </si>
  <si>
    <t>Schodišťové stupně pórobetonové uložené do tenkého maltového lože po obou stranách, o objemové hmotnosti 600 kg/m3, výška stupňů 150 mm základní (pravoúhlé), šířka stupňů 300 mm světlost schodiště přes 900 do 1200 mm</t>
  </si>
  <si>
    <t>434141214</t>
  </si>
  <si>
    <t>Schodišťový stupeň pórobetonový základní v 150 mm š 300 mm světlost schodiště do 1500 mm</t>
  </si>
  <si>
    <t>1568885311</t>
  </si>
  <si>
    <t>Schodišťové stupně pórobetonové uložené do tenkého maltového lože po obou stranách, o objemové hmotnosti 600 kg/m3, výška stupňů 150 mm základní (pravoúhlé), šířka stupňů 300 mm světlost schodiště přes 1200 do 1500 mm</t>
  </si>
  <si>
    <t>451317777</t>
  </si>
  <si>
    <t>Podklad nebo lože pod dlažbu vodorovný nebo do sklonu 1:5 z betonu prostého tl do 100 mm</t>
  </si>
  <si>
    <t>-524670062</t>
  </si>
  <si>
    <t>Podklad nebo lože pod dlažbu (přídlažbu) v ploše vodorovné nebo ve sklonu do 1:5, tloušťky od 50 do 100 mm z betonu prostého</t>
  </si>
  <si>
    <t>Komunikace pozemní</t>
  </si>
  <si>
    <t>564730111</t>
  </si>
  <si>
    <t>Podklad z kameniva hrubého drceného vel. 16-32 mm tl 100 mm</t>
  </si>
  <si>
    <t>-213663391</t>
  </si>
  <si>
    <t>Podklad nebo kryt z kameniva hrubého drceného vel. 16-32 mm s rozprostřením a zhutněním, po zhutnění tl. 100 mm</t>
  </si>
  <si>
    <t>564831111</t>
  </si>
  <si>
    <t>Podklad ze štěrkodrtě ŠD tl 100 mm</t>
  </si>
  <si>
    <t>-577959754</t>
  </si>
  <si>
    <t>Podklad ze štěrkodrti ŠD s rozprostřením a zhutněním, po zhutnění tl. 100 mm</t>
  </si>
  <si>
    <t>564851111</t>
  </si>
  <si>
    <t>Podklad ze štěrkodrtě ŠD tl 150 mm</t>
  </si>
  <si>
    <t>-41393359</t>
  </si>
  <si>
    <t>Podklad ze štěrkodrti ŠD s rozprostřením a zhutněním, po zhutnění tl. 150 mm</t>
  </si>
  <si>
    <t>564861113</t>
  </si>
  <si>
    <t>Podklad ze štěrkodrtě ŠD tl 220 mm</t>
  </si>
  <si>
    <t>1702928659</t>
  </si>
  <si>
    <t>Podklad ze štěrkodrti ŠD s rozprostřením a zhutněním, po zhutnění tl. 220 mm</t>
  </si>
  <si>
    <t>575151111</t>
  </si>
  <si>
    <t>Vsypný makadam VM tl 60 mm</t>
  </si>
  <si>
    <t>-431028343</t>
  </si>
  <si>
    <t>Vsypný makadam VM z kameniva hrubého drceného s rozprostřením, se vsypem z kameniva drceného obaleného asfaltem, po zhutnění tl. 60 mm</t>
  </si>
  <si>
    <t>596811220</t>
  </si>
  <si>
    <t>Kladení betonové dlažby komunikací pro pěší do lože z kameniva vel do 0,25 m2 plochy do 50 m2</t>
  </si>
  <si>
    <t>-1814479513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</si>
  <si>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</si>
  <si>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59245601</t>
  </si>
  <si>
    <t>dlažba desková betonová 500x500x50mm přírodní</t>
  </si>
  <si>
    <t>1029407111</t>
  </si>
  <si>
    <t>628641111.1</t>
  </si>
  <si>
    <t>Kamenická oprava schodů a obrobníků - vytmelení, doplnění materiálu,vybroušení, reprofilační malta, vyrovnání a zpevnění</t>
  </si>
  <si>
    <t>941064679</t>
  </si>
  <si>
    <t>895170401</t>
  </si>
  <si>
    <t>Poklop pochůzí (pro zatížení) plastový (1,5 t) výměna na šachtě dešťové kanalizace</t>
  </si>
  <si>
    <t>930754238</t>
  </si>
  <si>
    <t>915331111.1</t>
  </si>
  <si>
    <t>Předformátované vodorovné dopravní značení čára šířky 12 cm</t>
  </si>
  <si>
    <t>1860263545</t>
  </si>
  <si>
    <t>Vodorovné značení předformovaným termoplastem čáry šířky 50mm - hrany stupňů shodiště</t>
  </si>
  <si>
    <t>916231113</t>
  </si>
  <si>
    <t>Osazení chodníkového obrubníku betonového ležatého s boční opěrou do lože z betonu prostého</t>
  </si>
  <si>
    <t>1867099260</t>
  </si>
  <si>
    <t>Osazení chodníkového obrubníku betonového se zřízením lože, s vyplněním a zatřením spár cementovou maltou ležatého s boční opěrou z betonu prostého, do lože z betonu prostého</t>
  </si>
  <si>
    <t>59217017</t>
  </si>
  <si>
    <t>obrubník betonový chodníkový 1000x100x250mm</t>
  </si>
  <si>
    <t>357899955</t>
  </si>
  <si>
    <t>916331112</t>
  </si>
  <si>
    <t>Osazení zahradního obrubníku betonového do lože z betonu s boční opěrou</t>
  </si>
  <si>
    <t>101321251</t>
  </si>
  <si>
    <t>Osazení zahradního obrubníku betonového s ložem tl. od 50 do 100 mm z betonu prostého tř. C 12/15 s boční opěrou z betonu prostého tř. C 12/15</t>
  </si>
  <si>
    <t>59217001</t>
  </si>
  <si>
    <t>obrubník betonový zahradní 1000x50x250mm</t>
  </si>
  <si>
    <t>-1714563182</t>
  </si>
  <si>
    <t>935113111</t>
  </si>
  <si>
    <t>Osazení odvodňovacího polymerbetonového žlabu s krycím roštem šířky do 200 mm</t>
  </si>
  <si>
    <t>25540434</t>
  </si>
  <si>
    <t>Osazení odvodňovacího žlabu s krycím roštem polymerbetonového šířky do 200 mm</t>
  </si>
  <si>
    <t>59227006</t>
  </si>
  <si>
    <t>žlab odvodňovací polymerbetonový se spádem dna 0,5% 1000x130x155/160mm</t>
  </si>
  <si>
    <t>-548754480</t>
  </si>
  <si>
    <t>963015171</t>
  </si>
  <si>
    <t>Demontáž prefabrikovaných krycích desek kanálů, šachet nebo žump do hmotnosti 4 t (víko a skruž studny)</t>
  </si>
  <si>
    <t>1271148937</t>
  </si>
  <si>
    <t>963054949</t>
  </si>
  <si>
    <t>Bourání ŽB schodnic jakékoli délky</t>
  </si>
  <si>
    <t>1448649238</t>
  </si>
  <si>
    <t>Bourání železobetonových schodnic jakékoliv délky</t>
  </si>
  <si>
    <t>965081333</t>
  </si>
  <si>
    <t>Bourání podlah z dlaždic betonových, teracových nebo čedičových tl do 30 mm plochy přes 1 m2</t>
  </si>
  <si>
    <t>877859520</t>
  </si>
  <si>
    <t>Bourání podlah z dlaždic bez podkladního lože nebo mazaniny, s jakoukoliv výplní spár betonových, teracových nebo čedičových tl. do 30 mm, plochy přes 1 m2</t>
  </si>
  <si>
    <t>966071721.1</t>
  </si>
  <si>
    <t>Odstranění stávajícího ocelového zábradlí odřezáním</t>
  </si>
  <si>
    <t>726547626</t>
  </si>
  <si>
    <t>997013151</t>
  </si>
  <si>
    <t>Vnitrostaveništní doprava suti a vybouraných hmot pro budovy v do 6 m s omezením mechanizace</t>
  </si>
  <si>
    <t>149072238</t>
  </si>
  <si>
    <t>Vnitrostaveništní doprava suti a vybouraných hmot vodorovně do 50 m svisle s omezením mechanizace pro budovy a haly výšky do 6 m</t>
  </si>
  <si>
    <t>655719210</t>
  </si>
  <si>
    <t>1787581542</t>
  </si>
  <si>
    <t>1927201661</t>
  </si>
  <si>
    <t>392293411</t>
  </si>
  <si>
    <t>998</t>
  </si>
  <si>
    <t>Přesun hmot</t>
  </si>
  <si>
    <t>998011002</t>
  </si>
  <si>
    <t>Přesun hmot pro budovy zděné v do 12 m</t>
  </si>
  <si>
    <t>-49698768</t>
  </si>
  <si>
    <t>Přesun hmot pro budovy občanské výstavby, bydlení, výrobu a služby s nosnou svislou konstrukcí zděnou z cihel, tvárnic nebo kamene vodorovná dopravní vzdálenost do 100 m pro budovy výšky přes 6 do 12 m</t>
  </si>
  <si>
    <t>741</t>
  </si>
  <si>
    <t>Elektroinstalace - silnoproud</t>
  </si>
  <si>
    <t>741110404.1</t>
  </si>
  <si>
    <t>Dodávka a montáž hadice ochranná (pod dlažbou na perónu)</t>
  </si>
  <si>
    <t>369601312</t>
  </si>
  <si>
    <t>767112811.1</t>
  </si>
  <si>
    <t>D+M venkovní lavice, vel. 1300/500, v. 420, hliník/dřevo, vč povrchové úpravy (včetně ukotvení do podkladu )</t>
  </si>
  <si>
    <t>1125855605</t>
  </si>
  <si>
    <t>767122812.1</t>
  </si>
  <si>
    <t>D+M odpadkové koše, ocelový plech, vel. 500x250, v 1100mm (včetně ukotvení do podkladu )</t>
  </si>
  <si>
    <t>-1120711698</t>
  </si>
  <si>
    <t>767112812.1</t>
  </si>
  <si>
    <t>odvoz a likvidace stávajících venkovních lavic a košů</t>
  </si>
  <si>
    <t>2099104508</t>
  </si>
  <si>
    <t>Odvoz a likvidace stávajících venkovních lavic a košů</t>
  </si>
  <si>
    <t>7675399</t>
  </si>
  <si>
    <t>Nové čistící zóny včetně přípravy podkladu, rámu a rohoží (vstupy - čekárna, WC, DK)</t>
  </si>
  <si>
    <t>-214884259</t>
  </si>
  <si>
    <t>7679951112</t>
  </si>
  <si>
    <t>Montáž atypických zámečnických konstrukcí hmotnosti (zabezpečení studny uzamykatelnou zámečnickou konstrukcí)</t>
  </si>
  <si>
    <t>-617903418</t>
  </si>
  <si>
    <t>998767202</t>
  </si>
  <si>
    <t>Přesun hmot procentní pro zámečnické konstrukce v objektech v do 12 m</t>
  </si>
  <si>
    <t>-2126734546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</si>
  <si>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</si>
  <si>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</si>
  <si>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</si>
  <si>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771121011</t>
  </si>
  <si>
    <t>Nátěr penetrační na podlahu</t>
  </si>
  <si>
    <t>-1316048289</t>
  </si>
  <si>
    <t>Příprava podkladu před provedením dlažby nátěr penetrační na podlahu</t>
  </si>
  <si>
    <t>771564132</t>
  </si>
  <si>
    <t>Montáž podlah z čediče hladkého 250x200 mm lepených flexibilním lepidlem tl do 25 mm</t>
  </si>
  <si>
    <t>-1180679809</t>
  </si>
  <si>
    <t>Montáž podlah z dlaždic z taveného čediče lepených flexibilním lepidlem, vel. 250 x 250 mm hladkých tl. přes 20 do 25 mm</t>
  </si>
  <si>
    <t>63232610.1</t>
  </si>
  <si>
    <t>dlaždice z taveného čediče protiskluzové jemný rastr 250x250x25mm (ref. výr. EUTIT NIKA JR)</t>
  </si>
  <si>
    <t>-1089207972</t>
  </si>
  <si>
    <t>63232630.1</t>
  </si>
  <si>
    <t>dlaždice z taveného čediče protiskluzové jemný rastr 200x200x30mm  (ref. výr. EUTIT Protiskluzová dlažba JR typ C )</t>
  </si>
  <si>
    <t>-500708270</t>
  </si>
  <si>
    <t>dlaždice z taveného čediče protiskluzové jemný rastr 250x250x30mm  (ref. výr. EUTIT Protiskluzová dlažba JR typ C )</t>
  </si>
  <si>
    <t>998771101</t>
  </si>
  <si>
    <t>Přesun hmot tonážní pro podlahy z dlaždic v objektech v do 6 m</t>
  </si>
  <si>
    <t>-705584772</t>
  </si>
  <si>
    <t>Přesun hmot pro podlahy z dlaždic stanovený z hmotnosti přesunovaného materiálu vodorovná dopravní vzdálenost do 50 m v objektech výšky do 6 m</t>
  </si>
  <si>
    <t>781</t>
  </si>
  <si>
    <t>Dokončovací práce - obklady</t>
  </si>
  <si>
    <t>781121015</t>
  </si>
  <si>
    <t>Nátěr kontaktní pro nesavé podklady na stěnu</t>
  </si>
  <si>
    <t>-951832448</t>
  </si>
  <si>
    <t>Příprava podkladu před provedením obkladu nátěr kontaktní pro nesavé podklady na stěnu</t>
  </si>
  <si>
    <t>781161021.1</t>
  </si>
  <si>
    <t xml:space="preserve">Montáž profilu ukončujícího </t>
  </si>
  <si>
    <t>-1759781272</t>
  </si>
  <si>
    <t>Montáž profilu ukončujícího</t>
  </si>
  <si>
    <t>59054100.1</t>
  </si>
  <si>
    <t xml:space="preserve">profil ukončovací L z nerezové ocely </t>
  </si>
  <si>
    <t>469697907</t>
  </si>
  <si>
    <t>781764112</t>
  </si>
  <si>
    <t>Montáž obkladů vnějších z dlaždic z čediče 200x200 mm tl do 25 mm lepených flexibilním lepidlem</t>
  </si>
  <si>
    <t>1733265057</t>
  </si>
  <si>
    <t>Montáž obkladů vnějších stěn z dlaždic z taveného čediče lepených flexibilním lepidlem, vel. 200 x 200 mm tl. přes 20 do 25 mm</t>
  </si>
  <si>
    <t>63232118.1</t>
  </si>
  <si>
    <t>dlaždice z taveného čediče jemný rastr 200x200x20-30mm (ref. výrobek EUTIT "Břidlice" 200/200/20-30 H)</t>
  </si>
  <si>
    <t>1124986415</t>
  </si>
  <si>
    <t>dlaždice z taveného čediče jemný rastr 200x200x20-30mm (ref. výrobek EUTIT "Břidlice" 200/200/20-30mm H)</t>
  </si>
  <si>
    <t>998781202</t>
  </si>
  <si>
    <t>Přesun hmot procentní pro obklady keramické v objektech v do 12 m</t>
  </si>
  <si>
    <t>-950320802</t>
  </si>
  <si>
    <t>Přesun hmot pro obklady keramické stanovený procentní sazbou (%) z ceny vodorovná dopravní vzdálenost do 50 m v objektech výšky přes 6 do 12 m</t>
  </si>
  <si>
    <t>SO 03 - Oprava vnitřních prostor</t>
  </si>
  <si>
    <t xml:space="preserve">    725 - Zdravotechnika - zařizovací předměty</t>
  </si>
  <si>
    <t xml:space="preserve">    776 - Podlahy povlakové</t>
  </si>
  <si>
    <t xml:space="preserve">    784 - Dokončovací práce - malby a tapety</t>
  </si>
  <si>
    <t>642944121</t>
  </si>
  <si>
    <t>Osazování ocelových zárubní dodatečné pl do 2,5 m2</t>
  </si>
  <si>
    <t>-1807890158</t>
  </si>
  <si>
    <t>Osazení ocelových dveřních zárubní lisovaných nebo z úhelníků dodatečně s vybetonováním prahu, plochy do 2,5 m2</t>
  </si>
  <si>
    <t>55331106</t>
  </si>
  <si>
    <t>zárubeň ocelová pro běžné zdění hranatý profil 95 900 levá,pravá</t>
  </si>
  <si>
    <t>1203319491</t>
  </si>
  <si>
    <t>55331104</t>
  </si>
  <si>
    <t>zárubeň ocelová pro běžné zdění hranatý profil 95 800 levá,pravá</t>
  </si>
  <si>
    <t>2142180054</t>
  </si>
  <si>
    <t>55331100</t>
  </si>
  <si>
    <t>zárubeň ocelová pro běžné zdění hranatý profil 95 600 levá,pravá</t>
  </si>
  <si>
    <t>-556682173</t>
  </si>
  <si>
    <t>968072245</t>
  </si>
  <si>
    <t>Vybourání kovových rámů oken jednoduchých včetně křídel pl do 2 m2</t>
  </si>
  <si>
    <t>-1941718584</t>
  </si>
  <si>
    <t>Vybourání kovových rámů oken s křídly, dveřních zárubní, vrat, stěn, ostění nebo obkladů okenních rámů s křídly jednoduchých, plochy do 2 m2</t>
  </si>
  <si>
    <t>967031132</t>
  </si>
  <si>
    <t>Přisekání rovných ostění v cihelném zdivu na MV nebo MVC</t>
  </si>
  <si>
    <t>-1965428021</t>
  </si>
  <si>
    <t>Přisekání (špicování) plošné nebo rovných ostění zdiva z cihel pálených rovných ostění, bez odstupu, po hrubém vybourání otvorů, na maltu vápennou nebo vápenocementovou</t>
  </si>
  <si>
    <t>971033531</t>
  </si>
  <si>
    <t>Vybourání otvorů ve zdivu cihelném pl do 1 m2 na MVC nebo MV tl do 150 mm</t>
  </si>
  <si>
    <t>967512600</t>
  </si>
  <si>
    <t>Vybourání otvorů ve zdivu základovém nebo nadzákladovém z cihel, tvárnic, příčkovek z cihel pálených na maltu vápennou nebo vápenocementovou plochy do 1 m2, tl. do 150 mm</t>
  </si>
  <si>
    <t>-1234119894</t>
  </si>
  <si>
    <t>1207759807</t>
  </si>
  <si>
    <t>370146556</t>
  </si>
  <si>
    <t>-144948015</t>
  </si>
  <si>
    <t>-1028665204</t>
  </si>
  <si>
    <t>725</t>
  </si>
  <si>
    <t>Zdravotechnika - zařizovací předměty</t>
  </si>
  <si>
    <t>725110811</t>
  </si>
  <si>
    <t>Demontáž klozetů splachovací s nádrží</t>
  </si>
  <si>
    <t>soubor</t>
  </si>
  <si>
    <t>2102169690</t>
  </si>
  <si>
    <t>Demontáž klozetů splachovacích s nádrží nebo tlakovým splachovačem</t>
  </si>
  <si>
    <t>725112001</t>
  </si>
  <si>
    <t>Klozet keramický standardní samostatně stojící s hlubokým splachováním odpad vodorovný</t>
  </si>
  <si>
    <t>-197793923</t>
  </si>
  <si>
    <t>Zařízení záchodů klozety keramické standardní samostatně stojící s hlubokým splachováním odpad vodorovný</t>
  </si>
  <si>
    <t>725112022</t>
  </si>
  <si>
    <t>Klozet keramický závěsný na nosné stěny s hlubokým splachováním odpad vodorovný</t>
  </si>
  <si>
    <t>-1398932215</t>
  </si>
  <si>
    <t>Zařízení záchodů klozety keramické závěsné na nosné stěny s hlubokým splachováním odpad vodorovný</t>
  </si>
  <si>
    <t>725121521</t>
  </si>
  <si>
    <t>Pisoárový záchodek automatický s infračerveným senzorem</t>
  </si>
  <si>
    <t>177694988</t>
  </si>
  <si>
    <t>Pisoárové záchodky keramické automatické s infračerveným senzorem</t>
  </si>
  <si>
    <t>725122813</t>
  </si>
  <si>
    <t>Demontáž pisoárových stání s nádrží a jedním záchodkem</t>
  </si>
  <si>
    <t>1867601728</t>
  </si>
  <si>
    <t>Demontáž pisoárů s nádrží a 1 záchodkem</t>
  </si>
  <si>
    <t>725210821</t>
  </si>
  <si>
    <t>Demontáž umyvadel bez výtokových armatur</t>
  </si>
  <si>
    <t>-891673776</t>
  </si>
  <si>
    <t>Demontáž umyvadel bez výtokových armatur umyvadel</t>
  </si>
  <si>
    <t>725211602</t>
  </si>
  <si>
    <t>Umyvadlo keramické bílé šířky 550 mm bez krytu na sifon připevněné na stěnu šrouby</t>
  </si>
  <si>
    <t>476486106</t>
  </si>
  <si>
    <t>Umyvadla keramická bílá bez výtokových armatur připevněná na stěnu šrouby bez sloupu nebo krytu na sifon 550 mm</t>
  </si>
  <si>
    <t>725291511</t>
  </si>
  <si>
    <t>Doplňky zařízení koupelen a záchodů plastové dávkovač tekutého mýdla na 350 ml</t>
  </si>
  <si>
    <t>329953472</t>
  </si>
  <si>
    <t>725291521</t>
  </si>
  <si>
    <t>Doplňky zařízení koupelen a záchodů plastové zásobník toaletních papírů</t>
  </si>
  <si>
    <t>1448131135</t>
  </si>
  <si>
    <t>725291531</t>
  </si>
  <si>
    <t>Doplňky zařízení koupelen a záchodů plastové zásobník papírových ručníků</t>
  </si>
  <si>
    <t>95265467</t>
  </si>
  <si>
    <t>725310823</t>
  </si>
  <si>
    <t>Demontáž dřez jednoduchý vestavěný v kuchyňských sestavách bez výtokových armatur</t>
  </si>
  <si>
    <t>1502564396</t>
  </si>
  <si>
    <t>Demontáž dřezů jednodílných bez výtokových armatur vestavěných v kuchyňských sestavách</t>
  </si>
  <si>
    <t>725751813.1</t>
  </si>
  <si>
    <t>odstranění vybavení WC (držáky na toal. papír, ošušky, WC kartáče aj.)</t>
  </si>
  <si>
    <t>-1740207925</t>
  </si>
  <si>
    <t>725820801</t>
  </si>
  <si>
    <t>Demontáž baterie nástěnné do G 3 / 4</t>
  </si>
  <si>
    <t>-720748988</t>
  </si>
  <si>
    <t>Demontáž baterií nástěnných do G 3/4</t>
  </si>
  <si>
    <t>725820802</t>
  </si>
  <si>
    <t>Demontáž baterie stojánkové do jednoho otvoru</t>
  </si>
  <si>
    <t>273611951</t>
  </si>
  <si>
    <t>Demontáž baterií stojánkových do 1 otvoru</t>
  </si>
  <si>
    <t>725821323</t>
  </si>
  <si>
    <t>Baterie dřezová nástěnná klasická s otáčivým kulatým ústím a délkou ramínka 300 mm</t>
  </si>
  <si>
    <t>-873534261</t>
  </si>
  <si>
    <t>Baterie dřezové nástěnné klasické s otáčivým kulatým ústím a délkou ramínka 300 mm</t>
  </si>
  <si>
    <t>725822632</t>
  </si>
  <si>
    <t>Baterie umyvadlová stojánková klasická bez výpusti</t>
  </si>
  <si>
    <t>-328699049</t>
  </si>
  <si>
    <t>Baterie umyvadlové stojánkové klasické bez výpusti</t>
  </si>
  <si>
    <t>725860811</t>
  </si>
  <si>
    <t>Demontáž uzávěrů zápachu jednoduchých</t>
  </si>
  <si>
    <t>-1432516917</t>
  </si>
  <si>
    <t>Demontáž zápachových uzávěrek pro zařizovací předměty jednoduchých</t>
  </si>
  <si>
    <t>725861102</t>
  </si>
  <si>
    <t>Zápachová uzávěrka pro umyvadla DN 40</t>
  </si>
  <si>
    <t>-1549844577</t>
  </si>
  <si>
    <t>Zápachové uzávěrky zařizovacích předmětů pro umyvadla DN 40</t>
  </si>
  <si>
    <t>725862103</t>
  </si>
  <si>
    <t>Zápachová uzávěrka pro dřezy DN 40/50</t>
  </si>
  <si>
    <t>-2089420269</t>
  </si>
  <si>
    <t>Zápachové uzávěrky zařizovacích předmětů pro dřezy DN 40/50</t>
  </si>
  <si>
    <t>998725202</t>
  </si>
  <si>
    <t>Přesun hmot procentní pro zařizovací předměty v objektech v do 12 m</t>
  </si>
  <si>
    <t>1636595270</t>
  </si>
  <si>
    <t>Přesun hmot pro zařizovací předměty stanovený procentní sazbou (%) z ceny vodorovná dopravní vzdálenost do 50 m v objektech výšky přes 6 do 12 m</t>
  </si>
  <si>
    <t>766660001</t>
  </si>
  <si>
    <t>Montáž dveřních křídel otvíravých jednokřídlových š do 0,8 m do ocelové zárubně</t>
  </si>
  <si>
    <t>-1369330990</t>
  </si>
  <si>
    <t>Montáž dveřních křídel dřevěných nebo plastových otevíravých do ocelové zárubně povrchově upravených jednokřídlových, šířky do 800 mm</t>
  </si>
  <si>
    <t>61160188</t>
  </si>
  <si>
    <t>dveře dřevěné vnitřní hladké plné 1křídlé standardní provedení 800x1970mm</t>
  </si>
  <si>
    <t>2110218009</t>
  </si>
  <si>
    <t>61160128</t>
  </si>
  <si>
    <t>dveře dřevěné vnitřní hladké plné 1křídlé standardní provedení 600x1970mm</t>
  </si>
  <si>
    <t>798014711</t>
  </si>
  <si>
    <t>766660002</t>
  </si>
  <si>
    <t>Montáž dveřních křídel otvíravých jednokřídlových š přes 0,8 m do ocelové zárubně</t>
  </si>
  <si>
    <t>661845670</t>
  </si>
  <si>
    <t>Montáž dveřních křídel dřevěných nebo plastových otevíravých do ocelové zárubně povrchově upravených jednokřídlových, šířky přes 800 mm</t>
  </si>
  <si>
    <t>61160218</t>
  </si>
  <si>
    <t>dveře dřevěné vnitřní hladké plné 1křídlé standardní provedení 900x1970mm</t>
  </si>
  <si>
    <t>-697637909</t>
  </si>
  <si>
    <t>766660728.1</t>
  </si>
  <si>
    <t>Dodávka a montáž dveřního interiérového kování - zámku</t>
  </si>
  <si>
    <t>1366744601</t>
  </si>
  <si>
    <t>766660729.1</t>
  </si>
  <si>
    <t>Dodávka a montáž dveřního interiérového kování - štítku s klikou</t>
  </si>
  <si>
    <t>-1030778198</t>
  </si>
  <si>
    <t>766811111.1</t>
  </si>
  <si>
    <t>Montáž montáž kuchyňské linky (horní a dolní skříňky) š 1300mm a kuch. skříně š 950mm (pro zakrytí rozvodů topení a kotle)</t>
  </si>
  <si>
    <t>920700792</t>
  </si>
  <si>
    <t>Dodávka a montáž kuchyňské linky š 1300mm (horní a dolní skříňky, pracovní deska se dřezem a zádová deska) kuch. skříně š 950mm (pro zakrytí rozvodů topení a kotle), skříňka š 600x v 1400mm, prodloužení vodov. potrubí a zasekání do zdi, prodloužení odpad. potrubí</t>
  </si>
  <si>
    <t>766812840</t>
  </si>
  <si>
    <t>Demontáž kuchyňských linek dřevěných nebo kovových délky do 2,1 m</t>
  </si>
  <si>
    <t>-400418318</t>
  </si>
  <si>
    <t>Demontáž kuchyňských linek dřevěných nebo kovových včetně skříněk uchycených na stěně, délky přes 1800 do 2100 mm</t>
  </si>
  <si>
    <t>998766202</t>
  </si>
  <si>
    <t>Přesun hmot procentní pro konstrukce truhlářské v objektech v do 12 m</t>
  </si>
  <si>
    <t>780613669</t>
  </si>
  <si>
    <t>Přesun hmot pro konstrukce truhlářské stanovený procentní sazbou (%) z ceny vodorovná dopravní vzdálenost do 50 m v objektech výšky přes 6 do 12 m</t>
  </si>
  <si>
    <t>771121011.1</t>
  </si>
  <si>
    <t>Příprava podkladu před provedením dlažby na původní dlažbu (broušení, vyrovnání, adhezní můstek)</t>
  </si>
  <si>
    <t>253558191</t>
  </si>
  <si>
    <t>771471810</t>
  </si>
  <si>
    <t>Demontáž soklíků z dlaždic keramických kladených do malty rovných</t>
  </si>
  <si>
    <t>-1405713469</t>
  </si>
  <si>
    <t>771474112</t>
  </si>
  <si>
    <t>Montáž soklů z dlaždic keramických rovných flexibilní lepidlo v do 90 mm</t>
  </si>
  <si>
    <t>-33217749</t>
  </si>
  <si>
    <t>Montáž soklů z dlaždic keramických lepených flexibilním lepidlem rovných, výšky přes 65 do 90 mm</t>
  </si>
  <si>
    <t>59761276</t>
  </si>
  <si>
    <t>sokl-dlažba keramická slinutá hladká do interiéru i exteriéru 330x72mm</t>
  </si>
  <si>
    <t>1422971655</t>
  </si>
  <si>
    <t>771571810</t>
  </si>
  <si>
    <t>Demontáž podlah z dlaždic keramických kladených do malty</t>
  </si>
  <si>
    <t>1021354927</t>
  </si>
  <si>
    <t>771574112</t>
  </si>
  <si>
    <t>Montáž podlah keramických hladkých lepených flexibilním lepidlem do 12 ks/ m2</t>
  </si>
  <si>
    <t>195809299</t>
  </si>
  <si>
    <t>Montáž podlah z dlaždic keramických lepených flexibilním lepidlem maloformátových hladkých přes 9 do 12 ks/m2</t>
  </si>
  <si>
    <t>59761434</t>
  </si>
  <si>
    <t>dlažba keramická slinutá hladká do interiéru i exteriéru pro vysoké mechanické namáhání přes 9 do 12ks/m2</t>
  </si>
  <si>
    <t>54334833</t>
  </si>
  <si>
    <t>998771202</t>
  </si>
  <si>
    <t>Přesun hmot procentní pro podlahy z dlaždic v objektech v do 12 m</t>
  </si>
  <si>
    <t>-490843888</t>
  </si>
  <si>
    <t>Přesun hmot pro podlahy z dlaždic stanovený procentní sazbou (%) z ceny vodorovná dopravní vzdálenost do 50 m v objektech výšky přes 6 do 12 m</t>
  </si>
  <si>
    <t>776</t>
  </si>
  <si>
    <t>Podlahy povlakové</t>
  </si>
  <si>
    <t>776111116</t>
  </si>
  <si>
    <t>Odstranění zbytků lepidla z podkladu povlakových podlah broušením</t>
  </si>
  <si>
    <t>-628494024</t>
  </si>
  <si>
    <t>Příprava podkladu broušení podlah stávajícího podkladu pro odstranění lepidla (po starých krytinách)</t>
  </si>
  <si>
    <t>776121111</t>
  </si>
  <si>
    <t>Vodou ředitelná penetrace savého podkladu povlakových podlah ředěná v poměru 1:3</t>
  </si>
  <si>
    <t>732391787</t>
  </si>
  <si>
    <t>Příprava podkladu penetrace vodou ředitelná na savý podklad (válečkováním) ředěná v poměru 1:3 podlah</t>
  </si>
  <si>
    <t>776141111</t>
  </si>
  <si>
    <t>Vyrovnání podkladu povlakových podlah stěrkou pevnosti 20 MPa tl 3 mm</t>
  </si>
  <si>
    <t>1075812081</t>
  </si>
  <si>
    <t>Příprava podkladu vyrovnání samonivelační stěrkou podlah min.pevnosti 20 MPa, tloušťky do 3 mm</t>
  </si>
  <si>
    <t>776201812</t>
  </si>
  <si>
    <t>Demontáž lepených povlakových podlah s podložkou ručně</t>
  </si>
  <si>
    <t>-1345198295</t>
  </si>
  <si>
    <t>Demontáž povlakových podlahovin lepených ručně s podložkou</t>
  </si>
  <si>
    <t>776221111</t>
  </si>
  <si>
    <t>Lepení pásů z PVC standardním lepidlem</t>
  </si>
  <si>
    <t>-1363939368</t>
  </si>
  <si>
    <t>Montáž podlahovin z PVC lepením standardním lepidlem z pásů standardních</t>
  </si>
  <si>
    <t>28411000</t>
  </si>
  <si>
    <t>PVC heterogenní zátěžová antibakteriální, nášlapná vrstva 0,90mm, třída zátěže 34/43, otlak do 0,03mm, R10, hořlavost Bfl S1</t>
  </si>
  <si>
    <t>1168952622</t>
  </si>
  <si>
    <t>776410811</t>
  </si>
  <si>
    <t>Odstranění soklíků a lišt pryžových nebo plastových</t>
  </si>
  <si>
    <t>-233823442</t>
  </si>
  <si>
    <t>Demontáž soklíků nebo lišt pryžových nebo plastových</t>
  </si>
  <si>
    <t>776421111</t>
  </si>
  <si>
    <t>Montáž obvodových lišt lepením</t>
  </si>
  <si>
    <t>897767056</t>
  </si>
  <si>
    <t>Montáž lišt obvodových lepených</t>
  </si>
  <si>
    <t>28411003</t>
  </si>
  <si>
    <t>lišta soklová PVC 30x30mm</t>
  </si>
  <si>
    <t>-673697465</t>
  </si>
  <si>
    <t>776421212</t>
  </si>
  <si>
    <t>Montáž schodišťových šroubovaných lišt</t>
  </si>
  <si>
    <t>-1602516522</t>
  </si>
  <si>
    <t>Montáž lišt schodišťových šroubovaných</t>
  </si>
  <si>
    <t>28342160</t>
  </si>
  <si>
    <t>hrana schodová s lemovým ukončením z PVC 30x35x3mm</t>
  </si>
  <si>
    <t>1365128682</t>
  </si>
  <si>
    <t>776430811</t>
  </si>
  <si>
    <t>Odstranění hran schodišťových</t>
  </si>
  <si>
    <t>-1938345145</t>
  </si>
  <si>
    <t>Demontáž soklíků nebo lišt hran schodišťových</t>
  </si>
  <si>
    <t>998776202</t>
  </si>
  <si>
    <t>Přesun hmot procentní pro podlahy povlakové v objektech v do 12 m</t>
  </si>
  <si>
    <t>982275326</t>
  </si>
  <si>
    <t>Přesun hmot pro podlahy povlakové stanovený procentní sazbou (%) z ceny vodorovná dopravní vzdálenost do 50 m v objektech výšky přes 6 do 12 m</t>
  </si>
  <si>
    <t>781111011</t>
  </si>
  <si>
    <t>Ometení (oprášení) stěny při přípravě podkladu</t>
  </si>
  <si>
    <t>1814849928</t>
  </si>
  <si>
    <t>Příprava podkladu před provedením obkladu oprášení (ometení) stěny</t>
  </si>
  <si>
    <t>781121011</t>
  </si>
  <si>
    <t>Nátěr penetrační na stěnu</t>
  </si>
  <si>
    <t>-90769866</t>
  </si>
  <si>
    <t>Příprava podkladu před provedením obkladu nátěr penetrační na stěnu</t>
  </si>
  <si>
    <t>781473810</t>
  </si>
  <si>
    <t>Demontáž obkladů z obkladaček keramických lepených</t>
  </si>
  <si>
    <t>-1205497779</t>
  </si>
  <si>
    <t>Demontáž obkladů z dlaždic keramických lepených</t>
  </si>
  <si>
    <t>781474112</t>
  </si>
  <si>
    <t>Montáž obkladů vnitřních keramických hladkých do 12 ks/m2 lepených flexibilním lepidlem</t>
  </si>
  <si>
    <t>1047079676</t>
  </si>
  <si>
    <t>Montáž obkladů vnitřních stěn z dlaždic keramických lepených flexibilním lepidlem maloformátových hladkých přes 9 do 12 ks/m2</t>
  </si>
  <si>
    <t>59761026</t>
  </si>
  <si>
    <t>obklad keramický hladký do 12ks/m2</t>
  </si>
  <si>
    <t>1266227525</t>
  </si>
  <si>
    <t>781494511</t>
  </si>
  <si>
    <t>Plastové profily ukončovací lepené flexibilním lepidlem</t>
  </si>
  <si>
    <t>CS ÚRS 2018 01</t>
  </si>
  <si>
    <t>-387325077</t>
  </si>
  <si>
    <t>Ostatní prvky plastové profily ukončovací a dilatační lepené flexibilním lepidlem ukončovací</t>
  </si>
  <si>
    <t>-667365278</t>
  </si>
  <si>
    <t>783324201.1</t>
  </si>
  <si>
    <t xml:space="preserve">obroušení, odmaštění , základní a dvojnásobný krycí nátěr trubek </t>
  </si>
  <si>
    <t>1751604041</t>
  </si>
  <si>
    <t xml:space="preserve">Obroušení, odmaštění , základní a dvojnásobný krycí nátěr trubek </t>
  </si>
  <si>
    <t>784</t>
  </si>
  <si>
    <t>Dokončovací práce - malby a tapety</t>
  </si>
  <si>
    <t>784121001</t>
  </si>
  <si>
    <t>Oškrabání malby v mísnostech výšky do 3,80 m</t>
  </si>
  <si>
    <t>-1006228577</t>
  </si>
  <si>
    <t>Oškrabání malby v místnostech výšky do 3,80 m</t>
  </si>
  <si>
    <t>784121011</t>
  </si>
  <si>
    <t>Rozmývání podkladu po oškrabání malby v místnostech výšky do 3,80 m</t>
  </si>
  <si>
    <t>-136743832</t>
  </si>
  <si>
    <t>784161201</t>
  </si>
  <si>
    <t>Lokální vyrovnání podkladu sádrovou stěrkou plochy do 0,1 m2 v místnostech výšky do 3,80 m</t>
  </si>
  <si>
    <t>-899240154</t>
  </si>
  <si>
    <t>Lokální vyrovnání podkladu sádrovou stěrkou, tloušťky do 3 mm, plochy do 0,1 m2 v místnostech výšky do 3,80 m</t>
  </si>
  <si>
    <t>784171101</t>
  </si>
  <si>
    <t>Zakrytí vnitřních podlah včetně pozdějšího odkrytí</t>
  </si>
  <si>
    <t>-1725549507</t>
  </si>
  <si>
    <t>Zakrytí nemalovaných ploch (materiál ve specifikaci) včetně pozdějšího odkrytí podlah</t>
  </si>
  <si>
    <t>784171111</t>
  </si>
  <si>
    <t>Zakrytí vnitřních ploch stěn v místnostech výšky do 3,80 m</t>
  </si>
  <si>
    <t>1067427002</t>
  </si>
  <si>
    <t>Zakrytí nemalovaných ploch (materiál ve specifikaci) včetně pozdějšího odkrytí svislých ploch např. stěn, oken, dveří v místnostech výšky do 3,80</t>
  </si>
  <si>
    <t>784171121</t>
  </si>
  <si>
    <t>Zakrytí vnitřních ploch konstrukcí nebo prvků v místnostech výšky do 3,80 m</t>
  </si>
  <si>
    <t>-9562723</t>
  </si>
  <si>
    <t>Zakrytí nemalovaných ploch (materiál ve specifikaci) včetně pozdějšího odkrytí konstrukcí nebo samostatných prvků např. schodišť, nábytku, radiátorů, zábradlí v místnostech výšky do 3,80</t>
  </si>
  <si>
    <t>58124842</t>
  </si>
  <si>
    <t>fólie pro malířské potřeby zakrývací tl 7µ 4x5m</t>
  </si>
  <si>
    <t>521812585</t>
  </si>
  <si>
    <t>784181111</t>
  </si>
  <si>
    <t>Základní silikátová jednonásobná penetrace podkladu v místnostech výšky do 3,80m</t>
  </si>
  <si>
    <t>-774334414</t>
  </si>
  <si>
    <t>Penetrace podkladu jednonásobná základní silikátová v místnostech výšky do 3,80 m</t>
  </si>
  <si>
    <t>784221101</t>
  </si>
  <si>
    <t>Dvojnásobné bílé malby ze směsí za sucha dobře otěruvzdorných v místnostech do 3,80 m</t>
  </si>
  <si>
    <t>-1927203705</t>
  </si>
  <si>
    <t>Malby z malířských směsí otěruvzdorných za sucha dvojnásobné, bílé za sucha otěruvzdorné dobře v místnostech výšky do 3,80 m</t>
  </si>
  <si>
    <t>SO 04 - Elektroinstalace</t>
  </si>
  <si>
    <t>SEE</t>
  </si>
  <si>
    <t>D1 - Dodávky, Elektromontáže, Přidružené výkony k elektropracím</t>
  </si>
  <si>
    <t>D2 - Dodávky a výroba rozvaděčů</t>
  </si>
  <si>
    <t>D3 - El. topení, světelné nápisy…</t>
  </si>
  <si>
    <t>D4 - Demontáže</t>
  </si>
  <si>
    <t>D5 - Hromosvod a uzemnění</t>
  </si>
  <si>
    <t>D6 - Ostatní náklady</t>
  </si>
  <si>
    <t>D7 - Revize, zkoušky, měření, inženýrská činnost…</t>
  </si>
  <si>
    <t>D1</t>
  </si>
  <si>
    <t>Dodávky, Elektromontáže, Přidružené výkony k elektropracím</t>
  </si>
  <si>
    <t>R34111080</t>
  </si>
  <si>
    <t>CYKY 5x6, kabel silový, izolace 1kV</t>
  </si>
  <si>
    <t>ÚRS Praha, a.s.,</t>
  </si>
  <si>
    <t>341101209</t>
  </si>
  <si>
    <t>CYKY 5x4, kabel silový, izolace 1kV</t>
  </si>
  <si>
    <t>34111090</t>
  </si>
  <si>
    <t>CYKY 5x1,5 , kabel silový, izolace 1kV</t>
  </si>
  <si>
    <t>34111060</t>
  </si>
  <si>
    <t>CYKY 4x1,5 , kabel silový, izolace 1kV</t>
  </si>
  <si>
    <t>34111036</t>
  </si>
  <si>
    <t>CYKY 3x2,5, kabel silový, izolace 1kV</t>
  </si>
  <si>
    <t>34111030</t>
  </si>
  <si>
    <t>CYKY 3x1,5, kabel silový, izolace 1kV</t>
  </si>
  <si>
    <t>34111005</t>
  </si>
  <si>
    <t>CYKY 2x1,5, kabel silový, izolace 1kV</t>
  </si>
  <si>
    <t>R34113123</t>
  </si>
  <si>
    <t>CYKY 4x16, kabel silový, izolace 1kV</t>
  </si>
  <si>
    <t>199512</t>
  </si>
  <si>
    <t>štítek kabelový 40x15mm střední</t>
  </si>
  <si>
    <t>34142158.PKB</t>
  </si>
  <si>
    <t>CYA vodič izolovaný s Cu, poddajný, jádrem 4mm2</t>
  </si>
  <si>
    <t>34142159.PKB</t>
  </si>
  <si>
    <t>CYA vodič izolovaný s Cu, poddajný, jádrem 16mm2</t>
  </si>
  <si>
    <t>34142160.PKB</t>
  </si>
  <si>
    <t>CYA vodič izolovaný s Cu, poddajný, jádrem 25mm2</t>
  </si>
  <si>
    <t>210810041</t>
  </si>
  <si>
    <t>kabel Cu(-CYKY) pevně ulož do 2x1,5…2x6 mm2</t>
  </si>
  <si>
    <t>210810045</t>
  </si>
  <si>
    <t>kabel Cu(-CYKY) pevně ulož 3x1,5 až 6 mm2</t>
  </si>
  <si>
    <t>210810049</t>
  </si>
  <si>
    <t>kabel Cu(-CYKY) pevně ulož 4x1,5 až 4 mm2</t>
  </si>
  <si>
    <t>210810057</t>
  </si>
  <si>
    <t>kabel Cu(-CYKY) pevně ulož 5x4 až 6mm2</t>
  </si>
  <si>
    <t>210810054</t>
  </si>
  <si>
    <t>kabel Cu(-CYKY) pevně ulož do 4x16</t>
  </si>
  <si>
    <t>21080046</t>
  </si>
  <si>
    <t>vodič Cu(-CY,CYA) volně uložený do 1x6</t>
  </si>
  <si>
    <t>21080048</t>
  </si>
  <si>
    <t>vodič Cu(-CY,CYA) volně uložený do 1x16</t>
  </si>
  <si>
    <t>21080049</t>
  </si>
  <si>
    <t>vodič Cu(-CY,CYA) volně uložený do 1x25</t>
  </si>
  <si>
    <t>210950101</t>
  </si>
  <si>
    <t>označovací štítek na kabel</t>
  </si>
  <si>
    <t>210100001</t>
  </si>
  <si>
    <t>ukončení v rozvaděči vč.zapojení vodiče do 2,5mm2</t>
  </si>
  <si>
    <t>210100002</t>
  </si>
  <si>
    <t>ukončení v rozvaděči vč.zapojení vodiče do 6mm2</t>
  </si>
  <si>
    <t>210100003</t>
  </si>
  <si>
    <t>ukončení v rozvaděči vč.zapojení vodiče do 16mm2</t>
  </si>
  <si>
    <t>210100108</t>
  </si>
  <si>
    <t>ukončení na svorkovnici vodič do 25mm2</t>
  </si>
  <si>
    <t>7491201150,00000</t>
  </si>
  <si>
    <t>K100, IP65,  odbočná krabice pro povrchovou montáž</t>
  </si>
  <si>
    <t>K100, IP65, odbočná krabice pro povrchovou montáž</t>
  </si>
  <si>
    <t>409011</t>
  </si>
  <si>
    <t>spínač 10A/250Vstř Classic 3553-01289 řaz.1, šedý</t>
  </si>
  <si>
    <t>409021</t>
  </si>
  <si>
    <t>přepínač 10A/250Vstř Classic 3553-05289 řaz.5, šedé</t>
  </si>
  <si>
    <t>409023</t>
  </si>
  <si>
    <t>přepínač 10A/250Vstř Classic 3553-06289 řaz.6, šedé</t>
  </si>
  <si>
    <t>345551030</t>
  </si>
  <si>
    <t>5517-2389, ABB, zásuvka 1násobná 16A/250Vac,  šedá</t>
  </si>
  <si>
    <t>5517-2389, ABB, zásuvka 1násobná 16A/250Vac, šedá</t>
  </si>
  <si>
    <t>345551040</t>
  </si>
  <si>
    <t>5512C-2349, zásuvka dvojitá, 16A/250Vac, šedá</t>
  </si>
  <si>
    <t>R.1</t>
  </si>
  <si>
    <t>SVD-335-1N-AS, OEZ, svodič přepětí pro montáž do zásuvkových krabic</t>
  </si>
  <si>
    <t>R.2</t>
  </si>
  <si>
    <t>Eglo 96452 Detect Me 1, Pohybový a osvitový senzor, 6A, 230V, 50Hz, IP54, dosah 30m</t>
  </si>
  <si>
    <t>R311317</t>
  </si>
  <si>
    <t>KU 68-1901 KA,  KOPOS, Krabice univerzální šedá</t>
  </si>
  <si>
    <t>KU 68-1901 KA, KOPOS, Krabice univerzální šedá</t>
  </si>
  <si>
    <t>R.5</t>
  </si>
  <si>
    <t>KU 68-1903 KA, KOPOS , Krabice univerzální šedá s víčkem a svorkovnicí</t>
  </si>
  <si>
    <t>R.6</t>
  </si>
  <si>
    <t>KO 97/5 KA, Krabice KOPOS</t>
  </si>
  <si>
    <t>R7491201150</t>
  </si>
  <si>
    <t>6455-11 P/2 , Krabice ACIDUR světle šedá</t>
  </si>
  <si>
    <t>7491600110,00000</t>
  </si>
  <si>
    <t>DEHN K12, Svorka ekvipotenciální, 10x připojení do 95mm2, s krytem</t>
  </si>
  <si>
    <t>R.7</t>
  </si>
  <si>
    <t>Bernard, svorka na potrubí</t>
  </si>
  <si>
    <t>210110001</t>
  </si>
  <si>
    <t>spínač nástěnný vč.zapojení 1pólový/řazení 1 (0/1)</t>
  </si>
  <si>
    <t>210110043</t>
  </si>
  <si>
    <t>přepínač zapuštěný vč.zapojení sériový/řazení 5-5A</t>
  </si>
  <si>
    <t>210110045</t>
  </si>
  <si>
    <t>přepínač zapuštěný vč.zapojení střídavý/řazení 6</t>
  </si>
  <si>
    <t>210111011</t>
  </si>
  <si>
    <t>zásuvka domovní zapuštěná 2P+PE, šroubové svorky</t>
  </si>
  <si>
    <t>210111012</t>
  </si>
  <si>
    <t>zásuvka domovní zapuštěná 2P+PE, šroubové svorky, průběžná montáž</t>
  </si>
  <si>
    <t>210111016</t>
  </si>
  <si>
    <t>zásuvka domovní zapuštěná 2P+PE, šroubové svorky, dvojitá</t>
  </si>
  <si>
    <t>210010301</t>
  </si>
  <si>
    <t>krabice přístrojová KU68, bez zapojení</t>
  </si>
  <si>
    <t>210010312</t>
  </si>
  <si>
    <t>krabice odbočná bez svorkovnice a zapojení(-KO97)</t>
  </si>
  <si>
    <t>210010321</t>
  </si>
  <si>
    <t>krabice odbočná se svorkovnice vč. zapojení KU68…</t>
  </si>
  <si>
    <t>2122-0452</t>
  </si>
  <si>
    <t>ochranné pospojování , pevně</t>
  </si>
  <si>
    <t>7491100280,00000</t>
  </si>
  <si>
    <t>1516E , trubka pevná, pr.16 320N šedá HF, délka 3m</t>
  </si>
  <si>
    <t>7491100020,00000</t>
  </si>
  <si>
    <t>1216E, trubka oheb. pr.16 750N SUPERFL PP</t>
  </si>
  <si>
    <t>7491100020,00000.1</t>
  </si>
  <si>
    <t>1223E, trubka oheb. pr.20 750N SUPERFL PP</t>
  </si>
  <si>
    <t>7492300140,00000</t>
  </si>
  <si>
    <t>5316E_FB Příchytka PVC, černá/RAL9005, D16mm</t>
  </si>
  <si>
    <t>R.8</t>
  </si>
  <si>
    <t>drobný montážní a pomocný materiál</t>
  </si>
  <si>
    <t>156</t>
  </si>
  <si>
    <t>21001-0015</t>
  </si>
  <si>
    <t>trubka ohebná, do průměru 16mm,voně uložená</t>
  </si>
  <si>
    <t>158</t>
  </si>
  <si>
    <t>21001-0022</t>
  </si>
  <si>
    <t>trubka pevná, do průměru 23mm, pevně uložená</t>
  </si>
  <si>
    <t>160</t>
  </si>
  <si>
    <t>R 514052</t>
  </si>
  <si>
    <t>L1 -AREL6000RL2KV, 58 W /6550 lm,  Mopdus, LED lineární svítidlo, mřížka, IP20</t>
  </si>
  <si>
    <t>164</t>
  </si>
  <si>
    <t>L1 -AREL6000RL2KV, 58 W /6550 lm, Mopdus, LED lineární svítidlo, mřížka, IP20</t>
  </si>
  <si>
    <t>R 514052.1</t>
  </si>
  <si>
    <t>L2 -ESO6000SSKN, 58 W / 6550 lm, Modus, LED lineární svítidlo, opálový kryt</t>
  </si>
  <si>
    <t>166</t>
  </si>
  <si>
    <t>R 514052.2</t>
  </si>
  <si>
    <t>L3 -ESO6000SSKO, 58 W / 6550 lm, Modus, LED lineární svítidlo, prizmatický kryt</t>
  </si>
  <si>
    <t>168</t>
  </si>
  <si>
    <t>R 514052.3</t>
  </si>
  <si>
    <t>L10 -WT470C LED64S, 47W, 6500lm, Philips, LED lineární svítidlo, IP 66, čirý  kryt</t>
  </si>
  <si>
    <t>170</t>
  </si>
  <si>
    <t>L10 -WT470C LED64S, 47W, 6500lm, Philips, LED lineární svítidlo, IP 66, čirý kryt</t>
  </si>
  <si>
    <t>R 514052.4</t>
  </si>
  <si>
    <t>Z4 -V3158, 58W, 5200, Modus, zářivkové svítidlo, IP 65,opálový kryt</t>
  </si>
  <si>
    <t>172</t>
  </si>
  <si>
    <t>R7491205740</t>
  </si>
  <si>
    <t>L11B-Svítidlo přisazené LED 18W, IP54/20,  LED 18W, 117lm/W, 2100lm, KaV elektro</t>
  </si>
  <si>
    <t>174</t>
  </si>
  <si>
    <t>L11B-Svítidlo přisazené LED 18W, IP54/20, LED 18W, 117lm/W, 2100lm, KaV elektro</t>
  </si>
  <si>
    <t>348381000</t>
  </si>
  <si>
    <t>N1-Svítidlo nouzové s piktogramem a vlastním bateriovým zdrojem, U1 lighting CZE s.r.o</t>
  </si>
  <si>
    <t>176</t>
  </si>
  <si>
    <t>R7491205740.1</t>
  </si>
  <si>
    <t>E2 - Svítidlo Kanlux SANSO LED 15W-NW-SE s pohybovým čidlem, 1250lm, venkovní , nástěnné</t>
  </si>
  <si>
    <t>182</t>
  </si>
  <si>
    <t>R7491205740.2</t>
  </si>
  <si>
    <t>V1 - MVP506, 100W, 10,8klm, venkovní  výbojkové, nástěnné, philips, zdroj E40 CDO-TT 100W Vysokotlaká Na výbojka</t>
  </si>
  <si>
    <t>184</t>
  </si>
  <si>
    <t>V1 - MVP506, 100W, 10,8klm, venkovní výbojkové, nástěnné, philips, zdroj E40 CDO-TT 100W Vysokotlaká Na výbojka</t>
  </si>
  <si>
    <t>210203003</t>
  </si>
  <si>
    <t>svítidlo žárovkové, přisazené, s krytem, jeden zdroj, se zapojením vodičů</t>
  </si>
  <si>
    <t>186</t>
  </si>
  <si>
    <t>210201020</t>
  </si>
  <si>
    <t>svítidlo žárovkové, venkovní (průmyslové)</t>
  </si>
  <si>
    <t>190</t>
  </si>
  <si>
    <t>210201069</t>
  </si>
  <si>
    <t>svítidlo výbojkové , raménkové ,  se zapojením vodičů</t>
  </si>
  <si>
    <t>192</t>
  </si>
  <si>
    <t>svítidlo výbojkové , raménkové , se zapojením vodičů</t>
  </si>
  <si>
    <t>210202010</t>
  </si>
  <si>
    <t>svítidlo zářivkové, přisazené, s krytem, jeden zdroj, se zapojením vodičů</t>
  </si>
  <si>
    <t>194</t>
  </si>
  <si>
    <t>R210190002</t>
  </si>
  <si>
    <t>rozvodnice oceloplechová 20…50kg</t>
  </si>
  <si>
    <t>196</t>
  </si>
  <si>
    <t>R210190004</t>
  </si>
  <si>
    <t>rozvodnice oceloplechová 100…150kg</t>
  </si>
  <si>
    <t>198</t>
  </si>
  <si>
    <t>D2</t>
  </si>
  <si>
    <t>Dodávky a výroba rozvaděčů</t>
  </si>
  <si>
    <t>R715346</t>
  </si>
  <si>
    <t>RE 2.0.2 OCP/Z  Brůna Elektro, 2 x přímé měřemní do 80A, 2 x pozice pro HDO (modem), Rozvaděč elektroměrový do výklenku, Oceloplechové provedení, Hl.Jističe:     2x25A, ch. B, 10kA, Rozměry:   650x650x230mm (šxvxh), Barva:        Bílá, Krytí :         IP4</t>
  </si>
  <si>
    <t>200</t>
  </si>
  <si>
    <t>RE 2.0.2 OCP/Z Brůna Elektro, 2 x přímé měřemní do 80A, 2 x pozice pro HDO (modem), Rozvaděč elektroměrový do výklenku, Oceloplechové provedení, Hl.Jističe: 2x25A, ch. B, 10kA, Rozměry: 650x650x230mm (šxvxh), Barva: Bílá, Krytí : IP40/20</t>
  </si>
  <si>
    <t>7494004763,00000</t>
  </si>
  <si>
    <t>LTN-50B-3, 50A, ch. B, 10 kA, 3pól, třmenové svorky , Cu/Al kabely 2,5 - 25 mm2</t>
  </si>
  <si>
    <t>202</t>
  </si>
  <si>
    <t>7494004762,00000</t>
  </si>
  <si>
    <t>LTN-25B-3, 25A, ch. B, 10 kA, 3pól, třmenové svorky , Cu/Al kabely 2,5 - 16 mm2</t>
  </si>
  <si>
    <t>204</t>
  </si>
  <si>
    <t>R 434323</t>
  </si>
  <si>
    <t>LTN-4B-1, jistič , 1pól/ch.B/ 4A/10kA</t>
  </si>
  <si>
    <t>210</t>
  </si>
  <si>
    <t>R.9</t>
  </si>
  <si>
    <t>drobný instalační materiál (vodiče,  svorky..</t>
  </si>
  <si>
    <t>212</t>
  </si>
  <si>
    <t>drobný instalační materiál (vodiče, svorky..</t>
  </si>
  <si>
    <t>210190003</t>
  </si>
  <si>
    <t>rozvaděč do hmotnosti 50…100kg</t>
  </si>
  <si>
    <t>214</t>
  </si>
  <si>
    <t>210120401</t>
  </si>
  <si>
    <t>jistič vč.zapojení 1pól. Do 25A</t>
  </si>
  <si>
    <t>216</t>
  </si>
  <si>
    <t>210120465</t>
  </si>
  <si>
    <t>jistič vč.zapojení 3pól. Do 125A</t>
  </si>
  <si>
    <t>218</t>
  </si>
  <si>
    <t>210160683</t>
  </si>
  <si>
    <t>příprava pro instalaci 3. fáz. Přímého elektroměru</t>
  </si>
  <si>
    <t>220</t>
  </si>
  <si>
    <t>210160901</t>
  </si>
  <si>
    <t>příprava pro instalaci GPRS modemu RS485/Ethernet</t>
  </si>
  <si>
    <t>222</t>
  </si>
  <si>
    <t>7498151015,00000</t>
  </si>
  <si>
    <t>průvodní dokumentace (prohlášení o schodě, protokol o kusové zkoušce …)</t>
  </si>
  <si>
    <t>224</t>
  </si>
  <si>
    <t>R715346.1</t>
  </si>
  <si>
    <t>Rozvodnice pod omítku pro modulární zástavbu, Typ:           BF-U-6/198-C, 198 modulů, Rozměry:   760x1080x140mm (šxvxh), Velikost:     4x24 M, Barva:        Bílá:  ,  IP40/20</t>
  </si>
  <si>
    <t>226</t>
  </si>
  <si>
    <t>Rozvodnice pod omítku pro modulární zástavbu, Typ: BF-U-6/198-C, 198 modulů, Rozměry: 760x1080x140mm (šxvxh), Velikost: 4x24 M, Barva: Bílá: , IP40/20</t>
  </si>
  <si>
    <t>R BZ900243</t>
  </si>
  <si>
    <t>MSO-20-3, vypínač 3x20A/400Vac, na lištu DIN</t>
  </si>
  <si>
    <t>228</t>
  </si>
  <si>
    <t>7494004082,00000</t>
  </si>
  <si>
    <t>FLP-B+C  MAXI V/3,  25 kA,  Kombinovaný svodič bleskových proudů,  se signalizací, jiskřiště, typ 1+2</t>
  </si>
  <si>
    <t>230</t>
  </si>
  <si>
    <t>FLP-B+C MAXI V/3, 25 kA, Kombinovaný svodič bleskových proudů, se signalizací, jiskřiště, typ 1+2</t>
  </si>
  <si>
    <t>R 435052</t>
  </si>
  <si>
    <t>LTN-63B-3, jistič  3pól/ch.B/63A/10kA</t>
  </si>
  <si>
    <t>232</t>
  </si>
  <si>
    <t>LTN-63B-3, jistič 3pól/ch.B/63A/10kA</t>
  </si>
  <si>
    <t>R 435052.2</t>
  </si>
  <si>
    <t>LTN-25B-3, jistič  3pól/ch.B/ 25A/10kA</t>
  </si>
  <si>
    <t>236</t>
  </si>
  <si>
    <t>LTN-25B-3, jistič 3pól/ch.B/ 25A/10kA</t>
  </si>
  <si>
    <t>R 435052.3</t>
  </si>
  <si>
    <t>LTE-20B-3, jistič  3pól/ch.B/ 20A/6kA</t>
  </si>
  <si>
    <t>238</t>
  </si>
  <si>
    <t>LTE-20B-3, jistič 3pól/ch.B/ 20A/6kA</t>
  </si>
  <si>
    <t>R 435052.4</t>
  </si>
  <si>
    <t>LTE-16B-3, jistič  3pól/ch.B/ 16A/6kA</t>
  </si>
  <si>
    <t>240</t>
  </si>
  <si>
    <t>LTE-16B-3, jistič 3pól/ch.B/ 16A/6kA</t>
  </si>
  <si>
    <t>R 434323.1</t>
  </si>
  <si>
    <t>LTE-16B-1, jistič , 1pól/ch.B/ 16A/6kA</t>
  </si>
  <si>
    <t>244</t>
  </si>
  <si>
    <t>R 434323.2</t>
  </si>
  <si>
    <t>LTE-13C-1, jistič , 1pól/ch.B/ 13A/6kA</t>
  </si>
  <si>
    <t>246</t>
  </si>
  <si>
    <t>R 434323.3</t>
  </si>
  <si>
    <t>LTN-10B-1, jistič , 1pól/ch.B/ 10A/10kA</t>
  </si>
  <si>
    <t>248</t>
  </si>
  <si>
    <t>R 434323.4</t>
  </si>
  <si>
    <t>LTE-6B-1, jistič , 1pól/ch.B/ 6A/6kA</t>
  </si>
  <si>
    <t>250</t>
  </si>
  <si>
    <t>R 434323.6</t>
  </si>
  <si>
    <t>LTE-4B-1, jistič , 1pól/ch.B/ 4A/6kA</t>
  </si>
  <si>
    <t>254</t>
  </si>
  <si>
    <t>R 35821104</t>
  </si>
  <si>
    <t>RSI-20-11-X230-M, instalační sgtykač 20A 230V, 1/1 kontakt, OEZ</t>
  </si>
  <si>
    <t>256</t>
  </si>
  <si>
    <t>R 438811</t>
  </si>
  <si>
    <t>OLI-16B-1N 030AC-G, proud chránič 2-pól. kombinovaný 16A/230V, 30mA, 10kA</t>
  </si>
  <si>
    <t>258</t>
  </si>
  <si>
    <t>7494003770,00000</t>
  </si>
  <si>
    <t>NOARK 103820, propojovací lišta, 3L, 35mm2, 125A</t>
  </si>
  <si>
    <t>260</t>
  </si>
  <si>
    <t>345101020</t>
  </si>
  <si>
    <t>Cu 12x5, 1m, přípojnice vč. držáků</t>
  </si>
  <si>
    <t>262</t>
  </si>
  <si>
    <t>7494010530,00000</t>
  </si>
  <si>
    <t>1000011 N 16, můstek Nulovací a rozbočovací můstek 16x16mm2</t>
  </si>
  <si>
    <t>264</t>
  </si>
  <si>
    <t>345721080</t>
  </si>
  <si>
    <t>1000710 TS35/2-7,5 P Nosná lišta - děrovaná nízká, hloubka 7,5mm, 2m, pozinkovaná</t>
  </si>
  <si>
    <t>266</t>
  </si>
  <si>
    <t>268</t>
  </si>
  <si>
    <t>741210112</t>
  </si>
  <si>
    <t>rozvaděč do hmotnosti 100kg</t>
  </si>
  <si>
    <t>270</t>
  </si>
  <si>
    <t>210120465.1</t>
  </si>
  <si>
    <t>jistič vč.zapojení 3pól. Do 63A</t>
  </si>
  <si>
    <t>272</t>
  </si>
  <si>
    <t>274</t>
  </si>
  <si>
    <t>210120431</t>
  </si>
  <si>
    <t>jistič vč.zapojení 2pól. Do 25A</t>
  </si>
  <si>
    <t>276</t>
  </si>
  <si>
    <t>210122001</t>
  </si>
  <si>
    <t>svodič přepětí 1.st, 1-pól. Impuls. Proud 35kA</t>
  </si>
  <si>
    <t>280</t>
  </si>
  <si>
    <t>210130101</t>
  </si>
  <si>
    <t>stykač  1-pól. Do 16A, střídavý, vestavný</t>
  </si>
  <si>
    <t>282</t>
  </si>
  <si>
    <t>stykač 1-pól. Do 16A, střídavý, vestavný</t>
  </si>
  <si>
    <t>284</t>
  </si>
  <si>
    <t>210160901.1</t>
  </si>
  <si>
    <t>příprava pro instalaci GPRS modemu</t>
  </si>
  <si>
    <t>286</t>
  </si>
  <si>
    <t>288</t>
  </si>
  <si>
    <t>D3</t>
  </si>
  <si>
    <t>El. topení, světelné nápisy…</t>
  </si>
  <si>
    <t>R.17</t>
  </si>
  <si>
    <t>Venkovní hodiny řady HA60, zabudovaný přijímač signálu DCF , Spel</t>
  </si>
  <si>
    <t>304</t>
  </si>
  <si>
    <t>7493156510,00000</t>
  </si>
  <si>
    <t>Montáž prosvětleného nápisu označení stanice max. 6 m jednostranného</t>
  </si>
  <si>
    <t>308</t>
  </si>
  <si>
    <t>D4</t>
  </si>
  <si>
    <t>Demontáže</t>
  </si>
  <si>
    <t>210901035</t>
  </si>
  <si>
    <t>kabel Al(-AYKY) pevně uložený do 2x16/3x10/5 /dmtž</t>
  </si>
  <si>
    <t>310</t>
  </si>
  <si>
    <t>210110001.1</t>
  </si>
  <si>
    <t>spínač nástěnný do IP.1 vč.zapojení 1pólový/ /dmtž</t>
  </si>
  <si>
    <t>314</t>
  </si>
  <si>
    <t>210111012.1</t>
  </si>
  <si>
    <t>zásuvka nástěnná 16A/230V/dmtž</t>
  </si>
  <si>
    <t>316</t>
  </si>
  <si>
    <t>7494231010,00000</t>
  </si>
  <si>
    <t>rozvodnice do hmotnosti 50kg /dmtž</t>
  </si>
  <si>
    <t>318</t>
  </si>
  <si>
    <t>210200011</t>
  </si>
  <si>
    <t>svítidlo žárovkové stropní/1 zdroj  /dmtž</t>
  </si>
  <si>
    <t>322</t>
  </si>
  <si>
    <t>svítidlo žárovkové stropní/1 zdroj /dmtž</t>
  </si>
  <si>
    <t>210200015</t>
  </si>
  <si>
    <t>svítidlo zářivkové stropní/1 zdroj  /dmtž</t>
  </si>
  <si>
    <t>324</t>
  </si>
  <si>
    <t>svítidlo zářivkové stropní/1 zdroj /dmtž</t>
  </si>
  <si>
    <t>D5</t>
  </si>
  <si>
    <t>Hromosvod a uzemnění</t>
  </si>
  <si>
    <t>295401</t>
  </si>
  <si>
    <t>SU, Svorka univerzální</t>
  </si>
  <si>
    <t>326</t>
  </si>
  <si>
    <t>R295406</t>
  </si>
  <si>
    <t>SS, Svorka spojovací</t>
  </si>
  <si>
    <t>328</t>
  </si>
  <si>
    <t>R295406.1</t>
  </si>
  <si>
    <t>SP, Svorka připojovací</t>
  </si>
  <si>
    <t>330</t>
  </si>
  <si>
    <t>295404</t>
  </si>
  <si>
    <t>SZ, Svorka zkušební</t>
  </si>
  <si>
    <t>332</t>
  </si>
  <si>
    <t>R295406.2</t>
  </si>
  <si>
    <t>SO, Svorka okapová</t>
  </si>
  <si>
    <t>334</t>
  </si>
  <si>
    <t>R295406.4</t>
  </si>
  <si>
    <t>SR3a, Svorka páska /drát</t>
  </si>
  <si>
    <t>338</t>
  </si>
  <si>
    <t>R295406.5</t>
  </si>
  <si>
    <t>ST, Svorka k okapovému svodu</t>
  </si>
  <si>
    <t>340</t>
  </si>
  <si>
    <t>R295411</t>
  </si>
  <si>
    <t>SJ 1b, Svorka k jímací tyči</t>
  </si>
  <si>
    <t>344</t>
  </si>
  <si>
    <t>R295312</t>
  </si>
  <si>
    <t>PV1h, Podpěrka do hmoždinky, výška 50mm</t>
  </si>
  <si>
    <t>346</t>
  </si>
  <si>
    <t>R295352</t>
  </si>
  <si>
    <t>PV23, Podpěrka na plechové střechy</t>
  </si>
  <si>
    <t>348</t>
  </si>
  <si>
    <t>R295352.1</t>
  </si>
  <si>
    <t>PV23b, Podpěrka na plechové střechy</t>
  </si>
  <si>
    <t>350</t>
  </si>
  <si>
    <t>R295223.1</t>
  </si>
  <si>
    <t>JR 1,0 AlMgSi, Jímací tyč s rovným koncem</t>
  </si>
  <si>
    <t>354</t>
  </si>
  <si>
    <t>R295452</t>
  </si>
  <si>
    <t>OT 1,7, Ochranná trubka</t>
  </si>
  <si>
    <t>356</t>
  </si>
  <si>
    <t>R295461</t>
  </si>
  <si>
    <t>DJD, Držák jímače a ochran. trubky</t>
  </si>
  <si>
    <t>358</t>
  </si>
  <si>
    <t>295012</t>
  </si>
  <si>
    <t>FeZn D8, Drát D 8 mm</t>
  </si>
  <si>
    <t>360</t>
  </si>
  <si>
    <t>R295012</t>
  </si>
  <si>
    <t>AIMgSi, Drát D 8 mm</t>
  </si>
  <si>
    <t>362</t>
  </si>
  <si>
    <t>R295012.1</t>
  </si>
  <si>
    <t>FeZn 30x4, Páska</t>
  </si>
  <si>
    <t>364</t>
  </si>
  <si>
    <t>Pol1</t>
  </si>
  <si>
    <t>9075, KOPOFLEX KF 09075</t>
  </si>
  <si>
    <t>366</t>
  </si>
  <si>
    <t>Pol2</t>
  </si>
  <si>
    <t>Vodou ředitelná barva na plechové střechy</t>
  </si>
  <si>
    <t>368</t>
  </si>
  <si>
    <t>210220301</t>
  </si>
  <si>
    <t>svorka hromosvodová do 2 šroubů</t>
  </si>
  <si>
    <t>370</t>
  </si>
  <si>
    <t>210220302</t>
  </si>
  <si>
    <t>svorka hromosvodová do 4 šroubů</t>
  </si>
  <si>
    <t>372</t>
  </si>
  <si>
    <t>210220302.1</t>
  </si>
  <si>
    <t>svorka zkušební ZS FeZn</t>
  </si>
  <si>
    <t>374</t>
  </si>
  <si>
    <t>210220231</t>
  </si>
  <si>
    <t>jímací tyč do 3m montáž na stojan</t>
  </si>
  <si>
    <t>376</t>
  </si>
  <si>
    <t>210220372</t>
  </si>
  <si>
    <t>ochranný úhelník nebo trubka/ držáky do zdiva</t>
  </si>
  <si>
    <t>378</t>
  </si>
  <si>
    <t>210220001</t>
  </si>
  <si>
    <t>Zemnící pásek FeZn 30/4mm</t>
  </si>
  <si>
    <t>380</t>
  </si>
  <si>
    <t>210220002</t>
  </si>
  <si>
    <t>uzemňov.vedení na povrchu úplná mtž FeZn pr.10mm</t>
  </si>
  <si>
    <t>382</t>
  </si>
  <si>
    <t>R210…</t>
  </si>
  <si>
    <t>zemní chránička</t>
  </si>
  <si>
    <t>384</t>
  </si>
  <si>
    <t>R210….1</t>
  </si>
  <si>
    <t>Nátěr plechové krytiny</t>
  </si>
  <si>
    <t>386</t>
  </si>
  <si>
    <t>46001-0021</t>
  </si>
  <si>
    <t>vytýčení trasy podzemních kabelů obvodu železniční stanice</t>
  </si>
  <si>
    <t>km</t>
  </si>
  <si>
    <t>388</t>
  </si>
  <si>
    <t>46001-0025</t>
  </si>
  <si>
    <t>vytýčení inženýrských sítí v obvodu železniční stanice</t>
  </si>
  <si>
    <t>390</t>
  </si>
  <si>
    <t>46003-0011</t>
  </si>
  <si>
    <t>sejmutí drnu</t>
  </si>
  <si>
    <t>392</t>
  </si>
  <si>
    <t>46003-0036</t>
  </si>
  <si>
    <t>rezebrání dlažby keramické nebo betonové</t>
  </si>
  <si>
    <t>394</t>
  </si>
  <si>
    <t>R46003-0036</t>
  </si>
  <si>
    <t>položení  dlažby keramické nebo betonové</t>
  </si>
  <si>
    <t>396</t>
  </si>
  <si>
    <t>položení dlažby keramické nebo betonové</t>
  </si>
  <si>
    <t>R46015-0011</t>
  </si>
  <si>
    <t>ruční hloubení rýhy ve volném terénu š. 30cm, hl. 80cm, třída 3</t>
  </si>
  <si>
    <t>398</t>
  </si>
  <si>
    <t>R46015-1012</t>
  </si>
  <si>
    <t>provedení vstvy z přesáté zeminy š. 30cm, tl. 20</t>
  </si>
  <si>
    <t>400</t>
  </si>
  <si>
    <t>R46056-0011</t>
  </si>
  <si>
    <t>ruční zához rýhy š. 30cm, hl. 80cm, třída 3</t>
  </si>
  <si>
    <t>402</t>
  </si>
  <si>
    <t>D6</t>
  </si>
  <si>
    <t>Ostatní náklady</t>
  </si>
  <si>
    <t>155</t>
  </si>
  <si>
    <t>218009001</t>
  </si>
  <si>
    <t>poplatek za recyklaci svítidla</t>
  </si>
  <si>
    <t>404</t>
  </si>
  <si>
    <t>218009011</t>
  </si>
  <si>
    <t>poplatek za recyklaci světelného zdroje</t>
  </si>
  <si>
    <t>406</t>
  </si>
  <si>
    <t>157</t>
  </si>
  <si>
    <t>219001213</t>
  </si>
  <si>
    <t>vybour.otvoru ve zdi/cihla/ do pr.60mm/tl.do 0,45m</t>
  </si>
  <si>
    <t>408</t>
  </si>
  <si>
    <t>219002611</t>
  </si>
  <si>
    <t>vysekání rýhy/zeď cihla/ hl.do 30mm/š.do 30mm</t>
  </si>
  <si>
    <t>410</t>
  </si>
  <si>
    <t>159</t>
  </si>
  <si>
    <t>219003236</t>
  </si>
  <si>
    <t>zazdívka otvoru ve zdivu/cihla/do 0,25m2/tl.0,90m</t>
  </si>
  <si>
    <t>412</t>
  </si>
  <si>
    <t>219003613</t>
  </si>
  <si>
    <t>omítka na stěně/jednotl.plocha do 1,00m2/vč.malty</t>
  </si>
  <si>
    <t>414</t>
  </si>
  <si>
    <t>D7</t>
  </si>
  <si>
    <t>Revize, zkoušky, měření, inženýrská činnost…</t>
  </si>
  <si>
    <t>161</t>
  </si>
  <si>
    <t>R.19</t>
  </si>
  <si>
    <t>Zkoušky technologických zařízení pod napětím</t>
  </si>
  <si>
    <t>416</t>
  </si>
  <si>
    <t>162</t>
  </si>
  <si>
    <t>R.20</t>
  </si>
  <si>
    <t>Uvedení do provozu</t>
  </si>
  <si>
    <t>418</t>
  </si>
  <si>
    <t>163</t>
  </si>
  <si>
    <t>210 28-0002</t>
  </si>
  <si>
    <t>výchozí revize, zkoušení, měření, vypracování RZ dle rozsahu montážních prací 100…500tis</t>
  </si>
  <si>
    <t>420</t>
  </si>
  <si>
    <t>210 28-0101</t>
  </si>
  <si>
    <t>kontrola rozvaděčů do 100kg</t>
  </si>
  <si>
    <t>422</t>
  </si>
  <si>
    <t>165</t>
  </si>
  <si>
    <t>210 28-0351</t>
  </si>
  <si>
    <t>zkoušky vodičů kabelů , ověření stávajícího zapojení</t>
  </si>
  <si>
    <t>424</t>
  </si>
  <si>
    <t>23131011</t>
  </si>
  <si>
    <t>Projekt skutečného provedení, 1% z ZRN</t>
  </si>
  <si>
    <t>Sborník UOŽI</t>
  </si>
  <si>
    <t>426</t>
  </si>
  <si>
    <t>167</t>
  </si>
  <si>
    <t>30001000</t>
  </si>
  <si>
    <t>Zařízení a vybavení staveniště, 3,1% z Dodávek</t>
  </si>
  <si>
    <t>428</t>
  </si>
  <si>
    <t>24101401</t>
  </si>
  <si>
    <t>Inženýrská činnost koordinační a kompletační činnost, 2,2% z ZRN</t>
  </si>
  <si>
    <t>430</t>
  </si>
  <si>
    <t>169</t>
  </si>
  <si>
    <t>70001000</t>
  </si>
  <si>
    <t>Provozní vlivy, 1% z Dodávek</t>
  </si>
  <si>
    <t>432</t>
  </si>
  <si>
    <t>08220300.1</t>
  </si>
  <si>
    <t>Doprava a nocležné</t>
  </si>
  <si>
    <t>1024</t>
  </si>
  <si>
    <t>-2144419984</t>
  </si>
  <si>
    <t>Nocležné</t>
  </si>
  <si>
    <t>SO 05 - Odstranění přebytečných objektů, úklid pozemku</t>
  </si>
  <si>
    <t>981011111.1</t>
  </si>
  <si>
    <t>Odstranění přebytečných objektů včetně zplanýrování pozemku a osetí travním semenem</t>
  </si>
  <si>
    <t>-1906830983</t>
  </si>
  <si>
    <t>Odstranění přebytečných objektů - rozebírání, nakládání na dopravní prostředky, odvoz na skládku, skládkovné</t>
  </si>
  <si>
    <t>981513111.1</t>
  </si>
  <si>
    <t>Konečná úprava pozemků po odstranění přebytečných objektů –  zplanýrování, osetí travním semenem</t>
  </si>
  <si>
    <t>877565857</t>
  </si>
  <si>
    <t>Konečná úprava pozemků po odstranění přebytečných objektů – zplanýrování, osetí travním semenem</t>
  </si>
  <si>
    <t>SO 06 -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</si>
  <si>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</si>
  <si>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</si>
  <si>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</si>
  <si>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</si>
  <si>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</si>
  <si>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</si>
  <si>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</si>
  <si>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</si>
  <si>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83436725</t>
  </si>
  <si>
    <t>VRN7</t>
  </si>
  <si>
    <t>Provozní vlivy</t>
  </si>
  <si>
    <t>070001000</t>
  </si>
  <si>
    <t>1431493620</t>
  </si>
  <si>
    <t>VRN9</t>
  </si>
  <si>
    <t>090001000</t>
  </si>
  <si>
    <t>-1894016656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</si>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</sst>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  <protection locked="0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3" xfId="0" applyNumberFormat="1" applyFont="1" applyBorder="1" applyAlignment="1" applyProtection="1"/>
    <xf numFmtId="166" fontId="25" fillId="0" borderId="14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28" fillId="0" borderId="23" xfId="0" applyFont="1" applyBorder="1" applyAlignment="1" applyProtection="1">
      <alignment horizontal="center" vertical="center"/>
    </xf>
    <xf numFmtId="49" fontId="28" fillId="0" borderId="23" xfId="0" applyNumberFormat="1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center" vertical="center" wrapText="1"/>
    </xf>
    <xf numFmtId="167" fontId="28" fillId="0" borderId="23" xfId="0" applyNumberFormat="1" applyFont="1" applyBorder="1" applyAlignment="1" applyProtection="1">
      <alignment vertical="center"/>
    </xf>
    <xf numFmtId="4" fontId="28" fillId="2" borderId="23" xfId="0" applyNumberFormat="1" applyFont="1" applyFill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</xf>
    <xf numFmtId="0" fontId="28" fillId="0" borderId="4" xfId="0" applyFont="1" applyBorder="1" applyAlignment="1">
      <alignment vertical="center"/>
    </xf>
    <xf numFmtId="0" fontId="28" fillId="2" borderId="15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2" fillId="0" borderId="30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4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4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8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/>
    </xf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topLeftCell="A34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99" t="s">
        <v>14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18"/>
      <c r="AQ5" s="18"/>
      <c r="AR5" s="16"/>
      <c r="BE5" s="279" t="s">
        <v>15</v>
      </c>
      <c r="BS5" s="13" t="s">
        <v>6</v>
      </c>
    </row>
    <row r="6" spans="1:74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301" t="s">
        <v>17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18"/>
      <c r="AQ6" s="18"/>
      <c r="AR6" s="16"/>
      <c r="BE6" s="280"/>
      <c r="BS6" s="13" t="s">
        <v>6</v>
      </c>
    </row>
    <row r="7" spans="1:74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19</v>
      </c>
      <c r="AO7" s="18"/>
      <c r="AP7" s="18"/>
      <c r="AQ7" s="18"/>
      <c r="AR7" s="16"/>
      <c r="BE7" s="280"/>
      <c r="BS7" s="13" t="s">
        <v>6</v>
      </c>
    </row>
    <row r="8" spans="1:74" ht="12" customHeight="1">
      <c r="B8" s="17"/>
      <c r="C8" s="18"/>
      <c r="D8" s="25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23</v>
      </c>
      <c r="AL8" s="18"/>
      <c r="AM8" s="18"/>
      <c r="AN8" s="26" t="s">
        <v>24</v>
      </c>
      <c r="AO8" s="18"/>
      <c r="AP8" s="18"/>
      <c r="AQ8" s="18"/>
      <c r="AR8" s="16"/>
      <c r="BE8" s="280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80"/>
      <c r="BS9" s="13" t="s">
        <v>6</v>
      </c>
    </row>
    <row r="10" spans="1:74" ht="12" customHeight="1">
      <c r="B10" s="17"/>
      <c r="C10" s="18"/>
      <c r="D10" s="25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80"/>
      <c r="BS10" s="13" t="s">
        <v>6</v>
      </c>
    </row>
    <row r="11" spans="1:74" ht="18.399999999999999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80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80"/>
      <c r="BS12" s="13" t="s">
        <v>6</v>
      </c>
    </row>
    <row r="13" spans="1:74" ht="12" customHeight="1">
      <c r="B13" s="17"/>
      <c r="C13" s="18"/>
      <c r="D13" s="25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26</v>
      </c>
      <c r="AL13" s="18"/>
      <c r="AM13" s="18"/>
      <c r="AN13" s="27" t="s">
        <v>32</v>
      </c>
      <c r="AO13" s="18"/>
      <c r="AP13" s="18"/>
      <c r="AQ13" s="18"/>
      <c r="AR13" s="16"/>
      <c r="BE13" s="280"/>
      <c r="BS13" s="13" t="s">
        <v>6</v>
      </c>
    </row>
    <row r="14" spans="1:74" ht="11.25">
      <c r="B14" s="17"/>
      <c r="C14" s="18"/>
      <c r="D14" s="18"/>
      <c r="E14" s="302" t="s">
        <v>32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5" t="s">
        <v>29</v>
      </c>
      <c r="AL14" s="18"/>
      <c r="AM14" s="18"/>
      <c r="AN14" s="27" t="s">
        <v>32</v>
      </c>
      <c r="AO14" s="18"/>
      <c r="AP14" s="18"/>
      <c r="AQ14" s="18"/>
      <c r="AR14" s="16"/>
      <c r="BE14" s="280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80"/>
      <c r="BS15" s="13" t="s">
        <v>4</v>
      </c>
    </row>
    <row r="16" spans="1:74" ht="12" customHeight="1">
      <c r="B16" s="17"/>
      <c r="C16" s="18"/>
      <c r="D16" s="25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80"/>
      <c r="BS16" s="13" t="s">
        <v>4</v>
      </c>
    </row>
    <row r="17" spans="2:71" ht="18.399999999999999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80"/>
      <c r="BS17" s="13" t="s">
        <v>35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80"/>
      <c r="BS18" s="13" t="s">
        <v>6</v>
      </c>
    </row>
    <row r="19" spans="2:71" ht="12" customHeight="1">
      <c r="B19" s="17"/>
      <c r="C19" s="18"/>
      <c r="D19" s="25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80"/>
      <c r="BS19" s="13" t="s">
        <v>6</v>
      </c>
    </row>
    <row r="20" spans="2:71" ht="18.399999999999999" customHeight="1">
      <c r="B20" s="17"/>
      <c r="C20" s="18"/>
      <c r="D20" s="18"/>
      <c r="E20" s="23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80"/>
      <c r="BS20" s="13" t="s">
        <v>35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80"/>
    </row>
    <row r="22" spans="2:71" ht="12" customHeight="1">
      <c r="B22" s="17"/>
      <c r="C22" s="18"/>
      <c r="D22" s="25" t="s">
        <v>38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80"/>
    </row>
    <row r="23" spans="2:71" ht="45" customHeight="1">
      <c r="B23" s="17"/>
      <c r="C23" s="18"/>
      <c r="D23" s="18"/>
      <c r="E23" s="304" t="s">
        <v>39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O23" s="18"/>
      <c r="AP23" s="18"/>
      <c r="AQ23" s="18"/>
      <c r="AR23" s="16"/>
      <c r="BE23" s="280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80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80"/>
    </row>
    <row r="26" spans="2:71" s="1" customFormat="1" ht="25.9" customHeight="1">
      <c r="B26" s="30"/>
      <c r="C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1">
        <f>ROUND(AG54,2)</f>
        <v>0</v>
      </c>
      <c r="AL26" s="282"/>
      <c r="AM26" s="282"/>
      <c r="AN26" s="282"/>
      <c r="AO26" s="282"/>
      <c r="AP26" s="31"/>
      <c r="AQ26" s="31"/>
      <c r="AR26" s="34"/>
      <c r="BE26" s="280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80"/>
    </row>
    <row r="28" spans="2:71" s="1" customFormat="1" ht="11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05" t="s">
        <v>41</v>
      </c>
      <c r="M28" s="305"/>
      <c r="N28" s="305"/>
      <c r="O28" s="305"/>
      <c r="P28" s="305"/>
      <c r="Q28" s="31"/>
      <c r="R28" s="31"/>
      <c r="S28" s="31"/>
      <c r="T28" s="31"/>
      <c r="U28" s="31"/>
      <c r="V28" s="31"/>
      <c r="W28" s="305" t="s">
        <v>42</v>
      </c>
      <c r="X28" s="305"/>
      <c r="Y28" s="305"/>
      <c r="Z28" s="305"/>
      <c r="AA28" s="305"/>
      <c r="AB28" s="305"/>
      <c r="AC28" s="305"/>
      <c r="AD28" s="305"/>
      <c r="AE28" s="305"/>
      <c r="AF28" s="31"/>
      <c r="AG28" s="31"/>
      <c r="AH28" s="31"/>
      <c r="AI28" s="31"/>
      <c r="AJ28" s="31"/>
      <c r="AK28" s="305" t="s">
        <v>43</v>
      </c>
      <c r="AL28" s="305"/>
      <c r="AM28" s="305"/>
      <c r="AN28" s="305"/>
      <c r="AO28" s="305"/>
      <c r="AP28" s="31"/>
      <c r="AQ28" s="31"/>
      <c r="AR28" s="34"/>
      <c r="BE28" s="280"/>
    </row>
    <row r="29" spans="2:71" s="2" customFormat="1" ht="14.45" customHeight="1">
      <c r="B29" s="35"/>
      <c r="C29" s="36"/>
      <c r="D29" s="25" t="s">
        <v>44</v>
      </c>
      <c r="E29" s="36"/>
      <c r="F29" s="25" t="s">
        <v>45</v>
      </c>
      <c r="G29" s="36"/>
      <c r="H29" s="36"/>
      <c r="I29" s="36"/>
      <c r="J29" s="36"/>
      <c r="K29" s="36"/>
      <c r="L29" s="306">
        <v>0.21</v>
      </c>
      <c r="M29" s="278"/>
      <c r="N29" s="278"/>
      <c r="O29" s="278"/>
      <c r="P29" s="278"/>
      <c r="Q29" s="36"/>
      <c r="R29" s="36"/>
      <c r="S29" s="36"/>
      <c r="T29" s="36"/>
      <c r="U29" s="36"/>
      <c r="V29" s="36"/>
      <c r="W29" s="277">
        <f>ROUND(AZ54,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36"/>
      <c r="AG29" s="36"/>
      <c r="AH29" s="36"/>
      <c r="AI29" s="36"/>
      <c r="AJ29" s="36"/>
      <c r="AK29" s="277">
        <f>ROUND(AV54, 2)</f>
        <v>0</v>
      </c>
      <c r="AL29" s="278"/>
      <c r="AM29" s="278"/>
      <c r="AN29" s="278"/>
      <c r="AO29" s="278"/>
      <c r="AP29" s="36"/>
      <c r="AQ29" s="36"/>
      <c r="AR29" s="37"/>
      <c r="BE29" s="280"/>
    </row>
    <row r="30" spans="2:71" s="2" customFormat="1" ht="14.45" customHeight="1">
      <c r="B30" s="35"/>
      <c r="C30" s="36"/>
      <c r="D30" s="36"/>
      <c r="E30" s="36"/>
      <c r="F30" s="25" t="s">
        <v>46</v>
      </c>
      <c r="G30" s="36"/>
      <c r="H30" s="36"/>
      <c r="I30" s="36"/>
      <c r="J30" s="36"/>
      <c r="K30" s="36"/>
      <c r="L30" s="306">
        <v>0.15</v>
      </c>
      <c r="M30" s="278"/>
      <c r="N30" s="278"/>
      <c r="O30" s="278"/>
      <c r="P30" s="278"/>
      <c r="Q30" s="36"/>
      <c r="R30" s="36"/>
      <c r="S30" s="36"/>
      <c r="T30" s="36"/>
      <c r="U30" s="36"/>
      <c r="V30" s="36"/>
      <c r="W30" s="277">
        <f>ROUND(BA54,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36"/>
      <c r="AG30" s="36"/>
      <c r="AH30" s="36"/>
      <c r="AI30" s="36"/>
      <c r="AJ30" s="36"/>
      <c r="AK30" s="277">
        <f>ROUND(AW54, 2)</f>
        <v>0</v>
      </c>
      <c r="AL30" s="278"/>
      <c r="AM30" s="278"/>
      <c r="AN30" s="278"/>
      <c r="AO30" s="278"/>
      <c r="AP30" s="36"/>
      <c r="AQ30" s="36"/>
      <c r="AR30" s="37"/>
      <c r="BE30" s="280"/>
    </row>
    <row r="31" spans="2:71" s="2" customFormat="1" ht="14.45" hidden="1" customHeight="1">
      <c r="B31" s="35"/>
      <c r="C31" s="36"/>
      <c r="D31" s="36"/>
      <c r="E31" s="36"/>
      <c r="F31" s="25" t="s">
        <v>47</v>
      </c>
      <c r="G31" s="36"/>
      <c r="H31" s="36"/>
      <c r="I31" s="36"/>
      <c r="J31" s="36"/>
      <c r="K31" s="36"/>
      <c r="L31" s="306">
        <v>0.21</v>
      </c>
      <c r="M31" s="278"/>
      <c r="N31" s="278"/>
      <c r="O31" s="278"/>
      <c r="P31" s="278"/>
      <c r="Q31" s="36"/>
      <c r="R31" s="36"/>
      <c r="S31" s="36"/>
      <c r="T31" s="36"/>
      <c r="U31" s="36"/>
      <c r="V31" s="36"/>
      <c r="W31" s="277">
        <f>ROUND(BB54,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36"/>
      <c r="AG31" s="36"/>
      <c r="AH31" s="36"/>
      <c r="AI31" s="36"/>
      <c r="AJ31" s="36"/>
      <c r="AK31" s="277">
        <v>0</v>
      </c>
      <c r="AL31" s="278"/>
      <c r="AM31" s="278"/>
      <c r="AN31" s="278"/>
      <c r="AO31" s="278"/>
      <c r="AP31" s="36"/>
      <c r="AQ31" s="36"/>
      <c r="AR31" s="37"/>
      <c r="BE31" s="280"/>
    </row>
    <row r="32" spans="2:71" s="2" customFormat="1" ht="14.45" hidden="1" customHeight="1">
      <c r="B32" s="35"/>
      <c r="C32" s="36"/>
      <c r="D32" s="36"/>
      <c r="E32" s="36"/>
      <c r="F32" s="25" t="s">
        <v>48</v>
      </c>
      <c r="G32" s="36"/>
      <c r="H32" s="36"/>
      <c r="I32" s="36"/>
      <c r="J32" s="36"/>
      <c r="K32" s="36"/>
      <c r="L32" s="306">
        <v>0.15</v>
      </c>
      <c r="M32" s="278"/>
      <c r="N32" s="278"/>
      <c r="O32" s="278"/>
      <c r="P32" s="278"/>
      <c r="Q32" s="36"/>
      <c r="R32" s="36"/>
      <c r="S32" s="36"/>
      <c r="T32" s="36"/>
      <c r="U32" s="36"/>
      <c r="V32" s="36"/>
      <c r="W32" s="277">
        <f>ROUND(BC54,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36"/>
      <c r="AG32" s="36"/>
      <c r="AH32" s="36"/>
      <c r="AI32" s="36"/>
      <c r="AJ32" s="36"/>
      <c r="AK32" s="277">
        <v>0</v>
      </c>
      <c r="AL32" s="278"/>
      <c r="AM32" s="278"/>
      <c r="AN32" s="278"/>
      <c r="AO32" s="278"/>
      <c r="AP32" s="36"/>
      <c r="AQ32" s="36"/>
      <c r="AR32" s="37"/>
      <c r="BE32" s="280"/>
    </row>
    <row r="33" spans="2:44" s="2" customFormat="1" ht="14.45" hidden="1" customHeight="1">
      <c r="B33" s="35"/>
      <c r="C33" s="36"/>
      <c r="D33" s="36"/>
      <c r="E33" s="36"/>
      <c r="F33" s="25" t="s">
        <v>49</v>
      </c>
      <c r="G33" s="36"/>
      <c r="H33" s="36"/>
      <c r="I33" s="36"/>
      <c r="J33" s="36"/>
      <c r="K33" s="36"/>
      <c r="L33" s="306">
        <v>0</v>
      </c>
      <c r="M33" s="278"/>
      <c r="N33" s="278"/>
      <c r="O33" s="278"/>
      <c r="P33" s="278"/>
      <c r="Q33" s="36"/>
      <c r="R33" s="36"/>
      <c r="S33" s="36"/>
      <c r="T33" s="36"/>
      <c r="U33" s="36"/>
      <c r="V33" s="36"/>
      <c r="W33" s="277">
        <f>ROUND(BD54,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36"/>
      <c r="AG33" s="36"/>
      <c r="AH33" s="36"/>
      <c r="AI33" s="36"/>
      <c r="AJ33" s="36"/>
      <c r="AK33" s="277">
        <v>0</v>
      </c>
      <c r="AL33" s="278"/>
      <c r="AM33" s="278"/>
      <c r="AN33" s="278"/>
      <c r="AO33" s="278"/>
      <c r="AP33" s="36"/>
      <c r="AQ33" s="36"/>
      <c r="AR33" s="37"/>
    </row>
    <row r="34" spans="2:44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</row>
    <row r="35" spans="2:44" s="1" customFormat="1" ht="25.9" customHeight="1">
      <c r="B35" s="30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283" t="s">
        <v>52</v>
      </c>
      <c r="Y35" s="284"/>
      <c r="Z35" s="284"/>
      <c r="AA35" s="284"/>
      <c r="AB35" s="284"/>
      <c r="AC35" s="40"/>
      <c r="AD35" s="40"/>
      <c r="AE35" s="40"/>
      <c r="AF35" s="40"/>
      <c r="AG35" s="40"/>
      <c r="AH35" s="40"/>
      <c r="AI35" s="40"/>
      <c r="AJ35" s="40"/>
      <c r="AK35" s="285">
        <f>SUM(AK26:AK33)</f>
        <v>0</v>
      </c>
      <c r="AL35" s="284"/>
      <c r="AM35" s="284"/>
      <c r="AN35" s="284"/>
      <c r="AO35" s="286"/>
      <c r="AP35" s="38"/>
      <c r="AQ35" s="38"/>
      <c r="AR35" s="34"/>
    </row>
    <row r="36" spans="2:44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44" s="1" customFormat="1" ht="24.95" customHeight="1">
      <c r="B42" s="30"/>
      <c r="C42" s="19" t="s">
        <v>53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44" s="1" customFormat="1" ht="6.95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44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03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44" s="3" customFormat="1" ht="36.950000000000003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296" t="str">
        <f>K6</f>
        <v>Zruč nad Sázavou ON – oprava</v>
      </c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7"/>
      <c r="AB45" s="297"/>
      <c r="AC45" s="297"/>
      <c r="AD45" s="297"/>
      <c r="AE45" s="297"/>
      <c r="AF45" s="297"/>
      <c r="AG45" s="297"/>
      <c r="AH45" s="297"/>
      <c r="AI45" s="297"/>
      <c r="AJ45" s="297"/>
      <c r="AK45" s="297"/>
      <c r="AL45" s="297"/>
      <c r="AM45" s="297"/>
      <c r="AN45" s="297"/>
      <c r="AO45" s="297"/>
      <c r="AP45" s="48"/>
      <c r="AQ45" s="48"/>
      <c r="AR45" s="49"/>
    </row>
    <row r="46" spans="2:44" s="1" customFormat="1" ht="6.95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44" s="1" customFormat="1" ht="12" customHeight="1">
      <c r="B47" s="30"/>
      <c r="C47" s="25" t="s">
        <v>21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>Zruč nad Sázavou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23</v>
      </c>
      <c r="AJ47" s="31"/>
      <c r="AK47" s="31"/>
      <c r="AL47" s="31"/>
      <c r="AM47" s="298" t="str">
        <f>IF(AN8= "","",AN8)</f>
        <v>4. 2. 2019</v>
      </c>
      <c r="AN47" s="298"/>
      <c r="AO47" s="31"/>
      <c r="AP47" s="31"/>
      <c r="AQ47" s="31"/>
      <c r="AR47" s="34"/>
    </row>
    <row r="48" spans="2:44" s="1" customFormat="1" ht="6.95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1" s="1" customFormat="1" ht="13.7" customHeight="1">
      <c r="B49" s="30"/>
      <c r="C49" s="25" t="s">
        <v>25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Správa železniční dopravní cesty, s.o.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33</v>
      </c>
      <c r="AJ49" s="31"/>
      <c r="AK49" s="31"/>
      <c r="AL49" s="31"/>
      <c r="AM49" s="294" t="str">
        <f>IF(E17="","",E17)</f>
        <v xml:space="preserve"> </v>
      </c>
      <c r="AN49" s="295"/>
      <c r="AO49" s="295"/>
      <c r="AP49" s="295"/>
      <c r="AQ49" s="31"/>
      <c r="AR49" s="34"/>
      <c r="AS49" s="288" t="s">
        <v>54</v>
      </c>
      <c r="AT49" s="289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3.7" customHeight="1">
      <c r="B50" s="30"/>
      <c r="C50" s="25" t="s">
        <v>31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36</v>
      </c>
      <c r="AJ50" s="31"/>
      <c r="AK50" s="31"/>
      <c r="AL50" s="31"/>
      <c r="AM50" s="294" t="str">
        <f>IF(E20="","",E20)</f>
        <v>K. Svobodová</v>
      </c>
      <c r="AN50" s="295"/>
      <c r="AO50" s="295"/>
      <c r="AP50" s="295"/>
      <c r="AQ50" s="31"/>
      <c r="AR50" s="34"/>
      <c r="AS50" s="290"/>
      <c r="AT50" s="291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1" customFormat="1" ht="10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92"/>
      <c r="AT51" s="293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1" s="1" customFormat="1" ht="29.25" customHeight="1">
      <c r="B52" s="30"/>
      <c r="C52" s="314" t="s">
        <v>55</v>
      </c>
      <c r="D52" s="308"/>
      <c r="E52" s="308"/>
      <c r="F52" s="308"/>
      <c r="G52" s="308"/>
      <c r="H52" s="58"/>
      <c r="I52" s="307" t="s">
        <v>56</v>
      </c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  <c r="AD52" s="308"/>
      <c r="AE52" s="308"/>
      <c r="AF52" s="308"/>
      <c r="AG52" s="309" t="s">
        <v>57</v>
      </c>
      <c r="AH52" s="308"/>
      <c r="AI52" s="308"/>
      <c r="AJ52" s="308"/>
      <c r="AK52" s="308"/>
      <c r="AL52" s="308"/>
      <c r="AM52" s="308"/>
      <c r="AN52" s="307" t="s">
        <v>58</v>
      </c>
      <c r="AO52" s="308"/>
      <c r="AP52" s="308"/>
      <c r="AQ52" s="59" t="s">
        <v>59</v>
      </c>
      <c r="AR52" s="34"/>
      <c r="AS52" s="60" t="s">
        <v>60</v>
      </c>
      <c r="AT52" s="61" t="s">
        <v>61</v>
      </c>
      <c r="AU52" s="61" t="s">
        <v>62</v>
      </c>
      <c r="AV52" s="61" t="s">
        <v>63</v>
      </c>
      <c r="AW52" s="61" t="s">
        <v>64</v>
      </c>
      <c r="AX52" s="61" t="s">
        <v>65</v>
      </c>
      <c r="AY52" s="61" t="s">
        <v>66</v>
      </c>
      <c r="AZ52" s="61" t="s">
        <v>67</v>
      </c>
      <c r="BA52" s="61" t="s">
        <v>68</v>
      </c>
      <c r="BB52" s="61" t="s">
        <v>69</v>
      </c>
      <c r="BC52" s="61" t="s">
        <v>70</v>
      </c>
      <c r="BD52" s="62" t="s">
        <v>71</v>
      </c>
    </row>
    <row r="53" spans="1:91" s="1" customFormat="1" ht="10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1" s="4" customFormat="1" ht="32.450000000000003" customHeight="1">
      <c r="B54" s="66"/>
      <c r="C54" s="67" t="s">
        <v>72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312">
        <f>ROUND(SUM(AG55:AG60),2)</f>
        <v>0</v>
      </c>
      <c r="AH54" s="312"/>
      <c r="AI54" s="312"/>
      <c r="AJ54" s="312"/>
      <c r="AK54" s="312"/>
      <c r="AL54" s="312"/>
      <c r="AM54" s="312"/>
      <c r="AN54" s="313">
        <f t="shared" ref="AN54:AN60" si="0">SUM(AG54,AT54)</f>
        <v>0</v>
      </c>
      <c r="AO54" s="313"/>
      <c r="AP54" s="313"/>
      <c r="AQ54" s="70" t="s">
        <v>19</v>
      </c>
      <c r="AR54" s="71"/>
      <c r="AS54" s="72">
        <f>ROUND(SUM(AS55:AS60),2)</f>
        <v>0</v>
      </c>
      <c r="AT54" s="73">
        <f t="shared" ref="AT54:AT60" si="1">ROUND(SUM(AV54:AW54),2)</f>
        <v>0</v>
      </c>
      <c r="AU54" s="74">
        <f>ROUND(SUM(AU55:AU60),5)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ROUND(SUM(AZ55:AZ60),2)</f>
        <v>0</v>
      </c>
      <c r="BA54" s="73">
        <f>ROUND(SUM(BA55:BA60),2)</f>
        <v>0</v>
      </c>
      <c r="BB54" s="73">
        <f>ROUND(SUM(BB55:BB60),2)</f>
        <v>0</v>
      </c>
      <c r="BC54" s="73">
        <f>ROUND(SUM(BC55:BC60),2)</f>
        <v>0</v>
      </c>
      <c r="BD54" s="75">
        <f>ROUND(SUM(BD55:BD60),2)</f>
        <v>0</v>
      </c>
      <c r="BS54" s="76" t="s">
        <v>73</v>
      </c>
      <c r="BT54" s="76" t="s">
        <v>74</v>
      </c>
      <c r="BU54" s="77" t="s">
        <v>75</v>
      </c>
      <c r="BV54" s="76" t="s">
        <v>76</v>
      </c>
      <c r="BW54" s="76" t="s">
        <v>5</v>
      </c>
      <c r="BX54" s="76" t="s">
        <v>77</v>
      </c>
      <c r="CL54" s="76" t="s">
        <v>19</v>
      </c>
    </row>
    <row r="55" spans="1:91" s="5" customFormat="1" ht="40.5" customHeight="1">
      <c r="A55" s="78" t="s">
        <v>78</v>
      </c>
      <c r="B55" s="79"/>
      <c r="C55" s="80"/>
      <c r="D55" s="315" t="s">
        <v>79</v>
      </c>
      <c r="E55" s="315"/>
      <c r="F55" s="315"/>
      <c r="G55" s="315"/>
      <c r="H55" s="315"/>
      <c r="I55" s="81"/>
      <c r="J55" s="315" t="s">
        <v>80</v>
      </c>
      <c r="K55" s="315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315"/>
      <c r="W55" s="315"/>
      <c r="X55" s="315"/>
      <c r="Y55" s="315"/>
      <c r="Z55" s="315"/>
      <c r="AA55" s="315"/>
      <c r="AB55" s="315"/>
      <c r="AC55" s="315"/>
      <c r="AD55" s="315"/>
      <c r="AE55" s="315"/>
      <c r="AF55" s="315"/>
      <c r="AG55" s="310">
        <f>'SO 01 - Oprava fasády, kl...'!J30</f>
        <v>0</v>
      </c>
      <c r="AH55" s="311"/>
      <c r="AI55" s="311"/>
      <c r="AJ55" s="311"/>
      <c r="AK55" s="311"/>
      <c r="AL55" s="311"/>
      <c r="AM55" s="311"/>
      <c r="AN55" s="310">
        <f t="shared" si="0"/>
        <v>0</v>
      </c>
      <c r="AO55" s="311"/>
      <c r="AP55" s="311"/>
      <c r="AQ55" s="82" t="s">
        <v>81</v>
      </c>
      <c r="AR55" s="83"/>
      <c r="AS55" s="84">
        <v>0</v>
      </c>
      <c r="AT55" s="85">
        <f t="shared" si="1"/>
        <v>0</v>
      </c>
      <c r="AU55" s="86">
        <f>'SO 01 - Oprava fasády, kl...'!P96</f>
        <v>0</v>
      </c>
      <c r="AV55" s="85">
        <f>'SO 01 - Oprava fasády, kl...'!J33</f>
        <v>0</v>
      </c>
      <c r="AW55" s="85">
        <f>'SO 01 - Oprava fasády, kl...'!J34</f>
        <v>0</v>
      </c>
      <c r="AX55" s="85">
        <f>'SO 01 - Oprava fasády, kl...'!J35</f>
        <v>0</v>
      </c>
      <c r="AY55" s="85">
        <f>'SO 01 - Oprava fasády, kl...'!J36</f>
        <v>0</v>
      </c>
      <c r="AZ55" s="85">
        <f>'SO 01 - Oprava fasády, kl...'!F33</f>
        <v>0</v>
      </c>
      <c r="BA55" s="85">
        <f>'SO 01 - Oprava fasády, kl...'!F34</f>
        <v>0</v>
      </c>
      <c r="BB55" s="85">
        <f>'SO 01 - Oprava fasády, kl...'!F35</f>
        <v>0</v>
      </c>
      <c r="BC55" s="85">
        <f>'SO 01 - Oprava fasády, kl...'!F36</f>
        <v>0</v>
      </c>
      <c r="BD55" s="87">
        <f>'SO 01 - Oprava fasády, kl...'!F37</f>
        <v>0</v>
      </c>
      <c r="BT55" s="88" t="s">
        <v>82</v>
      </c>
      <c r="BV55" s="88" t="s">
        <v>76</v>
      </c>
      <c r="BW55" s="88" t="s">
        <v>83</v>
      </c>
      <c r="BX55" s="88" t="s">
        <v>5</v>
      </c>
      <c r="CL55" s="88" t="s">
        <v>19</v>
      </c>
      <c r="CM55" s="88" t="s">
        <v>84</v>
      </c>
    </row>
    <row r="56" spans="1:91" s="5" customFormat="1" ht="27" customHeight="1">
      <c r="A56" s="78" t="s">
        <v>78</v>
      </c>
      <c r="B56" s="79"/>
      <c r="C56" s="80"/>
      <c r="D56" s="315" t="s">
        <v>85</v>
      </c>
      <c r="E56" s="315"/>
      <c r="F56" s="315"/>
      <c r="G56" s="315"/>
      <c r="H56" s="315"/>
      <c r="I56" s="81"/>
      <c r="J56" s="315" t="s">
        <v>86</v>
      </c>
      <c r="K56" s="315"/>
      <c r="L56" s="315"/>
      <c r="M56" s="315"/>
      <c r="N56" s="315"/>
      <c r="O56" s="315"/>
      <c r="P56" s="315"/>
      <c r="Q56" s="315"/>
      <c r="R56" s="315"/>
      <c r="S56" s="315"/>
      <c r="T56" s="315"/>
      <c r="U56" s="315"/>
      <c r="V56" s="315"/>
      <c r="W56" s="315"/>
      <c r="X56" s="315"/>
      <c r="Y56" s="315"/>
      <c r="Z56" s="315"/>
      <c r="AA56" s="315"/>
      <c r="AB56" s="315"/>
      <c r="AC56" s="315"/>
      <c r="AD56" s="315"/>
      <c r="AE56" s="315"/>
      <c r="AF56" s="315"/>
      <c r="AG56" s="310">
        <f>'SO 02 - Ostatní venkovní ...'!J30</f>
        <v>0</v>
      </c>
      <c r="AH56" s="311"/>
      <c r="AI56" s="311"/>
      <c r="AJ56" s="311"/>
      <c r="AK56" s="311"/>
      <c r="AL56" s="311"/>
      <c r="AM56" s="311"/>
      <c r="AN56" s="310">
        <f t="shared" si="0"/>
        <v>0</v>
      </c>
      <c r="AO56" s="311"/>
      <c r="AP56" s="311"/>
      <c r="AQ56" s="82" t="s">
        <v>81</v>
      </c>
      <c r="AR56" s="83"/>
      <c r="AS56" s="84">
        <v>0</v>
      </c>
      <c r="AT56" s="85">
        <f t="shared" si="1"/>
        <v>0</v>
      </c>
      <c r="AU56" s="86">
        <f>'SO 02 - Ostatní venkovní ...'!P95</f>
        <v>0</v>
      </c>
      <c r="AV56" s="85">
        <f>'SO 02 - Ostatní venkovní ...'!J33</f>
        <v>0</v>
      </c>
      <c r="AW56" s="85">
        <f>'SO 02 - Ostatní venkovní ...'!J34</f>
        <v>0</v>
      </c>
      <c r="AX56" s="85">
        <f>'SO 02 - Ostatní venkovní ...'!J35</f>
        <v>0</v>
      </c>
      <c r="AY56" s="85">
        <f>'SO 02 - Ostatní venkovní ...'!J36</f>
        <v>0</v>
      </c>
      <c r="AZ56" s="85">
        <f>'SO 02 - Ostatní venkovní ...'!F33</f>
        <v>0</v>
      </c>
      <c r="BA56" s="85">
        <f>'SO 02 - Ostatní venkovní ...'!F34</f>
        <v>0</v>
      </c>
      <c r="BB56" s="85">
        <f>'SO 02 - Ostatní venkovní ...'!F35</f>
        <v>0</v>
      </c>
      <c r="BC56" s="85">
        <f>'SO 02 - Ostatní venkovní ...'!F36</f>
        <v>0</v>
      </c>
      <c r="BD56" s="87">
        <f>'SO 02 - Ostatní venkovní ...'!F37</f>
        <v>0</v>
      </c>
      <c r="BT56" s="88" t="s">
        <v>82</v>
      </c>
      <c r="BV56" s="88" t="s">
        <v>76</v>
      </c>
      <c r="BW56" s="88" t="s">
        <v>87</v>
      </c>
      <c r="BX56" s="88" t="s">
        <v>5</v>
      </c>
      <c r="CL56" s="88" t="s">
        <v>19</v>
      </c>
      <c r="CM56" s="88" t="s">
        <v>84</v>
      </c>
    </row>
    <row r="57" spans="1:91" s="5" customFormat="1" ht="16.5" customHeight="1">
      <c r="A57" s="78" t="s">
        <v>78</v>
      </c>
      <c r="B57" s="79"/>
      <c r="C57" s="80"/>
      <c r="D57" s="315" t="s">
        <v>88</v>
      </c>
      <c r="E57" s="315"/>
      <c r="F57" s="315"/>
      <c r="G57" s="315"/>
      <c r="H57" s="315"/>
      <c r="I57" s="81"/>
      <c r="J57" s="315" t="s">
        <v>89</v>
      </c>
      <c r="K57" s="315"/>
      <c r="L57" s="315"/>
      <c r="M57" s="315"/>
      <c r="N57" s="315"/>
      <c r="O57" s="315"/>
      <c r="P57" s="315"/>
      <c r="Q57" s="315"/>
      <c r="R57" s="315"/>
      <c r="S57" s="315"/>
      <c r="T57" s="315"/>
      <c r="U57" s="315"/>
      <c r="V57" s="315"/>
      <c r="W57" s="315"/>
      <c r="X57" s="315"/>
      <c r="Y57" s="315"/>
      <c r="Z57" s="315"/>
      <c r="AA57" s="315"/>
      <c r="AB57" s="315"/>
      <c r="AC57" s="315"/>
      <c r="AD57" s="315"/>
      <c r="AE57" s="315"/>
      <c r="AF57" s="315"/>
      <c r="AG57" s="310">
        <f>'SO 03 - Oprava vnitřních ...'!J30</f>
        <v>0</v>
      </c>
      <c r="AH57" s="311"/>
      <c r="AI57" s="311"/>
      <c r="AJ57" s="311"/>
      <c r="AK57" s="311"/>
      <c r="AL57" s="311"/>
      <c r="AM57" s="311"/>
      <c r="AN57" s="310">
        <f t="shared" si="0"/>
        <v>0</v>
      </c>
      <c r="AO57" s="311"/>
      <c r="AP57" s="311"/>
      <c r="AQ57" s="82" t="s">
        <v>81</v>
      </c>
      <c r="AR57" s="83"/>
      <c r="AS57" s="84">
        <v>0</v>
      </c>
      <c r="AT57" s="85">
        <f t="shared" si="1"/>
        <v>0</v>
      </c>
      <c r="AU57" s="86">
        <f>'SO 03 - Oprava vnitřních ...'!P92</f>
        <v>0</v>
      </c>
      <c r="AV57" s="85">
        <f>'SO 03 - Oprava vnitřních ...'!J33</f>
        <v>0</v>
      </c>
      <c r="AW57" s="85">
        <f>'SO 03 - Oprava vnitřních ...'!J34</f>
        <v>0</v>
      </c>
      <c r="AX57" s="85">
        <f>'SO 03 - Oprava vnitřních ...'!J35</f>
        <v>0</v>
      </c>
      <c r="AY57" s="85">
        <f>'SO 03 - Oprava vnitřních ...'!J36</f>
        <v>0</v>
      </c>
      <c r="AZ57" s="85">
        <f>'SO 03 - Oprava vnitřních ...'!F33</f>
        <v>0</v>
      </c>
      <c r="BA57" s="85">
        <f>'SO 03 - Oprava vnitřních ...'!F34</f>
        <v>0</v>
      </c>
      <c r="BB57" s="85">
        <f>'SO 03 - Oprava vnitřních ...'!F35</f>
        <v>0</v>
      </c>
      <c r="BC57" s="85">
        <f>'SO 03 - Oprava vnitřních ...'!F36</f>
        <v>0</v>
      </c>
      <c r="BD57" s="87">
        <f>'SO 03 - Oprava vnitřních ...'!F37</f>
        <v>0</v>
      </c>
      <c r="BT57" s="88" t="s">
        <v>82</v>
      </c>
      <c r="BV57" s="88" t="s">
        <v>76</v>
      </c>
      <c r="BW57" s="88" t="s">
        <v>90</v>
      </c>
      <c r="BX57" s="88" t="s">
        <v>5</v>
      </c>
      <c r="CL57" s="88" t="s">
        <v>19</v>
      </c>
      <c r="CM57" s="88" t="s">
        <v>84</v>
      </c>
    </row>
    <row r="58" spans="1:91" s="5" customFormat="1" ht="16.5" customHeight="1">
      <c r="A58" s="78" t="s">
        <v>78</v>
      </c>
      <c r="B58" s="79"/>
      <c r="C58" s="80"/>
      <c r="D58" s="315" t="s">
        <v>91</v>
      </c>
      <c r="E58" s="315"/>
      <c r="F58" s="315"/>
      <c r="G58" s="315"/>
      <c r="H58" s="315"/>
      <c r="I58" s="81"/>
      <c r="J58" s="315" t="s">
        <v>92</v>
      </c>
      <c r="K58" s="315"/>
      <c r="L58" s="315"/>
      <c r="M58" s="315"/>
      <c r="N58" s="315"/>
      <c r="O58" s="315"/>
      <c r="P58" s="315"/>
      <c r="Q58" s="315"/>
      <c r="R58" s="315"/>
      <c r="S58" s="315"/>
      <c r="T58" s="315"/>
      <c r="U58" s="315"/>
      <c r="V58" s="315"/>
      <c r="W58" s="315"/>
      <c r="X58" s="315"/>
      <c r="Y58" s="315"/>
      <c r="Z58" s="315"/>
      <c r="AA58" s="315"/>
      <c r="AB58" s="315"/>
      <c r="AC58" s="315"/>
      <c r="AD58" s="315"/>
      <c r="AE58" s="315"/>
      <c r="AF58" s="315"/>
      <c r="AG58" s="310">
        <f>'SO 04 - Elektroinstalace'!J30</f>
        <v>0</v>
      </c>
      <c r="AH58" s="311"/>
      <c r="AI58" s="311"/>
      <c r="AJ58" s="311"/>
      <c r="AK58" s="311"/>
      <c r="AL58" s="311"/>
      <c r="AM58" s="311"/>
      <c r="AN58" s="310">
        <f t="shared" si="0"/>
        <v>0</v>
      </c>
      <c r="AO58" s="311"/>
      <c r="AP58" s="311"/>
      <c r="AQ58" s="82" t="s">
        <v>81</v>
      </c>
      <c r="AR58" s="83"/>
      <c r="AS58" s="84">
        <v>0</v>
      </c>
      <c r="AT58" s="85">
        <f t="shared" si="1"/>
        <v>0</v>
      </c>
      <c r="AU58" s="86">
        <f>'SO 04 - Elektroinstalace'!P86</f>
        <v>0</v>
      </c>
      <c r="AV58" s="85">
        <f>'SO 04 - Elektroinstalace'!J33</f>
        <v>0</v>
      </c>
      <c r="AW58" s="85">
        <f>'SO 04 - Elektroinstalace'!J34</f>
        <v>0</v>
      </c>
      <c r="AX58" s="85">
        <f>'SO 04 - Elektroinstalace'!J35</f>
        <v>0</v>
      </c>
      <c r="AY58" s="85">
        <f>'SO 04 - Elektroinstalace'!J36</f>
        <v>0</v>
      </c>
      <c r="AZ58" s="85">
        <f>'SO 04 - Elektroinstalace'!F33</f>
        <v>0</v>
      </c>
      <c r="BA58" s="85">
        <f>'SO 04 - Elektroinstalace'!F34</f>
        <v>0</v>
      </c>
      <c r="BB58" s="85">
        <f>'SO 04 - Elektroinstalace'!F35</f>
        <v>0</v>
      </c>
      <c r="BC58" s="85">
        <f>'SO 04 - Elektroinstalace'!F36</f>
        <v>0</v>
      </c>
      <c r="BD58" s="87">
        <f>'SO 04 - Elektroinstalace'!F37</f>
        <v>0</v>
      </c>
      <c r="BT58" s="88" t="s">
        <v>82</v>
      </c>
      <c r="BV58" s="88" t="s">
        <v>76</v>
      </c>
      <c r="BW58" s="88" t="s">
        <v>93</v>
      </c>
      <c r="BX58" s="88" t="s">
        <v>5</v>
      </c>
      <c r="CL58" s="88" t="s">
        <v>19</v>
      </c>
      <c r="CM58" s="88" t="s">
        <v>84</v>
      </c>
    </row>
    <row r="59" spans="1:91" s="5" customFormat="1" ht="27" customHeight="1">
      <c r="A59" s="78" t="s">
        <v>78</v>
      </c>
      <c r="B59" s="79"/>
      <c r="C59" s="80"/>
      <c r="D59" s="315" t="s">
        <v>94</v>
      </c>
      <c r="E59" s="315"/>
      <c r="F59" s="315"/>
      <c r="G59" s="315"/>
      <c r="H59" s="315"/>
      <c r="I59" s="81"/>
      <c r="J59" s="315" t="s">
        <v>95</v>
      </c>
      <c r="K59" s="315"/>
      <c r="L59" s="315"/>
      <c r="M59" s="315"/>
      <c r="N59" s="315"/>
      <c r="O59" s="315"/>
      <c r="P59" s="315"/>
      <c r="Q59" s="315"/>
      <c r="R59" s="315"/>
      <c r="S59" s="315"/>
      <c r="T59" s="315"/>
      <c r="U59" s="315"/>
      <c r="V59" s="315"/>
      <c r="W59" s="315"/>
      <c r="X59" s="315"/>
      <c r="Y59" s="315"/>
      <c r="Z59" s="315"/>
      <c r="AA59" s="315"/>
      <c r="AB59" s="315"/>
      <c r="AC59" s="315"/>
      <c r="AD59" s="315"/>
      <c r="AE59" s="315"/>
      <c r="AF59" s="315"/>
      <c r="AG59" s="310">
        <f>'SO 05 - Odstranění přebyt...'!J30</f>
        <v>0</v>
      </c>
      <c r="AH59" s="311"/>
      <c r="AI59" s="311"/>
      <c r="AJ59" s="311"/>
      <c r="AK59" s="311"/>
      <c r="AL59" s="311"/>
      <c r="AM59" s="311"/>
      <c r="AN59" s="310">
        <f t="shared" si="0"/>
        <v>0</v>
      </c>
      <c r="AO59" s="311"/>
      <c r="AP59" s="311"/>
      <c r="AQ59" s="82" t="s">
        <v>81</v>
      </c>
      <c r="AR59" s="83"/>
      <c r="AS59" s="84">
        <v>0</v>
      </c>
      <c r="AT59" s="85">
        <f t="shared" si="1"/>
        <v>0</v>
      </c>
      <c r="AU59" s="86">
        <f>'SO 05 - Odstranění přebyt...'!P81</f>
        <v>0</v>
      </c>
      <c r="AV59" s="85">
        <f>'SO 05 - Odstranění přebyt...'!J33</f>
        <v>0</v>
      </c>
      <c r="AW59" s="85">
        <f>'SO 05 - Odstranění přebyt...'!J34</f>
        <v>0</v>
      </c>
      <c r="AX59" s="85">
        <f>'SO 05 - Odstranění přebyt...'!J35</f>
        <v>0</v>
      </c>
      <c r="AY59" s="85">
        <f>'SO 05 - Odstranění přebyt...'!J36</f>
        <v>0</v>
      </c>
      <c r="AZ59" s="85">
        <f>'SO 05 - Odstranění přebyt...'!F33</f>
        <v>0</v>
      </c>
      <c r="BA59" s="85">
        <f>'SO 05 - Odstranění přebyt...'!F34</f>
        <v>0</v>
      </c>
      <c r="BB59" s="85">
        <f>'SO 05 - Odstranění přebyt...'!F35</f>
        <v>0</v>
      </c>
      <c r="BC59" s="85">
        <f>'SO 05 - Odstranění přebyt...'!F36</f>
        <v>0</v>
      </c>
      <c r="BD59" s="87">
        <f>'SO 05 - Odstranění přebyt...'!F37</f>
        <v>0</v>
      </c>
      <c r="BT59" s="88" t="s">
        <v>82</v>
      </c>
      <c r="BV59" s="88" t="s">
        <v>76</v>
      </c>
      <c r="BW59" s="88" t="s">
        <v>96</v>
      </c>
      <c r="BX59" s="88" t="s">
        <v>5</v>
      </c>
      <c r="CL59" s="88" t="s">
        <v>19</v>
      </c>
      <c r="CM59" s="88" t="s">
        <v>84</v>
      </c>
    </row>
    <row r="60" spans="1:91" s="5" customFormat="1" ht="16.5" customHeight="1">
      <c r="A60" s="78" t="s">
        <v>78</v>
      </c>
      <c r="B60" s="79"/>
      <c r="C60" s="80"/>
      <c r="D60" s="315" t="s">
        <v>97</v>
      </c>
      <c r="E60" s="315"/>
      <c r="F60" s="315"/>
      <c r="G60" s="315"/>
      <c r="H60" s="315"/>
      <c r="I60" s="81"/>
      <c r="J60" s="315" t="s">
        <v>98</v>
      </c>
      <c r="K60" s="315"/>
      <c r="L60" s="315"/>
      <c r="M60" s="315"/>
      <c r="N60" s="315"/>
      <c r="O60" s="315"/>
      <c r="P60" s="315"/>
      <c r="Q60" s="315"/>
      <c r="R60" s="315"/>
      <c r="S60" s="315"/>
      <c r="T60" s="315"/>
      <c r="U60" s="315"/>
      <c r="V60" s="315"/>
      <c r="W60" s="315"/>
      <c r="X60" s="315"/>
      <c r="Y60" s="315"/>
      <c r="Z60" s="315"/>
      <c r="AA60" s="315"/>
      <c r="AB60" s="315"/>
      <c r="AC60" s="315"/>
      <c r="AD60" s="315"/>
      <c r="AE60" s="315"/>
      <c r="AF60" s="315"/>
      <c r="AG60" s="310">
        <f>'SO 06 - VRN'!J30</f>
        <v>0</v>
      </c>
      <c r="AH60" s="311"/>
      <c r="AI60" s="311"/>
      <c r="AJ60" s="311"/>
      <c r="AK60" s="311"/>
      <c r="AL60" s="311"/>
      <c r="AM60" s="311"/>
      <c r="AN60" s="310">
        <f t="shared" si="0"/>
        <v>0</v>
      </c>
      <c r="AO60" s="311"/>
      <c r="AP60" s="311"/>
      <c r="AQ60" s="82" t="s">
        <v>81</v>
      </c>
      <c r="AR60" s="83"/>
      <c r="AS60" s="89">
        <v>0</v>
      </c>
      <c r="AT60" s="90">
        <f t="shared" si="1"/>
        <v>0</v>
      </c>
      <c r="AU60" s="91">
        <f>'SO 06 - VRN'!P83</f>
        <v>0</v>
      </c>
      <c r="AV60" s="90">
        <f>'SO 06 - VRN'!J33</f>
        <v>0</v>
      </c>
      <c r="AW60" s="90">
        <f>'SO 06 - VRN'!J34</f>
        <v>0</v>
      </c>
      <c r="AX60" s="90">
        <f>'SO 06 - VRN'!J35</f>
        <v>0</v>
      </c>
      <c r="AY60" s="90">
        <f>'SO 06 - VRN'!J36</f>
        <v>0</v>
      </c>
      <c r="AZ60" s="90">
        <f>'SO 06 - VRN'!F33</f>
        <v>0</v>
      </c>
      <c r="BA60" s="90">
        <f>'SO 06 - VRN'!F34</f>
        <v>0</v>
      </c>
      <c r="BB60" s="90">
        <f>'SO 06 - VRN'!F35</f>
        <v>0</v>
      </c>
      <c r="BC60" s="90">
        <f>'SO 06 - VRN'!F36</f>
        <v>0</v>
      </c>
      <c r="BD60" s="92">
        <f>'SO 06 - VRN'!F37</f>
        <v>0</v>
      </c>
      <c r="BT60" s="88" t="s">
        <v>82</v>
      </c>
      <c r="BV60" s="88" t="s">
        <v>76</v>
      </c>
      <c r="BW60" s="88" t="s">
        <v>99</v>
      </c>
      <c r="BX60" s="88" t="s">
        <v>5</v>
      </c>
      <c r="CL60" s="88" t="s">
        <v>19</v>
      </c>
      <c r="CM60" s="88" t="s">
        <v>84</v>
      </c>
    </row>
    <row r="61" spans="1:91" s="1" customFormat="1" ht="30" customHeight="1">
      <c r="B61" s="30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4"/>
    </row>
    <row r="62" spans="1:91" s="1" customFormat="1" ht="6.95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34"/>
    </row>
  </sheetData>
  <sheetProtection algorithmName="SHA-512" hashValue="iBhu9QxXJK6oRtOAeEvXkaPziORvF8ncymiC7c4cYQ3CoYhaHYS3pn+O9nX70LGqvZRG4jvegs5KOLEeN01Wag==" saltValue="KWWuDjzxSa4xxuG9OXk5bN3l0ZRw9Yvwzb/vLLC48QZcsAyoajvwfzXJa5fSrbCHwScRCOm2C4vk8/g3YlFrOQ==" spinCount="100000" sheet="1" objects="1" scenarios="1" formatColumns="0" formatRows="0"/>
  <mergeCells count="62">
    <mergeCell ref="D60:H60"/>
    <mergeCell ref="J60:AF60"/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AN59:AP59"/>
    <mergeCell ref="AG59:AM59"/>
    <mergeCell ref="AN60:AP60"/>
    <mergeCell ref="AG60:AM60"/>
    <mergeCell ref="AG54:AM54"/>
    <mergeCell ref="AN54:AP54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1 - Oprava fasády, kl...'!C2" display="/"/>
    <hyperlink ref="A56" location="'SO 02 - Ostatní venkovní ...'!C2" display="/"/>
    <hyperlink ref="A57" location="'SO 03 - Oprava vnitřních ...'!C2" display="/"/>
    <hyperlink ref="A58" location="'SO 04 - Elektroinstalace'!C2" display="/"/>
    <hyperlink ref="A59" location="'SO 05 - Odstranění přebyt...'!C2" display="/"/>
    <hyperlink ref="A60" location="'SO 06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22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3" t="s">
        <v>83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84</v>
      </c>
    </row>
    <row r="4" spans="2:46" ht="24.95" customHeight="1">
      <c r="B4" s="16"/>
      <c r="D4" s="97" t="s">
        <v>100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6" t="str">
        <f>'Rekapitulace stavby'!K6</f>
        <v>Zruč nad Sázavou ON – oprava</v>
      </c>
      <c r="F7" s="317"/>
      <c r="G7" s="317"/>
      <c r="H7" s="317"/>
      <c r="L7" s="16"/>
    </row>
    <row r="8" spans="2:46" s="1" customFormat="1" ht="12" customHeight="1">
      <c r="B8" s="34"/>
      <c r="D8" s="98" t="s">
        <v>101</v>
      </c>
      <c r="I8" s="99"/>
      <c r="L8" s="34"/>
    </row>
    <row r="9" spans="2:46" s="1" customFormat="1" ht="36.950000000000003" customHeight="1">
      <c r="B9" s="34"/>
      <c r="E9" s="318" t="s">
        <v>102</v>
      </c>
      <c r="F9" s="319"/>
      <c r="G9" s="319"/>
      <c r="H9" s="31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22</v>
      </c>
      <c r="I12" s="100" t="s">
        <v>23</v>
      </c>
      <c r="J12" s="101" t="str">
        <f>'Rekapitulace stavby'!AN8</f>
        <v>4. 2. 2019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0" t="str">
        <f>'Rekapitulace stavby'!E14</f>
        <v>Vyplň údaj</v>
      </c>
      <c r="F18" s="321"/>
      <c r="G18" s="321"/>
      <c r="H18" s="32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322" t="s">
        <v>19</v>
      </c>
      <c r="F27" s="322"/>
      <c r="G27" s="322"/>
      <c r="H27" s="32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ROUND(J96,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ROUND((SUM(BE96:BE421)),  2)</f>
        <v>0</v>
      </c>
      <c r="I33" s="110">
        <v>0.21</v>
      </c>
      <c r="J33" s="109">
        <f>ROUND(((SUM(BE96:BE421))*I33),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ROUND((SUM(BF96:BF421)),  2)</f>
        <v>0</v>
      </c>
      <c r="I34" s="110">
        <v>0.15</v>
      </c>
      <c r="J34" s="109">
        <f>ROUND(((SUM(BF96:BF421))*I34),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ROUND((SUM(BG96:BG421)),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ROUND((SUM(BH96:BH421)),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ROUND((SUM(BI96:BI421)),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103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3" t="str">
        <f>E7</f>
        <v>Zruč nad Sázavou ON – oprava</v>
      </c>
      <c r="F48" s="324"/>
      <c r="G48" s="324"/>
      <c r="H48" s="324"/>
      <c r="I48" s="99"/>
      <c r="J48" s="31"/>
      <c r="K48" s="31"/>
      <c r="L48" s="34"/>
    </row>
    <row r="49" spans="2:47" s="1" customFormat="1" ht="12" customHeight="1">
      <c r="B49" s="30"/>
      <c r="C49" s="25" t="s">
        <v>101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6" t="str">
        <f>E9</f>
        <v>SO 01 - Oprava fasády, klempířských prvků, výměna otvorových výplní, ček. přístřešku a  střechy přístavby</v>
      </c>
      <c r="F50" s="295"/>
      <c r="G50" s="295"/>
      <c r="H50" s="295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Zruč nad Sázavou</v>
      </c>
      <c r="G52" s="31"/>
      <c r="H52" s="31"/>
      <c r="I52" s="100" t="s">
        <v>23</v>
      </c>
      <c r="J52" s="51" t="str">
        <f>IF(J12="","",J12)</f>
        <v>4. 2. 2019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K. Svobodová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104</v>
      </c>
      <c r="D57" s="126"/>
      <c r="E57" s="126"/>
      <c r="F57" s="126"/>
      <c r="G57" s="126"/>
      <c r="H57" s="126"/>
      <c r="I57" s="127"/>
      <c r="J57" s="128" t="s">
        <v>105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J96</f>
        <v>0</v>
      </c>
      <c r="K59" s="31"/>
      <c r="L59" s="34"/>
      <c r="AU59" s="13" t="s">
        <v>106</v>
      </c>
    </row>
    <row r="60" spans="2:47" s="7" customFormat="1" ht="24.95" customHeight="1">
      <c r="B60" s="130"/>
      <c r="C60" s="131"/>
      <c r="D60" s="132" t="s">
        <v>107</v>
      </c>
      <c r="E60" s="133"/>
      <c r="F60" s="133"/>
      <c r="G60" s="133"/>
      <c r="H60" s="133"/>
      <c r="I60" s="134"/>
      <c r="J60" s="135">
        <f>J97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108</v>
      </c>
      <c r="E61" s="140"/>
      <c r="F61" s="140"/>
      <c r="G61" s="140"/>
      <c r="H61" s="140"/>
      <c r="I61" s="141"/>
      <c r="J61" s="142">
        <f>J98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109</v>
      </c>
      <c r="E62" s="140"/>
      <c r="F62" s="140"/>
      <c r="G62" s="140"/>
      <c r="H62" s="140"/>
      <c r="I62" s="141"/>
      <c r="J62" s="142">
        <f>J101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110</v>
      </c>
      <c r="E63" s="140"/>
      <c r="F63" s="140"/>
      <c r="G63" s="140"/>
      <c r="H63" s="140"/>
      <c r="I63" s="141"/>
      <c r="J63" s="142">
        <f>J138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111</v>
      </c>
      <c r="E64" s="140"/>
      <c r="F64" s="140"/>
      <c r="G64" s="140"/>
      <c r="H64" s="140"/>
      <c r="I64" s="141"/>
      <c r="J64" s="142">
        <f>J151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112</v>
      </c>
      <c r="E65" s="140"/>
      <c r="F65" s="140"/>
      <c r="G65" s="140"/>
      <c r="H65" s="140"/>
      <c r="I65" s="141"/>
      <c r="J65" s="142">
        <f>J208</f>
        <v>0</v>
      </c>
      <c r="K65" s="138"/>
      <c r="L65" s="143"/>
    </row>
    <row r="66" spans="2:12" s="7" customFormat="1" ht="24.95" customHeight="1">
      <c r="B66" s="130"/>
      <c r="C66" s="131"/>
      <c r="D66" s="132" t="s">
        <v>113</v>
      </c>
      <c r="E66" s="133"/>
      <c r="F66" s="133"/>
      <c r="G66" s="133"/>
      <c r="H66" s="133"/>
      <c r="I66" s="134"/>
      <c r="J66" s="135">
        <f>J219</f>
        <v>0</v>
      </c>
      <c r="K66" s="131"/>
      <c r="L66" s="136"/>
    </row>
    <row r="67" spans="2:12" s="8" customFormat="1" ht="19.899999999999999" customHeight="1">
      <c r="B67" s="137"/>
      <c r="C67" s="138"/>
      <c r="D67" s="139" t="s">
        <v>114</v>
      </c>
      <c r="E67" s="140"/>
      <c r="F67" s="140"/>
      <c r="G67" s="140"/>
      <c r="H67" s="140"/>
      <c r="I67" s="141"/>
      <c r="J67" s="142">
        <f>J220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115</v>
      </c>
      <c r="E68" s="140"/>
      <c r="F68" s="140"/>
      <c r="G68" s="140"/>
      <c r="H68" s="140"/>
      <c r="I68" s="141"/>
      <c r="J68" s="142">
        <f>J223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116</v>
      </c>
      <c r="E69" s="140"/>
      <c r="F69" s="140"/>
      <c r="G69" s="140"/>
      <c r="H69" s="140"/>
      <c r="I69" s="141"/>
      <c r="J69" s="142">
        <f>J242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117</v>
      </c>
      <c r="E70" s="140"/>
      <c r="F70" s="140"/>
      <c r="G70" s="140"/>
      <c r="H70" s="140"/>
      <c r="I70" s="141"/>
      <c r="J70" s="142">
        <f>J257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118</v>
      </c>
      <c r="E71" s="140"/>
      <c r="F71" s="140"/>
      <c r="G71" s="140"/>
      <c r="H71" s="140"/>
      <c r="I71" s="141"/>
      <c r="J71" s="142">
        <f>J298</f>
        <v>0</v>
      </c>
      <c r="K71" s="138"/>
      <c r="L71" s="143"/>
    </row>
    <row r="72" spans="2:12" s="8" customFormat="1" ht="19.899999999999999" customHeight="1">
      <c r="B72" s="137"/>
      <c r="C72" s="138"/>
      <c r="D72" s="139" t="s">
        <v>119</v>
      </c>
      <c r="E72" s="140"/>
      <c r="F72" s="140"/>
      <c r="G72" s="140"/>
      <c r="H72" s="140"/>
      <c r="I72" s="141"/>
      <c r="J72" s="142">
        <f>J357</f>
        <v>0</v>
      </c>
      <c r="K72" s="138"/>
      <c r="L72" s="143"/>
    </row>
    <row r="73" spans="2:12" s="8" customFormat="1" ht="19.899999999999999" customHeight="1">
      <c r="B73" s="137"/>
      <c r="C73" s="138"/>
      <c r="D73" s="139" t="s">
        <v>120</v>
      </c>
      <c r="E73" s="140"/>
      <c r="F73" s="140"/>
      <c r="G73" s="140"/>
      <c r="H73" s="140"/>
      <c r="I73" s="141"/>
      <c r="J73" s="142">
        <f>J368</f>
        <v>0</v>
      </c>
      <c r="K73" s="138"/>
      <c r="L73" s="143"/>
    </row>
    <row r="74" spans="2:12" s="8" customFormat="1" ht="19.899999999999999" customHeight="1">
      <c r="B74" s="137"/>
      <c r="C74" s="138"/>
      <c r="D74" s="139" t="s">
        <v>121</v>
      </c>
      <c r="E74" s="140"/>
      <c r="F74" s="140"/>
      <c r="G74" s="140"/>
      <c r="H74" s="140"/>
      <c r="I74" s="141"/>
      <c r="J74" s="142">
        <f>J407</f>
        <v>0</v>
      </c>
      <c r="K74" s="138"/>
      <c r="L74" s="143"/>
    </row>
    <row r="75" spans="2:12" s="7" customFormat="1" ht="24.95" customHeight="1">
      <c r="B75" s="130"/>
      <c r="C75" s="131"/>
      <c r="D75" s="132" t="s">
        <v>122</v>
      </c>
      <c r="E75" s="133"/>
      <c r="F75" s="133"/>
      <c r="G75" s="133"/>
      <c r="H75" s="133"/>
      <c r="I75" s="134"/>
      <c r="J75" s="135">
        <f>J414</f>
        <v>0</v>
      </c>
      <c r="K75" s="131"/>
      <c r="L75" s="136"/>
    </row>
    <row r="76" spans="2:12" s="8" customFormat="1" ht="19.899999999999999" customHeight="1">
      <c r="B76" s="137"/>
      <c r="C76" s="138"/>
      <c r="D76" s="139" t="s">
        <v>123</v>
      </c>
      <c r="E76" s="140"/>
      <c r="F76" s="140"/>
      <c r="G76" s="140"/>
      <c r="H76" s="140"/>
      <c r="I76" s="141"/>
      <c r="J76" s="142">
        <f>J415</f>
        <v>0</v>
      </c>
      <c r="K76" s="138"/>
      <c r="L76" s="143"/>
    </row>
    <row r="77" spans="2:12" s="1" customFormat="1" ht="21.7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121"/>
      <c r="J78" s="43"/>
      <c r="K78" s="43"/>
      <c r="L78" s="34"/>
    </row>
    <row r="82" spans="2:63" s="1" customFormat="1" ht="6.95" customHeight="1">
      <c r="B82" s="44"/>
      <c r="C82" s="45"/>
      <c r="D82" s="45"/>
      <c r="E82" s="45"/>
      <c r="F82" s="45"/>
      <c r="G82" s="45"/>
      <c r="H82" s="45"/>
      <c r="I82" s="124"/>
      <c r="J82" s="45"/>
      <c r="K82" s="45"/>
      <c r="L82" s="34"/>
    </row>
    <row r="83" spans="2:63" s="1" customFormat="1" ht="24.95" customHeight="1">
      <c r="B83" s="30"/>
      <c r="C83" s="19" t="s">
        <v>124</v>
      </c>
      <c r="D83" s="31"/>
      <c r="E83" s="31"/>
      <c r="F83" s="31"/>
      <c r="G83" s="31"/>
      <c r="H83" s="31"/>
      <c r="I83" s="99"/>
      <c r="J83" s="31"/>
      <c r="K83" s="31"/>
      <c r="L83" s="34"/>
    </row>
    <row r="84" spans="2:63" s="1" customFormat="1" ht="6.9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3" s="1" customFormat="1" ht="12" customHeight="1">
      <c r="B85" s="30"/>
      <c r="C85" s="25" t="s">
        <v>16</v>
      </c>
      <c r="D85" s="31"/>
      <c r="E85" s="31"/>
      <c r="F85" s="31"/>
      <c r="G85" s="31"/>
      <c r="H85" s="31"/>
      <c r="I85" s="99"/>
      <c r="J85" s="31"/>
      <c r="K85" s="31"/>
      <c r="L85" s="34"/>
    </row>
    <row r="86" spans="2:63" s="1" customFormat="1" ht="16.5" customHeight="1">
      <c r="B86" s="30"/>
      <c r="C86" s="31"/>
      <c r="D86" s="31"/>
      <c r="E86" s="323" t="str">
        <f>E7</f>
        <v>Zruč nad Sázavou ON – oprava</v>
      </c>
      <c r="F86" s="324"/>
      <c r="G86" s="324"/>
      <c r="H86" s="324"/>
      <c r="I86" s="99"/>
      <c r="J86" s="31"/>
      <c r="K86" s="31"/>
      <c r="L86" s="34"/>
    </row>
    <row r="87" spans="2:63" s="1" customFormat="1" ht="12" customHeight="1">
      <c r="B87" s="30"/>
      <c r="C87" s="25" t="s">
        <v>101</v>
      </c>
      <c r="D87" s="31"/>
      <c r="E87" s="31"/>
      <c r="F87" s="31"/>
      <c r="G87" s="31"/>
      <c r="H87" s="31"/>
      <c r="I87" s="99"/>
      <c r="J87" s="31"/>
      <c r="K87" s="31"/>
      <c r="L87" s="34"/>
    </row>
    <row r="88" spans="2:63" s="1" customFormat="1" ht="16.5" customHeight="1">
      <c r="B88" s="30"/>
      <c r="C88" s="31"/>
      <c r="D88" s="31"/>
      <c r="E88" s="296" t="str">
        <f>E9</f>
        <v>SO 01 - Oprava fasády, klempířských prvků, výměna otvorových výplní, ček. přístřešku a  střechy přístavby</v>
      </c>
      <c r="F88" s="295"/>
      <c r="G88" s="295"/>
      <c r="H88" s="295"/>
      <c r="I88" s="99"/>
      <c r="J88" s="31"/>
      <c r="K88" s="31"/>
      <c r="L88" s="34"/>
    </row>
    <row r="89" spans="2:63" s="1" customFormat="1" ht="6.95" customHeight="1">
      <c r="B89" s="30"/>
      <c r="C89" s="31"/>
      <c r="D89" s="31"/>
      <c r="E89" s="31"/>
      <c r="F89" s="31"/>
      <c r="G89" s="31"/>
      <c r="H89" s="31"/>
      <c r="I89" s="99"/>
      <c r="J89" s="31"/>
      <c r="K89" s="31"/>
      <c r="L89" s="34"/>
    </row>
    <row r="90" spans="2:63" s="1" customFormat="1" ht="12" customHeight="1">
      <c r="B90" s="30"/>
      <c r="C90" s="25" t="s">
        <v>21</v>
      </c>
      <c r="D90" s="31"/>
      <c r="E90" s="31"/>
      <c r="F90" s="23" t="str">
        <f>F12</f>
        <v>Zruč nad Sázavou</v>
      </c>
      <c r="G90" s="31"/>
      <c r="H90" s="31"/>
      <c r="I90" s="100" t="s">
        <v>23</v>
      </c>
      <c r="J90" s="51" t="str">
        <f>IF(J12="","",J12)</f>
        <v>4. 2. 2019</v>
      </c>
      <c r="K90" s="31"/>
      <c r="L90" s="34"/>
    </row>
    <row r="91" spans="2:63" s="1" customFormat="1" ht="6.95" customHeight="1">
      <c r="B91" s="30"/>
      <c r="C91" s="31"/>
      <c r="D91" s="31"/>
      <c r="E91" s="31"/>
      <c r="F91" s="31"/>
      <c r="G91" s="31"/>
      <c r="H91" s="31"/>
      <c r="I91" s="99"/>
      <c r="J91" s="31"/>
      <c r="K91" s="31"/>
      <c r="L91" s="34"/>
    </row>
    <row r="92" spans="2:63" s="1" customFormat="1" ht="13.7" customHeight="1">
      <c r="B92" s="30"/>
      <c r="C92" s="25" t="s">
        <v>25</v>
      </c>
      <c r="D92" s="31"/>
      <c r="E92" s="31"/>
      <c r="F92" s="23" t="str">
        <f>E15</f>
        <v>Správa železniční dopravní cesty, s.o.</v>
      </c>
      <c r="G92" s="31"/>
      <c r="H92" s="31"/>
      <c r="I92" s="100" t="s">
        <v>33</v>
      </c>
      <c r="J92" s="28" t="str">
        <f>E21</f>
        <v xml:space="preserve"> </v>
      </c>
      <c r="K92" s="31"/>
      <c r="L92" s="34"/>
    </row>
    <row r="93" spans="2:63" s="1" customFormat="1" ht="13.7" customHeight="1">
      <c r="B93" s="30"/>
      <c r="C93" s="25" t="s">
        <v>31</v>
      </c>
      <c r="D93" s="31"/>
      <c r="E93" s="31"/>
      <c r="F93" s="23" t="str">
        <f>IF(E18="","",E18)</f>
        <v>Vyplň údaj</v>
      </c>
      <c r="G93" s="31"/>
      <c r="H93" s="31"/>
      <c r="I93" s="100" t="s">
        <v>36</v>
      </c>
      <c r="J93" s="28" t="str">
        <f>E24</f>
        <v>K. Svobodová</v>
      </c>
      <c r="K93" s="31"/>
      <c r="L93" s="34"/>
    </row>
    <row r="94" spans="2:63" s="1" customFormat="1" ht="10.35" customHeight="1">
      <c r="B94" s="30"/>
      <c r="C94" s="31"/>
      <c r="D94" s="31"/>
      <c r="E94" s="31"/>
      <c r="F94" s="31"/>
      <c r="G94" s="31"/>
      <c r="H94" s="31"/>
      <c r="I94" s="99"/>
      <c r="J94" s="31"/>
      <c r="K94" s="31"/>
      <c r="L94" s="34"/>
    </row>
    <row r="95" spans="2:63" s="9" customFormat="1" ht="29.25" customHeight="1">
      <c r="B95" s="144"/>
      <c r="C95" s="145" t="s">
        <v>125</v>
      </c>
      <c r="D95" s="146" t="s">
        <v>59</v>
      </c>
      <c r="E95" s="146" t="s">
        <v>55</v>
      </c>
      <c r="F95" s="146" t="s">
        <v>56</v>
      </c>
      <c r="G95" s="146" t="s">
        <v>126</v>
      </c>
      <c r="H95" s="146" t="s">
        <v>127</v>
      </c>
      <c r="I95" s="147" t="s">
        <v>128</v>
      </c>
      <c r="J95" s="146" t="s">
        <v>105</v>
      </c>
      <c r="K95" s="148" t="s">
        <v>129</v>
      </c>
      <c r="L95" s="149"/>
      <c r="M95" s="60" t="s">
        <v>19</v>
      </c>
      <c r="N95" s="61" t="s">
        <v>44</v>
      </c>
      <c r="O95" s="61" t="s">
        <v>130</v>
      </c>
      <c r="P95" s="61" t="s">
        <v>131</v>
      </c>
      <c r="Q95" s="61" t="s">
        <v>132</v>
      </c>
      <c r="R95" s="61" t="s">
        <v>133</v>
      </c>
      <c r="S95" s="61" t="s">
        <v>134</v>
      </c>
      <c r="T95" s="62" t="s">
        <v>135</v>
      </c>
    </row>
    <row r="96" spans="2:63" s="1" customFormat="1" ht="22.9" customHeight="1">
      <c r="B96" s="30"/>
      <c r="C96" s="67" t="s">
        <v>136</v>
      </c>
      <c r="D96" s="31"/>
      <c r="E96" s="31"/>
      <c r="F96" s="31"/>
      <c r="G96" s="31"/>
      <c r="H96" s="31"/>
      <c r="I96" s="99"/>
      <c r="J96" s="150">
        <f>BK96</f>
        <v>0</v>
      </c>
      <c r="K96" s="31"/>
      <c r="L96" s="34"/>
      <c r="M96" s="63"/>
      <c r="N96" s="64"/>
      <c r="O96" s="64"/>
      <c r="P96" s="151">
        <f>P97+P219+P414</f>
        <v>0</v>
      </c>
      <c r="Q96" s="64"/>
      <c r="R96" s="151">
        <f>R97+R219+R414</f>
        <v>44.223645120000008</v>
      </c>
      <c r="S96" s="64"/>
      <c r="T96" s="152">
        <f>T97+T219+T414</f>
        <v>38.841713499999997</v>
      </c>
      <c r="AT96" s="13" t="s">
        <v>73</v>
      </c>
      <c r="AU96" s="13" t="s">
        <v>106</v>
      </c>
      <c r="BK96" s="153">
        <f>BK97+BK219+BK414</f>
        <v>0</v>
      </c>
    </row>
    <row r="97" spans="2:65" s="10" customFormat="1" ht="25.9" customHeight="1">
      <c r="B97" s="154"/>
      <c r="C97" s="155"/>
      <c r="D97" s="156" t="s">
        <v>73</v>
      </c>
      <c r="E97" s="157" t="s">
        <v>137</v>
      </c>
      <c r="F97" s="157" t="s">
        <v>138</v>
      </c>
      <c r="G97" s="155"/>
      <c r="H97" s="155"/>
      <c r="I97" s="158"/>
      <c r="J97" s="159">
        <f>BK97</f>
        <v>0</v>
      </c>
      <c r="K97" s="155"/>
      <c r="L97" s="160"/>
      <c r="M97" s="161"/>
      <c r="N97" s="162"/>
      <c r="O97" s="162"/>
      <c r="P97" s="163">
        <f>P98+P101+P138+P151+P208</f>
        <v>0</v>
      </c>
      <c r="Q97" s="162"/>
      <c r="R97" s="163">
        <f>R98+R101+R138+R151+R208</f>
        <v>36.991577520000007</v>
      </c>
      <c r="S97" s="162"/>
      <c r="T97" s="164">
        <f>T98+T101+T138+T151+T208</f>
        <v>29.698989999999998</v>
      </c>
      <c r="AR97" s="165" t="s">
        <v>82</v>
      </c>
      <c r="AT97" s="166" t="s">
        <v>73</v>
      </c>
      <c r="AU97" s="166" t="s">
        <v>74</v>
      </c>
      <c r="AY97" s="165" t="s">
        <v>139</v>
      </c>
      <c r="BK97" s="167">
        <f>BK98+BK101+BK138+BK151+BK208</f>
        <v>0</v>
      </c>
    </row>
    <row r="98" spans="2:65" s="10" customFormat="1" ht="22.9" customHeight="1">
      <c r="B98" s="154"/>
      <c r="C98" s="155"/>
      <c r="D98" s="156" t="s">
        <v>73</v>
      </c>
      <c r="E98" s="168" t="s">
        <v>140</v>
      </c>
      <c r="F98" s="168" t="s">
        <v>141</v>
      </c>
      <c r="G98" s="155"/>
      <c r="H98" s="155"/>
      <c r="I98" s="158"/>
      <c r="J98" s="169">
        <f>BK98</f>
        <v>0</v>
      </c>
      <c r="K98" s="155"/>
      <c r="L98" s="160"/>
      <c r="M98" s="161"/>
      <c r="N98" s="162"/>
      <c r="O98" s="162"/>
      <c r="P98" s="163">
        <f>SUM(P99:P100)</f>
        <v>0</v>
      </c>
      <c r="Q98" s="162"/>
      <c r="R98" s="163">
        <f>SUM(R99:R100)</f>
        <v>1.0325</v>
      </c>
      <c r="S98" s="162"/>
      <c r="T98" s="164">
        <f>SUM(T99:T100)</f>
        <v>0</v>
      </c>
      <c r="AR98" s="165" t="s">
        <v>82</v>
      </c>
      <c r="AT98" s="166" t="s">
        <v>73</v>
      </c>
      <c r="AU98" s="166" t="s">
        <v>82</v>
      </c>
      <c r="AY98" s="165" t="s">
        <v>139</v>
      </c>
      <c r="BK98" s="167">
        <f>SUM(BK99:BK100)</f>
        <v>0</v>
      </c>
    </row>
    <row r="99" spans="2:65" s="1" customFormat="1" ht="22.5" customHeight="1">
      <c r="B99" s="30"/>
      <c r="C99" s="170" t="s">
        <v>82</v>
      </c>
      <c r="D99" s="170" t="s">
        <v>142</v>
      </c>
      <c r="E99" s="171" t="s">
        <v>143</v>
      </c>
      <c r="F99" s="172" t="s">
        <v>144</v>
      </c>
      <c r="G99" s="173" t="s">
        <v>145</v>
      </c>
      <c r="H99" s="174">
        <v>10</v>
      </c>
      <c r="I99" s="175"/>
      <c r="J99" s="176">
        <f>ROUND(I99*H99,2)</f>
        <v>0</v>
      </c>
      <c r="K99" s="172" t="s">
        <v>19</v>
      </c>
      <c r="L99" s="34"/>
      <c r="M99" s="177" t="s">
        <v>19</v>
      </c>
      <c r="N99" s="178" t="s">
        <v>45</v>
      </c>
      <c r="O99" s="56"/>
      <c r="P99" s="179">
        <f>O99*H99</f>
        <v>0</v>
      </c>
      <c r="Q99" s="179">
        <v>0.10324999999999999</v>
      </c>
      <c r="R99" s="179">
        <f>Q99*H99</f>
        <v>1.0325</v>
      </c>
      <c r="S99" s="179">
        <v>0</v>
      </c>
      <c r="T99" s="180">
        <f>S99*H99</f>
        <v>0</v>
      </c>
      <c r="AR99" s="13" t="s">
        <v>146</v>
      </c>
      <c r="AT99" s="13" t="s">
        <v>142</v>
      </c>
      <c r="AU99" s="13" t="s">
        <v>84</v>
      </c>
      <c r="AY99" s="13" t="s">
        <v>139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3" t="s">
        <v>82</v>
      </c>
      <c r="BK99" s="181">
        <f>ROUND(I99*H99,2)</f>
        <v>0</v>
      </c>
      <c r="BL99" s="13" t="s">
        <v>146</v>
      </c>
      <c r="BM99" s="13" t="s">
        <v>147</v>
      </c>
    </row>
    <row r="100" spans="2:65" s="1" customFormat="1" ht="19.5">
      <c r="B100" s="30"/>
      <c r="C100" s="31"/>
      <c r="D100" s="182" t="s">
        <v>148</v>
      </c>
      <c r="E100" s="31"/>
      <c r="F100" s="183" t="s">
        <v>144</v>
      </c>
      <c r="G100" s="31"/>
      <c r="H100" s="31"/>
      <c r="I100" s="99"/>
      <c r="J100" s="31"/>
      <c r="K100" s="31"/>
      <c r="L100" s="34"/>
      <c r="M100" s="184"/>
      <c r="N100" s="56"/>
      <c r="O100" s="56"/>
      <c r="P100" s="56"/>
      <c r="Q100" s="56"/>
      <c r="R100" s="56"/>
      <c r="S100" s="56"/>
      <c r="T100" s="57"/>
      <c r="AT100" s="13" t="s">
        <v>148</v>
      </c>
      <c r="AU100" s="13" t="s">
        <v>84</v>
      </c>
    </row>
    <row r="101" spans="2:65" s="10" customFormat="1" ht="22.9" customHeight="1">
      <c r="B101" s="154"/>
      <c r="C101" s="155"/>
      <c r="D101" s="156" t="s">
        <v>73</v>
      </c>
      <c r="E101" s="168" t="s">
        <v>149</v>
      </c>
      <c r="F101" s="168" t="s">
        <v>150</v>
      </c>
      <c r="G101" s="155"/>
      <c r="H101" s="155"/>
      <c r="I101" s="158"/>
      <c r="J101" s="169">
        <f>BK101</f>
        <v>0</v>
      </c>
      <c r="K101" s="155"/>
      <c r="L101" s="160"/>
      <c r="M101" s="161"/>
      <c r="N101" s="162"/>
      <c r="O101" s="162"/>
      <c r="P101" s="163">
        <f>SUM(P102:P137)</f>
        <v>0</v>
      </c>
      <c r="Q101" s="162"/>
      <c r="R101" s="163">
        <f>SUM(R102:R137)</f>
        <v>30.736429420000004</v>
      </c>
      <c r="S101" s="162"/>
      <c r="T101" s="164">
        <f>SUM(T102:T137)</f>
        <v>0</v>
      </c>
      <c r="AR101" s="165" t="s">
        <v>82</v>
      </c>
      <c r="AT101" s="166" t="s">
        <v>73</v>
      </c>
      <c r="AU101" s="166" t="s">
        <v>82</v>
      </c>
      <c r="AY101" s="165" t="s">
        <v>139</v>
      </c>
      <c r="BK101" s="167">
        <f>SUM(BK102:BK137)</f>
        <v>0</v>
      </c>
    </row>
    <row r="102" spans="2:65" s="1" customFormat="1" ht="16.5" customHeight="1">
      <c r="B102" s="30"/>
      <c r="C102" s="170" t="s">
        <v>84</v>
      </c>
      <c r="D102" s="170" t="s">
        <v>142</v>
      </c>
      <c r="E102" s="171" t="s">
        <v>151</v>
      </c>
      <c r="F102" s="172" t="s">
        <v>152</v>
      </c>
      <c r="G102" s="173" t="s">
        <v>153</v>
      </c>
      <c r="H102" s="174">
        <v>3.12</v>
      </c>
      <c r="I102" s="175"/>
      <c r="J102" s="176">
        <f>ROUND(I102*H102,2)</f>
        <v>0</v>
      </c>
      <c r="K102" s="172" t="s">
        <v>154</v>
      </c>
      <c r="L102" s="34"/>
      <c r="M102" s="177" t="s">
        <v>19</v>
      </c>
      <c r="N102" s="178" t="s">
        <v>45</v>
      </c>
      <c r="O102" s="56"/>
      <c r="P102" s="179">
        <f>O102*H102</f>
        <v>0</v>
      </c>
      <c r="Q102" s="179">
        <v>0.04</v>
      </c>
      <c r="R102" s="179">
        <f>Q102*H102</f>
        <v>0.12480000000000001</v>
      </c>
      <c r="S102" s="179">
        <v>0</v>
      </c>
      <c r="T102" s="180">
        <f>S102*H102</f>
        <v>0</v>
      </c>
      <c r="AR102" s="13" t="s">
        <v>146</v>
      </c>
      <c r="AT102" s="13" t="s">
        <v>142</v>
      </c>
      <c r="AU102" s="13" t="s">
        <v>84</v>
      </c>
      <c r="AY102" s="13" t="s">
        <v>139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3" t="s">
        <v>82</v>
      </c>
      <c r="BK102" s="181">
        <f>ROUND(I102*H102,2)</f>
        <v>0</v>
      </c>
      <c r="BL102" s="13" t="s">
        <v>146</v>
      </c>
      <c r="BM102" s="13" t="s">
        <v>155</v>
      </c>
    </row>
    <row r="103" spans="2:65" s="1" customFormat="1" ht="11.25">
      <c r="B103" s="30"/>
      <c r="C103" s="31"/>
      <c r="D103" s="182" t="s">
        <v>148</v>
      </c>
      <c r="E103" s="31"/>
      <c r="F103" s="183" t="s">
        <v>156</v>
      </c>
      <c r="G103" s="31"/>
      <c r="H103" s="31"/>
      <c r="I103" s="99"/>
      <c r="J103" s="31"/>
      <c r="K103" s="31"/>
      <c r="L103" s="34"/>
      <c r="M103" s="184"/>
      <c r="N103" s="56"/>
      <c r="O103" s="56"/>
      <c r="P103" s="56"/>
      <c r="Q103" s="56"/>
      <c r="R103" s="56"/>
      <c r="S103" s="56"/>
      <c r="T103" s="57"/>
      <c r="AT103" s="13" t="s">
        <v>148</v>
      </c>
      <c r="AU103" s="13" t="s">
        <v>84</v>
      </c>
    </row>
    <row r="104" spans="2:65" s="1" customFormat="1" ht="16.5" customHeight="1">
      <c r="B104" s="30"/>
      <c r="C104" s="170" t="s">
        <v>140</v>
      </c>
      <c r="D104" s="170" t="s">
        <v>142</v>
      </c>
      <c r="E104" s="171" t="s">
        <v>157</v>
      </c>
      <c r="F104" s="172" t="s">
        <v>158</v>
      </c>
      <c r="G104" s="173" t="s">
        <v>153</v>
      </c>
      <c r="H104" s="174">
        <v>25</v>
      </c>
      <c r="I104" s="175"/>
      <c r="J104" s="176">
        <f>ROUND(I104*H104,2)</f>
        <v>0</v>
      </c>
      <c r="K104" s="172" t="s">
        <v>154</v>
      </c>
      <c r="L104" s="34"/>
      <c r="M104" s="177" t="s">
        <v>19</v>
      </c>
      <c r="N104" s="178" t="s">
        <v>45</v>
      </c>
      <c r="O104" s="56"/>
      <c r="P104" s="179">
        <f>O104*H104</f>
        <v>0</v>
      </c>
      <c r="Q104" s="179">
        <v>3.3579999999999999E-2</v>
      </c>
      <c r="R104" s="179">
        <f>Q104*H104</f>
        <v>0.83949999999999991</v>
      </c>
      <c r="S104" s="179">
        <v>0</v>
      </c>
      <c r="T104" s="180">
        <f>S104*H104</f>
        <v>0</v>
      </c>
      <c r="AR104" s="13" t="s">
        <v>146</v>
      </c>
      <c r="AT104" s="13" t="s">
        <v>142</v>
      </c>
      <c r="AU104" s="13" t="s">
        <v>84</v>
      </c>
      <c r="AY104" s="13" t="s">
        <v>139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3" t="s">
        <v>82</v>
      </c>
      <c r="BK104" s="181">
        <f>ROUND(I104*H104,2)</f>
        <v>0</v>
      </c>
      <c r="BL104" s="13" t="s">
        <v>146</v>
      </c>
      <c r="BM104" s="13" t="s">
        <v>159</v>
      </c>
    </row>
    <row r="105" spans="2:65" s="1" customFormat="1" ht="11.25">
      <c r="B105" s="30"/>
      <c r="C105" s="31"/>
      <c r="D105" s="182" t="s">
        <v>148</v>
      </c>
      <c r="E105" s="31"/>
      <c r="F105" s="183" t="s">
        <v>160</v>
      </c>
      <c r="G105" s="31"/>
      <c r="H105" s="31"/>
      <c r="I105" s="99"/>
      <c r="J105" s="31"/>
      <c r="K105" s="31"/>
      <c r="L105" s="34"/>
      <c r="M105" s="184"/>
      <c r="N105" s="56"/>
      <c r="O105" s="56"/>
      <c r="P105" s="56"/>
      <c r="Q105" s="56"/>
      <c r="R105" s="56"/>
      <c r="S105" s="56"/>
      <c r="T105" s="57"/>
      <c r="AT105" s="13" t="s">
        <v>148</v>
      </c>
      <c r="AU105" s="13" t="s">
        <v>84</v>
      </c>
    </row>
    <row r="106" spans="2:65" s="1" customFormat="1" ht="16.5" customHeight="1">
      <c r="B106" s="30"/>
      <c r="C106" s="170" t="s">
        <v>146</v>
      </c>
      <c r="D106" s="170" t="s">
        <v>142</v>
      </c>
      <c r="E106" s="171" t="s">
        <v>161</v>
      </c>
      <c r="F106" s="172" t="s">
        <v>162</v>
      </c>
      <c r="G106" s="173" t="s">
        <v>163</v>
      </c>
      <c r="H106" s="174">
        <v>112.65</v>
      </c>
      <c r="I106" s="175"/>
      <c r="J106" s="176">
        <f>ROUND(I106*H106,2)</f>
        <v>0</v>
      </c>
      <c r="K106" s="172" t="s">
        <v>154</v>
      </c>
      <c r="L106" s="34"/>
      <c r="M106" s="177" t="s">
        <v>19</v>
      </c>
      <c r="N106" s="178" t="s">
        <v>45</v>
      </c>
      <c r="O106" s="56"/>
      <c r="P106" s="179">
        <f>O106*H106</f>
        <v>0</v>
      </c>
      <c r="Q106" s="179">
        <v>1.5E-3</v>
      </c>
      <c r="R106" s="179">
        <f>Q106*H106</f>
        <v>0.16897500000000001</v>
      </c>
      <c r="S106" s="179">
        <v>0</v>
      </c>
      <c r="T106" s="180">
        <f>S106*H106</f>
        <v>0</v>
      </c>
      <c r="AR106" s="13" t="s">
        <v>146</v>
      </c>
      <c r="AT106" s="13" t="s">
        <v>142</v>
      </c>
      <c r="AU106" s="13" t="s">
        <v>84</v>
      </c>
      <c r="AY106" s="13" t="s">
        <v>139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3" t="s">
        <v>82</v>
      </c>
      <c r="BK106" s="181">
        <f>ROUND(I106*H106,2)</f>
        <v>0</v>
      </c>
      <c r="BL106" s="13" t="s">
        <v>146</v>
      </c>
      <c r="BM106" s="13" t="s">
        <v>164</v>
      </c>
    </row>
    <row r="107" spans="2:65" s="1" customFormat="1" ht="11.25">
      <c r="B107" s="30"/>
      <c r="C107" s="31"/>
      <c r="D107" s="182" t="s">
        <v>148</v>
      </c>
      <c r="E107" s="31"/>
      <c r="F107" s="183" t="s">
        <v>165</v>
      </c>
      <c r="G107" s="31"/>
      <c r="H107" s="31"/>
      <c r="I107" s="99"/>
      <c r="J107" s="31"/>
      <c r="K107" s="31"/>
      <c r="L107" s="34"/>
      <c r="M107" s="184"/>
      <c r="N107" s="56"/>
      <c r="O107" s="56"/>
      <c r="P107" s="56"/>
      <c r="Q107" s="56"/>
      <c r="R107" s="56"/>
      <c r="S107" s="56"/>
      <c r="T107" s="57"/>
      <c r="AT107" s="13" t="s">
        <v>148</v>
      </c>
      <c r="AU107" s="13" t="s">
        <v>84</v>
      </c>
    </row>
    <row r="108" spans="2:65" s="1" customFormat="1" ht="16.5" customHeight="1">
      <c r="B108" s="30"/>
      <c r="C108" s="170" t="s">
        <v>166</v>
      </c>
      <c r="D108" s="170" t="s">
        <v>142</v>
      </c>
      <c r="E108" s="171" t="s">
        <v>167</v>
      </c>
      <c r="F108" s="172" t="s">
        <v>168</v>
      </c>
      <c r="G108" s="173" t="s">
        <v>153</v>
      </c>
      <c r="H108" s="174">
        <v>403.48599999999999</v>
      </c>
      <c r="I108" s="175"/>
      <c r="J108" s="176">
        <f>ROUND(I108*H108,2)</f>
        <v>0</v>
      </c>
      <c r="K108" s="172" t="s">
        <v>154</v>
      </c>
      <c r="L108" s="34"/>
      <c r="M108" s="177" t="s">
        <v>19</v>
      </c>
      <c r="N108" s="178" t="s">
        <v>45</v>
      </c>
      <c r="O108" s="56"/>
      <c r="P108" s="179">
        <f>O108*H108</f>
        <v>0</v>
      </c>
      <c r="Q108" s="179">
        <v>7.3499999999999998E-3</v>
      </c>
      <c r="R108" s="179">
        <f>Q108*H108</f>
        <v>2.9656221</v>
      </c>
      <c r="S108" s="179">
        <v>0</v>
      </c>
      <c r="T108" s="180">
        <f>S108*H108</f>
        <v>0</v>
      </c>
      <c r="AR108" s="13" t="s">
        <v>146</v>
      </c>
      <c r="AT108" s="13" t="s">
        <v>142</v>
      </c>
      <c r="AU108" s="13" t="s">
        <v>84</v>
      </c>
      <c r="AY108" s="13" t="s">
        <v>139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3" t="s">
        <v>82</v>
      </c>
      <c r="BK108" s="181">
        <f>ROUND(I108*H108,2)</f>
        <v>0</v>
      </c>
      <c r="BL108" s="13" t="s">
        <v>146</v>
      </c>
      <c r="BM108" s="13" t="s">
        <v>169</v>
      </c>
    </row>
    <row r="109" spans="2:65" s="1" customFormat="1" ht="11.25">
      <c r="B109" s="30"/>
      <c r="C109" s="31"/>
      <c r="D109" s="182" t="s">
        <v>148</v>
      </c>
      <c r="E109" s="31"/>
      <c r="F109" s="183" t="s">
        <v>170</v>
      </c>
      <c r="G109" s="31"/>
      <c r="H109" s="31"/>
      <c r="I109" s="99"/>
      <c r="J109" s="31"/>
      <c r="K109" s="31"/>
      <c r="L109" s="34"/>
      <c r="M109" s="184"/>
      <c r="N109" s="56"/>
      <c r="O109" s="56"/>
      <c r="P109" s="56"/>
      <c r="Q109" s="56"/>
      <c r="R109" s="56"/>
      <c r="S109" s="56"/>
      <c r="T109" s="57"/>
      <c r="AT109" s="13" t="s">
        <v>148</v>
      </c>
      <c r="AU109" s="13" t="s">
        <v>84</v>
      </c>
    </row>
    <row r="110" spans="2:65" s="1" customFormat="1" ht="16.5" customHeight="1">
      <c r="B110" s="30"/>
      <c r="C110" s="170" t="s">
        <v>149</v>
      </c>
      <c r="D110" s="170" t="s">
        <v>142</v>
      </c>
      <c r="E110" s="171" t="s">
        <v>171</v>
      </c>
      <c r="F110" s="172" t="s">
        <v>172</v>
      </c>
      <c r="G110" s="173" t="s">
        <v>153</v>
      </c>
      <c r="H110" s="174">
        <v>403.48599999999999</v>
      </c>
      <c r="I110" s="175"/>
      <c r="J110" s="176">
        <f>ROUND(I110*H110,2)</f>
        <v>0</v>
      </c>
      <c r="K110" s="172" t="s">
        <v>154</v>
      </c>
      <c r="L110" s="34"/>
      <c r="M110" s="177" t="s">
        <v>19</v>
      </c>
      <c r="N110" s="178" t="s">
        <v>45</v>
      </c>
      <c r="O110" s="56"/>
      <c r="P110" s="179">
        <f>O110*H110</f>
        <v>0</v>
      </c>
      <c r="Q110" s="179">
        <v>2.5999999999999998E-4</v>
      </c>
      <c r="R110" s="179">
        <f>Q110*H110</f>
        <v>0.10490635999999999</v>
      </c>
      <c r="S110" s="179">
        <v>0</v>
      </c>
      <c r="T110" s="180">
        <f>S110*H110</f>
        <v>0</v>
      </c>
      <c r="AR110" s="13" t="s">
        <v>146</v>
      </c>
      <c r="AT110" s="13" t="s">
        <v>142</v>
      </c>
      <c r="AU110" s="13" t="s">
        <v>84</v>
      </c>
      <c r="AY110" s="13" t="s">
        <v>139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3" t="s">
        <v>82</v>
      </c>
      <c r="BK110" s="181">
        <f>ROUND(I110*H110,2)</f>
        <v>0</v>
      </c>
      <c r="BL110" s="13" t="s">
        <v>146</v>
      </c>
      <c r="BM110" s="13" t="s">
        <v>173</v>
      </c>
    </row>
    <row r="111" spans="2:65" s="1" customFormat="1" ht="11.25">
      <c r="B111" s="30"/>
      <c r="C111" s="31"/>
      <c r="D111" s="182" t="s">
        <v>148</v>
      </c>
      <c r="E111" s="31"/>
      <c r="F111" s="183" t="s">
        <v>174</v>
      </c>
      <c r="G111" s="31"/>
      <c r="H111" s="31"/>
      <c r="I111" s="99"/>
      <c r="J111" s="31"/>
      <c r="K111" s="31"/>
      <c r="L111" s="34"/>
      <c r="M111" s="184"/>
      <c r="N111" s="56"/>
      <c r="O111" s="56"/>
      <c r="P111" s="56"/>
      <c r="Q111" s="56"/>
      <c r="R111" s="56"/>
      <c r="S111" s="56"/>
      <c r="T111" s="57"/>
      <c r="AT111" s="13" t="s">
        <v>148</v>
      </c>
      <c r="AU111" s="13" t="s">
        <v>84</v>
      </c>
    </row>
    <row r="112" spans="2:65" s="1" customFormat="1" ht="16.5" customHeight="1">
      <c r="B112" s="30"/>
      <c r="C112" s="170" t="s">
        <v>175</v>
      </c>
      <c r="D112" s="170" t="s">
        <v>142</v>
      </c>
      <c r="E112" s="171" t="s">
        <v>176</v>
      </c>
      <c r="F112" s="172" t="s">
        <v>177</v>
      </c>
      <c r="G112" s="173" t="s">
        <v>153</v>
      </c>
      <c r="H112" s="174">
        <v>403.48599999999999</v>
      </c>
      <c r="I112" s="175"/>
      <c r="J112" s="176">
        <f>ROUND(I112*H112,2)</f>
        <v>0</v>
      </c>
      <c r="K112" s="172" t="s">
        <v>154</v>
      </c>
      <c r="L112" s="34"/>
      <c r="M112" s="177" t="s">
        <v>19</v>
      </c>
      <c r="N112" s="178" t="s">
        <v>45</v>
      </c>
      <c r="O112" s="56"/>
      <c r="P112" s="179">
        <f>O112*H112</f>
        <v>0</v>
      </c>
      <c r="Q112" s="179">
        <v>2.0480000000000002E-2</v>
      </c>
      <c r="R112" s="179">
        <f>Q112*H112</f>
        <v>8.2633932800000007</v>
      </c>
      <c r="S112" s="179">
        <v>0</v>
      </c>
      <c r="T112" s="180">
        <f>S112*H112</f>
        <v>0</v>
      </c>
      <c r="AR112" s="13" t="s">
        <v>146</v>
      </c>
      <c r="AT112" s="13" t="s">
        <v>142</v>
      </c>
      <c r="AU112" s="13" t="s">
        <v>84</v>
      </c>
      <c r="AY112" s="13" t="s">
        <v>139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3" t="s">
        <v>82</v>
      </c>
      <c r="BK112" s="181">
        <f>ROUND(I112*H112,2)</f>
        <v>0</v>
      </c>
      <c r="BL112" s="13" t="s">
        <v>146</v>
      </c>
      <c r="BM112" s="13" t="s">
        <v>178</v>
      </c>
    </row>
    <row r="113" spans="2:65" s="1" customFormat="1" ht="11.25">
      <c r="B113" s="30"/>
      <c r="C113" s="31"/>
      <c r="D113" s="182" t="s">
        <v>148</v>
      </c>
      <c r="E113" s="31"/>
      <c r="F113" s="183" t="s">
        <v>179</v>
      </c>
      <c r="G113" s="31"/>
      <c r="H113" s="31"/>
      <c r="I113" s="99"/>
      <c r="J113" s="31"/>
      <c r="K113" s="31"/>
      <c r="L113" s="34"/>
      <c r="M113" s="184"/>
      <c r="N113" s="56"/>
      <c r="O113" s="56"/>
      <c r="P113" s="56"/>
      <c r="Q113" s="56"/>
      <c r="R113" s="56"/>
      <c r="S113" s="56"/>
      <c r="T113" s="57"/>
      <c r="AT113" s="13" t="s">
        <v>148</v>
      </c>
      <c r="AU113" s="13" t="s">
        <v>84</v>
      </c>
    </row>
    <row r="114" spans="2:65" s="1" customFormat="1" ht="16.5" customHeight="1">
      <c r="B114" s="30"/>
      <c r="C114" s="170" t="s">
        <v>180</v>
      </c>
      <c r="D114" s="170" t="s">
        <v>142</v>
      </c>
      <c r="E114" s="171" t="s">
        <v>181</v>
      </c>
      <c r="F114" s="172" t="s">
        <v>182</v>
      </c>
      <c r="G114" s="173" t="s">
        <v>153</v>
      </c>
      <c r="H114" s="174">
        <v>403.48599999999999</v>
      </c>
      <c r="I114" s="175"/>
      <c r="J114" s="176">
        <f>ROUND(I114*H114,2)</f>
        <v>0</v>
      </c>
      <c r="K114" s="172" t="s">
        <v>154</v>
      </c>
      <c r="L114" s="34"/>
      <c r="M114" s="177" t="s">
        <v>19</v>
      </c>
      <c r="N114" s="178" t="s">
        <v>45</v>
      </c>
      <c r="O114" s="56"/>
      <c r="P114" s="179">
        <f>O114*H114</f>
        <v>0</v>
      </c>
      <c r="Q114" s="179">
        <v>4.3800000000000002E-3</v>
      </c>
      <c r="R114" s="179">
        <f>Q114*H114</f>
        <v>1.7672686800000001</v>
      </c>
      <c r="S114" s="179">
        <v>0</v>
      </c>
      <c r="T114" s="180">
        <f>S114*H114</f>
        <v>0</v>
      </c>
      <c r="AR114" s="13" t="s">
        <v>146</v>
      </c>
      <c r="AT114" s="13" t="s">
        <v>142</v>
      </c>
      <c r="AU114" s="13" t="s">
        <v>84</v>
      </c>
      <c r="AY114" s="13" t="s">
        <v>139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3" t="s">
        <v>82</v>
      </c>
      <c r="BK114" s="181">
        <f>ROUND(I114*H114,2)</f>
        <v>0</v>
      </c>
      <c r="BL114" s="13" t="s">
        <v>146</v>
      </c>
      <c r="BM114" s="13" t="s">
        <v>183</v>
      </c>
    </row>
    <row r="115" spans="2:65" s="1" customFormat="1" ht="11.25">
      <c r="B115" s="30"/>
      <c r="C115" s="31"/>
      <c r="D115" s="182" t="s">
        <v>148</v>
      </c>
      <c r="E115" s="31"/>
      <c r="F115" s="183" t="s">
        <v>184</v>
      </c>
      <c r="G115" s="31"/>
      <c r="H115" s="31"/>
      <c r="I115" s="99"/>
      <c r="J115" s="31"/>
      <c r="K115" s="31"/>
      <c r="L115" s="34"/>
      <c r="M115" s="184"/>
      <c r="N115" s="56"/>
      <c r="O115" s="56"/>
      <c r="P115" s="56"/>
      <c r="Q115" s="56"/>
      <c r="R115" s="56"/>
      <c r="S115" s="56"/>
      <c r="T115" s="57"/>
      <c r="AT115" s="13" t="s">
        <v>148</v>
      </c>
      <c r="AU115" s="13" t="s">
        <v>84</v>
      </c>
    </row>
    <row r="116" spans="2:65" s="1" customFormat="1" ht="16.5" customHeight="1">
      <c r="B116" s="30"/>
      <c r="C116" s="170" t="s">
        <v>185</v>
      </c>
      <c r="D116" s="170" t="s">
        <v>142</v>
      </c>
      <c r="E116" s="171" t="s">
        <v>186</v>
      </c>
      <c r="F116" s="172" t="s">
        <v>187</v>
      </c>
      <c r="G116" s="173" t="s">
        <v>163</v>
      </c>
      <c r="H116" s="174">
        <v>177.15</v>
      </c>
      <c r="I116" s="175"/>
      <c r="J116" s="176">
        <f>ROUND(I116*H116,2)</f>
        <v>0</v>
      </c>
      <c r="K116" s="172" t="s">
        <v>154</v>
      </c>
      <c r="L116" s="34"/>
      <c r="M116" s="177" t="s">
        <v>19</v>
      </c>
      <c r="N116" s="178" t="s">
        <v>45</v>
      </c>
      <c r="O116" s="56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13" t="s">
        <v>146</v>
      </c>
      <c r="AT116" s="13" t="s">
        <v>142</v>
      </c>
      <c r="AU116" s="13" t="s">
        <v>84</v>
      </c>
      <c r="AY116" s="13" t="s">
        <v>139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3" t="s">
        <v>82</v>
      </c>
      <c r="BK116" s="181">
        <f>ROUND(I116*H116,2)</f>
        <v>0</v>
      </c>
      <c r="BL116" s="13" t="s">
        <v>146</v>
      </c>
      <c r="BM116" s="13" t="s">
        <v>188</v>
      </c>
    </row>
    <row r="117" spans="2:65" s="1" customFormat="1" ht="19.5">
      <c r="B117" s="30"/>
      <c r="C117" s="31"/>
      <c r="D117" s="182" t="s">
        <v>148</v>
      </c>
      <c r="E117" s="31"/>
      <c r="F117" s="183" t="s">
        <v>189</v>
      </c>
      <c r="G117" s="31"/>
      <c r="H117" s="31"/>
      <c r="I117" s="99"/>
      <c r="J117" s="31"/>
      <c r="K117" s="31"/>
      <c r="L117" s="34"/>
      <c r="M117" s="184"/>
      <c r="N117" s="56"/>
      <c r="O117" s="56"/>
      <c r="P117" s="56"/>
      <c r="Q117" s="56"/>
      <c r="R117" s="56"/>
      <c r="S117" s="56"/>
      <c r="T117" s="57"/>
      <c r="AT117" s="13" t="s">
        <v>148</v>
      </c>
      <c r="AU117" s="13" t="s">
        <v>84</v>
      </c>
    </row>
    <row r="118" spans="2:65" s="1" customFormat="1" ht="16.5" customHeight="1">
      <c r="B118" s="30"/>
      <c r="C118" s="185" t="s">
        <v>190</v>
      </c>
      <c r="D118" s="185" t="s">
        <v>191</v>
      </c>
      <c r="E118" s="186" t="s">
        <v>192</v>
      </c>
      <c r="F118" s="187" t="s">
        <v>193</v>
      </c>
      <c r="G118" s="188" t="s">
        <v>163</v>
      </c>
      <c r="H118" s="189">
        <v>186.00800000000001</v>
      </c>
      <c r="I118" s="190"/>
      <c r="J118" s="191">
        <f>ROUND(I118*H118,2)</f>
        <v>0</v>
      </c>
      <c r="K118" s="187" t="s">
        <v>154</v>
      </c>
      <c r="L118" s="192"/>
      <c r="M118" s="193" t="s">
        <v>19</v>
      </c>
      <c r="N118" s="194" t="s">
        <v>45</v>
      </c>
      <c r="O118" s="56"/>
      <c r="P118" s="179">
        <f>O118*H118</f>
        <v>0</v>
      </c>
      <c r="Q118" s="179">
        <v>3.0000000000000001E-5</v>
      </c>
      <c r="R118" s="179">
        <f>Q118*H118</f>
        <v>5.5802400000000002E-3</v>
      </c>
      <c r="S118" s="179">
        <v>0</v>
      </c>
      <c r="T118" s="180">
        <f>S118*H118</f>
        <v>0</v>
      </c>
      <c r="AR118" s="13" t="s">
        <v>180</v>
      </c>
      <c r="AT118" s="13" t="s">
        <v>191</v>
      </c>
      <c r="AU118" s="13" t="s">
        <v>84</v>
      </c>
      <c r="AY118" s="13" t="s">
        <v>139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3" t="s">
        <v>82</v>
      </c>
      <c r="BK118" s="181">
        <f>ROUND(I118*H118,2)</f>
        <v>0</v>
      </c>
      <c r="BL118" s="13" t="s">
        <v>146</v>
      </c>
      <c r="BM118" s="13" t="s">
        <v>194</v>
      </c>
    </row>
    <row r="119" spans="2:65" s="1" customFormat="1" ht="11.25">
      <c r="B119" s="30"/>
      <c r="C119" s="31"/>
      <c r="D119" s="182" t="s">
        <v>148</v>
      </c>
      <c r="E119" s="31"/>
      <c r="F119" s="183" t="s">
        <v>193</v>
      </c>
      <c r="G119" s="31"/>
      <c r="H119" s="31"/>
      <c r="I119" s="99"/>
      <c r="J119" s="31"/>
      <c r="K119" s="31"/>
      <c r="L119" s="34"/>
      <c r="M119" s="184"/>
      <c r="N119" s="56"/>
      <c r="O119" s="56"/>
      <c r="P119" s="56"/>
      <c r="Q119" s="56"/>
      <c r="R119" s="56"/>
      <c r="S119" s="56"/>
      <c r="T119" s="57"/>
      <c r="AT119" s="13" t="s">
        <v>148</v>
      </c>
      <c r="AU119" s="13" t="s">
        <v>84</v>
      </c>
    </row>
    <row r="120" spans="2:65" s="1" customFormat="1" ht="16.5" customHeight="1">
      <c r="B120" s="30"/>
      <c r="C120" s="170" t="s">
        <v>195</v>
      </c>
      <c r="D120" s="170" t="s">
        <v>142</v>
      </c>
      <c r="E120" s="171" t="s">
        <v>196</v>
      </c>
      <c r="F120" s="172" t="s">
        <v>197</v>
      </c>
      <c r="G120" s="173" t="s">
        <v>163</v>
      </c>
      <c r="H120" s="174">
        <v>109.5</v>
      </c>
      <c r="I120" s="175"/>
      <c r="J120" s="176">
        <f>ROUND(I120*H120,2)</f>
        <v>0</v>
      </c>
      <c r="K120" s="172" t="s">
        <v>154</v>
      </c>
      <c r="L120" s="34"/>
      <c r="M120" s="177" t="s">
        <v>19</v>
      </c>
      <c r="N120" s="178" t="s">
        <v>45</v>
      </c>
      <c r="O120" s="56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13" t="s">
        <v>146</v>
      </c>
      <c r="AT120" s="13" t="s">
        <v>142</v>
      </c>
      <c r="AU120" s="13" t="s">
        <v>84</v>
      </c>
      <c r="AY120" s="13" t="s">
        <v>139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3" t="s">
        <v>82</v>
      </c>
      <c r="BK120" s="181">
        <f>ROUND(I120*H120,2)</f>
        <v>0</v>
      </c>
      <c r="BL120" s="13" t="s">
        <v>146</v>
      </c>
      <c r="BM120" s="13" t="s">
        <v>198</v>
      </c>
    </row>
    <row r="121" spans="2:65" s="1" customFormat="1" ht="19.5">
      <c r="B121" s="30"/>
      <c r="C121" s="31"/>
      <c r="D121" s="182" t="s">
        <v>148</v>
      </c>
      <c r="E121" s="31"/>
      <c r="F121" s="183" t="s">
        <v>199</v>
      </c>
      <c r="G121" s="31"/>
      <c r="H121" s="31"/>
      <c r="I121" s="99"/>
      <c r="J121" s="31"/>
      <c r="K121" s="31"/>
      <c r="L121" s="34"/>
      <c r="M121" s="184"/>
      <c r="N121" s="56"/>
      <c r="O121" s="56"/>
      <c r="P121" s="56"/>
      <c r="Q121" s="56"/>
      <c r="R121" s="56"/>
      <c r="S121" s="56"/>
      <c r="T121" s="57"/>
      <c r="AT121" s="13" t="s">
        <v>148</v>
      </c>
      <c r="AU121" s="13" t="s">
        <v>84</v>
      </c>
    </row>
    <row r="122" spans="2:65" s="1" customFormat="1" ht="16.5" customHeight="1">
      <c r="B122" s="30"/>
      <c r="C122" s="185" t="s">
        <v>200</v>
      </c>
      <c r="D122" s="185" t="s">
        <v>191</v>
      </c>
      <c r="E122" s="186" t="s">
        <v>201</v>
      </c>
      <c r="F122" s="187" t="s">
        <v>202</v>
      </c>
      <c r="G122" s="188" t="s">
        <v>163</v>
      </c>
      <c r="H122" s="189">
        <v>114.97499999999999</v>
      </c>
      <c r="I122" s="190"/>
      <c r="J122" s="191">
        <f>ROUND(I122*H122,2)</f>
        <v>0</v>
      </c>
      <c r="K122" s="187" t="s">
        <v>154</v>
      </c>
      <c r="L122" s="192"/>
      <c r="M122" s="193" t="s">
        <v>19</v>
      </c>
      <c r="N122" s="194" t="s">
        <v>45</v>
      </c>
      <c r="O122" s="56"/>
      <c r="P122" s="179">
        <f>O122*H122</f>
        <v>0</v>
      </c>
      <c r="Q122" s="179">
        <v>4.0000000000000003E-5</v>
      </c>
      <c r="R122" s="179">
        <f>Q122*H122</f>
        <v>4.5989999999999998E-3</v>
      </c>
      <c r="S122" s="179">
        <v>0</v>
      </c>
      <c r="T122" s="180">
        <f>S122*H122</f>
        <v>0</v>
      </c>
      <c r="AR122" s="13" t="s">
        <v>180</v>
      </c>
      <c r="AT122" s="13" t="s">
        <v>191</v>
      </c>
      <c r="AU122" s="13" t="s">
        <v>84</v>
      </c>
      <c r="AY122" s="13" t="s">
        <v>139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3" t="s">
        <v>82</v>
      </c>
      <c r="BK122" s="181">
        <f>ROUND(I122*H122,2)</f>
        <v>0</v>
      </c>
      <c r="BL122" s="13" t="s">
        <v>146</v>
      </c>
      <c r="BM122" s="13" t="s">
        <v>203</v>
      </c>
    </row>
    <row r="123" spans="2:65" s="1" customFormat="1" ht="11.25">
      <c r="B123" s="30"/>
      <c r="C123" s="31"/>
      <c r="D123" s="182" t="s">
        <v>148</v>
      </c>
      <c r="E123" s="31"/>
      <c r="F123" s="183" t="s">
        <v>202</v>
      </c>
      <c r="G123" s="31"/>
      <c r="H123" s="31"/>
      <c r="I123" s="99"/>
      <c r="J123" s="31"/>
      <c r="K123" s="31"/>
      <c r="L123" s="34"/>
      <c r="M123" s="184"/>
      <c r="N123" s="56"/>
      <c r="O123" s="56"/>
      <c r="P123" s="56"/>
      <c r="Q123" s="56"/>
      <c r="R123" s="56"/>
      <c r="S123" s="56"/>
      <c r="T123" s="57"/>
      <c r="AT123" s="13" t="s">
        <v>148</v>
      </c>
      <c r="AU123" s="13" t="s">
        <v>84</v>
      </c>
    </row>
    <row r="124" spans="2:65" s="1" customFormat="1" ht="16.5" customHeight="1">
      <c r="B124" s="30"/>
      <c r="C124" s="170" t="s">
        <v>204</v>
      </c>
      <c r="D124" s="170" t="s">
        <v>142</v>
      </c>
      <c r="E124" s="171" t="s">
        <v>205</v>
      </c>
      <c r="F124" s="172" t="s">
        <v>206</v>
      </c>
      <c r="G124" s="173" t="s">
        <v>153</v>
      </c>
      <c r="H124" s="174">
        <v>403.48599999999999</v>
      </c>
      <c r="I124" s="175"/>
      <c r="J124" s="176">
        <f>ROUND(I124*H124,2)</f>
        <v>0</v>
      </c>
      <c r="K124" s="172" t="s">
        <v>154</v>
      </c>
      <c r="L124" s="34"/>
      <c r="M124" s="177" t="s">
        <v>19</v>
      </c>
      <c r="N124" s="178" t="s">
        <v>45</v>
      </c>
      <c r="O124" s="56"/>
      <c r="P124" s="179">
        <f>O124*H124</f>
        <v>0</v>
      </c>
      <c r="Q124" s="179">
        <v>3.798E-2</v>
      </c>
      <c r="R124" s="179">
        <f>Q124*H124</f>
        <v>15.324398279999999</v>
      </c>
      <c r="S124" s="179">
        <v>0</v>
      </c>
      <c r="T124" s="180">
        <f>S124*H124</f>
        <v>0</v>
      </c>
      <c r="AR124" s="13" t="s">
        <v>146</v>
      </c>
      <c r="AT124" s="13" t="s">
        <v>142</v>
      </c>
      <c r="AU124" s="13" t="s">
        <v>84</v>
      </c>
      <c r="AY124" s="13" t="s">
        <v>139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3" t="s">
        <v>82</v>
      </c>
      <c r="BK124" s="181">
        <f>ROUND(I124*H124,2)</f>
        <v>0</v>
      </c>
      <c r="BL124" s="13" t="s">
        <v>146</v>
      </c>
      <c r="BM124" s="13" t="s">
        <v>207</v>
      </c>
    </row>
    <row r="125" spans="2:65" s="1" customFormat="1" ht="11.25">
      <c r="B125" s="30"/>
      <c r="C125" s="31"/>
      <c r="D125" s="182" t="s">
        <v>148</v>
      </c>
      <c r="E125" s="31"/>
      <c r="F125" s="183" t="s">
        <v>208</v>
      </c>
      <c r="G125" s="31"/>
      <c r="H125" s="31"/>
      <c r="I125" s="99"/>
      <c r="J125" s="31"/>
      <c r="K125" s="31"/>
      <c r="L125" s="34"/>
      <c r="M125" s="184"/>
      <c r="N125" s="56"/>
      <c r="O125" s="56"/>
      <c r="P125" s="56"/>
      <c r="Q125" s="56"/>
      <c r="R125" s="56"/>
      <c r="S125" s="56"/>
      <c r="T125" s="57"/>
      <c r="AT125" s="13" t="s">
        <v>148</v>
      </c>
      <c r="AU125" s="13" t="s">
        <v>84</v>
      </c>
    </row>
    <row r="126" spans="2:65" s="1" customFormat="1" ht="16.5" customHeight="1">
      <c r="B126" s="30"/>
      <c r="C126" s="170" t="s">
        <v>209</v>
      </c>
      <c r="D126" s="170" t="s">
        <v>142</v>
      </c>
      <c r="E126" s="171" t="s">
        <v>210</v>
      </c>
      <c r="F126" s="172" t="s">
        <v>211</v>
      </c>
      <c r="G126" s="173" t="s">
        <v>153</v>
      </c>
      <c r="H126" s="174">
        <v>403.48599999999999</v>
      </c>
      <c r="I126" s="175"/>
      <c r="J126" s="176">
        <f>ROUND(I126*H126,2)</f>
        <v>0</v>
      </c>
      <c r="K126" s="172" t="s">
        <v>154</v>
      </c>
      <c r="L126" s="34"/>
      <c r="M126" s="177" t="s">
        <v>19</v>
      </c>
      <c r="N126" s="178" t="s">
        <v>45</v>
      </c>
      <c r="O126" s="56"/>
      <c r="P126" s="179">
        <f>O126*H126</f>
        <v>0</v>
      </c>
      <c r="Q126" s="179">
        <v>2.6800000000000001E-3</v>
      </c>
      <c r="R126" s="179">
        <f>Q126*H126</f>
        <v>1.08134248</v>
      </c>
      <c r="S126" s="179">
        <v>0</v>
      </c>
      <c r="T126" s="180">
        <f>S126*H126</f>
        <v>0</v>
      </c>
      <c r="AR126" s="13" t="s">
        <v>146</v>
      </c>
      <c r="AT126" s="13" t="s">
        <v>142</v>
      </c>
      <c r="AU126" s="13" t="s">
        <v>84</v>
      </c>
      <c r="AY126" s="13" t="s">
        <v>139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3" t="s">
        <v>82</v>
      </c>
      <c r="BK126" s="181">
        <f>ROUND(I126*H126,2)</f>
        <v>0</v>
      </c>
      <c r="BL126" s="13" t="s">
        <v>146</v>
      </c>
      <c r="BM126" s="13" t="s">
        <v>212</v>
      </c>
    </row>
    <row r="127" spans="2:65" s="1" customFormat="1" ht="19.5">
      <c r="B127" s="30"/>
      <c r="C127" s="31"/>
      <c r="D127" s="182" t="s">
        <v>148</v>
      </c>
      <c r="E127" s="31"/>
      <c r="F127" s="183" t="s">
        <v>213</v>
      </c>
      <c r="G127" s="31"/>
      <c r="H127" s="31"/>
      <c r="I127" s="99"/>
      <c r="J127" s="31"/>
      <c r="K127" s="31"/>
      <c r="L127" s="34"/>
      <c r="M127" s="184"/>
      <c r="N127" s="56"/>
      <c r="O127" s="56"/>
      <c r="P127" s="56"/>
      <c r="Q127" s="56"/>
      <c r="R127" s="56"/>
      <c r="S127" s="56"/>
      <c r="T127" s="57"/>
      <c r="AT127" s="13" t="s">
        <v>148</v>
      </c>
      <c r="AU127" s="13" t="s">
        <v>84</v>
      </c>
    </row>
    <row r="128" spans="2:65" s="1" customFormat="1" ht="16.5" customHeight="1">
      <c r="B128" s="30"/>
      <c r="C128" s="170" t="s">
        <v>8</v>
      </c>
      <c r="D128" s="170" t="s">
        <v>142</v>
      </c>
      <c r="E128" s="171" t="s">
        <v>214</v>
      </c>
      <c r="F128" s="172" t="s">
        <v>215</v>
      </c>
      <c r="G128" s="173" t="s">
        <v>153</v>
      </c>
      <c r="H128" s="174">
        <v>61.46</v>
      </c>
      <c r="I128" s="175"/>
      <c r="J128" s="176">
        <f>ROUND(I128*H128,2)</f>
        <v>0</v>
      </c>
      <c r="K128" s="172" t="s">
        <v>154</v>
      </c>
      <c r="L128" s="34"/>
      <c r="M128" s="177" t="s">
        <v>19</v>
      </c>
      <c r="N128" s="178" t="s">
        <v>45</v>
      </c>
      <c r="O128" s="56"/>
      <c r="P128" s="179">
        <f>O128*H128</f>
        <v>0</v>
      </c>
      <c r="Q128" s="179">
        <v>1.4E-3</v>
      </c>
      <c r="R128" s="179">
        <f>Q128*H128</f>
        <v>8.6043999999999995E-2</v>
      </c>
      <c r="S128" s="179">
        <v>0</v>
      </c>
      <c r="T128" s="180">
        <f>S128*H128</f>
        <v>0</v>
      </c>
      <c r="AR128" s="13" t="s">
        <v>146</v>
      </c>
      <c r="AT128" s="13" t="s">
        <v>142</v>
      </c>
      <c r="AU128" s="13" t="s">
        <v>84</v>
      </c>
      <c r="AY128" s="13" t="s">
        <v>139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3" t="s">
        <v>82</v>
      </c>
      <c r="BK128" s="181">
        <f>ROUND(I128*H128,2)</f>
        <v>0</v>
      </c>
      <c r="BL128" s="13" t="s">
        <v>146</v>
      </c>
      <c r="BM128" s="13" t="s">
        <v>216</v>
      </c>
    </row>
    <row r="129" spans="2:65" s="1" customFormat="1" ht="11.25">
      <c r="B129" s="30"/>
      <c r="C129" s="31"/>
      <c r="D129" s="182" t="s">
        <v>148</v>
      </c>
      <c r="E129" s="31"/>
      <c r="F129" s="183" t="s">
        <v>217</v>
      </c>
      <c r="G129" s="31"/>
      <c r="H129" s="31"/>
      <c r="I129" s="99"/>
      <c r="J129" s="31"/>
      <c r="K129" s="31"/>
      <c r="L129" s="34"/>
      <c r="M129" s="184"/>
      <c r="N129" s="56"/>
      <c r="O129" s="56"/>
      <c r="P129" s="56"/>
      <c r="Q129" s="56"/>
      <c r="R129" s="56"/>
      <c r="S129" s="56"/>
      <c r="T129" s="57"/>
      <c r="AT129" s="13" t="s">
        <v>148</v>
      </c>
      <c r="AU129" s="13" t="s">
        <v>84</v>
      </c>
    </row>
    <row r="130" spans="2:65" s="1" customFormat="1" ht="16.5" customHeight="1">
      <c r="B130" s="30"/>
      <c r="C130" s="170" t="s">
        <v>218</v>
      </c>
      <c r="D130" s="170" t="s">
        <v>142</v>
      </c>
      <c r="E130" s="171" t="s">
        <v>219</v>
      </c>
      <c r="F130" s="172" t="s">
        <v>220</v>
      </c>
      <c r="G130" s="173" t="s">
        <v>153</v>
      </c>
      <c r="H130" s="174">
        <v>260.39999999999998</v>
      </c>
      <c r="I130" s="175"/>
      <c r="J130" s="176">
        <f>ROUND(I130*H130,2)</f>
        <v>0</v>
      </c>
      <c r="K130" s="172" t="s">
        <v>154</v>
      </c>
      <c r="L130" s="34"/>
      <c r="M130" s="177" t="s">
        <v>19</v>
      </c>
      <c r="N130" s="178" t="s">
        <v>45</v>
      </c>
      <c r="O130" s="56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13" t="s">
        <v>146</v>
      </c>
      <c r="AT130" s="13" t="s">
        <v>142</v>
      </c>
      <c r="AU130" s="13" t="s">
        <v>84</v>
      </c>
      <c r="AY130" s="13" t="s">
        <v>139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3" t="s">
        <v>82</v>
      </c>
      <c r="BK130" s="181">
        <f>ROUND(I130*H130,2)</f>
        <v>0</v>
      </c>
      <c r="BL130" s="13" t="s">
        <v>146</v>
      </c>
      <c r="BM130" s="13" t="s">
        <v>221</v>
      </c>
    </row>
    <row r="131" spans="2:65" s="1" customFormat="1" ht="11.25">
      <c r="B131" s="30"/>
      <c r="C131" s="31"/>
      <c r="D131" s="182" t="s">
        <v>148</v>
      </c>
      <c r="E131" s="31"/>
      <c r="F131" s="183" t="s">
        <v>222</v>
      </c>
      <c r="G131" s="31"/>
      <c r="H131" s="31"/>
      <c r="I131" s="99"/>
      <c r="J131" s="31"/>
      <c r="K131" s="31"/>
      <c r="L131" s="34"/>
      <c r="M131" s="184"/>
      <c r="N131" s="56"/>
      <c r="O131" s="56"/>
      <c r="P131" s="56"/>
      <c r="Q131" s="56"/>
      <c r="R131" s="56"/>
      <c r="S131" s="56"/>
      <c r="T131" s="57"/>
      <c r="AT131" s="13" t="s">
        <v>148</v>
      </c>
      <c r="AU131" s="13" t="s">
        <v>84</v>
      </c>
    </row>
    <row r="132" spans="2:65" s="1" customFormat="1" ht="16.5" customHeight="1">
      <c r="B132" s="30"/>
      <c r="C132" s="170" t="s">
        <v>223</v>
      </c>
      <c r="D132" s="170" t="s">
        <v>142</v>
      </c>
      <c r="E132" s="171" t="s">
        <v>224</v>
      </c>
      <c r="F132" s="172" t="s">
        <v>225</v>
      </c>
      <c r="G132" s="173" t="s">
        <v>153</v>
      </c>
      <c r="H132" s="174">
        <v>38.728000000000002</v>
      </c>
      <c r="I132" s="175"/>
      <c r="J132" s="176">
        <f>ROUND(I132*H132,2)</f>
        <v>0</v>
      </c>
      <c r="K132" s="172" t="s">
        <v>154</v>
      </c>
      <c r="L132" s="34"/>
      <c r="M132" s="177" t="s">
        <v>19</v>
      </c>
      <c r="N132" s="178" t="s">
        <v>45</v>
      </c>
      <c r="O132" s="56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13" t="s">
        <v>146</v>
      </c>
      <c r="AT132" s="13" t="s">
        <v>142</v>
      </c>
      <c r="AU132" s="13" t="s">
        <v>84</v>
      </c>
      <c r="AY132" s="13" t="s">
        <v>139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3" t="s">
        <v>82</v>
      </c>
      <c r="BK132" s="181">
        <f>ROUND(I132*H132,2)</f>
        <v>0</v>
      </c>
      <c r="BL132" s="13" t="s">
        <v>146</v>
      </c>
      <c r="BM132" s="13" t="s">
        <v>226</v>
      </c>
    </row>
    <row r="133" spans="2:65" s="1" customFormat="1" ht="11.25">
      <c r="B133" s="30"/>
      <c r="C133" s="31"/>
      <c r="D133" s="182" t="s">
        <v>148</v>
      </c>
      <c r="E133" s="31"/>
      <c r="F133" s="183" t="s">
        <v>227</v>
      </c>
      <c r="G133" s="31"/>
      <c r="H133" s="31"/>
      <c r="I133" s="99"/>
      <c r="J133" s="31"/>
      <c r="K133" s="31"/>
      <c r="L133" s="34"/>
      <c r="M133" s="184"/>
      <c r="N133" s="56"/>
      <c r="O133" s="56"/>
      <c r="P133" s="56"/>
      <c r="Q133" s="56"/>
      <c r="R133" s="56"/>
      <c r="S133" s="56"/>
      <c r="T133" s="57"/>
      <c r="AT133" s="13" t="s">
        <v>148</v>
      </c>
      <c r="AU133" s="13" t="s">
        <v>84</v>
      </c>
    </row>
    <row r="134" spans="2:65" s="1" customFormat="1" ht="16.5" customHeight="1">
      <c r="B134" s="30"/>
      <c r="C134" s="170" t="s">
        <v>228</v>
      </c>
      <c r="D134" s="170" t="s">
        <v>142</v>
      </c>
      <c r="E134" s="171" t="s">
        <v>229</v>
      </c>
      <c r="F134" s="172" t="s">
        <v>230</v>
      </c>
      <c r="G134" s="173" t="s">
        <v>153</v>
      </c>
      <c r="H134" s="174">
        <v>403.48599999999999</v>
      </c>
      <c r="I134" s="175"/>
      <c r="J134" s="176">
        <f>ROUND(I134*H134,2)</f>
        <v>0</v>
      </c>
      <c r="K134" s="172" t="s">
        <v>154</v>
      </c>
      <c r="L134" s="34"/>
      <c r="M134" s="177" t="s">
        <v>19</v>
      </c>
      <c r="N134" s="178" t="s">
        <v>45</v>
      </c>
      <c r="O134" s="56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13" t="s">
        <v>146</v>
      </c>
      <c r="AT134" s="13" t="s">
        <v>142</v>
      </c>
      <c r="AU134" s="13" t="s">
        <v>84</v>
      </c>
      <c r="AY134" s="13" t="s">
        <v>139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3" t="s">
        <v>82</v>
      </c>
      <c r="BK134" s="181">
        <f>ROUND(I134*H134,2)</f>
        <v>0</v>
      </c>
      <c r="BL134" s="13" t="s">
        <v>146</v>
      </c>
      <c r="BM134" s="13" t="s">
        <v>231</v>
      </c>
    </row>
    <row r="135" spans="2:65" s="1" customFormat="1" ht="11.25">
      <c r="B135" s="30"/>
      <c r="C135" s="31"/>
      <c r="D135" s="182" t="s">
        <v>148</v>
      </c>
      <c r="E135" s="31"/>
      <c r="F135" s="183" t="s">
        <v>232</v>
      </c>
      <c r="G135" s="31"/>
      <c r="H135" s="31"/>
      <c r="I135" s="99"/>
      <c r="J135" s="31"/>
      <c r="K135" s="31"/>
      <c r="L135" s="34"/>
      <c r="M135" s="184"/>
      <c r="N135" s="56"/>
      <c r="O135" s="56"/>
      <c r="P135" s="56"/>
      <c r="Q135" s="56"/>
      <c r="R135" s="56"/>
      <c r="S135" s="56"/>
      <c r="T135" s="57"/>
      <c r="AT135" s="13" t="s">
        <v>148</v>
      </c>
      <c r="AU135" s="13" t="s">
        <v>84</v>
      </c>
    </row>
    <row r="136" spans="2:65" s="1" customFormat="1" ht="16.5" customHeight="1">
      <c r="B136" s="30"/>
      <c r="C136" s="170" t="s">
        <v>233</v>
      </c>
      <c r="D136" s="170" t="s">
        <v>142</v>
      </c>
      <c r="E136" s="171" t="s">
        <v>234</v>
      </c>
      <c r="F136" s="172" t="s">
        <v>235</v>
      </c>
      <c r="G136" s="173" t="s">
        <v>163</v>
      </c>
      <c r="H136" s="174">
        <v>144.9</v>
      </c>
      <c r="I136" s="175"/>
      <c r="J136" s="176">
        <f>ROUND(I136*H136,2)</f>
        <v>0</v>
      </c>
      <c r="K136" s="172" t="s">
        <v>154</v>
      </c>
      <c r="L136" s="34"/>
      <c r="M136" s="177" t="s">
        <v>19</v>
      </c>
      <c r="N136" s="178" t="s">
        <v>45</v>
      </c>
      <c r="O136" s="56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AR136" s="13" t="s">
        <v>146</v>
      </c>
      <c r="AT136" s="13" t="s">
        <v>142</v>
      </c>
      <c r="AU136" s="13" t="s">
        <v>84</v>
      </c>
      <c r="AY136" s="13" t="s">
        <v>139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3" t="s">
        <v>82</v>
      </c>
      <c r="BK136" s="181">
        <f>ROUND(I136*H136,2)</f>
        <v>0</v>
      </c>
      <c r="BL136" s="13" t="s">
        <v>146</v>
      </c>
      <c r="BM136" s="13" t="s">
        <v>236</v>
      </c>
    </row>
    <row r="137" spans="2:65" s="1" customFormat="1" ht="11.25">
      <c r="B137" s="30"/>
      <c r="C137" s="31"/>
      <c r="D137" s="182" t="s">
        <v>148</v>
      </c>
      <c r="E137" s="31"/>
      <c r="F137" s="183" t="s">
        <v>237</v>
      </c>
      <c r="G137" s="31"/>
      <c r="H137" s="31"/>
      <c r="I137" s="99"/>
      <c r="J137" s="31"/>
      <c r="K137" s="31"/>
      <c r="L137" s="34"/>
      <c r="M137" s="184"/>
      <c r="N137" s="56"/>
      <c r="O137" s="56"/>
      <c r="P137" s="56"/>
      <c r="Q137" s="56"/>
      <c r="R137" s="56"/>
      <c r="S137" s="56"/>
      <c r="T137" s="57"/>
      <c r="AT137" s="13" t="s">
        <v>148</v>
      </c>
      <c r="AU137" s="13" t="s">
        <v>84</v>
      </c>
    </row>
    <row r="138" spans="2:65" s="10" customFormat="1" ht="22.9" customHeight="1">
      <c r="B138" s="154"/>
      <c r="C138" s="155"/>
      <c r="D138" s="156" t="s">
        <v>73</v>
      </c>
      <c r="E138" s="168" t="s">
        <v>180</v>
      </c>
      <c r="F138" s="168" t="s">
        <v>238</v>
      </c>
      <c r="G138" s="155"/>
      <c r="H138" s="155"/>
      <c r="I138" s="158"/>
      <c r="J138" s="169">
        <f>BK138</f>
        <v>0</v>
      </c>
      <c r="K138" s="155"/>
      <c r="L138" s="160"/>
      <c r="M138" s="161"/>
      <c r="N138" s="162"/>
      <c r="O138" s="162"/>
      <c r="P138" s="163">
        <f>SUM(P139:P150)</f>
        <v>0</v>
      </c>
      <c r="Q138" s="162"/>
      <c r="R138" s="163">
        <f>SUM(R139:R150)</f>
        <v>0.43733999999999995</v>
      </c>
      <c r="S138" s="162"/>
      <c r="T138" s="164">
        <f>SUM(T139:T150)</f>
        <v>2.9839999999999998E-2</v>
      </c>
      <c r="AR138" s="165" t="s">
        <v>82</v>
      </c>
      <c r="AT138" s="166" t="s">
        <v>73</v>
      </c>
      <c r="AU138" s="166" t="s">
        <v>82</v>
      </c>
      <c r="AY138" s="165" t="s">
        <v>139</v>
      </c>
      <c r="BK138" s="167">
        <f>SUM(BK139:BK150)</f>
        <v>0</v>
      </c>
    </row>
    <row r="139" spans="2:65" s="1" customFormat="1" ht="16.5" customHeight="1">
      <c r="B139" s="30"/>
      <c r="C139" s="170" t="s">
        <v>239</v>
      </c>
      <c r="D139" s="170" t="s">
        <v>142</v>
      </c>
      <c r="E139" s="171" t="s">
        <v>240</v>
      </c>
      <c r="F139" s="172" t="s">
        <v>241</v>
      </c>
      <c r="G139" s="173" t="s">
        <v>163</v>
      </c>
      <c r="H139" s="174">
        <v>2</v>
      </c>
      <c r="I139" s="175"/>
      <c r="J139" s="176">
        <f>ROUND(I139*H139,2)</f>
        <v>0</v>
      </c>
      <c r="K139" s="172" t="s">
        <v>154</v>
      </c>
      <c r="L139" s="34"/>
      <c r="M139" s="177" t="s">
        <v>19</v>
      </c>
      <c r="N139" s="178" t="s">
        <v>45</v>
      </c>
      <c r="O139" s="56"/>
      <c r="P139" s="179">
        <f>O139*H139</f>
        <v>0</v>
      </c>
      <c r="Q139" s="179">
        <v>0</v>
      </c>
      <c r="R139" s="179">
        <f>Q139*H139</f>
        <v>0</v>
      </c>
      <c r="S139" s="179">
        <v>1.4919999999999999E-2</v>
      </c>
      <c r="T139" s="180">
        <f>S139*H139</f>
        <v>2.9839999999999998E-2</v>
      </c>
      <c r="AR139" s="13" t="s">
        <v>218</v>
      </c>
      <c r="AT139" s="13" t="s">
        <v>142</v>
      </c>
      <c r="AU139" s="13" t="s">
        <v>84</v>
      </c>
      <c r="AY139" s="13" t="s">
        <v>139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3" t="s">
        <v>82</v>
      </c>
      <c r="BK139" s="181">
        <f>ROUND(I139*H139,2)</f>
        <v>0</v>
      </c>
      <c r="BL139" s="13" t="s">
        <v>218</v>
      </c>
      <c r="BM139" s="13" t="s">
        <v>242</v>
      </c>
    </row>
    <row r="140" spans="2:65" s="1" customFormat="1" ht="11.25">
      <c r="B140" s="30"/>
      <c r="C140" s="31"/>
      <c r="D140" s="182" t="s">
        <v>148</v>
      </c>
      <c r="E140" s="31"/>
      <c r="F140" s="183" t="s">
        <v>243</v>
      </c>
      <c r="G140" s="31"/>
      <c r="H140" s="31"/>
      <c r="I140" s="99"/>
      <c r="J140" s="31"/>
      <c r="K140" s="31"/>
      <c r="L140" s="34"/>
      <c r="M140" s="184"/>
      <c r="N140" s="56"/>
      <c r="O140" s="56"/>
      <c r="P140" s="56"/>
      <c r="Q140" s="56"/>
      <c r="R140" s="56"/>
      <c r="S140" s="56"/>
      <c r="T140" s="57"/>
      <c r="AT140" s="13" t="s">
        <v>148</v>
      </c>
      <c r="AU140" s="13" t="s">
        <v>84</v>
      </c>
    </row>
    <row r="141" spans="2:65" s="1" customFormat="1" ht="16.5" customHeight="1">
      <c r="B141" s="30"/>
      <c r="C141" s="170" t="s">
        <v>7</v>
      </c>
      <c r="D141" s="170" t="s">
        <v>142</v>
      </c>
      <c r="E141" s="171" t="s">
        <v>244</v>
      </c>
      <c r="F141" s="172" t="s">
        <v>245</v>
      </c>
      <c r="G141" s="173" t="s">
        <v>145</v>
      </c>
      <c r="H141" s="174">
        <v>4</v>
      </c>
      <c r="I141" s="175"/>
      <c r="J141" s="176">
        <f>ROUND(I141*H141,2)</f>
        <v>0</v>
      </c>
      <c r="K141" s="172" t="s">
        <v>154</v>
      </c>
      <c r="L141" s="34"/>
      <c r="M141" s="177" t="s">
        <v>19</v>
      </c>
      <c r="N141" s="178" t="s">
        <v>45</v>
      </c>
      <c r="O141" s="56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AR141" s="13" t="s">
        <v>146</v>
      </c>
      <c r="AT141" s="13" t="s">
        <v>142</v>
      </c>
      <c r="AU141" s="13" t="s">
        <v>84</v>
      </c>
      <c r="AY141" s="13" t="s">
        <v>139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3" t="s">
        <v>82</v>
      </c>
      <c r="BK141" s="181">
        <f>ROUND(I141*H141,2)</f>
        <v>0</v>
      </c>
      <c r="BL141" s="13" t="s">
        <v>146</v>
      </c>
      <c r="BM141" s="13" t="s">
        <v>246</v>
      </c>
    </row>
    <row r="142" spans="2:65" s="1" customFormat="1" ht="19.5">
      <c r="B142" s="30"/>
      <c r="C142" s="31"/>
      <c r="D142" s="182" t="s">
        <v>148</v>
      </c>
      <c r="E142" s="31"/>
      <c r="F142" s="183" t="s">
        <v>247</v>
      </c>
      <c r="G142" s="31"/>
      <c r="H142" s="31"/>
      <c r="I142" s="99"/>
      <c r="J142" s="31"/>
      <c r="K142" s="31"/>
      <c r="L142" s="34"/>
      <c r="M142" s="184"/>
      <c r="N142" s="56"/>
      <c r="O142" s="56"/>
      <c r="P142" s="56"/>
      <c r="Q142" s="56"/>
      <c r="R142" s="56"/>
      <c r="S142" s="56"/>
      <c r="T142" s="57"/>
      <c r="AT142" s="13" t="s">
        <v>148</v>
      </c>
      <c r="AU142" s="13" t="s">
        <v>84</v>
      </c>
    </row>
    <row r="143" spans="2:65" s="1" customFormat="1" ht="16.5" customHeight="1">
      <c r="B143" s="30"/>
      <c r="C143" s="185" t="s">
        <v>248</v>
      </c>
      <c r="D143" s="185" t="s">
        <v>191</v>
      </c>
      <c r="E143" s="186" t="s">
        <v>249</v>
      </c>
      <c r="F143" s="187" t="s">
        <v>250</v>
      </c>
      <c r="G143" s="188" t="s">
        <v>145</v>
      </c>
      <c r="H143" s="189">
        <v>4</v>
      </c>
      <c r="I143" s="190"/>
      <c r="J143" s="191">
        <f>ROUND(I143*H143,2)</f>
        <v>0</v>
      </c>
      <c r="K143" s="187" t="s">
        <v>154</v>
      </c>
      <c r="L143" s="192"/>
      <c r="M143" s="193" t="s">
        <v>19</v>
      </c>
      <c r="N143" s="194" t="s">
        <v>45</v>
      </c>
      <c r="O143" s="56"/>
      <c r="P143" s="179">
        <f>O143*H143</f>
        <v>0</v>
      </c>
      <c r="Q143" s="179">
        <v>2.9499999999999998E-2</v>
      </c>
      <c r="R143" s="179">
        <f>Q143*H143</f>
        <v>0.11799999999999999</v>
      </c>
      <c r="S143" s="179">
        <v>0</v>
      </c>
      <c r="T143" s="180">
        <f>S143*H143</f>
        <v>0</v>
      </c>
      <c r="AR143" s="13" t="s">
        <v>180</v>
      </c>
      <c r="AT143" s="13" t="s">
        <v>191</v>
      </c>
      <c r="AU143" s="13" t="s">
        <v>84</v>
      </c>
      <c r="AY143" s="13" t="s">
        <v>139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3" t="s">
        <v>82</v>
      </c>
      <c r="BK143" s="181">
        <f>ROUND(I143*H143,2)</f>
        <v>0</v>
      </c>
      <c r="BL143" s="13" t="s">
        <v>146</v>
      </c>
      <c r="BM143" s="13" t="s">
        <v>251</v>
      </c>
    </row>
    <row r="144" spans="2:65" s="1" customFormat="1" ht="11.25">
      <c r="B144" s="30"/>
      <c r="C144" s="31"/>
      <c r="D144" s="182" t="s">
        <v>148</v>
      </c>
      <c r="E144" s="31"/>
      <c r="F144" s="183" t="s">
        <v>250</v>
      </c>
      <c r="G144" s="31"/>
      <c r="H144" s="31"/>
      <c r="I144" s="99"/>
      <c r="J144" s="31"/>
      <c r="K144" s="31"/>
      <c r="L144" s="34"/>
      <c r="M144" s="184"/>
      <c r="N144" s="56"/>
      <c r="O144" s="56"/>
      <c r="P144" s="56"/>
      <c r="Q144" s="56"/>
      <c r="R144" s="56"/>
      <c r="S144" s="56"/>
      <c r="T144" s="57"/>
      <c r="AT144" s="13" t="s">
        <v>148</v>
      </c>
      <c r="AU144" s="13" t="s">
        <v>84</v>
      </c>
    </row>
    <row r="145" spans="2:65" s="1" customFormat="1" ht="16.5" customHeight="1">
      <c r="B145" s="30"/>
      <c r="C145" s="170" t="s">
        <v>252</v>
      </c>
      <c r="D145" s="170" t="s">
        <v>142</v>
      </c>
      <c r="E145" s="171" t="s">
        <v>253</v>
      </c>
      <c r="F145" s="172" t="s">
        <v>254</v>
      </c>
      <c r="G145" s="173" t="s">
        <v>163</v>
      </c>
      <c r="H145" s="174">
        <v>12</v>
      </c>
      <c r="I145" s="175"/>
      <c r="J145" s="176">
        <f>ROUND(I145*H145,2)</f>
        <v>0</v>
      </c>
      <c r="K145" s="172" t="s">
        <v>19</v>
      </c>
      <c r="L145" s="34"/>
      <c r="M145" s="177" t="s">
        <v>19</v>
      </c>
      <c r="N145" s="178" t="s">
        <v>45</v>
      </c>
      <c r="O145" s="56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13" t="s">
        <v>146</v>
      </c>
      <c r="AT145" s="13" t="s">
        <v>142</v>
      </c>
      <c r="AU145" s="13" t="s">
        <v>84</v>
      </c>
      <c r="AY145" s="13" t="s">
        <v>139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3" t="s">
        <v>82</v>
      </c>
      <c r="BK145" s="181">
        <f>ROUND(I145*H145,2)</f>
        <v>0</v>
      </c>
      <c r="BL145" s="13" t="s">
        <v>146</v>
      </c>
      <c r="BM145" s="13" t="s">
        <v>255</v>
      </c>
    </row>
    <row r="146" spans="2:65" s="1" customFormat="1" ht="11.25">
      <c r="B146" s="30"/>
      <c r="C146" s="31"/>
      <c r="D146" s="182" t="s">
        <v>148</v>
      </c>
      <c r="E146" s="31"/>
      <c r="F146" s="183" t="s">
        <v>254</v>
      </c>
      <c r="G146" s="31"/>
      <c r="H146" s="31"/>
      <c r="I146" s="99"/>
      <c r="J146" s="31"/>
      <c r="K146" s="31"/>
      <c r="L146" s="34"/>
      <c r="M146" s="184"/>
      <c r="N146" s="56"/>
      <c r="O146" s="56"/>
      <c r="P146" s="56"/>
      <c r="Q146" s="56"/>
      <c r="R146" s="56"/>
      <c r="S146" s="56"/>
      <c r="T146" s="57"/>
      <c r="AT146" s="13" t="s">
        <v>148</v>
      </c>
      <c r="AU146" s="13" t="s">
        <v>84</v>
      </c>
    </row>
    <row r="147" spans="2:65" s="1" customFormat="1" ht="16.5" customHeight="1">
      <c r="B147" s="30"/>
      <c r="C147" s="170" t="s">
        <v>256</v>
      </c>
      <c r="D147" s="170" t="s">
        <v>142</v>
      </c>
      <c r="E147" s="171" t="s">
        <v>257</v>
      </c>
      <c r="F147" s="172" t="s">
        <v>258</v>
      </c>
      <c r="G147" s="173" t="s">
        <v>145</v>
      </c>
      <c r="H147" s="174">
        <v>1</v>
      </c>
      <c r="I147" s="175"/>
      <c r="J147" s="176">
        <f>ROUND(I147*H147,2)</f>
        <v>0</v>
      </c>
      <c r="K147" s="172" t="s">
        <v>154</v>
      </c>
      <c r="L147" s="34"/>
      <c r="M147" s="177" t="s">
        <v>19</v>
      </c>
      <c r="N147" s="178" t="s">
        <v>45</v>
      </c>
      <c r="O147" s="56"/>
      <c r="P147" s="179">
        <f>O147*H147</f>
        <v>0</v>
      </c>
      <c r="Q147" s="179">
        <v>0.21734000000000001</v>
      </c>
      <c r="R147" s="179">
        <f>Q147*H147</f>
        <v>0.21734000000000001</v>
      </c>
      <c r="S147" s="179">
        <v>0</v>
      </c>
      <c r="T147" s="180">
        <f>S147*H147</f>
        <v>0</v>
      </c>
      <c r="AR147" s="13" t="s">
        <v>146</v>
      </c>
      <c r="AT147" s="13" t="s">
        <v>142</v>
      </c>
      <c r="AU147" s="13" t="s">
        <v>84</v>
      </c>
      <c r="AY147" s="13" t="s">
        <v>139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3" t="s">
        <v>82</v>
      </c>
      <c r="BK147" s="181">
        <f>ROUND(I147*H147,2)</f>
        <v>0</v>
      </c>
      <c r="BL147" s="13" t="s">
        <v>146</v>
      </c>
      <c r="BM147" s="13" t="s">
        <v>259</v>
      </c>
    </row>
    <row r="148" spans="2:65" s="1" customFormat="1" ht="11.25">
      <c r="B148" s="30"/>
      <c r="C148" s="31"/>
      <c r="D148" s="182" t="s">
        <v>148</v>
      </c>
      <c r="E148" s="31"/>
      <c r="F148" s="183" t="s">
        <v>260</v>
      </c>
      <c r="G148" s="31"/>
      <c r="H148" s="31"/>
      <c r="I148" s="99"/>
      <c r="J148" s="31"/>
      <c r="K148" s="31"/>
      <c r="L148" s="34"/>
      <c r="M148" s="184"/>
      <c r="N148" s="56"/>
      <c r="O148" s="56"/>
      <c r="P148" s="56"/>
      <c r="Q148" s="56"/>
      <c r="R148" s="56"/>
      <c r="S148" s="56"/>
      <c r="T148" s="57"/>
      <c r="AT148" s="13" t="s">
        <v>148</v>
      </c>
      <c r="AU148" s="13" t="s">
        <v>84</v>
      </c>
    </row>
    <row r="149" spans="2:65" s="1" customFormat="1" ht="16.5" customHeight="1">
      <c r="B149" s="30"/>
      <c r="C149" s="185" t="s">
        <v>261</v>
      </c>
      <c r="D149" s="185" t="s">
        <v>191</v>
      </c>
      <c r="E149" s="186" t="s">
        <v>262</v>
      </c>
      <c r="F149" s="187" t="s">
        <v>263</v>
      </c>
      <c r="G149" s="188" t="s">
        <v>145</v>
      </c>
      <c r="H149" s="189">
        <v>1</v>
      </c>
      <c r="I149" s="190"/>
      <c r="J149" s="191">
        <f>ROUND(I149*H149,2)</f>
        <v>0</v>
      </c>
      <c r="K149" s="187" t="s">
        <v>19</v>
      </c>
      <c r="L149" s="192"/>
      <c r="M149" s="193" t="s">
        <v>19</v>
      </c>
      <c r="N149" s="194" t="s">
        <v>45</v>
      </c>
      <c r="O149" s="56"/>
      <c r="P149" s="179">
        <f>O149*H149</f>
        <v>0</v>
      </c>
      <c r="Q149" s="179">
        <v>0.10199999999999999</v>
      </c>
      <c r="R149" s="179">
        <f>Q149*H149</f>
        <v>0.10199999999999999</v>
      </c>
      <c r="S149" s="179">
        <v>0</v>
      </c>
      <c r="T149" s="180">
        <f>S149*H149</f>
        <v>0</v>
      </c>
      <c r="AR149" s="13" t="s">
        <v>180</v>
      </c>
      <c r="AT149" s="13" t="s">
        <v>191</v>
      </c>
      <c r="AU149" s="13" t="s">
        <v>84</v>
      </c>
      <c r="AY149" s="13" t="s">
        <v>139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3" t="s">
        <v>82</v>
      </c>
      <c r="BK149" s="181">
        <f>ROUND(I149*H149,2)</f>
        <v>0</v>
      </c>
      <c r="BL149" s="13" t="s">
        <v>146</v>
      </c>
      <c r="BM149" s="13" t="s">
        <v>264</v>
      </c>
    </row>
    <row r="150" spans="2:65" s="1" customFormat="1" ht="11.25">
      <c r="B150" s="30"/>
      <c r="C150" s="31"/>
      <c r="D150" s="182" t="s">
        <v>148</v>
      </c>
      <c r="E150" s="31"/>
      <c r="F150" s="183" t="s">
        <v>263</v>
      </c>
      <c r="G150" s="31"/>
      <c r="H150" s="31"/>
      <c r="I150" s="99"/>
      <c r="J150" s="31"/>
      <c r="K150" s="31"/>
      <c r="L150" s="34"/>
      <c r="M150" s="184"/>
      <c r="N150" s="56"/>
      <c r="O150" s="56"/>
      <c r="P150" s="56"/>
      <c r="Q150" s="56"/>
      <c r="R150" s="56"/>
      <c r="S150" s="56"/>
      <c r="T150" s="57"/>
      <c r="AT150" s="13" t="s">
        <v>148</v>
      </c>
      <c r="AU150" s="13" t="s">
        <v>84</v>
      </c>
    </row>
    <row r="151" spans="2:65" s="10" customFormat="1" ht="22.9" customHeight="1">
      <c r="B151" s="154"/>
      <c r="C151" s="155"/>
      <c r="D151" s="156" t="s">
        <v>73</v>
      </c>
      <c r="E151" s="168" t="s">
        <v>185</v>
      </c>
      <c r="F151" s="168" t="s">
        <v>265</v>
      </c>
      <c r="G151" s="155"/>
      <c r="H151" s="155"/>
      <c r="I151" s="158"/>
      <c r="J151" s="169">
        <f>BK151</f>
        <v>0</v>
      </c>
      <c r="K151" s="155"/>
      <c r="L151" s="160"/>
      <c r="M151" s="161"/>
      <c r="N151" s="162"/>
      <c r="O151" s="162"/>
      <c r="P151" s="163">
        <f>SUM(P152:P207)</f>
        <v>0</v>
      </c>
      <c r="Q151" s="162"/>
      <c r="R151" s="163">
        <f>SUM(R152:R207)</f>
        <v>4.7853081000000008</v>
      </c>
      <c r="S151" s="162"/>
      <c r="T151" s="164">
        <f>SUM(T152:T207)</f>
        <v>29.669149999999998</v>
      </c>
      <c r="AR151" s="165" t="s">
        <v>82</v>
      </c>
      <c r="AT151" s="166" t="s">
        <v>73</v>
      </c>
      <c r="AU151" s="166" t="s">
        <v>82</v>
      </c>
      <c r="AY151" s="165" t="s">
        <v>139</v>
      </c>
      <c r="BK151" s="167">
        <f>SUM(BK152:BK207)</f>
        <v>0</v>
      </c>
    </row>
    <row r="152" spans="2:65" s="1" customFormat="1" ht="22.5" customHeight="1">
      <c r="B152" s="30"/>
      <c r="C152" s="170" t="s">
        <v>266</v>
      </c>
      <c r="D152" s="170" t="s">
        <v>142</v>
      </c>
      <c r="E152" s="171" t="s">
        <v>267</v>
      </c>
      <c r="F152" s="172" t="s">
        <v>268</v>
      </c>
      <c r="G152" s="173" t="s">
        <v>269</v>
      </c>
      <c r="H152" s="174">
        <v>1</v>
      </c>
      <c r="I152" s="175"/>
      <c r="J152" s="176">
        <f>ROUND(I152*H152,2)</f>
        <v>0</v>
      </c>
      <c r="K152" s="172" t="s">
        <v>19</v>
      </c>
      <c r="L152" s="34"/>
      <c r="M152" s="177" t="s">
        <v>19</v>
      </c>
      <c r="N152" s="178" t="s">
        <v>45</v>
      </c>
      <c r="O152" s="56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13" t="s">
        <v>270</v>
      </c>
      <c r="AT152" s="13" t="s">
        <v>142</v>
      </c>
      <c r="AU152" s="13" t="s">
        <v>84</v>
      </c>
      <c r="AY152" s="13" t="s">
        <v>139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3" t="s">
        <v>82</v>
      </c>
      <c r="BK152" s="181">
        <f>ROUND(I152*H152,2)</f>
        <v>0</v>
      </c>
      <c r="BL152" s="13" t="s">
        <v>270</v>
      </c>
      <c r="BM152" s="13" t="s">
        <v>271</v>
      </c>
    </row>
    <row r="153" spans="2:65" s="1" customFormat="1" ht="19.5">
      <c r="B153" s="30"/>
      <c r="C153" s="31"/>
      <c r="D153" s="182" t="s">
        <v>148</v>
      </c>
      <c r="E153" s="31"/>
      <c r="F153" s="183" t="s">
        <v>268</v>
      </c>
      <c r="G153" s="31"/>
      <c r="H153" s="31"/>
      <c r="I153" s="99"/>
      <c r="J153" s="31"/>
      <c r="K153" s="31"/>
      <c r="L153" s="34"/>
      <c r="M153" s="184"/>
      <c r="N153" s="56"/>
      <c r="O153" s="56"/>
      <c r="P153" s="56"/>
      <c r="Q153" s="56"/>
      <c r="R153" s="56"/>
      <c r="S153" s="56"/>
      <c r="T153" s="57"/>
      <c r="AT153" s="13" t="s">
        <v>148</v>
      </c>
      <c r="AU153" s="13" t="s">
        <v>84</v>
      </c>
    </row>
    <row r="154" spans="2:65" s="1" customFormat="1" ht="22.5" customHeight="1">
      <c r="B154" s="30"/>
      <c r="C154" s="170" t="s">
        <v>272</v>
      </c>
      <c r="D154" s="170" t="s">
        <v>142</v>
      </c>
      <c r="E154" s="171" t="s">
        <v>273</v>
      </c>
      <c r="F154" s="172" t="s">
        <v>274</v>
      </c>
      <c r="G154" s="173" t="s">
        <v>269</v>
      </c>
      <c r="H154" s="174">
        <v>1</v>
      </c>
      <c r="I154" s="175"/>
      <c r="J154" s="176">
        <f>ROUND(I154*H154,2)</f>
        <v>0</v>
      </c>
      <c r="K154" s="172" t="s">
        <v>19</v>
      </c>
      <c r="L154" s="34"/>
      <c r="M154" s="177" t="s">
        <v>19</v>
      </c>
      <c r="N154" s="178" t="s">
        <v>45</v>
      </c>
      <c r="O154" s="56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13" t="s">
        <v>146</v>
      </c>
      <c r="AT154" s="13" t="s">
        <v>142</v>
      </c>
      <c r="AU154" s="13" t="s">
        <v>84</v>
      </c>
      <c r="AY154" s="13" t="s">
        <v>139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3" t="s">
        <v>82</v>
      </c>
      <c r="BK154" s="181">
        <f>ROUND(I154*H154,2)</f>
        <v>0</v>
      </c>
      <c r="BL154" s="13" t="s">
        <v>146</v>
      </c>
      <c r="BM154" s="13" t="s">
        <v>275</v>
      </c>
    </row>
    <row r="155" spans="2:65" s="1" customFormat="1" ht="19.5">
      <c r="B155" s="30"/>
      <c r="C155" s="31"/>
      <c r="D155" s="182" t="s">
        <v>148</v>
      </c>
      <c r="E155" s="31"/>
      <c r="F155" s="183" t="s">
        <v>274</v>
      </c>
      <c r="G155" s="31"/>
      <c r="H155" s="31"/>
      <c r="I155" s="99"/>
      <c r="J155" s="31"/>
      <c r="K155" s="31"/>
      <c r="L155" s="34"/>
      <c r="M155" s="184"/>
      <c r="N155" s="56"/>
      <c r="O155" s="56"/>
      <c r="P155" s="56"/>
      <c r="Q155" s="56"/>
      <c r="R155" s="56"/>
      <c r="S155" s="56"/>
      <c r="T155" s="57"/>
      <c r="AT155" s="13" t="s">
        <v>148</v>
      </c>
      <c r="AU155" s="13" t="s">
        <v>84</v>
      </c>
    </row>
    <row r="156" spans="2:65" s="1" customFormat="1" ht="16.5" customHeight="1">
      <c r="B156" s="30"/>
      <c r="C156" s="170" t="s">
        <v>276</v>
      </c>
      <c r="D156" s="170" t="s">
        <v>142</v>
      </c>
      <c r="E156" s="171" t="s">
        <v>277</v>
      </c>
      <c r="F156" s="172" t="s">
        <v>278</v>
      </c>
      <c r="G156" s="173" t="s">
        <v>269</v>
      </c>
      <c r="H156" s="174">
        <v>1</v>
      </c>
      <c r="I156" s="175"/>
      <c r="J156" s="176">
        <f>ROUND(I156*H156,2)</f>
        <v>0</v>
      </c>
      <c r="K156" s="172" t="s">
        <v>19</v>
      </c>
      <c r="L156" s="34"/>
      <c r="M156" s="177" t="s">
        <v>19</v>
      </c>
      <c r="N156" s="178" t="s">
        <v>45</v>
      </c>
      <c r="O156" s="56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13" t="s">
        <v>146</v>
      </c>
      <c r="AT156" s="13" t="s">
        <v>142</v>
      </c>
      <c r="AU156" s="13" t="s">
        <v>84</v>
      </c>
      <c r="AY156" s="13" t="s">
        <v>139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3" t="s">
        <v>82</v>
      </c>
      <c r="BK156" s="181">
        <f>ROUND(I156*H156,2)</f>
        <v>0</v>
      </c>
      <c r="BL156" s="13" t="s">
        <v>146</v>
      </c>
      <c r="BM156" s="13" t="s">
        <v>279</v>
      </c>
    </row>
    <row r="157" spans="2:65" s="1" customFormat="1" ht="11.25">
      <c r="B157" s="30"/>
      <c r="C157" s="31"/>
      <c r="D157" s="182" t="s">
        <v>148</v>
      </c>
      <c r="E157" s="31"/>
      <c r="F157" s="183" t="s">
        <v>278</v>
      </c>
      <c r="G157" s="31"/>
      <c r="H157" s="31"/>
      <c r="I157" s="99"/>
      <c r="J157" s="31"/>
      <c r="K157" s="31"/>
      <c r="L157" s="34"/>
      <c r="M157" s="184"/>
      <c r="N157" s="56"/>
      <c r="O157" s="56"/>
      <c r="P157" s="56"/>
      <c r="Q157" s="56"/>
      <c r="R157" s="56"/>
      <c r="S157" s="56"/>
      <c r="T157" s="57"/>
      <c r="AT157" s="13" t="s">
        <v>148</v>
      </c>
      <c r="AU157" s="13" t="s">
        <v>84</v>
      </c>
    </row>
    <row r="158" spans="2:65" s="1" customFormat="1" ht="22.5" customHeight="1">
      <c r="B158" s="30"/>
      <c r="C158" s="170" t="s">
        <v>280</v>
      </c>
      <c r="D158" s="170" t="s">
        <v>142</v>
      </c>
      <c r="E158" s="171" t="s">
        <v>281</v>
      </c>
      <c r="F158" s="172" t="s">
        <v>282</v>
      </c>
      <c r="G158" s="173" t="s">
        <v>269</v>
      </c>
      <c r="H158" s="174">
        <v>1</v>
      </c>
      <c r="I158" s="175"/>
      <c r="J158" s="176">
        <f>ROUND(I158*H158,2)</f>
        <v>0</v>
      </c>
      <c r="K158" s="172" t="s">
        <v>19</v>
      </c>
      <c r="L158" s="34"/>
      <c r="M158" s="177" t="s">
        <v>19</v>
      </c>
      <c r="N158" s="178" t="s">
        <v>45</v>
      </c>
      <c r="O158" s="56"/>
      <c r="P158" s="179">
        <f>O158*H158</f>
        <v>0</v>
      </c>
      <c r="Q158" s="179">
        <v>5.2999999999999998E-4</v>
      </c>
      <c r="R158" s="179">
        <f>Q158*H158</f>
        <v>5.2999999999999998E-4</v>
      </c>
      <c r="S158" s="179">
        <v>0</v>
      </c>
      <c r="T158" s="180">
        <f>S158*H158</f>
        <v>0</v>
      </c>
      <c r="AR158" s="13" t="s">
        <v>146</v>
      </c>
      <c r="AT158" s="13" t="s">
        <v>142</v>
      </c>
      <c r="AU158" s="13" t="s">
        <v>84</v>
      </c>
      <c r="AY158" s="13" t="s">
        <v>139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3" t="s">
        <v>82</v>
      </c>
      <c r="BK158" s="181">
        <f>ROUND(I158*H158,2)</f>
        <v>0</v>
      </c>
      <c r="BL158" s="13" t="s">
        <v>146</v>
      </c>
      <c r="BM158" s="13" t="s">
        <v>283</v>
      </c>
    </row>
    <row r="159" spans="2:65" s="1" customFormat="1" ht="19.5">
      <c r="B159" s="30"/>
      <c r="C159" s="31"/>
      <c r="D159" s="182" t="s">
        <v>148</v>
      </c>
      <c r="E159" s="31"/>
      <c r="F159" s="183" t="s">
        <v>282</v>
      </c>
      <c r="G159" s="31"/>
      <c r="H159" s="31"/>
      <c r="I159" s="99"/>
      <c r="J159" s="31"/>
      <c r="K159" s="31"/>
      <c r="L159" s="34"/>
      <c r="M159" s="184"/>
      <c r="N159" s="56"/>
      <c r="O159" s="56"/>
      <c r="P159" s="56"/>
      <c r="Q159" s="56"/>
      <c r="R159" s="56"/>
      <c r="S159" s="56"/>
      <c r="T159" s="57"/>
      <c r="AT159" s="13" t="s">
        <v>148</v>
      </c>
      <c r="AU159" s="13" t="s">
        <v>84</v>
      </c>
    </row>
    <row r="160" spans="2:65" s="1" customFormat="1" ht="16.5" customHeight="1">
      <c r="B160" s="30"/>
      <c r="C160" s="170" t="s">
        <v>284</v>
      </c>
      <c r="D160" s="170" t="s">
        <v>142</v>
      </c>
      <c r="E160" s="171" t="s">
        <v>285</v>
      </c>
      <c r="F160" s="172" t="s">
        <v>286</v>
      </c>
      <c r="G160" s="173" t="s">
        <v>153</v>
      </c>
      <c r="H160" s="174">
        <v>460.99599999999998</v>
      </c>
      <c r="I160" s="175"/>
      <c r="J160" s="176">
        <f>ROUND(I160*H160,2)</f>
        <v>0</v>
      </c>
      <c r="K160" s="172" t="s">
        <v>154</v>
      </c>
      <c r="L160" s="34"/>
      <c r="M160" s="177" t="s">
        <v>19</v>
      </c>
      <c r="N160" s="178" t="s">
        <v>45</v>
      </c>
      <c r="O160" s="56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13" t="s">
        <v>146</v>
      </c>
      <c r="AT160" s="13" t="s">
        <v>142</v>
      </c>
      <c r="AU160" s="13" t="s">
        <v>84</v>
      </c>
      <c r="AY160" s="13" t="s">
        <v>139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3" t="s">
        <v>82</v>
      </c>
      <c r="BK160" s="181">
        <f>ROUND(I160*H160,2)</f>
        <v>0</v>
      </c>
      <c r="BL160" s="13" t="s">
        <v>146</v>
      </c>
      <c r="BM160" s="13" t="s">
        <v>287</v>
      </c>
    </row>
    <row r="161" spans="2:65" s="1" customFormat="1" ht="19.5">
      <c r="B161" s="30"/>
      <c r="C161" s="31"/>
      <c r="D161" s="182" t="s">
        <v>148</v>
      </c>
      <c r="E161" s="31"/>
      <c r="F161" s="183" t="s">
        <v>288</v>
      </c>
      <c r="G161" s="31"/>
      <c r="H161" s="31"/>
      <c r="I161" s="99"/>
      <c r="J161" s="31"/>
      <c r="K161" s="31"/>
      <c r="L161" s="34"/>
      <c r="M161" s="184"/>
      <c r="N161" s="56"/>
      <c r="O161" s="56"/>
      <c r="P161" s="56"/>
      <c r="Q161" s="56"/>
      <c r="R161" s="56"/>
      <c r="S161" s="56"/>
      <c r="T161" s="57"/>
      <c r="AT161" s="13" t="s">
        <v>148</v>
      </c>
      <c r="AU161" s="13" t="s">
        <v>84</v>
      </c>
    </row>
    <row r="162" spans="2:65" s="1" customFormat="1" ht="16.5" customHeight="1">
      <c r="B162" s="30"/>
      <c r="C162" s="170" t="s">
        <v>289</v>
      </c>
      <c r="D162" s="170" t="s">
        <v>142</v>
      </c>
      <c r="E162" s="171" t="s">
        <v>290</v>
      </c>
      <c r="F162" s="172" t="s">
        <v>291</v>
      </c>
      <c r="G162" s="173" t="s">
        <v>153</v>
      </c>
      <c r="H162" s="174">
        <v>41489.64</v>
      </c>
      <c r="I162" s="175"/>
      <c r="J162" s="176">
        <f>ROUND(I162*H162,2)</f>
        <v>0</v>
      </c>
      <c r="K162" s="172" t="s">
        <v>154</v>
      </c>
      <c r="L162" s="34"/>
      <c r="M162" s="177" t="s">
        <v>19</v>
      </c>
      <c r="N162" s="178" t="s">
        <v>45</v>
      </c>
      <c r="O162" s="56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13" t="s">
        <v>146</v>
      </c>
      <c r="AT162" s="13" t="s">
        <v>142</v>
      </c>
      <c r="AU162" s="13" t="s">
        <v>84</v>
      </c>
      <c r="AY162" s="13" t="s">
        <v>139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3" t="s">
        <v>82</v>
      </c>
      <c r="BK162" s="181">
        <f>ROUND(I162*H162,2)</f>
        <v>0</v>
      </c>
      <c r="BL162" s="13" t="s">
        <v>146</v>
      </c>
      <c r="BM162" s="13" t="s">
        <v>292</v>
      </c>
    </row>
    <row r="163" spans="2:65" s="1" customFormat="1" ht="19.5">
      <c r="B163" s="30"/>
      <c r="C163" s="31"/>
      <c r="D163" s="182" t="s">
        <v>148</v>
      </c>
      <c r="E163" s="31"/>
      <c r="F163" s="183" t="s">
        <v>293</v>
      </c>
      <c r="G163" s="31"/>
      <c r="H163" s="31"/>
      <c r="I163" s="99"/>
      <c r="J163" s="31"/>
      <c r="K163" s="31"/>
      <c r="L163" s="34"/>
      <c r="M163" s="184"/>
      <c r="N163" s="56"/>
      <c r="O163" s="56"/>
      <c r="P163" s="56"/>
      <c r="Q163" s="56"/>
      <c r="R163" s="56"/>
      <c r="S163" s="56"/>
      <c r="T163" s="57"/>
      <c r="AT163" s="13" t="s">
        <v>148</v>
      </c>
      <c r="AU163" s="13" t="s">
        <v>84</v>
      </c>
    </row>
    <row r="164" spans="2:65" s="1" customFormat="1" ht="16.5" customHeight="1">
      <c r="B164" s="30"/>
      <c r="C164" s="170" t="s">
        <v>294</v>
      </c>
      <c r="D164" s="170" t="s">
        <v>142</v>
      </c>
      <c r="E164" s="171" t="s">
        <v>295</v>
      </c>
      <c r="F164" s="172" t="s">
        <v>296</v>
      </c>
      <c r="G164" s="173" t="s">
        <v>153</v>
      </c>
      <c r="H164" s="174">
        <v>460.99599999999998</v>
      </c>
      <c r="I164" s="175"/>
      <c r="J164" s="176">
        <f>ROUND(I164*H164,2)</f>
        <v>0</v>
      </c>
      <c r="K164" s="172" t="s">
        <v>154</v>
      </c>
      <c r="L164" s="34"/>
      <c r="M164" s="177" t="s">
        <v>19</v>
      </c>
      <c r="N164" s="178" t="s">
        <v>45</v>
      </c>
      <c r="O164" s="56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13" t="s">
        <v>146</v>
      </c>
      <c r="AT164" s="13" t="s">
        <v>142</v>
      </c>
      <c r="AU164" s="13" t="s">
        <v>84</v>
      </c>
      <c r="AY164" s="13" t="s">
        <v>139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3" t="s">
        <v>82</v>
      </c>
      <c r="BK164" s="181">
        <f>ROUND(I164*H164,2)</f>
        <v>0</v>
      </c>
      <c r="BL164" s="13" t="s">
        <v>146</v>
      </c>
      <c r="BM164" s="13" t="s">
        <v>297</v>
      </c>
    </row>
    <row r="165" spans="2:65" s="1" customFormat="1" ht="19.5">
      <c r="B165" s="30"/>
      <c r="C165" s="31"/>
      <c r="D165" s="182" t="s">
        <v>148</v>
      </c>
      <c r="E165" s="31"/>
      <c r="F165" s="183" t="s">
        <v>298</v>
      </c>
      <c r="G165" s="31"/>
      <c r="H165" s="31"/>
      <c r="I165" s="99"/>
      <c r="J165" s="31"/>
      <c r="K165" s="31"/>
      <c r="L165" s="34"/>
      <c r="M165" s="184"/>
      <c r="N165" s="56"/>
      <c r="O165" s="56"/>
      <c r="P165" s="56"/>
      <c r="Q165" s="56"/>
      <c r="R165" s="56"/>
      <c r="S165" s="56"/>
      <c r="T165" s="57"/>
      <c r="AT165" s="13" t="s">
        <v>148</v>
      </c>
      <c r="AU165" s="13" t="s">
        <v>84</v>
      </c>
    </row>
    <row r="166" spans="2:65" s="1" customFormat="1" ht="16.5" customHeight="1">
      <c r="B166" s="30"/>
      <c r="C166" s="170" t="s">
        <v>299</v>
      </c>
      <c r="D166" s="170" t="s">
        <v>142</v>
      </c>
      <c r="E166" s="171" t="s">
        <v>300</v>
      </c>
      <c r="F166" s="172" t="s">
        <v>301</v>
      </c>
      <c r="G166" s="173" t="s">
        <v>153</v>
      </c>
      <c r="H166" s="174">
        <v>460.99599999999998</v>
      </c>
      <c r="I166" s="175"/>
      <c r="J166" s="176">
        <f>ROUND(I166*H166,2)</f>
        <v>0</v>
      </c>
      <c r="K166" s="172" t="s">
        <v>154</v>
      </c>
      <c r="L166" s="34"/>
      <c r="M166" s="177" t="s">
        <v>19</v>
      </c>
      <c r="N166" s="178" t="s">
        <v>45</v>
      </c>
      <c r="O166" s="56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13" t="s">
        <v>146</v>
      </c>
      <c r="AT166" s="13" t="s">
        <v>142</v>
      </c>
      <c r="AU166" s="13" t="s">
        <v>84</v>
      </c>
      <c r="AY166" s="13" t="s">
        <v>139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3" t="s">
        <v>82</v>
      </c>
      <c r="BK166" s="181">
        <f>ROUND(I166*H166,2)</f>
        <v>0</v>
      </c>
      <c r="BL166" s="13" t="s">
        <v>146</v>
      </c>
      <c r="BM166" s="13" t="s">
        <v>302</v>
      </c>
    </row>
    <row r="167" spans="2:65" s="1" customFormat="1" ht="11.25">
      <c r="B167" s="30"/>
      <c r="C167" s="31"/>
      <c r="D167" s="182" t="s">
        <v>148</v>
      </c>
      <c r="E167" s="31"/>
      <c r="F167" s="183" t="s">
        <v>303</v>
      </c>
      <c r="G167" s="31"/>
      <c r="H167" s="31"/>
      <c r="I167" s="99"/>
      <c r="J167" s="31"/>
      <c r="K167" s="31"/>
      <c r="L167" s="34"/>
      <c r="M167" s="184"/>
      <c r="N167" s="56"/>
      <c r="O167" s="56"/>
      <c r="P167" s="56"/>
      <c r="Q167" s="56"/>
      <c r="R167" s="56"/>
      <c r="S167" s="56"/>
      <c r="T167" s="57"/>
      <c r="AT167" s="13" t="s">
        <v>148</v>
      </c>
      <c r="AU167" s="13" t="s">
        <v>84</v>
      </c>
    </row>
    <row r="168" spans="2:65" s="1" customFormat="1" ht="16.5" customHeight="1">
      <c r="B168" s="30"/>
      <c r="C168" s="170" t="s">
        <v>304</v>
      </c>
      <c r="D168" s="170" t="s">
        <v>142</v>
      </c>
      <c r="E168" s="171" t="s">
        <v>305</v>
      </c>
      <c r="F168" s="172" t="s">
        <v>306</v>
      </c>
      <c r="G168" s="173" t="s">
        <v>153</v>
      </c>
      <c r="H168" s="174">
        <v>41489.64</v>
      </c>
      <c r="I168" s="175"/>
      <c r="J168" s="176">
        <f>ROUND(I168*H168,2)</f>
        <v>0</v>
      </c>
      <c r="K168" s="172" t="s">
        <v>154</v>
      </c>
      <c r="L168" s="34"/>
      <c r="M168" s="177" t="s">
        <v>19</v>
      </c>
      <c r="N168" s="178" t="s">
        <v>45</v>
      </c>
      <c r="O168" s="56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13" t="s">
        <v>146</v>
      </c>
      <c r="AT168" s="13" t="s">
        <v>142</v>
      </c>
      <c r="AU168" s="13" t="s">
        <v>84</v>
      </c>
      <c r="AY168" s="13" t="s">
        <v>139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3" t="s">
        <v>82</v>
      </c>
      <c r="BK168" s="181">
        <f>ROUND(I168*H168,2)</f>
        <v>0</v>
      </c>
      <c r="BL168" s="13" t="s">
        <v>146</v>
      </c>
      <c r="BM168" s="13" t="s">
        <v>307</v>
      </c>
    </row>
    <row r="169" spans="2:65" s="1" customFormat="1" ht="11.25">
      <c r="B169" s="30"/>
      <c r="C169" s="31"/>
      <c r="D169" s="182" t="s">
        <v>148</v>
      </c>
      <c r="E169" s="31"/>
      <c r="F169" s="183" t="s">
        <v>308</v>
      </c>
      <c r="G169" s="31"/>
      <c r="H169" s="31"/>
      <c r="I169" s="99"/>
      <c r="J169" s="31"/>
      <c r="K169" s="31"/>
      <c r="L169" s="34"/>
      <c r="M169" s="184"/>
      <c r="N169" s="56"/>
      <c r="O169" s="56"/>
      <c r="P169" s="56"/>
      <c r="Q169" s="56"/>
      <c r="R169" s="56"/>
      <c r="S169" s="56"/>
      <c r="T169" s="57"/>
      <c r="AT169" s="13" t="s">
        <v>148</v>
      </c>
      <c r="AU169" s="13" t="s">
        <v>84</v>
      </c>
    </row>
    <row r="170" spans="2:65" s="1" customFormat="1" ht="16.5" customHeight="1">
      <c r="B170" s="30"/>
      <c r="C170" s="170" t="s">
        <v>309</v>
      </c>
      <c r="D170" s="170" t="s">
        <v>142</v>
      </c>
      <c r="E170" s="171" t="s">
        <v>310</v>
      </c>
      <c r="F170" s="172" t="s">
        <v>311</v>
      </c>
      <c r="G170" s="173" t="s">
        <v>153</v>
      </c>
      <c r="H170" s="174">
        <v>460.99599999999998</v>
      </c>
      <c r="I170" s="175"/>
      <c r="J170" s="176">
        <f>ROUND(I170*H170,2)</f>
        <v>0</v>
      </c>
      <c r="K170" s="172" t="s">
        <v>154</v>
      </c>
      <c r="L170" s="34"/>
      <c r="M170" s="177" t="s">
        <v>19</v>
      </c>
      <c r="N170" s="178" t="s">
        <v>45</v>
      </c>
      <c r="O170" s="56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AR170" s="13" t="s">
        <v>146</v>
      </c>
      <c r="AT170" s="13" t="s">
        <v>142</v>
      </c>
      <c r="AU170" s="13" t="s">
        <v>84</v>
      </c>
      <c r="AY170" s="13" t="s">
        <v>139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3" t="s">
        <v>82</v>
      </c>
      <c r="BK170" s="181">
        <f>ROUND(I170*H170,2)</f>
        <v>0</v>
      </c>
      <c r="BL170" s="13" t="s">
        <v>146</v>
      </c>
      <c r="BM170" s="13" t="s">
        <v>312</v>
      </c>
    </row>
    <row r="171" spans="2:65" s="1" customFormat="1" ht="11.25">
      <c r="B171" s="30"/>
      <c r="C171" s="31"/>
      <c r="D171" s="182" t="s">
        <v>148</v>
      </c>
      <c r="E171" s="31"/>
      <c r="F171" s="183" t="s">
        <v>313</v>
      </c>
      <c r="G171" s="31"/>
      <c r="H171" s="31"/>
      <c r="I171" s="99"/>
      <c r="J171" s="31"/>
      <c r="K171" s="31"/>
      <c r="L171" s="34"/>
      <c r="M171" s="184"/>
      <c r="N171" s="56"/>
      <c r="O171" s="56"/>
      <c r="P171" s="56"/>
      <c r="Q171" s="56"/>
      <c r="R171" s="56"/>
      <c r="S171" s="56"/>
      <c r="T171" s="57"/>
      <c r="AT171" s="13" t="s">
        <v>148</v>
      </c>
      <c r="AU171" s="13" t="s">
        <v>84</v>
      </c>
    </row>
    <row r="172" spans="2:65" s="1" customFormat="1" ht="16.5" customHeight="1">
      <c r="B172" s="30"/>
      <c r="C172" s="170" t="s">
        <v>314</v>
      </c>
      <c r="D172" s="170" t="s">
        <v>142</v>
      </c>
      <c r="E172" s="171" t="s">
        <v>315</v>
      </c>
      <c r="F172" s="172" t="s">
        <v>316</v>
      </c>
      <c r="G172" s="173" t="s">
        <v>153</v>
      </c>
      <c r="H172" s="174">
        <v>85.19</v>
      </c>
      <c r="I172" s="175"/>
      <c r="J172" s="176">
        <f>ROUND(I172*H172,2)</f>
        <v>0</v>
      </c>
      <c r="K172" s="172" t="s">
        <v>154</v>
      </c>
      <c r="L172" s="34"/>
      <c r="M172" s="177" t="s">
        <v>19</v>
      </c>
      <c r="N172" s="178" t="s">
        <v>45</v>
      </c>
      <c r="O172" s="56"/>
      <c r="P172" s="179">
        <f>O172*H172</f>
        <v>0</v>
      </c>
      <c r="Q172" s="179">
        <v>1.0000000000000001E-5</v>
      </c>
      <c r="R172" s="179">
        <f>Q172*H172</f>
        <v>8.5190000000000005E-4</v>
      </c>
      <c r="S172" s="179">
        <v>0</v>
      </c>
      <c r="T172" s="180">
        <f>S172*H172</f>
        <v>0</v>
      </c>
      <c r="AR172" s="13" t="s">
        <v>146</v>
      </c>
      <c r="AT172" s="13" t="s">
        <v>142</v>
      </c>
      <c r="AU172" s="13" t="s">
        <v>84</v>
      </c>
      <c r="AY172" s="13" t="s">
        <v>139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3" t="s">
        <v>82</v>
      </c>
      <c r="BK172" s="181">
        <f>ROUND(I172*H172,2)</f>
        <v>0</v>
      </c>
      <c r="BL172" s="13" t="s">
        <v>146</v>
      </c>
      <c r="BM172" s="13" t="s">
        <v>317</v>
      </c>
    </row>
    <row r="173" spans="2:65" s="1" customFormat="1" ht="11.25">
      <c r="B173" s="30"/>
      <c r="C173" s="31"/>
      <c r="D173" s="182" t="s">
        <v>148</v>
      </c>
      <c r="E173" s="31"/>
      <c r="F173" s="183" t="s">
        <v>318</v>
      </c>
      <c r="G173" s="31"/>
      <c r="H173" s="31"/>
      <c r="I173" s="99"/>
      <c r="J173" s="31"/>
      <c r="K173" s="31"/>
      <c r="L173" s="34"/>
      <c r="M173" s="184"/>
      <c r="N173" s="56"/>
      <c r="O173" s="56"/>
      <c r="P173" s="56"/>
      <c r="Q173" s="56"/>
      <c r="R173" s="56"/>
      <c r="S173" s="56"/>
      <c r="T173" s="57"/>
      <c r="AT173" s="13" t="s">
        <v>148</v>
      </c>
      <c r="AU173" s="13" t="s">
        <v>84</v>
      </c>
    </row>
    <row r="174" spans="2:65" s="1" customFormat="1" ht="16.5" customHeight="1">
      <c r="B174" s="30"/>
      <c r="C174" s="170" t="s">
        <v>319</v>
      </c>
      <c r="D174" s="170" t="s">
        <v>142</v>
      </c>
      <c r="E174" s="171" t="s">
        <v>320</v>
      </c>
      <c r="F174" s="172" t="s">
        <v>321</v>
      </c>
      <c r="G174" s="173" t="s">
        <v>163</v>
      </c>
      <c r="H174" s="174">
        <v>21</v>
      </c>
      <c r="I174" s="175"/>
      <c r="J174" s="176">
        <f>ROUND(I174*H174,2)</f>
        <v>0</v>
      </c>
      <c r="K174" s="172" t="s">
        <v>154</v>
      </c>
      <c r="L174" s="34"/>
      <c r="M174" s="177" t="s">
        <v>19</v>
      </c>
      <c r="N174" s="178" t="s">
        <v>45</v>
      </c>
      <c r="O174" s="56"/>
      <c r="P174" s="179">
        <f>O174*H174</f>
        <v>0</v>
      </c>
      <c r="Q174" s="179">
        <v>0</v>
      </c>
      <c r="R174" s="179">
        <f>Q174*H174</f>
        <v>0</v>
      </c>
      <c r="S174" s="179">
        <v>8.9999999999999993E-3</v>
      </c>
      <c r="T174" s="180">
        <f>S174*H174</f>
        <v>0.18899999999999997</v>
      </c>
      <c r="AR174" s="13" t="s">
        <v>146</v>
      </c>
      <c r="AT174" s="13" t="s">
        <v>142</v>
      </c>
      <c r="AU174" s="13" t="s">
        <v>84</v>
      </c>
      <c r="AY174" s="13" t="s">
        <v>139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3" t="s">
        <v>82</v>
      </c>
      <c r="BK174" s="181">
        <f>ROUND(I174*H174,2)</f>
        <v>0</v>
      </c>
      <c r="BL174" s="13" t="s">
        <v>146</v>
      </c>
      <c r="BM174" s="13" t="s">
        <v>322</v>
      </c>
    </row>
    <row r="175" spans="2:65" s="1" customFormat="1" ht="11.25">
      <c r="B175" s="30"/>
      <c r="C175" s="31"/>
      <c r="D175" s="182" t="s">
        <v>148</v>
      </c>
      <c r="E175" s="31"/>
      <c r="F175" s="183" t="s">
        <v>323</v>
      </c>
      <c r="G175" s="31"/>
      <c r="H175" s="31"/>
      <c r="I175" s="99"/>
      <c r="J175" s="31"/>
      <c r="K175" s="31"/>
      <c r="L175" s="34"/>
      <c r="M175" s="184"/>
      <c r="N175" s="56"/>
      <c r="O175" s="56"/>
      <c r="P175" s="56"/>
      <c r="Q175" s="56"/>
      <c r="R175" s="56"/>
      <c r="S175" s="56"/>
      <c r="T175" s="57"/>
      <c r="AT175" s="13" t="s">
        <v>148</v>
      </c>
      <c r="AU175" s="13" t="s">
        <v>84</v>
      </c>
    </row>
    <row r="176" spans="2:65" s="1" customFormat="1" ht="16.5" customHeight="1">
      <c r="B176" s="30"/>
      <c r="C176" s="170" t="s">
        <v>324</v>
      </c>
      <c r="D176" s="170" t="s">
        <v>142</v>
      </c>
      <c r="E176" s="171" t="s">
        <v>325</v>
      </c>
      <c r="F176" s="172" t="s">
        <v>326</v>
      </c>
      <c r="G176" s="173" t="s">
        <v>153</v>
      </c>
      <c r="H176" s="174">
        <v>1.08</v>
      </c>
      <c r="I176" s="175"/>
      <c r="J176" s="176">
        <f>ROUND(I176*H176,2)</f>
        <v>0</v>
      </c>
      <c r="K176" s="172" t="s">
        <v>154</v>
      </c>
      <c r="L176" s="34"/>
      <c r="M176" s="177" t="s">
        <v>19</v>
      </c>
      <c r="N176" s="178" t="s">
        <v>45</v>
      </c>
      <c r="O176" s="56"/>
      <c r="P176" s="179">
        <f>O176*H176</f>
        <v>0</v>
      </c>
      <c r="Q176" s="179">
        <v>0</v>
      </c>
      <c r="R176" s="179">
        <f>Q176*H176</f>
        <v>0</v>
      </c>
      <c r="S176" s="179">
        <v>7.4999999999999997E-2</v>
      </c>
      <c r="T176" s="180">
        <f>S176*H176</f>
        <v>8.1000000000000003E-2</v>
      </c>
      <c r="AR176" s="13" t="s">
        <v>146</v>
      </c>
      <c r="AT176" s="13" t="s">
        <v>142</v>
      </c>
      <c r="AU176" s="13" t="s">
        <v>84</v>
      </c>
      <c r="AY176" s="13" t="s">
        <v>139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3" t="s">
        <v>82</v>
      </c>
      <c r="BK176" s="181">
        <f>ROUND(I176*H176,2)</f>
        <v>0</v>
      </c>
      <c r="BL176" s="13" t="s">
        <v>146</v>
      </c>
      <c r="BM176" s="13" t="s">
        <v>327</v>
      </c>
    </row>
    <row r="177" spans="2:65" s="1" customFormat="1" ht="19.5">
      <c r="B177" s="30"/>
      <c r="C177" s="31"/>
      <c r="D177" s="182" t="s">
        <v>148</v>
      </c>
      <c r="E177" s="31"/>
      <c r="F177" s="183" t="s">
        <v>328</v>
      </c>
      <c r="G177" s="31"/>
      <c r="H177" s="31"/>
      <c r="I177" s="99"/>
      <c r="J177" s="31"/>
      <c r="K177" s="31"/>
      <c r="L177" s="34"/>
      <c r="M177" s="184"/>
      <c r="N177" s="56"/>
      <c r="O177" s="56"/>
      <c r="P177" s="56"/>
      <c r="Q177" s="56"/>
      <c r="R177" s="56"/>
      <c r="S177" s="56"/>
      <c r="T177" s="57"/>
      <c r="AT177" s="13" t="s">
        <v>148</v>
      </c>
      <c r="AU177" s="13" t="s">
        <v>84</v>
      </c>
    </row>
    <row r="178" spans="2:65" s="1" customFormat="1" ht="16.5" customHeight="1">
      <c r="B178" s="30"/>
      <c r="C178" s="170" t="s">
        <v>329</v>
      </c>
      <c r="D178" s="170" t="s">
        <v>142</v>
      </c>
      <c r="E178" s="171" t="s">
        <v>330</v>
      </c>
      <c r="F178" s="172" t="s">
        <v>331</v>
      </c>
      <c r="G178" s="173" t="s">
        <v>153</v>
      </c>
      <c r="H178" s="174">
        <v>17.100000000000001</v>
      </c>
      <c r="I178" s="175"/>
      <c r="J178" s="176">
        <f>ROUND(I178*H178,2)</f>
        <v>0</v>
      </c>
      <c r="K178" s="172" t="s">
        <v>154</v>
      </c>
      <c r="L178" s="34"/>
      <c r="M178" s="177" t="s">
        <v>19</v>
      </c>
      <c r="N178" s="178" t="s">
        <v>45</v>
      </c>
      <c r="O178" s="56"/>
      <c r="P178" s="179">
        <f>O178*H178</f>
        <v>0</v>
      </c>
      <c r="Q178" s="179">
        <v>0</v>
      </c>
      <c r="R178" s="179">
        <f>Q178*H178</f>
        <v>0</v>
      </c>
      <c r="S178" s="179">
        <v>6.2E-2</v>
      </c>
      <c r="T178" s="180">
        <f>S178*H178</f>
        <v>1.0602</v>
      </c>
      <c r="AR178" s="13" t="s">
        <v>146</v>
      </c>
      <c r="AT178" s="13" t="s">
        <v>142</v>
      </c>
      <c r="AU178" s="13" t="s">
        <v>84</v>
      </c>
      <c r="AY178" s="13" t="s">
        <v>139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3" t="s">
        <v>82</v>
      </c>
      <c r="BK178" s="181">
        <f>ROUND(I178*H178,2)</f>
        <v>0</v>
      </c>
      <c r="BL178" s="13" t="s">
        <v>146</v>
      </c>
      <c r="BM178" s="13" t="s">
        <v>332</v>
      </c>
    </row>
    <row r="179" spans="2:65" s="1" customFormat="1" ht="19.5">
      <c r="B179" s="30"/>
      <c r="C179" s="31"/>
      <c r="D179" s="182" t="s">
        <v>148</v>
      </c>
      <c r="E179" s="31"/>
      <c r="F179" s="183" t="s">
        <v>333</v>
      </c>
      <c r="G179" s="31"/>
      <c r="H179" s="31"/>
      <c r="I179" s="99"/>
      <c r="J179" s="31"/>
      <c r="K179" s="31"/>
      <c r="L179" s="34"/>
      <c r="M179" s="184"/>
      <c r="N179" s="56"/>
      <c r="O179" s="56"/>
      <c r="P179" s="56"/>
      <c r="Q179" s="56"/>
      <c r="R179" s="56"/>
      <c r="S179" s="56"/>
      <c r="T179" s="57"/>
      <c r="AT179" s="13" t="s">
        <v>148</v>
      </c>
      <c r="AU179" s="13" t="s">
        <v>84</v>
      </c>
    </row>
    <row r="180" spans="2:65" s="1" customFormat="1" ht="16.5" customHeight="1">
      <c r="B180" s="30"/>
      <c r="C180" s="170" t="s">
        <v>334</v>
      </c>
      <c r="D180" s="170" t="s">
        <v>142</v>
      </c>
      <c r="E180" s="171" t="s">
        <v>335</v>
      </c>
      <c r="F180" s="172" t="s">
        <v>336</v>
      </c>
      <c r="G180" s="173" t="s">
        <v>153</v>
      </c>
      <c r="H180" s="174">
        <v>5.9950000000000001</v>
      </c>
      <c r="I180" s="175"/>
      <c r="J180" s="176">
        <f>ROUND(I180*H180,2)</f>
        <v>0</v>
      </c>
      <c r="K180" s="172" t="s">
        <v>154</v>
      </c>
      <c r="L180" s="34"/>
      <c r="M180" s="177" t="s">
        <v>19</v>
      </c>
      <c r="N180" s="178" t="s">
        <v>45</v>
      </c>
      <c r="O180" s="56"/>
      <c r="P180" s="179">
        <f>O180*H180</f>
        <v>0</v>
      </c>
      <c r="Q180" s="179">
        <v>0</v>
      </c>
      <c r="R180" s="179">
        <f>Q180*H180</f>
        <v>0</v>
      </c>
      <c r="S180" s="179">
        <v>6.7000000000000004E-2</v>
      </c>
      <c r="T180" s="180">
        <f>S180*H180</f>
        <v>0.40166500000000005</v>
      </c>
      <c r="AR180" s="13" t="s">
        <v>146</v>
      </c>
      <c r="AT180" s="13" t="s">
        <v>142</v>
      </c>
      <c r="AU180" s="13" t="s">
        <v>84</v>
      </c>
      <c r="AY180" s="13" t="s">
        <v>139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3" t="s">
        <v>82</v>
      </c>
      <c r="BK180" s="181">
        <f>ROUND(I180*H180,2)</f>
        <v>0</v>
      </c>
      <c r="BL180" s="13" t="s">
        <v>146</v>
      </c>
      <c r="BM180" s="13" t="s">
        <v>337</v>
      </c>
    </row>
    <row r="181" spans="2:65" s="1" customFormat="1" ht="11.25">
      <c r="B181" s="30"/>
      <c r="C181" s="31"/>
      <c r="D181" s="182" t="s">
        <v>148</v>
      </c>
      <c r="E181" s="31"/>
      <c r="F181" s="183" t="s">
        <v>338</v>
      </c>
      <c r="G181" s="31"/>
      <c r="H181" s="31"/>
      <c r="I181" s="99"/>
      <c r="J181" s="31"/>
      <c r="K181" s="31"/>
      <c r="L181" s="34"/>
      <c r="M181" s="184"/>
      <c r="N181" s="56"/>
      <c r="O181" s="56"/>
      <c r="P181" s="56"/>
      <c r="Q181" s="56"/>
      <c r="R181" s="56"/>
      <c r="S181" s="56"/>
      <c r="T181" s="57"/>
      <c r="AT181" s="13" t="s">
        <v>148</v>
      </c>
      <c r="AU181" s="13" t="s">
        <v>84</v>
      </c>
    </row>
    <row r="182" spans="2:65" s="1" customFormat="1" ht="16.5" customHeight="1">
      <c r="B182" s="30"/>
      <c r="C182" s="170" t="s">
        <v>339</v>
      </c>
      <c r="D182" s="170" t="s">
        <v>142</v>
      </c>
      <c r="E182" s="171" t="s">
        <v>340</v>
      </c>
      <c r="F182" s="172" t="s">
        <v>341</v>
      </c>
      <c r="G182" s="173" t="s">
        <v>153</v>
      </c>
      <c r="H182" s="174">
        <v>0.42</v>
      </c>
      <c r="I182" s="175"/>
      <c r="J182" s="176">
        <f>ROUND(I182*H182,2)</f>
        <v>0</v>
      </c>
      <c r="K182" s="172" t="s">
        <v>154</v>
      </c>
      <c r="L182" s="34"/>
      <c r="M182" s="177" t="s">
        <v>19</v>
      </c>
      <c r="N182" s="178" t="s">
        <v>45</v>
      </c>
      <c r="O182" s="56"/>
      <c r="P182" s="179">
        <f>O182*H182</f>
        <v>0</v>
      </c>
      <c r="Q182" s="179">
        <v>0</v>
      </c>
      <c r="R182" s="179">
        <f>Q182*H182</f>
        <v>0</v>
      </c>
      <c r="S182" s="179">
        <v>6.5000000000000002E-2</v>
      </c>
      <c r="T182" s="180">
        <f>S182*H182</f>
        <v>2.7300000000000001E-2</v>
      </c>
      <c r="AR182" s="13" t="s">
        <v>146</v>
      </c>
      <c r="AT182" s="13" t="s">
        <v>142</v>
      </c>
      <c r="AU182" s="13" t="s">
        <v>84</v>
      </c>
      <c r="AY182" s="13" t="s">
        <v>139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3" t="s">
        <v>82</v>
      </c>
      <c r="BK182" s="181">
        <f>ROUND(I182*H182,2)</f>
        <v>0</v>
      </c>
      <c r="BL182" s="13" t="s">
        <v>146</v>
      </c>
      <c r="BM182" s="13" t="s">
        <v>342</v>
      </c>
    </row>
    <row r="183" spans="2:65" s="1" customFormat="1" ht="19.5">
      <c r="B183" s="30"/>
      <c r="C183" s="31"/>
      <c r="D183" s="182" t="s">
        <v>148</v>
      </c>
      <c r="E183" s="31"/>
      <c r="F183" s="183" t="s">
        <v>343</v>
      </c>
      <c r="G183" s="31"/>
      <c r="H183" s="31"/>
      <c r="I183" s="99"/>
      <c r="J183" s="31"/>
      <c r="K183" s="31"/>
      <c r="L183" s="34"/>
      <c r="M183" s="184"/>
      <c r="N183" s="56"/>
      <c r="O183" s="56"/>
      <c r="P183" s="56"/>
      <c r="Q183" s="56"/>
      <c r="R183" s="56"/>
      <c r="S183" s="56"/>
      <c r="T183" s="57"/>
      <c r="AT183" s="13" t="s">
        <v>148</v>
      </c>
      <c r="AU183" s="13" t="s">
        <v>84</v>
      </c>
    </row>
    <row r="184" spans="2:65" s="1" customFormat="1" ht="16.5" customHeight="1">
      <c r="B184" s="30"/>
      <c r="C184" s="170" t="s">
        <v>344</v>
      </c>
      <c r="D184" s="170" t="s">
        <v>142</v>
      </c>
      <c r="E184" s="171" t="s">
        <v>345</v>
      </c>
      <c r="F184" s="172" t="s">
        <v>346</v>
      </c>
      <c r="G184" s="173" t="s">
        <v>153</v>
      </c>
      <c r="H184" s="174">
        <v>1.6</v>
      </c>
      <c r="I184" s="175"/>
      <c r="J184" s="176">
        <f>ROUND(I184*H184,2)</f>
        <v>0</v>
      </c>
      <c r="K184" s="172" t="s">
        <v>154</v>
      </c>
      <c r="L184" s="34"/>
      <c r="M184" s="177" t="s">
        <v>19</v>
      </c>
      <c r="N184" s="178" t="s">
        <v>45</v>
      </c>
      <c r="O184" s="56"/>
      <c r="P184" s="179">
        <f>O184*H184</f>
        <v>0</v>
      </c>
      <c r="Q184" s="179">
        <v>0</v>
      </c>
      <c r="R184" s="179">
        <f>Q184*H184</f>
        <v>0</v>
      </c>
      <c r="S184" s="179">
        <v>7.5999999999999998E-2</v>
      </c>
      <c r="T184" s="180">
        <f>S184*H184</f>
        <v>0.1216</v>
      </c>
      <c r="AR184" s="13" t="s">
        <v>146</v>
      </c>
      <c r="AT184" s="13" t="s">
        <v>142</v>
      </c>
      <c r="AU184" s="13" t="s">
        <v>84</v>
      </c>
      <c r="AY184" s="13" t="s">
        <v>139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3" t="s">
        <v>82</v>
      </c>
      <c r="BK184" s="181">
        <f>ROUND(I184*H184,2)</f>
        <v>0</v>
      </c>
      <c r="BL184" s="13" t="s">
        <v>146</v>
      </c>
      <c r="BM184" s="13" t="s">
        <v>347</v>
      </c>
    </row>
    <row r="185" spans="2:65" s="1" customFormat="1" ht="11.25">
      <c r="B185" s="30"/>
      <c r="C185" s="31"/>
      <c r="D185" s="182" t="s">
        <v>148</v>
      </c>
      <c r="E185" s="31"/>
      <c r="F185" s="183" t="s">
        <v>348</v>
      </c>
      <c r="G185" s="31"/>
      <c r="H185" s="31"/>
      <c r="I185" s="99"/>
      <c r="J185" s="31"/>
      <c r="K185" s="31"/>
      <c r="L185" s="34"/>
      <c r="M185" s="184"/>
      <c r="N185" s="56"/>
      <c r="O185" s="56"/>
      <c r="P185" s="56"/>
      <c r="Q185" s="56"/>
      <c r="R185" s="56"/>
      <c r="S185" s="56"/>
      <c r="T185" s="57"/>
      <c r="AT185" s="13" t="s">
        <v>148</v>
      </c>
      <c r="AU185" s="13" t="s">
        <v>84</v>
      </c>
    </row>
    <row r="186" spans="2:65" s="1" customFormat="1" ht="16.5" customHeight="1">
      <c r="B186" s="30"/>
      <c r="C186" s="170" t="s">
        <v>349</v>
      </c>
      <c r="D186" s="170" t="s">
        <v>142</v>
      </c>
      <c r="E186" s="171" t="s">
        <v>350</v>
      </c>
      <c r="F186" s="172" t="s">
        <v>351</v>
      </c>
      <c r="G186" s="173" t="s">
        <v>153</v>
      </c>
      <c r="H186" s="174">
        <v>1.133</v>
      </c>
      <c r="I186" s="175"/>
      <c r="J186" s="176">
        <f>ROUND(I186*H186,2)</f>
        <v>0</v>
      </c>
      <c r="K186" s="172" t="s">
        <v>154</v>
      </c>
      <c r="L186" s="34"/>
      <c r="M186" s="177" t="s">
        <v>19</v>
      </c>
      <c r="N186" s="178" t="s">
        <v>45</v>
      </c>
      <c r="O186" s="56"/>
      <c r="P186" s="179">
        <f>O186*H186</f>
        <v>0</v>
      </c>
      <c r="Q186" s="179">
        <v>0</v>
      </c>
      <c r="R186" s="179">
        <f>Q186*H186</f>
        <v>0</v>
      </c>
      <c r="S186" s="179">
        <v>7.2999999999999995E-2</v>
      </c>
      <c r="T186" s="180">
        <f>S186*H186</f>
        <v>8.2708999999999991E-2</v>
      </c>
      <c r="AR186" s="13" t="s">
        <v>146</v>
      </c>
      <c r="AT186" s="13" t="s">
        <v>142</v>
      </c>
      <c r="AU186" s="13" t="s">
        <v>84</v>
      </c>
      <c r="AY186" s="13" t="s">
        <v>139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3" t="s">
        <v>82</v>
      </c>
      <c r="BK186" s="181">
        <f>ROUND(I186*H186,2)</f>
        <v>0</v>
      </c>
      <c r="BL186" s="13" t="s">
        <v>146</v>
      </c>
      <c r="BM186" s="13" t="s">
        <v>352</v>
      </c>
    </row>
    <row r="187" spans="2:65" s="1" customFormat="1" ht="11.25">
      <c r="B187" s="30"/>
      <c r="C187" s="31"/>
      <c r="D187" s="182" t="s">
        <v>148</v>
      </c>
      <c r="E187" s="31"/>
      <c r="F187" s="183" t="s">
        <v>353</v>
      </c>
      <c r="G187" s="31"/>
      <c r="H187" s="31"/>
      <c r="I187" s="99"/>
      <c r="J187" s="31"/>
      <c r="K187" s="31"/>
      <c r="L187" s="34"/>
      <c r="M187" s="184"/>
      <c r="N187" s="56"/>
      <c r="O187" s="56"/>
      <c r="P187" s="56"/>
      <c r="Q187" s="56"/>
      <c r="R187" s="56"/>
      <c r="S187" s="56"/>
      <c r="T187" s="57"/>
      <c r="AT187" s="13" t="s">
        <v>148</v>
      </c>
      <c r="AU187" s="13" t="s">
        <v>84</v>
      </c>
    </row>
    <row r="188" spans="2:65" s="1" customFormat="1" ht="16.5" customHeight="1">
      <c r="B188" s="30"/>
      <c r="C188" s="170" t="s">
        <v>354</v>
      </c>
      <c r="D188" s="170" t="s">
        <v>142</v>
      </c>
      <c r="E188" s="171" t="s">
        <v>355</v>
      </c>
      <c r="F188" s="172" t="s">
        <v>356</v>
      </c>
      <c r="G188" s="173" t="s">
        <v>153</v>
      </c>
      <c r="H188" s="174">
        <v>6.84</v>
      </c>
      <c r="I188" s="175"/>
      <c r="J188" s="176">
        <f>ROUND(I188*H188,2)</f>
        <v>0</v>
      </c>
      <c r="K188" s="172" t="s">
        <v>154</v>
      </c>
      <c r="L188" s="34"/>
      <c r="M188" s="177" t="s">
        <v>19</v>
      </c>
      <c r="N188" s="178" t="s">
        <v>45</v>
      </c>
      <c r="O188" s="56"/>
      <c r="P188" s="179">
        <f>O188*H188</f>
        <v>0</v>
      </c>
      <c r="Q188" s="179">
        <v>0</v>
      </c>
      <c r="R188" s="179">
        <f>Q188*H188</f>
        <v>0</v>
      </c>
      <c r="S188" s="179">
        <v>5.8999999999999997E-2</v>
      </c>
      <c r="T188" s="180">
        <f>S188*H188</f>
        <v>0.40355999999999997</v>
      </c>
      <c r="AR188" s="13" t="s">
        <v>146</v>
      </c>
      <c r="AT188" s="13" t="s">
        <v>142</v>
      </c>
      <c r="AU188" s="13" t="s">
        <v>84</v>
      </c>
      <c r="AY188" s="13" t="s">
        <v>139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3" t="s">
        <v>82</v>
      </c>
      <c r="BK188" s="181">
        <f>ROUND(I188*H188,2)</f>
        <v>0</v>
      </c>
      <c r="BL188" s="13" t="s">
        <v>146</v>
      </c>
      <c r="BM188" s="13" t="s">
        <v>357</v>
      </c>
    </row>
    <row r="189" spans="2:65" s="1" customFormat="1" ht="11.25">
      <c r="B189" s="30"/>
      <c r="C189" s="31"/>
      <c r="D189" s="182" t="s">
        <v>148</v>
      </c>
      <c r="E189" s="31"/>
      <c r="F189" s="183" t="s">
        <v>358</v>
      </c>
      <c r="G189" s="31"/>
      <c r="H189" s="31"/>
      <c r="I189" s="99"/>
      <c r="J189" s="31"/>
      <c r="K189" s="31"/>
      <c r="L189" s="34"/>
      <c r="M189" s="184"/>
      <c r="N189" s="56"/>
      <c r="O189" s="56"/>
      <c r="P189" s="56"/>
      <c r="Q189" s="56"/>
      <c r="R189" s="56"/>
      <c r="S189" s="56"/>
      <c r="T189" s="57"/>
      <c r="AT189" s="13" t="s">
        <v>148</v>
      </c>
      <c r="AU189" s="13" t="s">
        <v>84</v>
      </c>
    </row>
    <row r="190" spans="2:65" s="1" customFormat="1" ht="16.5" customHeight="1">
      <c r="B190" s="30"/>
      <c r="C190" s="170" t="s">
        <v>359</v>
      </c>
      <c r="D190" s="170" t="s">
        <v>142</v>
      </c>
      <c r="E190" s="171" t="s">
        <v>360</v>
      </c>
      <c r="F190" s="172" t="s">
        <v>361</v>
      </c>
      <c r="G190" s="173" t="s">
        <v>153</v>
      </c>
      <c r="H190" s="174">
        <v>5.52</v>
      </c>
      <c r="I190" s="175"/>
      <c r="J190" s="176">
        <f>ROUND(I190*H190,2)</f>
        <v>0</v>
      </c>
      <c r="K190" s="172" t="s">
        <v>154</v>
      </c>
      <c r="L190" s="34"/>
      <c r="M190" s="177" t="s">
        <v>19</v>
      </c>
      <c r="N190" s="178" t="s">
        <v>45</v>
      </c>
      <c r="O190" s="56"/>
      <c r="P190" s="179">
        <f>O190*H190</f>
        <v>0</v>
      </c>
      <c r="Q190" s="179">
        <v>0</v>
      </c>
      <c r="R190" s="179">
        <f>Q190*H190</f>
        <v>0</v>
      </c>
      <c r="S190" s="179">
        <v>5.0999999999999997E-2</v>
      </c>
      <c r="T190" s="180">
        <f>S190*H190</f>
        <v>0.28151999999999994</v>
      </c>
      <c r="AR190" s="13" t="s">
        <v>146</v>
      </c>
      <c r="AT190" s="13" t="s">
        <v>142</v>
      </c>
      <c r="AU190" s="13" t="s">
        <v>84</v>
      </c>
      <c r="AY190" s="13" t="s">
        <v>139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3" t="s">
        <v>82</v>
      </c>
      <c r="BK190" s="181">
        <f>ROUND(I190*H190,2)</f>
        <v>0</v>
      </c>
      <c r="BL190" s="13" t="s">
        <v>146</v>
      </c>
      <c r="BM190" s="13" t="s">
        <v>362</v>
      </c>
    </row>
    <row r="191" spans="2:65" s="1" customFormat="1" ht="11.25">
      <c r="B191" s="30"/>
      <c r="C191" s="31"/>
      <c r="D191" s="182" t="s">
        <v>148</v>
      </c>
      <c r="E191" s="31"/>
      <c r="F191" s="183" t="s">
        <v>363</v>
      </c>
      <c r="G191" s="31"/>
      <c r="H191" s="31"/>
      <c r="I191" s="99"/>
      <c r="J191" s="31"/>
      <c r="K191" s="31"/>
      <c r="L191" s="34"/>
      <c r="M191" s="184"/>
      <c r="N191" s="56"/>
      <c r="O191" s="56"/>
      <c r="P191" s="56"/>
      <c r="Q191" s="56"/>
      <c r="R191" s="56"/>
      <c r="S191" s="56"/>
      <c r="T191" s="57"/>
      <c r="AT191" s="13" t="s">
        <v>148</v>
      </c>
      <c r="AU191" s="13" t="s">
        <v>84</v>
      </c>
    </row>
    <row r="192" spans="2:65" s="1" customFormat="1" ht="16.5" customHeight="1">
      <c r="B192" s="30"/>
      <c r="C192" s="170" t="s">
        <v>364</v>
      </c>
      <c r="D192" s="170" t="s">
        <v>142</v>
      </c>
      <c r="E192" s="171" t="s">
        <v>365</v>
      </c>
      <c r="F192" s="172" t="s">
        <v>366</v>
      </c>
      <c r="G192" s="173" t="s">
        <v>163</v>
      </c>
      <c r="H192" s="174">
        <v>31.2</v>
      </c>
      <c r="I192" s="175"/>
      <c r="J192" s="176">
        <f>ROUND(I192*H192,2)</f>
        <v>0</v>
      </c>
      <c r="K192" s="172" t="s">
        <v>154</v>
      </c>
      <c r="L192" s="34"/>
      <c r="M192" s="177" t="s">
        <v>19</v>
      </c>
      <c r="N192" s="178" t="s">
        <v>45</v>
      </c>
      <c r="O192" s="56"/>
      <c r="P192" s="179">
        <f>O192*H192</f>
        <v>0</v>
      </c>
      <c r="Q192" s="179">
        <v>0</v>
      </c>
      <c r="R192" s="179">
        <f>Q192*H192</f>
        <v>0</v>
      </c>
      <c r="S192" s="179">
        <v>6.0000000000000001E-3</v>
      </c>
      <c r="T192" s="180">
        <f>S192*H192</f>
        <v>0.18720000000000001</v>
      </c>
      <c r="AR192" s="13" t="s">
        <v>146</v>
      </c>
      <c r="AT192" s="13" t="s">
        <v>142</v>
      </c>
      <c r="AU192" s="13" t="s">
        <v>84</v>
      </c>
      <c r="AY192" s="13" t="s">
        <v>139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3" t="s">
        <v>82</v>
      </c>
      <c r="BK192" s="181">
        <f>ROUND(I192*H192,2)</f>
        <v>0</v>
      </c>
      <c r="BL192" s="13" t="s">
        <v>146</v>
      </c>
      <c r="BM192" s="13" t="s">
        <v>367</v>
      </c>
    </row>
    <row r="193" spans="2:65" s="1" customFormat="1" ht="11.25">
      <c r="B193" s="30"/>
      <c r="C193" s="31"/>
      <c r="D193" s="182" t="s">
        <v>148</v>
      </c>
      <c r="E193" s="31"/>
      <c r="F193" s="183" t="s">
        <v>368</v>
      </c>
      <c r="G193" s="31"/>
      <c r="H193" s="31"/>
      <c r="I193" s="99"/>
      <c r="J193" s="31"/>
      <c r="K193" s="31"/>
      <c r="L193" s="34"/>
      <c r="M193" s="184"/>
      <c r="N193" s="56"/>
      <c r="O193" s="56"/>
      <c r="P193" s="56"/>
      <c r="Q193" s="56"/>
      <c r="R193" s="56"/>
      <c r="S193" s="56"/>
      <c r="T193" s="57"/>
      <c r="AT193" s="13" t="s">
        <v>148</v>
      </c>
      <c r="AU193" s="13" t="s">
        <v>84</v>
      </c>
    </row>
    <row r="194" spans="2:65" s="1" customFormat="1" ht="16.5" customHeight="1">
      <c r="B194" s="30"/>
      <c r="C194" s="170" t="s">
        <v>369</v>
      </c>
      <c r="D194" s="170" t="s">
        <v>142</v>
      </c>
      <c r="E194" s="171" t="s">
        <v>370</v>
      </c>
      <c r="F194" s="172" t="s">
        <v>371</v>
      </c>
      <c r="G194" s="173" t="s">
        <v>153</v>
      </c>
      <c r="H194" s="174">
        <v>393.76</v>
      </c>
      <c r="I194" s="175"/>
      <c r="J194" s="176">
        <f>ROUND(I194*H194,2)</f>
        <v>0</v>
      </c>
      <c r="K194" s="172" t="s">
        <v>154</v>
      </c>
      <c r="L194" s="34"/>
      <c r="M194" s="177" t="s">
        <v>19</v>
      </c>
      <c r="N194" s="178" t="s">
        <v>45</v>
      </c>
      <c r="O194" s="56"/>
      <c r="P194" s="179">
        <f>O194*H194</f>
        <v>0</v>
      </c>
      <c r="Q194" s="179">
        <v>0</v>
      </c>
      <c r="R194" s="179">
        <f>Q194*H194</f>
        <v>0</v>
      </c>
      <c r="S194" s="179">
        <v>5.8999999999999997E-2</v>
      </c>
      <c r="T194" s="180">
        <f>S194*H194</f>
        <v>23.231839999999998</v>
      </c>
      <c r="AR194" s="13" t="s">
        <v>146</v>
      </c>
      <c r="AT194" s="13" t="s">
        <v>142</v>
      </c>
      <c r="AU194" s="13" t="s">
        <v>84</v>
      </c>
      <c r="AY194" s="13" t="s">
        <v>139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3" t="s">
        <v>82</v>
      </c>
      <c r="BK194" s="181">
        <f>ROUND(I194*H194,2)</f>
        <v>0</v>
      </c>
      <c r="BL194" s="13" t="s">
        <v>146</v>
      </c>
      <c r="BM194" s="13" t="s">
        <v>372</v>
      </c>
    </row>
    <row r="195" spans="2:65" s="1" customFormat="1" ht="19.5">
      <c r="B195" s="30"/>
      <c r="C195" s="31"/>
      <c r="D195" s="182" t="s">
        <v>148</v>
      </c>
      <c r="E195" s="31"/>
      <c r="F195" s="183" t="s">
        <v>373</v>
      </c>
      <c r="G195" s="31"/>
      <c r="H195" s="31"/>
      <c r="I195" s="99"/>
      <c r="J195" s="31"/>
      <c r="K195" s="31"/>
      <c r="L195" s="34"/>
      <c r="M195" s="184"/>
      <c r="N195" s="56"/>
      <c r="O195" s="56"/>
      <c r="P195" s="56"/>
      <c r="Q195" s="56"/>
      <c r="R195" s="56"/>
      <c r="S195" s="56"/>
      <c r="T195" s="57"/>
      <c r="AT195" s="13" t="s">
        <v>148</v>
      </c>
      <c r="AU195" s="13" t="s">
        <v>84</v>
      </c>
    </row>
    <row r="196" spans="2:65" s="1" customFormat="1" ht="16.5" customHeight="1">
      <c r="B196" s="30"/>
      <c r="C196" s="170" t="s">
        <v>374</v>
      </c>
      <c r="D196" s="170" t="s">
        <v>142</v>
      </c>
      <c r="E196" s="171" t="s">
        <v>375</v>
      </c>
      <c r="F196" s="172" t="s">
        <v>376</v>
      </c>
      <c r="G196" s="173" t="s">
        <v>153</v>
      </c>
      <c r="H196" s="174">
        <v>61.46</v>
      </c>
      <c r="I196" s="175"/>
      <c r="J196" s="176">
        <f>ROUND(I196*H196,2)</f>
        <v>0</v>
      </c>
      <c r="K196" s="172" t="s">
        <v>154</v>
      </c>
      <c r="L196" s="34"/>
      <c r="M196" s="177" t="s">
        <v>19</v>
      </c>
      <c r="N196" s="178" t="s">
        <v>45</v>
      </c>
      <c r="O196" s="56"/>
      <c r="P196" s="179">
        <f>O196*H196</f>
        <v>0</v>
      </c>
      <c r="Q196" s="179">
        <v>4.8000000000000001E-2</v>
      </c>
      <c r="R196" s="179">
        <f>Q196*H196</f>
        <v>2.9500800000000003</v>
      </c>
      <c r="S196" s="179">
        <v>4.8000000000000001E-2</v>
      </c>
      <c r="T196" s="180">
        <f>S196*H196</f>
        <v>2.9500800000000003</v>
      </c>
      <c r="AR196" s="13" t="s">
        <v>146</v>
      </c>
      <c r="AT196" s="13" t="s">
        <v>142</v>
      </c>
      <c r="AU196" s="13" t="s">
        <v>84</v>
      </c>
      <c r="AY196" s="13" t="s">
        <v>139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3" t="s">
        <v>82</v>
      </c>
      <c r="BK196" s="181">
        <f>ROUND(I196*H196,2)</f>
        <v>0</v>
      </c>
      <c r="BL196" s="13" t="s">
        <v>146</v>
      </c>
      <c r="BM196" s="13" t="s">
        <v>377</v>
      </c>
    </row>
    <row r="197" spans="2:65" s="1" customFormat="1" ht="11.25">
      <c r="B197" s="30"/>
      <c r="C197" s="31"/>
      <c r="D197" s="182" t="s">
        <v>148</v>
      </c>
      <c r="E197" s="31"/>
      <c r="F197" s="183" t="s">
        <v>378</v>
      </c>
      <c r="G197" s="31"/>
      <c r="H197" s="31"/>
      <c r="I197" s="99"/>
      <c r="J197" s="31"/>
      <c r="K197" s="31"/>
      <c r="L197" s="34"/>
      <c r="M197" s="184"/>
      <c r="N197" s="56"/>
      <c r="O197" s="56"/>
      <c r="P197" s="56"/>
      <c r="Q197" s="56"/>
      <c r="R197" s="56"/>
      <c r="S197" s="56"/>
      <c r="T197" s="57"/>
      <c r="AT197" s="13" t="s">
        <v>148</v>
      </c>
      <c r="AU197" s="13" t="s">
        <v>84</v>
      </c>
    </row>
    <row r="198" spans="2:65" s="1" customFormat="1" ht="16.5" customHeight="1">
      <c r="B198" s="30"/>
      <c r="C198" s="170" t="s">
        <v>379</v>
      </c>
      <c r="D198" s="170" t="s">
        <v>142</v>
      </c>
      <c r="E198" s="171" t="s">
        <v>380</v>
      </c>
      <c r="F198" s="172" t="s">
        <v>381</v>
      </c>
      <c r="G198" s="173" t="s">
        <v>153</v>
      </c>
      <c r="H198" s="174">
        <v>61.46</v>
      </c>
      <c r="I198" s="175"/>
      <c r="J198" s="176">
        <f>ROUND(I198*H198,2)</f>
        <v>0</v>
      </c>
      <c r="K198" s="172" t="s">
        <v>154</v>
      </c>
      <c r="L198" s="34"/>
      <c r="M198" s="177" t="s">
        <v>19</v>
      </c>
      <c r="N198" s="178" t="s">
        <v>45</v>
      </c>
      <c r="O198" s="56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13" t="s">
        <v>146</v>
      </c>
      <c r="AT198" s="13" t="s">
        <v>142</v>
      </c>
      <c r="AU198" s="13" t="s">
        <v>84</v>
      </c>
      <c r="AY198" s="13" t="s">
        <v>139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3" t="s">
        <v>82</v>
      </c>
      <c r="BK198" s="181">
        <f>ROUND(I198*H198,2)</f>
        <v>0</v>
      </c>
      <c r="BL198" s="13" t="s">
        <v>146</v>
      </c>
      <c r="BM198" s="13" t="s">
        <v>382</v>
      </c>
    </row>
    <row r="199" spans="2:65" s="1" customFormat="1" ht="11.25">
      <c r="B199" s="30"/>
      <c r="C199" s="31"/>
      <c r="D199" s="182" t="s">
        <v>148</v>
      </c>
      <c r="E199" s="31"/>
      <c r="F199" s="183" t="s">
        <v>383</v>
      </c>
      <c r="G199" s="31"/>
      <c r="H199" s="31"/>
      <c r="I199" s="99"/>
      <c r="J199" s="31"/>
      <c r="K199" s="31"/>
      <c r="L199" s="34"/>
      <c r="M199" s="184"/>
      <c r="N199" s="56"/>
      <c r="O199" s="56"/>
      <c r="P199" s="56"/>
      <c r="Q199" s="56"/>
      <c r="R199" s="56"/>
      <c r="S199" s="56"/>
      <c r="T199" s="57"/>
      <c r="AT199" s="13" t="s">
        <v>148</v>
      </c>
      <c r="AU199" s="13" t="s">
        <v>84</v>
      </c>
    </row>
    <row r="200" spans="2:65" s="1" customFormat="1" ht="16.5" customHeight="1">
      <c r="B200" s="30"/>
      <c r="C200" s="170" t="s">
        <v>384</v>
      </c>
      <c r="D200" s="170" t="s">
        <v>142</v>
      </c>
      <c r="E200" s="171" t="s">
        <v>385</v>
      </c>
      <c r="F200" s="172" t="s">
        <v>386</v>
      </c>
      <c r="G200" s="173" t="s">
        <v>153</v>
      </c>
      <c r="H200" s="174">
        <v>61.46</v>
      </c>
      <c r="I200" s="175"/>
      <c r="J200" s="176">
        <f>ROUND(I200*H200,2)</f>
        <v>0</v>
      </c>
      <c r="K200" s="172" t="s">
        <v>154</v>
      </c>
      <c r="L200" s="34"/>
      <c r="M200" s="177" t="s">
        <v>19</v>
      </c>
      <c r="N200" s="178" t="s">
        <v>45</v>
      </c>
      <c r="O200" s="56"/>
      <c r="P200" s="179">
        <f>O200*H200</f>
        <v>0</v>
      </c>
      <c r="Q200" s="179">
        <v>0</v>
      </c>
      <c r="R200" s="179">
        <f>Q200*H200</f>
        <v>0</v>
      </c>
      <c r="S200" s="179">
        <v>1.06E-2</v>
      </c>
      <c r="T200" s="180">
        <f>S200*H200</f>
        <v>0.65147600000000006</v>
      </c>
      <c r="AR200" s="13" t="s">
        <v>146</v>
      </c>
      <c r="AT200" s="13" t="s">
        <v>142</v>
      </c>
      <c r="AU200" s="13" t="s">
        <v>84</v>
      </c>
      <c r="AY200" s="13" t="s">
        <v>139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3" t="s">
        <v>82</v>
      </c>
      <c r="BK200" s="181">
        <f>ROUND(I200*H200,2)</f>
        <v>0</v>
      </c>
      <c r="BL200" s="13" t="s">
        <v>146</v>
      </c>
      <c r="BM200" s="13" t="s">
        <v>387</v>
      </c>
    </row>
    <row r="201" spans="2:65" s="1" customFormat="1" ht="11.25">
      <c r="B201" s="30"/>
      <c r="C201" s="31"/>
      <c r="D201" s="182" t="s">
        <v>148</v>
      </c>
      <c r="E201" s="31"/>
      <c r="F201" s="183" t="s">
        <v>388</v>
      </c>
      <c r="G201" s="31"/>
      <c r="H201" s="31"/>
      <c r="I201" s="99"/>
      <c r="J201" s="31"/>
      <c r="K201" s="31"/>
      <c r="L201" s="34"/>
      <c r="M201" s="184"/>
      <c r="N201" s="56"/>
      <c r="O201" s="56"/>
      <c r="P201" s="56"/>
      <c r="Q201" s="56"/>
      <c r="R201" s="56"/>
      <c r="S201" s="56"/>
      <c r="T201" s="57"/>
      <c r="AT201" s="13" t="s">
        <v>148</v>
      </c>
      <c r="AU201" s="13" t="s">
        <v>84</v>
      </c>
    </row>
    <row r="202" spans="2:65" s="1" customFormat="1" ht="16.5" customHeight="1">
      <c r="B202" s="30"/>
      <c r="C202" s="170" t="s">
        <v>389</v>
      </c>
      <c r="D202" s="170" t="s">
        <v>142</v>
      </c>
      <c r="E202" s="171" t="s">
        <v>390</v>
      </c>
      <c r="F202" s="172" t="s">
        <v>391</v>
      </c>
      <c r="G202" s="173" t="s">
        <v>153</v>
      </c>
      <c r="H202" s="174">
        <v>61.46</v>
      </c>
      <c r="I202" s="175"/>
      <c r="J202" s="176">
        <f>ROUND(I202*H202,2)</f>
        <v>0</v>
      </c>
      <c r="K202" s="172" t="s">
        <v>154</v>
      </c>
      <c r="L202" s="34"/>
      <c r="M202" s="177" t="s">
        <v>19</v>
      </c>
      <c r="N202" s="178" t="s">
        <v>45</v>
      </c>
      <c r="O202" s="56"/>
      <c r="P202" s="179">
        <f>O202*H202</f>
        <v>0</v>
      </c>
      <c r="Q202" s="179">
        <v>1.162E-2</v>
      </c>
      <c r="R202" s="179">
        <f>Q202*H202</f>
        <v>0.71416520000000006</v>
      </c>
      <c r="S202" s="179">
        <v>0</v>
      </c>
      <c r="T202" s="180">
        <f>S202*H202</f>
        <v>0</v>
      </c>
      <c r="AR202" s="13" t="s">
        <v>146</v>
      </c>
      <c r="AT202" s="13" t="s">
        <v>142</v>
      </c>
      <c r="AU202" s="13" t="s">
        <v>84</v>
      </c>
      <c r="AY202" s="13" t="s">
        <v>139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3" t="s">
        <v>82</v>
      </c>
      <c r="BK202" s="181">
        <f>ROUND(I202*H202,2)</f>
        <v>0</v>
      </c>
      <c r="BL202" s="13" t="s">
        <v>146</v>
      </c>
      <c r="BM202" s="13" t="s">
        <v>392</v>
      </c>
    </row>
    <row r="203" spans="2:65" s="1" customFormat="1" ht="11.25">
      <c r="B203" s="30"/>
      <c r="C203" s="31"/>
      <c r="D203" s="182" t="s">
        <v>148</v>
      </c>
      <c r="E203" s="31"/>
      <c r="F203" s="183" t="s">
        <v>393</v>
      </c>
      <c r="G203" s="31"/>
      <c r="H203" s="31"/>
      <c r="I203" s="99"/>
      <c r="J203" s="31"/>
      <c r="K203" s="31"/>
      <c r="L203" s="34"/>
      <c r="M203" s="184"/>
      <c r="N203" s="56"/>
      <c r="O203" s="56"/>
      <c r="P203" s="56"/>
      <c r="Q203" s="56"/>
      <c r="R203" s="56"/>
      <c r="S203" s="56"/>
      <c r="T203" s="57"/>
      <c r="AT203" s="13" t="s">
        <v>148</v>
      </c>
      <c r="AU203" s="13" t="s">
        <v>84</v>
      </c>
    </row>
    <row r="204" spans="2:65" s="1" customFormat="1" ht="16.5" customHeight="1">
      <c r="B204" s="30"/>
      <c r="C204" s="170" t="s">
        <v>394</v>
      </c>
      <c r="D204" s="170" t="s">
        <v>142</v>
      </c>
      <c r="E204" s="171" t="s">
        <v>395</v>
      </c>
      <c r="F204" s="172" t="s">
        <v>396</v>
      </c>
      <c r="G204" s="173" t="s">
        <v>397</v>
      </c>
      <c r="H204" s="174">
        <v>0.45</v>
      </c>
      <c r="I204" s="175"/>
      <c r="J204" s="176">
        <f>ROUND(I204*H204,2)</f>
        <v>0</v>
      </c>
      <c r="K204" s="172" t="s">
        <v>154</v>
      </c>
      <c r="L204" s="34"/>
      <c r="M204" s="177" t="s">
        <v>19</v>
      </c>
      <c r="N204" s="178" t="s">
        <v>45</v>
      </c>
      <c r="O204" s="56"/>
      <c r="P204" s="179">
        <f>O204*H204</f>
        <v>0</v>
      </c>
      <c r="Q204" s="179">
        <v>0.48818</v>
      </c>
      <c r="R204" s="179">
        <f>Q204*H204</f>
        <v>0.21968100000000002</v>
      </c>
      <c r="S204" s="179">
        <v>0</v>
      </c>
      <c r="T204" s="180">
        <f>S204*H204</f>
        <v>0</v>
      </c>
      <c r="AR204" s="13" t="s">
        <v>146</v>
      </c>
      <c r="AT204" s="13" t="s">
        <v>142</v>
      </c>
      <c r="AU204" s="13" t="s">
        <v>84</v>
      </c>
      <c r="AY204" s="13" t="s">
        <v>139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3" t="s">
        <v>82</v>
      </c>
      <c r="BK204" s="181">
        <f>ROUND(I204*H204,2)</f>
        <v>0</v>
      </c>
      <c r="BL204" s="13" t="s">
        <v>146</v>
      </c>
      <c r="BM204" s="13" t="s">
        <v>398</v>
      </c>
    </row>
    <row r="205" spans="2:65" s="1" customFormat="1" ht="11.25">
      <c r="B205" s="30"/>
      <c r="C205" s="31"/>
      <c r="D205" s="182" t="s">
        <v>148</v>
      </c>
      <c r="E205" s="31"/>
      <c r="F205" s="183" t="s">
        <v>399</v>
      </c>
      <c r="G205" s="31"/>
      <c r="H205" s="31"/>
      <c r="I205" s="99"/>
      <c r="J205" s="31"/>
      <c r="K205" s="31"/>
      <c r="L205" s="34"/>
      <c r="M205" s="184"/>
      <c r="N205" s="56"/>
      <c r="O205" s="56"/>
      <c r="P205" s="56"/>
      <c r="Q205" s="56"/>
      <c r="R205" s="56"/>
      <c r="S205" s="56"/>
      <c r="T205" s="57"/>
      <c r="AT205" s="13" t="s">
        <v>148</v>
      </c>
      <c r="AU205" s="13" t="s">
        <v>84</v>
      </c>
    </row>
    <row r="206" spans="2:65" s="1" customFormat="1" ht="16.5" customHeight="1">
      <c r="B206" s="30"/>
      <c r="C206" s="185" t="s">
        <v>400</v>
      </c>
      <c r="D206" s="185" t="s">
        <v>191</v>
      </c>
      <c r="E206" s="186" t="s">
        <v>401</v>
      </c>
      <c r="F206" s="187" t="s">
        <v>402</v>
      </c>
      <c r="G206" s="188" t="s">
        <v>403</v>
      </c>
      <c r="H206" s="189">
        <v>0.9</v>
      </c>
      <c r="I206" s="190"/>
      <c r="J206" s="191">
        <f>ROUND(I206*H206,2)</f>
        <v>0</v>
      </c>
      <c r="K206" s="187" t="s">
        <v>154</v>
      </c>
      <c r="L206" s="192"/>
      <c r="M206" s="193" t="s">
        <v>19</v>
      </c>
      <c r="N206" s="194" t="s">
        <v>45</v>
      </c>
      <c r="O206" s="56"/>
      <c r="P206" s="179">
        <f>O206*H206</f>
        <v>0</v>
      </c>
      <c r="Q206" s="179">
        <v>1</v>
      </c>
      <c r="R206" s="179">
        <f>Q206*H206</f>
        <v>0.9</v>
      </c>
      <c r="S206" s="179">
        <v>0</v>
      </c>
      <c r="T206" s="180">
        <f>S206*H206</f>
        <v>0</v>
      </c>
      <c r="AR206" s="13" t="s">
        <v>180</v>
      </c>
      <c r="AT206" s="13" t="s">
        <v>191</v>
      </c>
      <c r="AU206" s="13" t="s">
        <v>84</v>
      </c>
      <c r="AY206" s="13" t="s">
        <v>139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3" t="s">
        <v>82</v>
      </c>
      <c r="BK206" s="181">
        <f>ROUND(I206*H206,2)</f>
        <v>0</v>
      </c>
      <c r="BL206" s="13" t="s">
        <v>146</v>
      </c>
      <c r="BM206" s="13" t="s">
        <v>404</v>
      </c>
    </row>
    <row r="207" spans="2:65" s="1" customFormat="1" ht="11.25">
      <c r="B207" s="30"/>
      <c r="C207" s="31"/>
      <c r="D207" s="182" t="s">
        <v>148</v>
      </c>
      <c r="E207" s="31"/>
      <c r="F207" s="183" t="s">
        <v>402</v>
      </c>
      <c r="G207" s="31"/>
      <c r="H207" s="31"/>
      <c r="I207" s="99"/>
      <c r="J207" s="31"/>
      <c r="K207" s="31"/>
      <c r="L207" s="34"/>
      <c r="M207" s="184"/>
      <c r="N207" s="56"/>
      <c r="O207" s="56"/>
      <c r="P207" s="56"/>
      <c r="Q207" s="56"/>
      <c r="R207" s="56"/>
      <c r="S207" s="56"/>
      <c r="T207" s="57"/>
      <c r="AT207" s="13" t="s">
        <v>148</v>
      </c>
      <c r="AU207" s="13" t="s">
        <v>84</v>
      </c>
    </row>
    <row r="208" spans="2:65" s="10" customFormat="1" ht="22.9" customHeight="1">
      <c r="B208" s="154"/>
      <c r="C208" s="155"/>
      <c r="D208" s="156" t="s">
        <v>73</v>
      </c>
      <c r="E208" s="168" t="s">
        <v>405</v>
      </c>
      <c r="F208" s="168" t="s">
        <v>406</v>
      </c>
      <c r="G208" s="155"/>
      <c r="H208" s="155"/>
      <c r="I208" s="158"/>
      <c r="J208" s="169">
        <f>BK208</f>
        <v>0</v>
      </c>
      <c r="K208" s="155"/>
      <c r="L208" s="160"/>
      <c r="M208" s="161"/>
      <c r="N208" s="162"/>
      <c r="O208" s="162"/>
      <c r="P208" s="163">
        <f>SUM(P209:P218)</f>
        <v>0</v>
      </c>
      <c r="Q208" s="162"/>
      <c r="R208" s="163">
        <f>SUM(R209:R218)</f>
        <v>0</v>
      </c>
      <c r="S208" s="162"/>
      <c r="T208" s="164">
        <f>SUM(T209:T218)</f>
        <v>0</v>
      </c>
      <c r="AR208" s="165" t="s">
        <v>82</v>
      </c>
      <c r="AT208" s="166" t="s">
        <v>73</v>
      </c>
      <c r="AU208" s="166" t="s">
        <v>82</v>
      </c>
      <c r="AY208" s="165" t="s">
        <v>139</v>
      </c>
      <c r="BK208" s="167">
        <f>SUM(BK209:BK218)</f>
        <v>0</v>
      </c>
    </row>
    <row r="209" spans="2:65" s="1" customFormat="1" ht="16.5" customHeight="1">
      <c r="B209" s="30"/>
      <c r="C209" s="170" t="s">
        <v>407</v>
      </c>
      <c r="D209" s="170" t="s">
        <v>142</v>
      </c>
      <c r="E209" s="171" t="s">
        <v>408</v>
      </c>
      <c r="F209" s="172" t="s">
        <v>409</v>
      </c>
      <c r="G209" s="173" t="s">
        <v>403</v>
      </c>
      <c r="H209" s="174">
        <v>38.762</v>
      </c>
      <c r="I209" s="175"/>
      <c r="J209" s="176">
        <f>ROUND(I209*H209,2)</f>
        <v>0</v>
      </c>
      <c r="K209" s="172" t="s">
        <v>154</v>
      </c>
      <c r="L209" s="34"/>
      <c r="M209" s="177" t="s">
        <v>19</v>
      </c>
      <c r="N209" s="178" t="s">
        <v>45</v>
      </c>
      <c r="O209" s="56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13" t="s">
        <v>146</v>
      </c>
      <c r="AT209" s="13" t="s">
        <v>142</v>
      </c>
      <c r="AU209" s="13" t="s">
        <v>84</v>
      </c>
      <c r="AY209" s="13" t="s">
        <v>139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3" t="s">
        <v>82</v>
      </c>
      <c r="BK209" s="181">
        <f>ROUND(I209*H209,2)</f>
        <v>0</v>
      </c>
      <c r="BL209" s="13" t="s">
        <v>146</v>
      </c>
      <c r="BM209" s="13" t="s">
        <v>410</v>
      </c>
    </row>
    <row r="210" spans="2:65" s="1" customFormat="1" ht="19.5">
      <c r="B210" s="30"/>
      <c r="C210" s="31"/>
      <c r="D210" s="182" t="s">
        <v>148</v>
      </c>
      <c r="E210" s="31"/>
      <c r="F210" s="183" t="s">
        <v>411</v>
      </c>
      <c r="G210" s="31"/>
      <c r="H210" s="31"/>
      <c r="I210" s="99"/>
      <c r="J210" s="31"/>
      <c r="K210" s="31"/>
      <c r="L210" s="34"/>
      <c r="M210" s="184"/>
      <c r="N210" s="56"/>
      <c r="O210" s="56"/>
      <c r="P210" s="56"/>
      <c r="Q210" s="56"/>
      <c r="R210" s="56"/>
      <c r="S210" s="56"/>
      <c r="T210" s="57"/>
      <c r="AT210" s="13" t="s">
        <v>148</v>
      </c>
      <c r="AU210" s="13" t="s">
        <v>84</v>
      </c>
    </row>
    <row r="211" spans="2:65" s="1" customFormat="1" ht="16.5" customHeight="1">
      <c r="B211" s="30"/>
      <c r="C211" s="170" t="s">
        <v>412</v>
      </c>
      <c r="D211" s="170" t="s">
        <v>142</v>
      </c>
      <c r="E211" s="171" t="s">
        <v>413</v>
      </c>
      <c r="F211" s="172" t="s">
        <v>414</v>
      </c>
      <c r="G211" s="173" t="s">
        <v>403</v>
      </c>
      <c r="H211" s="174">
        <v>38.762</v>
      </c>
      <c r="I211" s="175"/>
      <c r="J211" s="176">
        <f>ROUND(I211*H211,2)</f>
        <v>0</v>
      </c>
      <c r="K211" s="172" t="s">
        <v>154</v>
      </c>
      <c r="L211" s="34"/>
      <c r="M211" s="177" t="s">
        <v>19</v>
      </c>
      <c r="N211" s="178" t="s">
        <v>45</v>
      </c>
      <c r="O211" s="56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13" t="s">
        <v>146</v>
      </c>
      <c r="AT211" s="13" t="s">
        <v>142</v>
      </c>
      <c r="AU211" s="13" t="s">
        <v>84</v>
      </c>
      <c r="AY211" s="13" t="s">
        <v>139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3" t="s">
        <v>82</v>
      </c>
      <c r="BK211" s="181">
        <f>ROUND(I211*H211,2)</f>
        <v>0</v>
      </c>
      <c r="BL211" s="13" t="s">
        <v>146</v>
      </c>
      <c r="BM211" s="13" t="s">
        <v>415</v>
      </c>
    </row>
    <row r="212" spans="2:65" s="1" customFormat="1" ht="11.25">
      <c r="B212" s="30"/>
      <c r="C212" s="31"/>
      <c r="D212" s="182" t="s">
        <v>148</v>
      </c>
      <c r="E212" s="31"/>
      <c r="F212" s="183" t="s">
        <v>416</v>
      </c>
      <c r="G212" s="31"/>
      <c r="H212" s="31"/>
      <c r="I212" s="99"/>
      <c r="J212" s="31"/>
      <c r="K212" s="31"/>
      <c r="L212" s="34"/>
      <c r="M212" s="184"/>
      <c r="N212" s="56"/>
      <c r="O212" s="56"/>
      <c r="P212" s="56"/>
      <c r="Q212" s="56"/>
      <c r="R212" s="56"/>
      <c r="S212" s="56"/>
      <c r="T212" s="57"/>
      <c r="AT212" s="13" t="s">
        <v>148</v>
      </c>
      <c r="AU212" s="13" t="s">
        <v>84</v>
      </c>
    </row>
    <row r="213" spans="2:65" s="1" customFormat="1" ht="16.5" customHeight="1">
      <c r="B213" s="30"/>
      <c r="C213" s="170" t="s">
        <v>417</v>
      </c>
      <c r="D213" s="170" t="s">
        <v>142</v>
      </c>
      <c r="E213" s="171" t="s">
        <v>418</v>
      </c>
      <c r="F213" s="172" t="s">
        <v>419</v>
      </c>
      <c r="G213" s="173" t="s">
        <v>403</v>
      </c>
      <c r="H213" s="174">
        <v>775.24</v>
      </c>
      <c r="I213" s="175"/>
      <c r="J213" s="176">
        <f>ROUND(I213*H213,2)</f>
        <v>0</v>
      </c>
      <c r="K213" s="172" t="s">
        <v>154</v>
      </c>
      <c r="L213" s="34"/>
      <c r="M213" s="177" t="s">
        <v>19</v>
      </c>
      <c r="N213" s="178" t="s">
        <v>45</v>
      </c>
      <c r="O213" s="56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13" t="s">
        <v>146</v>
      </c>
      <c r="AT213" s="13" t="s">
        <v>142</v>
      </c>
      <c r="AU213" s="13" t="s">
        <v>84</v>
      </c>
      <c r="AY213" s="13" t="s">
        <v>139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3" t="s">
        <v>82</v>
      </c>
      <c r="BK213" s="181">
        <f>ROUND(I213*H213,2)</f>
        <v>0</v>
      </c>
      <c r="BL213" s="13" t="s">
        <v>146</v>
      </c>
      <c r="BM213" s="13" t="s">
        <v>420</v>
      </c>
    </row>
    <row r="214" spans="2:65" s="1" customFormat="1" ht="19.5">
      <c r="B214" s="30"/>
      <c r="C214" s="31"/>
      <c r="D214" s="182" t="s">
        <v>148</v>
      </c>
      <c r="E214" s="31"/>
      <c r="F214" s="183" t="s">
        <v>421</v>
      </c>
      <c r="G214" s="31"/>
      <c r="H214" s="31"/>
      <c r="I214" s="99"/>
      <c r="J214" s="31"/>
      <c r="K214" s="31"/>
      <c r="L214" s="34"/>
      <c r="M214" s="184"/>
      <c r="N214" s="56"/>
      <c r="O214" s="56"/>
      <c r="P214" s="56"/>
      <c r="Q214" s="56"/>
      <c r="R214" s="56"/>
      <c r="S214" s="56"/>
      <c r="T214" s="57"/>
      <c r="AT214" s="13" t="s">
        <v>148</v>
      </c>
      <c r="AU214" s="13" t="s">
        <v>84</v>
      </c>
    </row>
    <row r="215" spans="2:65" s="1" customFormat="1" ht="16.5" customHeight="1">
      <c r="B215" s="30"/>
      <c r="C215" s="170" t="s">
        <v>422</v>
      </c>
      <c r="D215" s="170" t="s">
        <v>142</v>
      </c>
      <c r="E215" s="171" t="s">
        <v>423</v>
      </c>
      <c r="F215" s="172" t="s">
        <v>424</v>
      </c>
      <c r="G215" s="173" t="s">
        <v>403</v>
      </c>
      <c r="H215" s="174">
        <v>38.311999999999998</v>
      </c>
      <c r="I215" s="175"/>
      <c r="J215" s="176">
        <f>ROUND(I215*H215,2)</f>
        <v>0</v>
      </c>
      <c r="K215" s="172" t="s">
        <v>154</v>
      </c>
      <c r="L215" s="34"/>
      <c r="M215" s="177" t="s">
        <v>19</v>
      </c>
      <c r="N215" s="178" t="s">
        <v>45</v>
      </c>
      <c r="O215" s="56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AR215" s="13" t="s">
        <v>146</v>
      </c>
      <c r="AT215" s="13" t="s">
        <v>142</v>
      </c>
      <c r="AU215" s="13" t="s">
        <v>84</v>
      </c>
      <c r="AY215" s="13" t="s">
        <v>139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3" t="s">
        <v>82</v>
      </c>
      <c r="BK215" s="181">
        <f>ROUND(I215*H215,2)</f>
        <v>0</v>
      </c>
      <c r="BL215" s="13" t="s">
        <v>146</v>
      </c>
      <c r="BM215" s="13" t="s">
        <v>425</v>
      </c>
    </row>
    <row r="216" spans="2:65" s="1" customFormat="1" ht="19.5">
      <c r="B216" s="30"/>
      <c r="C216" s="31"/>
      <c r="D216" s="182" t="s">
        <v>148</v>
      </c>
      <c r="E216" s="31"/>
      <c r="F216" s="183" t="s">
        <v>426</v>
      </c>
      <c r="G216" s="31"/>
      <c r="H216" s="31"/>
      <c r="I216" s="99"/>
      <c r="J216" s="31"/>
      <c r="K216" s="31"/>
      <c r="L216" s="34"/>
      <c r="M216" s="184"/>
      <c r="N216" s="56"/>
      <c r="O216" s="56"/>
      <c r="P216" s="56"/>
      <c r="Q216" s="56"/>
      <c r="R216" s="56"/>
      <c r="S216" s="56"/>
      <c r="T216" s="57"/>
      <c r="AT216" s="13" t="s">
        <v>148</v>
      </c>
      <c r="AU216" s="13" t="s">
        <v>84</v>
      </c>
    </row>
    <row r="217" spans="2:65" s="1" customFormat="1" ht="22.5" customHeight="1">
      <c r="B217" s="30"/>
      <c r="C217" s="170" t="s">
        <v>427</v>
      </c>
      <c r="D217" s="170" t="s">
        <v>142</v>
      </c>
      <c r="E217" s="171" t="s">
        <v>428</v>
      </c>
      <c r="F217" s="172" t="s">
        <v>429</v>
      </c>
      <c r="G217" s="173" t="s">
        <v>403</v>
      </c>
      <c r="H217" s="174">
        <v>0.45</v>
      </c>
      <c r="I217" s="175"/>
      <c r="J217" s="176">
        <f>ROUND(I217*H217,2)</f>
        <v>0</v>
      </c>
      <c r="K217" s="172" t="s">
        <v>19</v>
      </c>
      <c r="L217" s="34"/>
      <c r="M217" s="177" t="s">
        <v>19</v>
      </c>
      <c r="N217" s="178" t="s">
        <v>45</v>
      </c>
      <c r="O217" s="56"/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AR217" s="13" t="s">
        <v>146</v>
      </c>
      <c r="AT217" s="13" t="s">
        <v>142</v>
      </c>
      <c r="AU217" s="13" t="s">
        <v>84</v>
      </c>
      <c r="AY217" s="13" t="s">
        <v>139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3" t="s">
        <v>82</v>
      </c>
      <c r="BK217" s="181">
        <f>ROUND(I217*H217,2)</f>
        <v>0</v>
      </c>
      <c r="BL217" s="13" t="s">
        <v>146</v>
      </c>
      <c r="BM217" s="13" t="s">
        <v>430</v>
      </c>
    </row>
    <row r="218" spans="2:65" s="1" customFormat="1" ht="19.5">
      <c r="B218" s="30"/>
      <c r="C218" s="31"/>
      <c r="D218" s="182" t="s">
        <v>148</v>
      </c>
      <c r="E218" s="31"/>
      <c r="F218" s="183" t="s">
        <v>429</v>
      </c>
      <c r="G218" s="31"/>
      <c r="H218" s="31"/>
      <c r="I218" s="99"/>
      <c r="J218" s="31"/>
      <c r="K218" s="31"/>
      <c r="L218" s="34"/>
      <c r="M218" s="184"/>
      <c r="N218" s="56"/>
      <c r="O218" s="56"/>
      <c r="P218" s="56"/>
      <c r="Q218" s="56"/>
      <c r="R218" s="56"/>
      <c r="S218" s="56"/>
      <c r="T218" s="57"/>
      <c r="AT218" s="13" t="s">
        <v>148</v>
      </c>
      <c r="AU218" s="13" t="s">
        <v>84</v>
      </c>
    </row>
    <row r="219" spans="2:65" s="10" customFormat="1" ht="25.9" customHeight="1">
      <c r="B219" s="154"/>
      <c r="C219" s="155"/>
      <c r="D219" s="156" t="s">
        <v>73</v>
      </c>
      <c r="E219" s="157" t="s">
        <v>431</v>
      </c>
      <c r="F219" s="157" t="s">
        <v>432</v>
      </c>
      <c r="G219" s="155"/>
      <c r="H219" s="155"/>
      <c r="I219" s="158"/>
      <c r="J219" s="159">
        <f>BK219</f>
        <v>0</v>
      </c>
      <c r="K219" s="155"/>
      <c r="L219" s="160"/>
      <c r="M219" s="161"/>
      <c r="N219" s="162"/>
      <c r="O219" s="162"/>
      <c r="P219" s="163">
        <f>P220+P223+P242+P257+P298+P357+P368+P407</f>
        <v>0</v>
      </c>
      <c r="Q219" s="162"/>
      <c r="R219" s="163">
        <f>R220+R223+R242+R257+R298+R357+R368+R407</f>
        <v>7.2320676000000006</v>
      </c>
      <c r="S219" s="162"/>
      <c r="T219" s="164">
        <f>T220+T223+T242+T257+T298+T357+T368+T407</f>
        <v>9.0627234999999988</v>
      </c>
      <c r="AR219" s="165" t="s">
        <v>84</v>
      </c>
      <c r="AT219" s="166" t="s">
        <v>73</v>
      </c>
      <c r="AU219" s="166" t="s">
        <v>74</v>
      </c>
      <c r="AY219" s="165" t="s">
        <v>139</v>
      </c>
      <c r="BK219" s="167">
        <f>BK220+BK223+BK242+BK257+BK298+BK357+BK368+BK407</f>
        <v>0</v>
      </c>
    </row>
    <row r="220" spans="2:65" s="10" customFormat="1" ht="22.9" customHeight="1">
      <c r="B220" s="154"/>
      <c r="C220" s="155"/>
      <c r="D220" s="156" t="s">
        <v>73</v>
      </c>
      <c r="E220" s="168" t="s">
        <v>433</v>
      </c>
      <c r="F220" s="168" t="s">
        <v>434</v>
      </c>
      <c r="G220" s="155"/>
      <c r="H220" s="155"/>
      <c r="I220" s="158"/>
      <c r="J220" s="169">
        <f>BK220</f>
        <v>0</v>
      </c>
      <c r="K220" s="155"/>
      <c r="L220" s="160"/>
      <c r="M220" s="161"/>
      <c r="N220" s="162"/>
      <c r="O220" s="162"/>
      <c r="P220" s="163">
        <f>SUM(P221:P222)</f>
        <v>0</v>
      </c>
      <c r="Q220" s="162"/>
      <c r="R220" s="163">
        <f>SUM(R221:R222)</f>
        <v>0</v>
      </c>
      <c r="S220" s="162"/>
      <c r="T220" s="164">
        <f>SUM(T221:T222)</f>
        <v>1.0780000000000001</v>
      </c>
      <c r="AR220" s="165" t="s">
        <v>84</v>
      </c>
      <c r="AT220" s="166" t="s">
        <v>73</v>
      </c>
      <c r="AU220" s="166" t="s">
        <v>82</v>
      </c>
      <c r="AY220" s="165" t="s">
        <v>139</v>
      </c>
      <c r="BK220" s="167">
        <f>SUM(BK221:BK222)</f>
        <v>0</v>
      </c>
    </row>
    <row r="221" spans="2:65" s="1" customFormat="1" ht="16.5" customHeight="1">
      <c r="B221" s="30"/>
      <c r="C221" s="170" t="s">
        <v>435</v>
      </c>
      <c r="D221" s="170" t="s">
        <v>142</v>
      </c>
      <c r="E221" s="171" t="s">
        <v>436</v>
      </c>
      <c r="F221" s="172" t="s">
        <v>437</v>
      </c>
      <c r="G221" s="173" t="s">
        <v>153</v>
      </c>
      <c r="H221" s="174">
        <v>107.8</v>
      </c>
      <c r="I221" s="175"/>
      <c r="J221" s="176">
        <f>ROUND(I221*H221,2)</f>
        <v>0</v>
      </c>
      <c r="K221" s="172" t="s">
        <v>154</v>
      </c>
      <c r="L221" s="34"/>
      <c r="M221" s="177" t="s">
        <v>19</v>
      </c>
      <c r="N221" s="178" t="s">
        <v>45</v>
      </c>
      <c r="O221" s="56"/>
      <c r="P221" s="179">
        <f>O221*H221</f>
        <v>0</v>
      </c>
      <c r="Q221" s="179">
        <v>0</v>
      </c>
      <c r="R221" s="179">
        <f>Q221*H221</f>
        <v>0</v>
      </c>
      <c r="S221" s="179">
        <v>0.01</v>
      </c>
      <c r="T221" s="180">
        <f>S221*H221</f>
        <v>1.0780000000000001</v>
      </c>
      <c r="AR221" s="13" t="s">
        <v>218</v>
      </c>
      <c r="AT221" s="13" t="s">
        <v>142</v>
      </c>
      <c r="AU221" s="13" t="s">
        <v>84</v>
      </c>
      <c r="AY221" s="13" t="s">
        <v>139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3" t="s">
        <v>82</v>
      </c>
      <c r="BK221" s="181">
        <f>ROUND(I221*H221,2)</f>
        <v>0</v>
      </c>
      <c r="BL221" s="13" t="s">
        <v>218</v>
      </c>
      <c r="BM221" s="13" t="s">
        <v>438</v>
      </c>
    </row>
    <row r="222" spans="2:65" s="1" customFormat="1" ht="11.25">
      <c r="B222" s="30"/>
      <c r="C222" s="31"/>
      <c r="D222" s="182" t="s">
        <v>148</v>
      </c>
      <c r="E222" s="31"/>
      <c r="F222" s="183" t="s">
        <v>439</v>
      </c>
      <c r="G222" s="31"/>
      <c r="H222" s="31"/>
      <c r="I222" s="99"/>
      <c r="J222" s="31"/>
      <c r="K222" s="31"/>
      <c r="L222" s="34"/>
      <c r="M222" s="184"/>
      <c r="N222" s="56"/>
      <c r="O222" s="56"/>
      <c r="P222" s="56"/>
      <c r="Q222" s="56"/>
      <c r="R222" s="56"/>
      <c r="S222" s="56"/>
      <c r="T222" s="57"/>
      <c r="AT222" s="13" t="s">
        <v>148</v>
      </c>
      <c r="AU222" s="13" t="s">
        <v>84</v>
      </c>
    </row>
    <row r="223" spans="2:65" s="10" customFormat="1" ht="22.9" customHeight="1">
      <c r="B223" s="154"/>
      <c r="C223" s="155"/>
      <c r="D223" s="156" t="s">
        <v>73</v>
      </c>
      <c r="E223" s="168" t="s">
        <v>440</v>
      </c>
      <c r="F223" s="168" t="s">
        <v>441</v>
      </c>
      <c r="G223" s="155"/>
      <c r="H223" s="155"/>
      <c r="I223" s="158"/>
      <c r="J223" s="169">
        <f>BK223</f>
        <v>0</v>
      </c>
      <c r="K223" s="155"/>
      <c r="L223" s="160"/>
      <c r="M223" s="161"/>
      <c r="N223" s="162"/>
      <c r="O223" s="162"/>
      <c r="P223" s="163">
        <f>SUM(P224:P241)</f>
        <v>0</v>
      </c>
      <c r="Q223" s="162"/>
      <c r="R223" s="163">
        <f>SUM(R224:R241)</f>
        <v>0</v>
      </c>
      <c r="S223" s="162"/>
      <c r="T223" s="164">
        <f>SUM(T224:T241)</f>
        <v>0</v>
      </c>
      <c r="AR223" s="165" t="s">
        <v>84</v>
      </c>
      <c r="AT223" s="166" t="s">
        <v>73</v>
      </c>
      <c r="AU223" s="166" t="s">
        <v>82</v>
      </c>
      <c r="AY223" s="165" t="s">
        <v>139</v>
      </c>
      <c r="BK223" s="167">
        <f>SUM(BK224:BK241)</f>
        <v>0</v>
      </c>
    </row>
    <row r="224" spans="2:65" s="1" customFormat="1" ht="16.5" customHeight="1">
      <c r="B224" s="30"/>
      <c r="C224" s="170" t="s">
        <v>442</v>
      </c>
      <c r="D224" s="170" t="s">
        <v>142</v>
      </c>
      <c r="E224" s="171" t="s">
        <v>443</v>
      </c>
      <c r="F224" s="172" t="s">
        <v>444</v>
      </c>
      <c r="G224" s="173" t="s">
        <v>269</v>
      </c>
      <c r="H224" s="174">
        <v>1</v>
      </c>
      <c r="I224" s="175"/>
      <c r="J224" s="176">
        <f>ROUND(I224*H224,2)</f>
        <v>0</v>
      </c>
      <c r="K224" s="172" t="s">
        <v>19</v>
      </c>
      <c r="L224" s="34"/>
      <c r="M224" s="177" t="s">
        <v>19</v>
      </c>
      <c r="N224" s="178" t="s">
        <v>45</v>
      </c>
      <c r="O224" s="56"/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AR224" s="13" t="s">
        <v>218</v>
      </c>
      <c r="AT224" s="13" t="s">
        <v>142</v>
      </c>
      <c r="AU224" s="13" t="s">
        <v>84</v>
      </c>
      <c r="AY224" s="13" t="s">
        <v>139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3" t="s">
        <v>82</v>
      </c>
      <c r="BK224" s="181">
        <f>ROUND(I224*H224,2)</f>
        <v>0</v>
      </c>
      <c r="BL224" s="13" t="s">
        <v>218</v>
      </c>
      <c r="BM224" s="13" t="s">
        <v>445</v>
      </c>
    </row>
    <row r="225" spans="2:65" s="1" customFormat="1" ht="11.25">
      <c r="B225" s="30"/>
      <c r="C225" s="31"/>
      <c r="D225" s="182" t="s">
        <v>148</v>
      </c>
      <c r="E225" s="31"/>
      <c r="F225" s="183" t="s">
        <v>444</v>
      </c>
      <c r="G225" s="31"/>
      <c r="H225" s="31"/>
      <c r="I225" s="99"/>
      <c r="J225" s="31"/>
      <c r="K225" s="31"/>
      <c r="L225" s="34"/>
      <c r="M225" s="184"/>
      <c r="N225" s="56"/>
      <c r="O225" s="56"/>
      <c r="P225" s="56"/>
      <c r="Q225" s="56"/>
      <c r="R225" s="56"/>
      <c r="S225" s="56"/>
      <c r="T225" s="57"/>
      <c r="AT225" s="13" t="s">
        <v>148</v>
      </c>
      <c r="AU225" s="13" t="s">
        <v>84</v>
      </c>
    </row>
    <row r="226" spans="2:65" s="1" customFormat="1" ht="16.5" customHeight="1">
      <c r="B226" s="30"/>
      <c r="C226" s="170" t="s">
        <v>446</v>
      </c>
      <c r="D226" s="170" t="s">
        <v>142</v>
      </c>
      <c r="E226" s="171" t="s">
        <v>447</v>
      </c>
      <c r="F226" s="172" t="s">
        <v>448</v>
      </c>
      <c r="G226" s="173" t="s">
        <v>269</v>
      </c>
      <c r="H226" s="174">
        <v>1</v>
      </c>
      <c r="I226" s="175"/>
      <c r="J226" s="176">
        <f>ROUND(I226*H226,2)</f>
        <v>0</v>
      </c>
      <c r="K226" s="172" t="s">
        <v>19</v>
      </c>
      <c r="L226" s="34"/>
      <c r="M226" s="177" t="s">
        <v>19</v>
      </c>
      <c r="N226" s="178" t="s">
        <v>45</v>
      </c>
      <c r="O226" s="56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AR226" s="13" t="s">
        <v>218</v>
      </c>
      <c r="AT226" s="13" t="s">
        <v>142</v>
      </c>
      <c r="AU226" s="13" t="s">
        <v>84</v>
      </c>
      <c r="AY226" s="13" t="s">
        <v>139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3" t="s">
        <v>82</v>
      </c>
      <c r="BK226" s="181">
        <f>ROUND(I226*H226,2)</f>
        <v>0</v>
      </c>
      <c r="BL226" s="13" t="s">
        <v>218</v>
      </c>
      <c r="BM226" s="13" t="s">
        <v>449</v>
      </c>
    </row>
    <row r="227" spans="2:65" s="1" customFormat="1" ht="11.25">
      <c r="B227" s="30"/>
      <c r="C227" s="31"/>
      <c r="D227" s="182" t="s">
        <v>148</v>
      </c>
      <c r="E227" s="31"/>
      <c r="F227" s="183" t="s">
        <v>448</v>
      </c>
      <c r="G227" s="31"/>
      <c r="H227" s="31"/>
      <c r="I227" s="99"/>
      <c r="J227" s="31"/>
      <c r="K227" s="31"/>
      <c r="L227" s="34"/>
      <c r="M227" s="184"/>
      <c r="N227" s="56"/>
      <c r="O227" s="56"/>
      <c r="P227" s="56"/>
      <c r="Q227" s="56"/>
      <c r="R227" s="56"/>
      <c r="S227" s="56"/>
      <c r="T227" s="57"/>
      <c r="AT227" s="13" t="s">
        <v>148</v>
      </c>
      <c r="AU227" s="13" t="s">
        <v>84</v>
      </c>
    </row>
    <row r="228" spans="2:65" s="1" customFormat="1" ht="16.5" customHeight="1">
      <c r="B228" s="30"/>
      <c r="C228" s="170" t="s">
        <v>450</v>
      </c>
      <c r="D228" s="170" t="s">
        <v>142</v>
      </c>
      <c r="E228" s="171" t="s">
        <v>451</v>
      </c>
      <c r="F228" s="172" t="s">
        <v>452</v>
      </c>
      <c r="G228" s="173" t="s">
        <v>453</v>
      </c>
      <c r="H228" s="174">
        <v>1</v>
      </c>
      <c r="I228" s="175"/>
      <c r="J228" s="176">
        <f>ROUND(I228*H228,2)</f>
        <v>0</v>
      </c>
      <c r="K228" s="172" t="s">
        <v>19</v>
      </c>
      <c r="L228" s="34"/>
      <c r="M228" s="177" t="s">
        <v>19</v>
      </c>
      <c r="N228" s="178" t="s">
        <v>45</v>
      </c>
      <c r="O228" s="56"/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AR228" s="13" t="s">
        <v>218</v>
      </c>
      <c r="AT228" s="13" t="s">
        <v>142</v>
      </c>
      <c r="AU228" s="13" t="s">
        <v>84</v>
      </c>
      <c r="AY228" s="13" t="s">
        <v>139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3" t="s">
        <v>82</v>
      </c>
      <c r="BK228" s="181">
        <f>ROUND(I228*H228,2)</f>
        <v>0</v>
      </c>
      <c r="BL228" s="13" t="s">
        <v>218</v>
      </c>
      <c r="BM228" s="13" t="s">
        <v>454</v>
      </c>
    </row>
    <row r="229" spans="2:65" s="1" customFormat="1" ht="11.25">
      <c r="B229" s="30"/>
      <c r="C229" s="31"/>
      <c r="D229" s="182" t="s">
        <v>148</v>
      </c>
      <c r="E229" s="31"/>
      <c r="F229" s="183" t="s">
        <v>452</v>
      </c>
      <c r="G229" s="31"/>
      <c r="H229" s="31"/>
      <c r="I229" s="99"/>
      <c r="J229" s="31"/>
      <c r="K229" s="31"/>
      <c r="L229" s="34"/>
      <c r="M229" s="184"/>
      <c r="N229" s="56"/>
      <c r="O229" s="56"/>
      <c r="P229" s="56"/>
      <c r="Q229" s="56"/>
      <c r="R229" s="56"/>
      <c r="S229" s="56"/>
      <c r="T229" s="57"/>
      <c r="AT229" s="13" t="s">
        <v>148</v>
      </c>
      <c r="AU229" s="13" t="s">
        <v>84</v>
      </c>
    </row>
    <row r="230" spans="2:65" s="1" customFormat="1" ht="16.5" customHeight="1">
      <c r="B230" s="30"/>
      <c r="C230" s="185" t="s">
        <v>455</v>
      </c>
      <c r="D230" s="185" t="s">
        <v>191</v>
      </c>
      <c r="E230" s="186" t="s">
        <v>456</v>
      </c>
      <c r="F230" s="187" t="s">
        <v>457</v>
      </c>
      <c r="G230" s="188" t="s">
        <v>453</v>
      </c>
      <c r="H230" s="189">
        <v>1</v>
      </c>
      <c r="I230" s="190"/>
      <c r="J230" s="191">
        <f>ROUND(I230*H230,2)</f>
        <v>0</v>
      </c>
      <c r="K230" s="187" t="s">
        <v>19</v>
      </c>
      <c r="L230" s="192"/>
      <c r="M230" s="193" t="s">
        <v>19</v>
      </c>
      <c r="N230" s="194" t="s">
        <v>45</v>
      </c>
      <c r="O230" s="56"/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AR230" s="13" t="s">
        <v>294</v>
      </c>
      <c r="AT230" s="13" t="s">
        <v>191</v>
      </c>
      <c r="AU230" s="13" t="s">
        <v>84</v>
      </c>
      <c r="AY230" s="13" t="s">
        <v>139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3" t="s">
        <v>82</v>
      </c>
      <c r="BK230" s="181">
        <f>ROUND(I230*H230,2)</f>
        <v>0</v>
      </c>
      <c r="BL230" s="13" t="s">
        <v>218</v>
      </c>
      <c r="BM230" s="13" t="s">
        <v>458</v>
      </c>
    </row>
    <row r="231" spans="2:65" s="1" customFormat="1" ht="11.25">
      <c r="B231" s="30"/>
      <c r="C231" s="31"/>
      <c r="D231" s="182" t="s">
        <v>148</v>
      </c>
      <c r="E231" s="31"/>
      <c r="F231" s="183" t="s">
        <v>457</v>
      </c>
      <c r="G231" s="31"/>
      <c r="H231" s="31"/>
      <c r="I231" s="99"/>
      <c r="J231" s="31"/>
      <c r="K231" s="31"/>
      <c r="L231" s="34"/>
      <c r="M231" s="184"/>
      <c r="N231" s="56"/>
      <c r="O231" s="56"/>
      <c r="P231" s="56"/>
      <c r="Q231" s="56"/>
      <c r="R231" s="56"/>
      <c r="S231" s="56"/>
      <c r="T231" s="57"/>
      <c r="AT231" s="13" t="s">
        <v>148</v>
      </c>
      <c r="AU231" s="13" t="s">
        <v>84</v>
      </c>
    </row>
    <row r="232" spans="2:65" s="1" customFormat="1" ht="16.5" customHeight="1">
      <c r="B232" s="30"/>
      <c r="C232" s="170" t="s">
        <v>459</v>
      </c>
      <c r="D232" s="170" t="s">
        <v>142</v>
      </c>
      <c r="E232" s="171" t="s">
        <v>460</v>
      </c>
      <c r="F232" s="172" t="s">
        <v>461</v>
      </c>
      <c r="G232" s="173" t="s">
        <v>453</v>
      </c>
      <c r="H232" s="174">
        <v>2</v>
      </c>
      <c r="I232" s="175"/>
      <c r="J232" s="176">
        <f>ROUND(I232*H232,2)</f>
        <v>0</v>
      </c>
      <c r="K232" s="172" t="s">
        <v>19</v>
      </c>
      <c r="L232" s="34"/>
      <c r="M232" s="177" t="s">
        <v>19</v>
      </c>
      <c r="N232" s="178" t="s">
        <v>45</v>
      </c>
      <c r="O232" s="56"/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AR232" s="13" t="s">
        <v>218</v>
      </c>
      <c r="AT232" s="13" t="s">
        <v>142</v>
      </c>
      <c r="AU232" s="13" t="s">
        <v>84</v>
      </c>
      <c r="AY232" s="13" t="s">
        <v>139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3" t="s">
        <v>82</v>
      </c>
      <c r="BK232" s="181">
        <f>ROUND(I232*H232,2)</f>
        <v>0</v>
      </c>
      <c r="BL232" s="13" t="s">
        <v>218</v>
      </c>
      <c r="BM232" s="13" t="s">
        <v>462</v>
      </c>
    </row>
    <row r="233" spans="2:65" s="1" customFormat="1" ht="11.25">
      <c r="B233" s="30"/>
      <c r="C233" s="31"/>
      <c r="D233" s="182" t="s">
        <v>148</v>
      </c>
      <c r="E233" s="31"/>
      <c r="F233" s="183" t="s">
        <v>463</v>
      </c>
      <c r="G233" s="31"/>
      <c r="H233" s="31"/>
      <c r="I233" s="99"/>
      <c r="J233" s="31"/>
      <c r="K233" s="31"/>
      <c r="L233" s="34"/>
      <c r="M233" s="184"/>
      <c r="N233" s="56"/>
      <c r="O233" s="56"/>
      <c r="P233" s="56"/>
      <c r="Q233" s="56"/>
      <c r="R233" s="56"/>
      <c r="S233" s="56"/>
      <c r="T233" s="57"/>
      <c r="AT233" s="13" t="s">
        <v>148</v>
      </c>
      <c r="AU233" s="13" t="s">
        <v>84</v>
      </c>
    </row>
    <row r="234" spans="2:65" s="1" customFormat="1" ht="16.5" customHeight="1">
      <c r="B234" s="30"/>
      <c r="C234" s="185" t="s">
        <v>464</v>
      </c>
      <c r="D234" s="185" t="s">
        <v>191</v>
      </c>
      <c r="E234" s="186" t="s">
        <v>465</v>
      </c>
      <c r="F234" s="187" t="s">
        <v>466</v>
      </c>
      <c r="G234" s="188" t="s">
        <v>453</v>
      </c>
      <c r="H234" s="189">
        <v>2</v>
      </c>
      <c r="I234" s="190"/>
      <c r="J234" s="191">
        <f>ROUND(I234*H234,2)</f>
        <v>0</v>
      </c>
      <c r="K234" s="187" t="s">
        <v>19</v>
      </c>
      <c r="L234" s="192"/>
      <c r="M234" s="193" t="s">
        <v>19</v>
      </c>
      <c r="N234" s="194" t="s">
        <v>45</v>
      </c>
      <c r="O234" s="56"/>
      <c r="P234" s="179">
        <f>O234*H234</f>
        <v>0</v>
      </c>
      <c r="Q234" s="179">
        <v>0</v>
      </c>
      <c r="R234" s="179">
        <f>Q234*H234</f>
        <v>0</v>
      </c>
      <c r="S234" s="179">
        <v>0</v>
      </c>
      <c r="T234" s="180">
        <f>S234*H234</f>
        <v>0</v>
      </c>
      <c r="AR234" s="13" t="s">
        <v>294</v>
      </c>
      <c r="AT234" s="13" t="s">
        <v>191</v>
      </c>
      <c r="AU234" s="13" t="s">
        <v>84</v>
      </c>
      <c r="AY234" s="13" t="s">
        <v>139</v>
      </c>
      <c r="BE234" s="181">
        <f>IF(N234="základní",J234,0)</f>
        <v>0</v>
      </c>
      <c r="BF234" s="181">
        <f>IF(N234="snížená",J234,0)</f>
        <v>0</v>
      </c>
      <c r="BG234" s="181">
        <f>IF(N234="zákl. přenesená",J234,0)</f>
        <v>0</v>
      </c>
      <c r="BH234" s="181">
        <f>IF(N234="sníž. přenesená",J234,0)</f>
        <v>0</v>
      </c>
      <c r="BI234" s="181">
        <f>IF(N234="nulová",J234,0)</f>
        <v>0</v>
      </c>
      <c r="BJ234" s="13" t="s">
        <v>82</v>
      </c>
      <c r="BK234" s="181">
        <f>ROUND(I234*H234,2)</f>
        <v>0</v>
      </c>
      <c r="BL234" s="13" t="s">
        <v>218</v>
      </c>
      <c r="BM234" s="13" t="s">
        <v>467</v>
      </c>
    </row>
    <row r="235" spans="2:65" s="1" customFormat="1" ht="11.25">
      <c r="B235" s="30"/>
      <c r="C235" s="31"/>
      <c r="D235" s="182" t="s">
        <v>148</v>
      </c>
      <c r="E235" s="31"/>
      <c r="F235" s="183" t="s">
        <v>466</v>
      </c>
      <c r="G235" s="31"/>
      <c r="H235" s="31"/>
      <c r="I235" s="99"/>
      <c r="J235" s="31"/>
      <c r="K235" s="31"/>
      <c r="L235" s="34"/>
      <c r="M235" s="184"/>
      <c r="N235" s="56"/>
      <c r="O235" s="56"/>
      <c r="P235" s="56"/>
      <c r="Q235" s="56"/>
      <c r="R235" s="56"/>
      <c r="S235" s="56"/>
      <c r="T235" s="57"/>
      <c r="AT235" s="13" t="s">
        <v>148</v>
      </c>
      <c r="AU235" s="13" t="s">
        <v>84</v>
      </c>
    </row>
    <row r="236" spans="2:65" s="1" customFormat="1" ht="16.5" customHeight="1">
      <c r="B236" s="30"/>
      <c r="C236" s="170" t="s">
        <v>468</v>
      </c>
      <c r="D236" s="170" t="s">
        <v>142</v>
      </c>
      <c r="E236" s="171" t="s">
        <v>469</v>
      </c>
      <c r="F236" s="172" t="s">
        <v>470</v>
      </c>
      <c r="G236" s="173" t="s">
        <v>145</v>
      </c>
      <c r="H236" s="174">
        <v>1</v>
      </c>
      <c r="I236" s="175"/>
      <c r="J236" s="176">
        <f>ROUND(I236*H236,2)</f>
        <v>0</v>
      </c>
      <c r="K236" s="172" t="s">
        <v>154</v>
      </c>
      <c r="L236" s="34"/>
      <c r="M236" s="177" t="s">
        <v>19</v>
      </c>
      <c r="N236" s="178" t="s">
        <v>45</v>
      </c>
      <c r="O236" s="56"/>
      <c r="P236" s="179">
        <f>O236*H236</f>
        <v>0</v>
      </c>
      <c r="Q236" s="179">
        <v>0</v>
      </c>
      <c r="R236" s="179">
        <f>Q236*H236</f>
        <v>0</v>
      </c>
      <c r="S236" s="179">
        <v>0</v>
      </c>
      <c r="T236" s="180">
        <f>S236*H236</f>
        <v>0</v>
      </c>
      <c r="AR236" s="13" t="s">
        <v>218</v>
      </c>
      <c r="AT236" s="13" t="s">
        <v>142</v>
      </c>
      <c r="AU236" s="13" t="s">
        <v>84</v>
      </c>
      <c r="AY236" s="13" t="s">
        <v>139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3" t="s">
        <v>82</v>
      </c>
      <c r="BK236" s="181">
        <f>ROUND(I236*H236,2)</f>
        <v>0</v>
      </c>
      <c r="BL236" s="13" t="s">
        <v>218</v>
      </c>
      <c r="BM236" s="13" t="s">
        <v>471</v>
      </c>
    </row>
    <row r="237" spans="2:65" s="1" customFormat="1" ht="11.25">
      <c r="B237" s="30"/>
      <c r="C237" s="31"/>
      <c r="D237" s="182" t="s">
        <v>148</v>
      </c>
      <c r="E237" s="31"/>
      <c r="F237" s="183" t="s">
        <v>470</v>
      </c>
      <c r="G237" s="31"/>
      <c r="H237" s="31"/>
      <c r="I237" s="99"/>
      <c r="J237" s="31"/>
      <c r="K237" s="31"/>
      <c r="L237" s="34"/>
      <c r="M237" s="184"/>
      <c r="N237" s="56"/>
      <c r="O237" s="56"/>
      <c r="P237" s="56"/>
      <c r="Q237" s="56"/>
      <c r="R237" s="56"/>
      <c r="S237" s="56"/>
      <c r="T237" s="57"/>
      <c r="AT237" s="13" t="s">
        <v>148</v>
      </c>
      <c r="AU237" s="13" t="s">
        <v>84</v>
      </c>
    </row>
    <row r="238" spans="2:65" s="1" customFormat="1" ht="16.5" customHeight="1">
      <c r="B238" s="30"/>
      <c r="C238" s="170" t="s">
        <v>472</v>
      </c>
      <c r="D238" s="170" t="s">
        <v>142</v>
      </c>
      <c r="E238" s="171" t="s">
        <v>473</v>
      </c>
      <c r="F238" s="172" t="s">
        <v>474</v>
      </c>
      <c r="G238" s="173" t="s">
        <v>269</v>
      </c>
      <c r="H238" s="174">
        <v>1</v>
      </c>
      <c r="I238" s="175"/>
      <c r="J238" s="176">
        <f>ROUND(I238*H238,2)</f>
        <v>0</v>
      </c>
      <c r="K238" s="172" t="s">
        <v>19</v>
      </c>
      <c r="L238" s="34"/>
      <c r="M238" s="177" t="s">
        <v>19</v>
      </c>
      <c r="N238" s="178" t="s">
        <v>45</v>
      </c>
      <c r="O238" s="56"/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AR238" s="13" t="s">
        <v>218</v>
      </c>
      <c r="AT238" s="13" t="s">
        <v>142</v>
      </c>
      <c r="AU238" s="13" t="s">
        <v>84</v>
      </c>
      <c r="AY238" s="13" t="s">
        <v>139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3" t="s">
        <v>82</v>
      </c>
      <c r="BK238" s="181">
        <f>ROUND(I238*H238,2)</f>
        <v>0</v>
      </c>
      <c r="BL238" s="13" t="s">
        <v>218</v>
      </c>
      <c r="BM238" s="13" t="s">
        <v>475</v>
      </c>
    </row>
    <row r="239" spans="2:65" s="1" customFormat="1" ht="11.25">
      <c r="B239" s="30"/>
      <c r="C239" s="31"/>
      <c r="D239" s="182" t="s">
        <v>148</v>
      </c>
      <c r="E239" s="31"/>
      <c r="F239" s="183" t="s">
        <v>474</v>
      </c>
      <c r="G239" s="31"/>
      <c r="H239" s="31"/>
      <c r="I239" s="99"/>
      <c r="J239" s="31"/>
      <c r="K239" s="31"/>
      <c r="L239" s="34"/>
      <c r="M239" s="184"/>
      <c r="N239" s="56"/>
      <c r="O239" s="56"/>
      <c r="P239" s="56"/>
      <c r="Q239" s="56"/>
      <c r="R239" s="56"/>
      <c r="S239" s="56"/>
      <c r="T239" s="57"/>
      <c r="AT239" s="13" t="s">
        <v>148</v>
      </c>
      <c r="AU239" s="13" t="s">
        <v>84</v>
      </c>
    </row>
    <row r="240" spans="2:65" s="1" customFormat="1" ht="16.5" customHeight="1">
      <c r="B240" s="30"/>
      <c r="C240" s="170" t="s">
        <v>476</v>
      </c>
      <c r="D240" s="170" t="s">
        <v>142</v>
      </c>
      <c r="E240" s="171" t="s">
        <v>477</v>
      </c>
      <c r="F240" s="172" t="s">
        <v>478</v>
      </c>
      <c r="G240" s="173" t="s">
        <v>479</v>
      </c>
      <c r="H240" s="195"/>
      <c r="I240" s="175"/>
      <c r="J240" s="176">
        <f>ROUND(I240*H240,2)</f>
        <v>0</v>
      </c>
      <c r="K240" s="172" t="s">
        <v>154</v>
      </c>
      <c r="L240" s="34"/>
      <c r="M240" s="177" t="s">
        <v>19</v>
      </c>
      <c r="N240" s="178" t="s">
        <v>45</v>
      </c>
      <c r="O240" s="56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AR240" s="13" t="s">
        <v>218</v>
      </c>
      <c r="AT240" s="13" t="s">
        <v>142</v>
      </c>
      <c r="AU240" s="13" t="s">
        <v>84</v>
      </c>
      <c r="AY240" s="13" t="s">
        <v>139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3" t="s">
        <v>82</v>
      </c>
      <c r="BK240" s="181">
        <f>ROUND(I240*H240,2)</f>
        <v>0</v>
      </c>
      <c r="BL240" s="13" t="s">
        <v>218</v>
      </c>
      <c r="BM240" s="13" t="s">
        <v>480</v>
      </c>
    </row>
    <row r="241" spans="2:65" s="1" customFormat="1" ht="19.5">
      <c r="B241" s="30"/>
      <c r="C241" s="31"/>
      <c r="D241" s="182" t="s">
        <v>148</v>
      </c>
      <c r="E241" s="31"/>
      <c r="F241" s="183" t="s">
        <v>481</v>
      </c>
      <c r="G241" s="31"/>
      <c r="H241" s="31"/>
      <c r="I241" s="99"/>
      <c r="J241" s="31"/>
      <c r="K241" s="31"/>
      <c r="L241" s="34"/>
      <c r="M241" s="184"/>
      <c r="N241" s="56"/>
      <c r="O241" s="56"/>
      <c r="P241" s="56"/>
      <c r="Q241" s="56"/>
      <c r="R241" s="56"/>
      <c r="S241" s="56"/>
      <c r="T241" s="57"/>
      <c r="AT241" s="13" t="s">
        <v>148</v>
      </c>
      <c r="AU241" s="13" t="s">
        <v>84</v>
      </c>
    </row>
    <row r="242" spans="2:65" s="10" customFormat="1" ht="22.9" customHeight="1">
      <c r="B242" s="154"/>
      <c r="C242" s="155"/>
      <c r="D242" s="156" t="s">
        <v>73</v>
      </c>
      <c r="E242" s="168" t="s">
        <v>482</v>
      </c>
      <c r="F242" s="168" t="s">
        <v>483</v>
      </c>
      <c r="G242" s="155"/>
      <c r="H242" s="155"/>
      <c r="I242" s="158"/>
      <c r="J242" s="169">
        <f>BK242</f>
        <v>0</v>
      </c>
      <c r="K242" s="155"/>
      <c r="L242" s="160"/>
      <c r="M242" s="161"/>
      <c r="N242" s="162"/>
      <c r="O242" s="162"/>
      <c r="P242" s="163">
        <f>SUM(P243:P256)</f>
        <v>0</v>
      </c>
      <c r="Q242" s="162"/>
      <c r="R242" s="163">
        <f>SUM(R243:R256)</f>
        <v>4.3062107000000003</v>
      </c>
      <c r="S242" s="162"/>
      <c r="T242" s="164">
        <f>SUM(T243:T256)</f>
        <v>6.3929999999999998</v>
      </c>
      <c r="AR242" s="165" t="s">
        <v>84</v>
      </c>
      <c r="AT242" s="166" t="s">
        <v>73</v>
      </c>
      <c r="AU242" s="166" t="s">
        <v>82</v>
      </c>
      <c r="AY242" s="165" t="s">
        <v>139</v>
      </c>
      <c r="BK242" s="167">
        <f>SUM(BK243:BK256)</f>
        <v>0</v>
      </c>
    </row>
    <row r="243" spans="2:65" s="1" customFormat="1" ht="16.5" customHeight="1">
      <c r="B243" s="30"/>
      <c r="C243" s="170" t="s">
        <v>484</v>
      </c>
      <c r="D243" s="170" t="s">
        <v>142</v>
      </c>
      <c r="E243" s="171" t="s">
        <v>485</v>
      </c>
      <c r="F243" s="172" t="s">
        <v>486</v>
      </c>
      <c r="G243" s="173" t="s">
        <v>163</v>
      </c>
      <c r="H243" s="174">
        <v>199</v>
      </c>
      <c r="I243" s="175"/>
      <c r="J243" s="176">
        <f>ROUND(I243*H243,2)</f>
        <v>0</v>
      </c>
      <c r="K243" s="172" t="s">
        <v>154</v>
      </c>
      <c r="L243" s="34"/>
      <c r="M243" s="177" t="s">
        <v>19</v>
      </c>
      <c r="N243" s="178" t="s">
        <v>45</v>
      </c>
      <c r="O243" s="56"/>
      <c r="P243" s="179">
        <f>O243*H243</f>
        <v>0</v>
      </c>
      <c r="Q243" s="179">
        <v>0</v>
      </c>
      <c r="R243" s="179">
        <f>Q243*H243</f>
        <v>0</v>
      </c>
      <c r="S243" s="179">
        <v>2.4E-2</v>
      </c>
      <c r="T243" s="180">
        <f>S243*H243</f>
        <v>4.7759999999999998</v>
      </c>
      <c r="AR243" s="13" t="s">
        <v>218</v>
      </c>
      <c r="AT243" s="13" t="s">
        <v>142</v>
      </c>
      <c r="AU243" s="13" t="s">
        <v>84</v>
      </c>
      <c r="AY243" s="13" t="s">
        <v>139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3" t="s">
        <v>82</v>
      </c>
      <c r="BK243" s="181">
        <f>ROUND(I243*H243,2)</f>
        <v>0</v>
      </c>
      <c r="BL243" s="13" t="s">
        <v>218</v>
      </c>
      <c r="BM243" s="13" t="s">
        <v>487</v>
      </c>
    </row>
    <row r="244" spans="2:65" s="1" customFormat="1" ht="11.25">
      <c r="B244" s="30"/>
      <c r="C244" s="31"/>
      <c r="D244" s="182" t="s">
        <v>148</v>
      </c>
      <c r="E244" s="31"/>
      <c r="F244" s="183" t="s">
        <v>488</v>
      </c>
      <c r="G244" s="31"/>
      <c r="H244" s="31"/>
      <c r="I244" s="99"/>
      <c r="J244" s="31"/>
      <c r="K244" s="31"/>
      <c r="L244" s="34"/>
      <c r="M244" s="184"/>
      <c r="N244" s="56"/>
      <c r="O244" s="56"/>
      <c r="P244" s="56"/>
      <c r="Q244" s="56"/>
      <c r="R244" s="56"/>
      <c r="S244" s="56"/>
      <c r="T244" s="57"/>
      <c r="AT244" s="13" t="s">
        <v>148</v>
      </c>
      <c r="AU244" s="13" t="s">
        <v>84</v>
      </c>
    </row>
    <row r="245" spans="2:65" s="1" customFormat="1" ht="16.5" customHeight="1">
      <c r="B245" s="30"/>
      <c r="C245" s="170" t="s">
        <v>489</v>
      </c>
      <c r="D245" s="170" t="s">
        <v>142</v>
      </c>
      <c r="E245" s="171" t="s">
        <v>490</v>
      </c>
      <c r="F245" s="172" t="s">
        <v>491</v>
      </c>
      <c r="G245" s="173" t="s">
        <v>163</v>
      </c>
      <c r="H245" s="174">
        <v>199</v>
      </c>
      <c r="I245" s="175"/>
      <c r="J245" s="176">
        <f>ROUND(I245*H245,2)</f>
        <v>0</v>
      </c>
      <c r="K245" s="172" t="s">
        <v>154</v>
      </c>
      <c r="L245" s="34"/>
      <c r="M245" s="177" t="s">
        <v>19</v>
      </c>
      <c r="N245" s="178" t="s">
        <v>45</v>
      </c>
      <c r="O245" s="56"/>
      <c r="P245" s="179">
        <f>O245*H245</f>
        <v>0</v>
      </c>
      <c r="Q245" s="179">
        <v>0</v>
      </c>
      <c r="R245" s="179">
        <f>Q245*H245</f>
        <v>0</v>
      </c>
      <c r="S245" s="179">
        <v>0</v>
      </c>
      <c r="T245" s="180">
        <f>S245*H245</f>
        <v>0</v>
      </c>
      <c r="AR245" s="13" t="s">
        <v>218</v>
      </c>
      <c r="AT245" s="13" t="s">
        <v>142</v>
      </c>
      <c r="AU245" s="13" t="s">
        <v>84</v>
      </c>
      <c r="AY245" s="13" t="s">
        <v>139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3" t="s">
        <v>82</v>
      </c>
      <c r="BK245" s="181">
        <f>ROUND(I245*H245,2)</f>
        <v>0</v>
      </c>
      <c r="BL245" s="13" t="s">
        <v>218</v>
      </c>
      <c r="BM245" s="13" t="s">
        <v>492</v>
      </c>
    </row>
    <row r="246" spans="2:65" s="1" customFormat="1" ht="19.5">
      <c r="B246" s="30"/>
      <c r="C246" s="31"/>
      <c r="D246" s="182" t="s">
        <v>148</v>
      </c>
      <c r="E246" s="31"/>
      <c r="F246" s="183" t="s">
        <v>493</v>
      </c>
      <c r="G246" s="31"/>
      <c r="H246" s="31"/>
      <c r="I246" s="99"/>
      <c r="J246" s="31"/>
      <c r="K246" s="31"/>
      <c r="L246" s="34"/>
      <c r="M246" s="184"/>
      <c r="N246" s="56"/>
      <c r="O246" s="56"/>
      <c r="P246" s="56"/>
      <c r="Q246" s="56"/>
      <c r="R246" s="56"/>
      <c r="S246" s="56"/>
      <c r="T246" s="57"/>
      <c r="AT246" s="13" t="s">
        <v>148</v>
      </c>
      <c r="AU246" s="13" t="s">
        <v>84</v>
      </c>
    </row>
    <row r="247" spans="2:65" s="1" customFormat="1" ht="16.5" customHeight="1">
      <c r="B247" s="30"/>
      <c r="C247" s="185" t="s">
        <v>494</v>
      </c>
      <c r="D247" s="185" t="s">
        <v>191</v>
      </c>
      <c r="E247" s="186" t="s">
        <v>495</v>
      </c>
      <c r="F247" s="187" t="s">
        <v>496</v>
      </c>
      <c r="G247" s="188" t="s">
        <v>397</v>
      </c>
      <c r="H247" s="189">
        <v>5.7309999999999999</v>
      </c>
      <c r="I247" s="190"/>
      <c r="J247" s="191">
        <f>ROUND(I247*H247,2)</f>
        <v>0</v>
      </c>
      <c r="K247" s="187" t="s">
        <v>154</v>
      </c>
      <c r="L247" s="192"/>
      <c r="M247" s="193" t="s">
        <v>19</v>
      </c>
      <c r="N247" s="194" t="s">
        <v>45</v>
      </c>
      <c r="O247" s="56"/>
      <c r="P247" s="179">
        <f>O247*H247</f>
        <v>0</v>
      </c>
      <c r="Q247" s="179">
        <v>0.55000000000000004</v>
      </c>
      <c r="R247" s="179">
        <f>Q247*H247</f>
        <v>3.15205</v>
      </c>
      <c r="S247" s="179">
        <v>0</v>
      </c>
      <c r="T247" s="180">
        <f>S247*H247</f>
        <v>0</v>
      </c>
      <c r="AR247" s="13" t="s">
        <v>294</v>
      </c>
      <c r="AT247" s="13" t="s">
        <v>191</v>
      </c>
      <c r="AU247" s="13" t="s">
        <v>84</v>
      </c>
      <c r="AY247" s="13" t="s">
        <v>139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3" t="s">
        <v>82</v>
      </c>
      <c r="BK247" s="181">
        <f>ROUND(I247*H247,2)</f>
        <v>0</v>
      </c>
      <c r="BL247" s="13" t="s">
        <v>218</v>
      </c>
      <c r="BM247" s="13" t="s">
        <v>497</v>
      </c>
    </row>
    <row r="248" spans="2:65" s="1" customFormat="1" ht="11.25">
      <c r="B248" s="30"/>
      <c r="C248" s="31"/>
      <c r="D248" s="182" t="s">
        <v>148</v>
      </c>
      <c r="E248" s="31"/>
      <c r="F248" s="183" t="s">
        <v>496</v>
      </c>
      <c r="G248" s="31"/>
      <c r="H248" s="31"/>
      <c r="I248" s="99"/>
      <c r="J248" s="31"/>
      <c r="K248" s="31"/>
      <c r="L248" s="34"/>
      <c r="M248" s="184"/>
      <c r="N248" s="56"/>
      <c r="O248" s="56"/>
      <c r="P248" s="56"/>
      <c r="Q248" s="56"/>
      <c r="R248" s="56"/>
      <c r="S248" s="56"/>
      <c r="T248" s="57"/>
      <c r="AT248" s="13" t="s">
        <v>148</v>
      </c>
      <c r="AU248" s="13" t="s">
        <v>84</v>
      </c>
    </row>
    <row r="249" spans="2:65" s="1" customFormat="1" ht="16.5" customHeight="1">
      <c r="B249" s="30"/>
      <c r="C249" s="170" t="s">
        <v>498</v>
      </c>
      <c r="D249" s="170" t="s">
        <v>142</v>
      </c>
      <c r="E249" s="171" t="s">
        <v>499</v>
      </c>
      <c r="F249" s="172" t="s">
        <v>500</v>
      </c>
      <c r="G249" s="173" t="s">
        <v>163</v>
      </c>
      <c r="H249" s="174">
        <v>64.5</v>
      </c>
      <c r="I249" s="175"/>
      <c r="J249" s="176">
        <f>ROUND(I249*H249,2)</f>
        <v>0</v>
      </c>
      <c r="K249" s="172" t="s">
        <v>19</v>
      </c>
      <c r="L249" s="34"/>
      <c r="M249" s="177" t="s">
        <v>19</v>
      </c>
      <c r="N249" s="178" t="s">
        <v>45</v>
      </c>
      <c r="O249" s="56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13" t="s">
        <v>218</v>
      </c>
      <c r="AT249" s="13" t="s">
        <v>142</v>
      </c>
      <c r="AU249" s="13" t="s">
        <v>84</v>
      </c>
      <c r="AY249" s="13" t="s">
        <v>139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3" t="s">
        <v>82</v>
      </c>
      <c r="BK249" s="181">
        <f>ROUND(I249*H249,2)</f>
        <v>0</v>
      </c>
      <c r="BL249" s="13" t="s">
        <v>218</v>
      </c>
      <c r="BM249" s="13" t="s">
        <v>501</v>
      </c>
    </row>
    <row r="250" spans="2:65" s="1" customFormat="1" ht="11.25">
      <c r="B250" s="30"/>
      <c r="C250" s="31"/>
      <c r="D250" s="182" t="s">
        <v>148</v>
      </c>
      <c r="E250" s="31"/>
      <c r="F250" s="183" t="s">
        <v>502</v>
      </c>
      <c r="G250" s="31"/>
      <c r="H250" s="31"/>
      <c r="I250" s="99"/>
      <c r="J250" s="31"/>
      <c r="K250" s="31"/>
      <c r="L250" s="34"/>
      <c r="M250" s="184"/>
      <c r="N250" s="56"/>
      <c r="O250" s="56"/>
      <c r="P250" s="56"/>
      <c r="Q250" s="56"/>
      <c r="R250" s="56"/>
      <c r="S250" s="56"/>
      <c r="T250" s="57"/>
      <c r="AT250" s="13" t="s">
        <v>148</v>
      </c>
      <c r="AU250" s="13" t="s">
        <v>84</v>
      </c>
    </row>
    <row r="251" spans="2:65" s="1" customFormat="1" ht="16.5" customHeight="1">
      <c r="B251" s="30"/>
      <c r="C251" s="170" t="s">
        <v>503</v>
      </c>
      <c r="D251" s="170" t="s">
        <v>142</v>
      </c>
      <c r="E251" s="171" t="s">
        <v>504</v>
      </c>
      <c r="F251" s="172" t="s">
        <v>505</v>
      </c>
      <c r="G251" s="173" t="s">
        <v>153</v>
      </c>
      <c r="H251" s="174">
        <v>107.8</v>
      </c>
      <c r="I251" s="175"/>
      <c r="J251" s="176">
        <f>ROUND(I251*H251,2)</f>
        <v>0</v>
      </c>
      <c r="K251" s="172" t="s">
        <v>154</v>
      </c>
      <c r="L251" s="34"/>
      <c r="M251" s="177" t="s">
        <v>19</v>
      </c>
      <c r="N251" s="178" t="s">
        <v>45</v>
      </c>
      <c r="O251" s="56"/>
      <c r="P251" s="179">
        <f>O251*H251</f>
        <v>0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AR251" s="13" t="s">
        <v>218</v>
      </c>
      <c r="AT251" s="13" t="s">
        <v>142</v>
      </c>
      <c r="AU251" s="13" t="s">
        <v>84</v>
      </c>
      <c r="AY251" s="13" t="s">
        <v>139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13" t="s">
        <v>82</v>
      </c>
      <c r="BK251" s="181">
        <f>ROUND(I251*H251,2)</f>
        <v>0</v>
      </c>
      <c r="BL251" s="13" t="s">
        <v>218</v>
      </c>
      <c r="BM251" s="13" t="s">
        <v>506</v>
      </c>
    </row>
    <row r="252" spans="2:65" s="1" customFormat="1" ht="11.25">
      <c r="B252" s="30"/>
      <c r="C252" s="31"/>
      <c r="D252" s="182" t="s">
        <v>148</v>
      </c>
      <c r="E252" s="31"/>
      <c r="F252" s="183" t="s">
        <v>507</v>
      </c>
      <c r="G252" s="31"/>
      <c r="H252" s="31"/>
      <c r="I252" s="99"/>
      <c r="J252" s="31"/>
      <c r="K252" s="31"/>
      <c r="L252" s="34"/>
      <c r="M252" s="184"/>
      <c r="N252" s="56"/>
      <c r="O252" s="56"/>
      <c r="P252" s="56"/>
      <c r="Q252" s="56"/>
      <c r="R252" s="56"/>
      <c r="S252" s="56"/>
      <c r="T252" s="57"/>
      <c r="AT252" s="13" t="s">
        <v>148</v>
      </c>
      <c r="AU252" s="13" t="s">
        <v>84</v>
      </c>
    </row>
    <row r="253" spans="2:65" s="1" customFormat="1" ht="16.5" customHeight="1">
      <c r="B253" s="30"/>
      <c r="C253" s="185" t="s">
        <v>508</v>
      </c>
      <c r="D253" s="185" t="s">
        <v>191</v>
      </c>
      <c r="E253" s="186" t="s">
        <v>509</v>
      </c>
      <c r="F253" s="187" t="s">
        <v>510</v>
      </c>
      <c r="G253" s="188" t="s">
        <v>153</v>
      </c>
      <c r="H253" s="189">
        <v>123.97</v>
      </c>
      <c r="I253" s="190"/>
      <c r="J253" s="191">
        <f>ROUND(I253*H253,2)</f>
        <v>0</v>
      </c>
      <c r="K253" s="187" t="s">
        <v>154</v>
      </c>
      <c r="L253" s="192"/>
      <c r="M253" s="193" t="s">
        <v>19</v>
      </c>
      <c r="N253" s="194" t="s">
        <v>45</v>
      </c>
      <c r="O253" s="56"/>
      <c r="P253" s="179">
        <f>O253*H253</f>
        <v>0</v>
      </c>
      <c r="Q253" s="179">
        <v>9.3100000000000006E-3</v>
      </c>
      <c r="R253" s="179">
        <f>Q253*H253</f>
        <v>1.1541607</v>
      </c>
      <c r="S253" s="179">
        <v>0</v>
      </c>
      <c r="T253" s="180">
        <f>S253*H253</f>
        <v>0</v>
      </c>
      <c r="AR253" s="13" t="s">
        <v>294</v>
      </c>
      <c r="AT253" s="13" t="s">
        <v>191</v>
      </c>
      <c r="AU253" s="13" t="s">
        <v>84</v>
      </c>
      <c r="AY253" s="13" t="s">
        <v>139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3" t="s">
        <v>82</v>
      </c>
      <c r="BK253" s="181">
        <f>ROUND(I253*H253,2)</f>
        <v>0</v>
      </c>
      <c r="BL253" s="13" t="s">
        <v>218</v>
      </c>
      <c r="BM253" s="13" t="s">
        <v>511</v>
      </c>
    </row>
    <row r="254" spans="2:65" s="1" customFormat="1" ht="11.25">
      <c r="B254" s="30"/>
      <c r="C254" s="31"/>
      <c r="D254" s="182" t="s">
        <v>148</v>
      </c>
      <c r="E254" s="31"/>
      <c r="F254" s="183" t="s">
        <v>510</v>
      </c>
      <c r="G254" s="31"/>
      <c r="H254" s="31"/>
      <c r="I254" s="99"/>
      <c r="J254" s="31"/>
      <c r="K254" s="31"/>
      <c r="L254" s="34"/>
      <c r="M254" s="184"/>
      <c r="N254" s="56"/>
      <c r="O254" s="56"/>
      <c r="P254" s="56"/>
      <c r="Q254" s="56"/>
      <c r="R254" s="56"/>
      <c r="S254" s="56"/>
      <c r="T254" s="57"/>
      <c r="AT254" s="13" t="s">
        <v>148</v>
      </c>
      <c r="AU254" s="13" t="s">
        <v>84</v>
      </c>
    </row>
    <row r="255" spans="2:65" s="1" customFormat="1" ht="16.5" customHeight="1">
      <c r="B255" s="30"/>
      <c r="C255" s="170" t="s">
        <v>512</v>
      </c>
      <c r="D255" s="170" t="s">
        <v>142</v>
      </c>
      <c r="E255" s="171" t="s">
        <v>513</v>
      </c>
      <c r="F255" s="172" t="s">
        <v>514</v>
      </c>
      <c r="G255" s="173" t="s">
        <v>153</v>
      </c>
      <c r="H255" s="174">
        <v>107.8</v>
      </c>
      <c r="I255" s="175"/>
      <c r="J255" s="176">
        <f>ROUND(I255*H255,2)</f>
        <v>0</v>
      </c>
      <c r="K255" s="172" t="s">
        <v>154</v>
      </c>
      <c r="L255" s="34"/>
      <c r="M255" s="177" t="s">
        <v>19</v>
      </c>
      <c r="N255" s="178" t="s">
        <v>45</v>
      </c>
      <c r="O255" s="56"/>
      <c r="P255" s="179">
        <f>O255*H255</f>
        <v>0</v>
      </c>
      <c r="Q255" s="179">
        <v>0</v>
      </c>
      <c r="R255" s="179">
        <f>Q255*H255</f>
        <v>0</v>
      </c>
      <c r="S255" s="179">
        <v>1.4999999999999999E-2</v>
      </c>
      <c r="T255" s="180">
        <f>S255*H255</f>
        <v>1.617</v>
      </c>
      <c r="AR255" s="13" t="s">
        <v>218</v>
      </c>
      <c r="AT255" s="13" t="s">
        <v>142</v>
      </c>
      <c r="AU255" s="13" t="s">
        <v>84</v>
      </c>
      <c r="AY255" s="13" t="s">
        <v>139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3" t="s">
        <v>82</v>
      </c>
      <c r="BK255" s="181">
        <f>ROUND(I255*H255,2)</f>
        <v>0</v>
      </c>
      <c r="BL255" s="13" t="s">
        <v>218</v>
      </c>
      <c r="BM255" s="13" t="s">
        <v>515</v>
      </c>
    </row>
    <row r="256" spans="2:65" s="1" customFormat="1" ht="19.5">
      <c r="B256" s="30"/>
      <c r="C256" s="31"/>
      <c r="D256" s="182" t="s">
        <v>148</v>
      </c>
      <c r="E256" s="31"/>
      <c r="F256" s="183" t="s">
        <v>516</v>
      </c>
      <c r="G256" s="31"/>
      <c r="H256" s="31"/>
      <c r="I256" s="99"/>
      <c r="J256" s="31"/>
      <c r="K256" s="31"/>
      <c r="L256" s="34"/>
      <c r="M256" s="184"/>
      <c r="N256" s="56"/>
      <c r="O256" s="56"/>
      <c r="P256" s="56"/>
      <c r="Q256" s="56"/>
      <c r="R256" s="56"/>
      <c r="S256" s="56"/>
      <c r="T256" s="57"/>
      <c r="AT256" s="13" t="s">
        <v>148</v>
      </c>
      <c r="AU256" s="13" t="s">
        <v>84</v>
      </c>
    </row>
    <row r="257" spans="2:65" s="10" customFormat="1" ht="22.9" customHeight="1">
      <c r="B257" s="154"/>
      <c r="C257" s="155"/>
      <c r="D257" s="156" t="s">
        <v>73</v>
      </c>
      <c r="E257" s="168" t="s">
        <v>517</v>
      </c>
      <c r="F257" s="168" t="s">
        <v>518</v>
      </c>
      <c r="G257" s="155"/>
      <c r="H257" s="155"/>
      <c r="I257" s="158"/>
      <c r="J257" s="169">
        <f>BK257</f>
        <v>0</v>
      </c>
      <c r="K257" s="155"/>
      <c r="L257" s="160"/>
      <c r="M257" s="161"/>
      <c r="N257" s="162"/>
      <c r="O257" s="162"/>
      <c r="P257" s="163">
        <f>SUM(P258:P297)</f>
        <v>0</v>
      </c>
      <c r="Q257" s="162"/>
      <c r="R257" s="163">
        <f>SUM(R258:R297)</f>
        <v>1.6082741</v>
      </c>
      <c r="S257" s="162"/>
      <c r="T257" s="164">
        <f>SUM(T258:T297)</f>
        <v>1.2470634999999999</v>
      </c>
      <c r="AR257" s="165" t="s">
        <v>84</v>
      </c>
      <c r="AT257" s="166" t="s">
        <v>73</v>
      </c>
      <c r="AU257" s="166" t="s">
        <v>82</v>
      </c>
      <c r="AY257" s="165" t="s">
        <v>139</v>
      </c>
      <c r="BK257" s="167">
        <f>SUM(BK258:BK297)</f>
        <v>0</v>
      </c>
    </row>
    <row r="258" spans="2:65" s="1" customFormat="1" ht="16.5" customHeight="1">
      <c r="B258" s="30"/>
      <c r="C258" s="170" t="s">
        <v>519</v>
      </c>
      <c r="D258" s="170" t="s">
        <v>142</v>
      </c>
      <c r="E258" s="171" t="s">
        <v>520</v>
      </c>
      <c r="F258" s="172" t="s">
        <v>521</v>
      </c>
      <c r="G258" s="173" t="s">
        <v>153</v>
      </c>
      <c r="H258" s="174">
        <v>107.8</v>
      </c>
      <c r="I258" s="175"/>
      <c r="J258" s="176">
        <f>ROUND(I258*H258,2)</f>
        <v>0</v>
      </c>
      <c r="K258" s="172" t="s">
        <v>154</v>
      </c>
      <c r="L258" s="34"/>
      <c r="M258" s="177" t="s">
        <v>19</v>
      </c>
      <c r="N258" s="178" t="s">
        <v>45</v>
      </c>
      <c r="O258" s="56"/>
      <c r="P258" s="179">
        <f>O258*H258</f>
        <v>0</v>
      </c>
      <c r="Q258" s="179">
        <v>0</v>
      </c>
      <c r="R258" s="179">
        <f>Q258*H258</f>
        <v>0</v>
      </c>
      <c r="S258" s="179">
        <v>5.94E-3</v>
      </c>
      <c r="T258" s="180">
        <f>S258*H258</f>
        <v>0.64033200000000001</v>
      </c>
      <c r="AR258" s="13" t="s">
        <v>218</v>
      </c>
      <c r="AT258" s="13" t="s">
        <v>142</v>
      </c>
      <c r="AU258" s="13" t="s">
        <v>84</v>
      </c>
      <c r="AY258" s="13" t="s">
        <v>139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3" t="s">
        <v>82</v>
      </c>
      <c r="BK258" s="181">
        <f>ROUND(I258*H258,2)</f>
        <v>0</v>
      </c>
      <c r="BL258" s="13" t="s">
        <v>218</v>
      </c>
      <c r="BM258" s="13" t="s">
        <v>522</v>
      </c>
    </row>
    <row r="259" spans="2:65" s="1" customFormat="1" ht="11.25">
      <c r="B259" s="30"/>
      <c r="C259" s="31"/>
      <c r="D259" s="182" t="s">
        <v>148</v>
      </c>
      <c r="E259" s="31"/>
      <c r="F259" s="183" t="s">
        <v>523</v>
      </c>
      <c r="G259" s="31"/>
      <c r="H259" s="31"/>
      <c r="I259" s="99"/>
      <c r="J259" s="31"/>
      <c r="K259" s="31"/>
      <c r="L259" s="34"/>
      <c r="M259" s="184"/>
      <c r="N259" s="56"/>
      <c r="O259" s="56"/>
      <c r="P259" s="56"/>
      <c r="Q259" s="56"/>
      <c r="R259" s="56"/>
      <c r="S259" s="56"/>
      <c r="T259" s="57"/>
      <c r="AT259" s="13" t="s">
        <v>148</v>
      </c>
      <c r="AU259" s="13" t="s">
        <v>84</v>
      </c>
    </row>
    <row r="260" spans="2:65" s="1" customFormat="1" ht="16.5" customHeight="1">
      <c r="B260" s="30"/>
      <c r="C260" s="170" t="s">
        <v>524</v>
      </c>
      <c r="D260" s="170" t="s">
        <v>142</v>
      </c>
      <c r="E260" s="171" t="s">
        <v>525</v>
      </c>
      <c r="F260" s="172" t="s">
        <v>526</v>
      </c>
      <c r="G260" s="173" t="s">
        <v>163</v>
      </c>
      <c r="H260" s="174">
        <v>107.8</v>
      </c>
      <c r="I260" s="175"/>
      <c r="J260" s="176">
        <f>ROUND(I260*H260,2)</f>
        <v>0</v>
      </c>
      <c r="K260" s="172" t="s">
        <v>154</v>
      </c>
      <c r="L260" s="34"/>
      <c r="M260" s="177" t="s">
        <v>19</v>
      </c>
      <c r="N260" s="178" t="s">
        <v>45</v>
      </c>
      <c r="O260" s="56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13" t="s">
        <v>218</v>
      </c>
      <c r="AT260" s="13" t="s">
        <v>142</v>
      </c>
      <c r="AU260" s="13" t="s">
        <v>84</v>
      </c>
      <c r="AY260" s="13" t="s">
        <v>139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3" t="s">
        <v>82</v>
      </c>
      <c r="BK260" s="181">
        <f>ROUND(I260*H260,2)</f>
        <v>0</v>
      </c>
      <c r="BL260" s="13" t="s">
        <v>218</v>
      </c>
      <c r="BM260" s="13" t="s">
        <v>527</v>
      </c>
    </row>
    <row r="261" spans="2:65" s="1" customFormat="1" ht="11.25">
      <c r="B261" s="30"/>
      <c r="C261" s="31"/>
      <c r="D261" s="182" t="s">
        <v>148</v>
      </c>
      <c r="E261" s="31"/>
      <c r="F261" s="183" t="s">
        <v>528</v>
      </c>
      <c r="G261" s="31"/>
      <c r="H261" s="31"/>
      <c r="I261" s="99"/>
      <c r="J261" s="31"/>
      <c r="K261" s="31"/>
      <c r="L261" s="34"/>
      <c r="M261" s="184"/>
      <c r="N261" s="56"/>
      <c r="O261" s="56"/>
      <c r="P261" s="56"/>
      <c r="Q261" s="56"/>
      <c r="R261" s="56"/>
      <c r="S261" s="56"/>
      <c r="T261" s="57"/>
      <c r="AT261" s="13" t="s">
        <v>148</v>
      </c>
      <c r="AU261" s="13" t="s">
        <v>84</v>
      </c>
    </row>
    <row r="262" spans="2:65" s="1" customFormat="1" ht="16.5" customHeight="1">
      <c r="B262" s="30"/>
      <c r="C262" s="185" t="s">
        <v>529</v>
      </c>
      <c r="D262" s="185" t="s">
        <v>191</v>
      </c>
      <c r="E262" s="186" t="s">
        <v>530</v>
      </c>
      <c r="F262" s="187" t="s">
        <v>531</v>
      </c>
      <c r="G262" s="188" t="s">
        <v>153</v>
      </c>
      <c r="H262" s="189">
        <v>123.97</v>
      </c>
      <c r="I262" s="190"/>
      <c r="J262" s="191">
        <f>ROUND(I262*H262,2)</f>
        <v>0</v>
      </c>
      <c r="K262" s="187" t="s">
        <v>154</v>
      </c>
      <c r="L262" s="192"/>
      <c r="M262" s="193" t="s">
        <v>19</v>
      </c>
      <c r="N262" s="194" t="s">
        <v>45</v>
      </c>
      <c r="O262" s="56"/>
      <c r="P262" s="179">
        <f>O262*H262</f>
        <v>0</v>
      </c>
      <c r="Q262" s="179">
        <v>3.8000000000000002E-4</v>
      </c>
      <c r="R262" s="179">
        <f>Q262*H262</f>
        <v>4.71086E-2</v>
      </c>
      <c r="S262" s="179">
        <v>0</v>
      </c>
      <c r="T262" s="180">
        <f>S262*H262</f>
        <v>0</v>
      </c>
      <c r="AR262" s="13" t="s">
        <v>294</v>
      </c>
      <c r="AT262" s="13" t="s">
        <v>191</v>
      </c>
      <c r="AU262" s="13" t="s">
        <v>84</v>
      </c>
      <c r="AY262" s="13" t="s">
        <v>139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3" t="s">
        <v>82</v>
      </c>
      <c r="BK262" s="181">
        <f>ROUND(I262*H262,2)</f>
        <v>0</v>
      </c>
      <c r="BL262" s="13" t="s">
        <v>218</v>
      </c>
      <c r="BM262" s="13" t="s">
        <v>532</v>
      </c>
    </row>
    <row r="263" spans="2:65" s="1" customFormat="1" ht="11.25">
      <c r="B263" s="30"/>
      <c r="C263" s="31"/>
      <c r="D263" s="182" t="s">
        <v>148</v>
      </c>
      <c r="E263" s="31"/>
      <c r="F263" s="183" t="s">
        <v>531</v>
      </c>
      <c r="G263" s="31"/>
      <c r="H263" s="31"/>
      <c r="I263" s="99"/>
      <c r="J263" s="31"/>
      <c r="K263" s="31"/>
      <c r="L263" s="34"/>
      <c r="M263" s="184"/>
      <c r="N263" s="56"/>
      <c r="O263" s="56"/>
      <c r="P263" s="56"/>
      <c r="Q263" s="56"/>
      <c r="R263" s="56"/>
      <c r="S263" s="56"/>
      <c r="T263" s="57"/>
      <c r="AT263" s="13" t="s">
        <v>148</v>
      </c>
      <c r="AU263" s="13" t="s">
        <v>84</v>
      </c>
    </row>
    <row r="264" spans="2:65" s="1" customFormat="1" ht="16.5" customHeight="1">
      <c r="B264" s="30"/>
      <c r="C264" s="170" t="s">
        <v>533</v>
      </c>
      <c r="D264" s="170" t="s">
        <v>142</v>
      </c>
      <c r="E264" s="171" t="s">
        <v>534</v>
      </c>
      <c r="F264" s="172" t="s">
        <v>535</v>
      </c>
      <c r="G264" s="173" t="s">
        <v>163</v>
      </c>
      <c r="H264" s="174">
        <v>9</v>
      </c>
      <c r="I264" s="175"/>
      <c r="J264" s="176">
        <f>ROUND(I264*H264,2)</f>
        <v>0</v>
      </c>
      <c r="K264" s="172" t="s">
        <v>154</v>
      </c>
      <c r="L264" s="34"/>
      <c r="M264" s="177" t="s">
        <v>19</v>
      </c>
      <c r="N264" s="178" t="s">
        <v>45</v>
      </c>
      <c r="O264" s="56"/>
      <c r="P264" s="179">
        <f>O264*H264</f>
        <v>0</v>
      </c>
      <c r="Q264" s="179">
        <v>0</v>
      </c>
      <c r="R264" s="179">
        <f>Q264*H264</f>
        <v>0</v>
      </c>
      <c r="S264" s="179">
        <v>1.6999999999999999E-3</v>
      </c>
      <c r="T264" s="180">
        <f>S264*H264</f>
        <v>1.5299999999999999E-2</v>
      </c>
      <c r="AR264" s="13" t="s">
        <v>218</v>
      </c>
      <c r="AT264" s="13" t="s">
        <v>142</v>
      </c>
      <c r="AU264" s="13" t="s">
        <v>84</v>
      </c>
      <c r="AY264" s="13" t="s">
        <v>139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3" t="s">
        <v>82</v>
      </c>
      <c r="BK264" s="181">
        <f>ROUND(I264*H264,2)</f>
        <v>0</v>
      </c>
      <c r="BL264" s="13" t="s">
        <v>218</v>
      </c>
      <c r="BM264" s="13" t="s">
        <v>536</v>
      </c>
    </row>
    <row r="265" spans="2:65" s="1" customFormat="1" ht="11.25">
      <c r="B265" s="30"/>
      <c r="C265" s="31"/>
      <c r="D265" s="182" t="s">
        <v>148</v>
      </c>
      <c r="E265" s="31"/>
      <c r="F265" s="183" t="s">
        <v>537</v>
      </c>
      <c r="G265" s="31"/>
      <c r="H265" s="31"/>
      <c r="I265" s="99"/>
      <c r="J265" s="31"/>
      <c r="K265" s="31"/>
      <c r="L265" s="34"/>
      <c r="M265" s="184"/>
      <c r="N265" s="56"/>
      <c r="O265" s="56"/>
      <c r="P265" s="56"/>
      <c r="Q265" s="56"/>
      <c r="R265" s="56"/>
      <c r="S265" s="56"/>
      <c r="T265" s="57"/>
      <c r="AT265" s="13" t="s">
        <v>148</v>
      </c>
      <c r="AU265" s="13" t="s">
        <v>84</v>
      </c>
    </row>
    <row r="266" spans="2:65" s="1" customFormat="1" ht="16.5" customHeight="1">
      <c r="B266" s="30"/>
      <c r="C266" s="170" t="s">
        <v>538</v>
      </c>
      <c r="D266" s="170" t="s">
        <v>142</v>
      </c>
      <c r="E266" s="171" t="s">
        <v>539</v>
      </c>
      <c r="F266" s="172" t="s">
        <v>540</v>
      </c>
      <c r="G266" s="173" t="s">
        <v>163</v>
      </c>
      <c r="H266" s="174">
        <v>16.45</v>
      </c>
      <c r="I266" s="175"/>
      <c r="J266" s="176">
        <f>ROUND(I266*H266,2)</f>
        <v>0</v>
      </c>
      <c r="K266" s="172" t="s">
        <v>154</v>
      </c>
      <c r="L266" s="34"/>
      <c r="M266" s="177" t="s">
        <v>19</v>
      </c>
      <c r="N266" s="178" t="s">
        <v>45</v>
      </c>
      <c r="O266" s="56"/>
      <c r="P266" s="179">
        <f>O266*H266</f>
        <v>0</v>
      </c>
      <c r="Q266" s="179">
        <v>0</v>
      </c>
      <c r="R266" s="179">
        <f>Q266*H266</f>
        <v>0</v>
      </c>
      <c r="S266" s="179">
        <v>1.67E-3</v>
      </c>
      <c r="T266" s="180">
        <f>S266*H266</f>
        <v>2.7471499999999999E-2</v>
      </c>
      <c r="AR266" s="13" t="s">
        <v>218</v>
      </c>
      <c r="AT266" s="13" t="s">
        <v>142</v>
      </c>
      <c r="AU266" s="13" t="s">
        <v>84</v>
      </c>
      <c r="AY266" s="13" t="s">
        <v>139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3" t="s">
        <v>82</v>
      </c>
      <c r="BK266" s="181">
        <f>ROUND(I266*H266,2)</f>
        <v>0</v>
      </c>
      <c r="BL266" s="13" t="s">
        <v>218</v>
      </c>
      <c r="BM266" s="13" t="s">
        <v>541</v>
      </c>
    </row>
    <row r="267" spans="2:65" s="1" customFormat="1" ht="11.25">
      <c r="B267" s="30"/>
      <c r="C267" s="31"/>
      <c r="D267" s="182" t="s">
        <v>148</v>
      </c>
      <c r="E267" s="31"/>
      <c r="F267" s="183" t="s">
        <v>542</v>
      </c>
      <c r="G267" s="31"/>
      <c r="H267" s="31"/>
      <c r="I267" s="99"/>
      <c r="J267" s="31"/>
      <c r="K267" s="31"/>
      <c r="L267" s="34"/>
      <c r="M267" s="184"/>
      <c r="N267" s="56"/>
      <c r="O267" s="56"/>
      <c r="P267" s="56"/>
      <c r="Q267" s="56"/>
      <c r="R267" s="56"/>
      <c r="S267" s="56"/>
      <c r="T267" s="57"/>
      <c r="AT267" s="13" t="s">
        <v>148</v>
      </c>
      <c r="AU267" s="13" t="s">
        <v>84</v>
      </c>
    </row>
    <row r="268" spans="2:65" s="1" customFormat="1" ht="16.5" customHeight="1">
      <c r="B268" s="30"/>
      <c r="C268" s="170" t="s">
        <v>543</v>
      </c>
      <c r="D268" s="170" t="s">
        <v>142</v>
      </c>
      <c r="E268" s="171" t="s">
        <v>544</v>
      </c>
      <c r="F268" s="172" t="s">
        <v>545</v>
      </c>
      <c r="G268" s="173" t="s">
        <v>163</v>
      </c>
      <c r="H268" s="174">
        <v>33.200000000000003</v>
      </c>
      <c r="I268" s="175"/>
      <c r="J268" s="176">
        <f>ROUND(I268*H268,2)</f>
        <v>0</v>
      </c>
      <c r="K268" s="172" t="s">
        <v>154</v>
      </c>
      <c r="L268" s="34"/>
      <c r="M268" s="177" t="s">
        <v>19</v>
      </c>
      <c r="N268" s="178" t="s">
        <v>45</v>
      </c>
      <c r="O268" s="56"/>
      <c r="P268" s="179">
        <f>O268*H268</f>
        <v>0</v>
      </c>
      <c r="Q268" s="179">
        <v>0</v>
      </c>
      <c r="R268" s="179">
        <f>Q268*H268</f>
        <v>0</v>
      </c>
      <c r="S268" s="179">
        <v>1.75E-3</v>
      </c>
      <c r="T268" s="180">
        <f>S268*H268</f>
        <v>5.8100000000000006E-2</v>
      </c>
      <c r="AR268" s="13" t="s">
        <v>218</v>
      </c>
      <c r="AT268" s="13" t="s">
        <v>142</v>
      </c>
      <c r="AU268" s="13" t="s">
        <v>84</v>
      </c>
      <c r="AY268" s="13" t="s">
        <v>139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3" t="s">
        <v>82</v>
      </c>
      <c r="BK268" s="181">
        <f>ROUND(I268*H268,2)</f>
        <v>0</v>
      </c>
      <c r="BL268" s="13" t="s">
        <v>218</v>
      </c>
      <c r="BM268" s="13" t="s">
        <v>546</v>
      </c>
    </row>
    <row r="269" spans="2:65" s="1" customFormat="1" ht="11.25">
      <c r="B269" s="30"/>
      <c r="C269" s="31"/>
      <c r="D269" s="182" t="s">
        <v>148</v>
      </c>
      <c r="E269" s="31"/>
      <c r="F269" s="183" t="s">
        <v>547</v>
      </c>
      <c r="G269" s="31"/>
      <c r="H269" s="31"/>
      <c r="I269" s="99"/>
      <c r="J269" s="31"/>
      <c r="K269" s="31"/>
      <c r="L269" s="34"/>
      <c r="M269" s="184"/>
      <c r="N269" s="56"/>
      <c r="O269" s="56"/>
      <c r="P269" s="56"/>
      <c r="Q269" s="56"/>
      <c r="R269" s="56"/>
      <c r="S269" s="56"/>
      <c r="T269" s="57"/>
      <c r="AT269" s="13" t="s">
        <v>148</v>
      </c>
      <c r="AU269" s="13" t="s">
        <v>84</v>
      </c>
    </row>
    <row r="270" spans="2:65" s="1" customFormat="1" ht="16.5" customHeight="1">
      <c r="B270" s="30"/>
      <c r="C270" s="170" t="s">
        <v>548</v>
      </c>
      <c r="D270" s="170" t="s">
        <v>142</v>
      </c>
      <c r="E270" s="171" t="s">
        <v>549</v>
      </c>
      <c r="F270" s="172" t="s">
        <v>550</v>
      </c>
      <c r="G270" s="173" t="s">
        <v>163</v>
      </c>
      <c r="H270" s="174">
        <v>129.4</v>
      </c>
      <c r="I270" s="175"/>
      <c r="J270" s="176">
        <f>ROUND(I270*H270,2)</f>
        <v>0</v>
      </c>
      <c r="K270" s="172" t="s">
        <v>154</v>
      </c>
      <c r="L270" s="34"/>
      <c r="M270" s="177" t="s">
        <v>19</v>
      </c>
      <c r="N270" s="178" t="s">
        <v>45</v>
      </c>
      <c r="O270" s="56"/>
      <c r="P270" s="179">
        <f>O270*H270</f>
        <v>0</v>
      </c>
      <c r="Q270" s="179">
        <v>0</v>
      </c>
      <c r="R270" s="179">
        <f>Q270*H270</f>
        <v>0</v>
      </c>
      <c r="S270" s="179">
        <v>2.5999999999999999E-3</v>
      </c>
      <c r="T270" s="180">
        <f>S270*H270</f>
        <v>0.33644000000000002</v>
      </c>
      <c r="AR270" s="13" t="s">
        <v>218</v>
      </c>
      <c r="AT270" s="13" t="s">
        <v>142</v>
      </c>
      <c r="AU270" s="13" t="s">
        <v>84</v>
      </c>
      <c r="AY270" s="13" t="s">
        <v>139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3" t="s">
        <v>82</v>
      </c>
      <c r="BK270" s="181">
        <f>ROUND(I270*H270,2)</f>
        <v>0</v>
      </c>
      <c r="BL270" s="13" t="s">
        <v>218</v>
      </c>
      <c r="BM270" s="13" t="s">
        <v>551</v>
      </c>
    </row>
    <row r="271" spans="2:65" s="1" customFormat="1" ht="11.25">
      <c r="B271" s="30"/>
      <c r="C271" s="31"/>
      <c r="D271" s="182" t="s">
        <v>148</v>
      </c>
      <c r="E271" s="31"/>
      <c r="F271" s="183" t="s">
        <v>552</v>
      </c>
      <c r="G271" s="31"/>
      <c r="H271" s="31"/>
      <c r="I271" s="99"/>
      <c r="J271" s="31"/>
      <c r="K271" s="31"/>
      <c r="L271" s="34"/>
      <c r="M271" s="184"/>
      <c r="N271" s="56"/>
      <c r="O271" s="56"/>
      <c r="P271" s="56"/>
      <c r="Q271" s="56"/>
      <c r="R271" s="56"/>
      <c r="S271" s="56"/>
      <c r="T271" s="57"/>
      <c r="AT271" s="13" t="s">
        <v>148</v>
      </c>
      <c r="AU271" s="13" t="s">
        <v>84</v>
      </c>
    </row>
    <row r="272" spans="2:65" s="1" customFormat="1" ht="16.5" customHeight="1">
      <c r="B272" s="30"/>
      <c r="C272" s="170" t="s">
        <v>553</v>
      </c>
      <c r="D272" s="170" t="s">
        <v>142</v>
      </c>
      <c r="E272" s="171" t="s">
        <v>554</v>
      </c>
      <c r="F272" s="172" t="s">
        <v>555</v>
      </c>
      <c r="G272" s="173" t="s">
        <v>163</v>
      </c>
      <c r="H272" s="174">
        <v>43</v>
      </c>
      <c r="I272" s="175"/>
      <c r="J272" s="176">
        <f>ROUND(I272*H272,2)</f>
        <v>0</v>
      </c>
      <c r="K272" s="172" t="s">
        <v>154</v>
      </c>
      <c r="L272" s="34"/>
      <c r="M272" s="177" t="s">
        <v>19</v>
      </c>
      <c r="N272" s="178" t="s">
        <v>45</v>
      </c>
      <c r="O272" s="56"/>
      <c r="P272" s="179">
        <f>O272*H272</f>
        <v>0</v>
      </c>
      <c r="Q272" s="179">
        <v>0</v>
      </c>
      <c r="R272" s="179">
        <f>Q272*H272</f>
        <v>0</v>
      </c>
      <c r="S272" s="179">
        <v>3.9399999999999999E-3</v>
      </c>
      <c r="T272" s="180">
        <f>S272*H272</f>
        <v>0.16941999999999999</v>
      </c>
      <c r="AR272" s="13" t="s">
        <v>218</v>
      </c>
      <c r="AT272" s="13" t="s">
        <v>142</v>
      </c>
      <c r="AU272" s="13" t="s">
        <v>84</v>
      </c>
      <c r="AY272" s="13" t="s">
        <v>139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3" t="s">
        <v>82</v>
      </c>
      <c r="BK272" s="181">
        <f>ROUND(I272*H272,2)</f>
        <v>0</v>
      </c>
      <c r="BL272" s="13" t="s">
        <v>218</v>
      </c>
      <c r="BM272" s="13" t="s">
        <v>556</v>
      </c>
    </row>
    <row r="273" spans="2:65" s="1" customFormat="1" ht="11.25">
      <c r="B273" s="30"/>
      <c r="C273" s="31"/>
      <c r="D273" s="182" t="s">
        <v>148</v>
      </c>
      <c r="E273" s="31"/>
      <c r="F273" s="183" t="s">
        <v>557</v>
      </c>
      <c r="G273" s="31"/>
      <c r="H273" s="31"/>
      <c r="I273" s="99"/>
      <c r="J273" s="31"/>
      <c r="K273" s="31"/>
      <c r="L273" s="34"/>
      <c r="M273" s="184"/>
      <c r="N273" s="56"/>
      <c r="O273" s="56"/>
      <c r="P273" s="56"/>
      <c r="Q273" s="56"/>
      <c r="R273" s="56"/>
      <c r="S273" s="56"/>
      <c r="T273" s="57"/>
      <c r="AT273" s="13" t="s">
        <v>148</v>
      </c>
      <c r="AU273" s="13" t="s">
        <v>84</v>
      </c>
    </row>
    <row r="274" spans="2:65" s="1" customFormat="1" ht="16.5" customHeight="1">
      <c r="B274" s="30"/>
      <c r="C274" s="170" t="s">
        <v>558</v>
      </c>
      <c r="D274" s="170" t="s">
        <v>142</v>
      </c>
      <c r="E274" s="171" t="s">
        <v>559</v>
      </c>
      <c r="F274" s="172" t="s">
        <v>560</v>
      </c>
      <c r="G274" s="173" t="s">
        <v>153</v>
      </c>
      <c r="H274" s="174">
        <v>107.8</v>
      </c>
      <c r="I274" s="175"/>
      <c r="J274" s="176">
        <f>ROUND(I274*H274,2)</f>
        <v>0</v>
      </c>
      <c r="K274" s="172" t="s">
        <v>154</v>
      </c>
      <c r="L274" s="34"/>
      <c r="M274" s="177" t="s">
        <v>19</v>
      </c>
      <c r="N274" s="178" t="s">
        <v>45</v>
      </c>
      <c r="O274" s="56"/>
      <c r="P274" s="179">
        <f>O274*H274</f>
        <v>0</v>
      </c>
      <c r="Q274" s="179">
        <v>7.2399999999999999E-3</v>
      </c>
      <c r="R274" s="179">
        <f>Q274*H274</f>
        <v>0.78047199999999994</v>
      </c>
      <c r="S274" s="179">
        <v>0</v>
      </c>
      <c r="T274" s="180">
        <f>S274*H274</f>
        <v>0</v>
      </c>
      <c r="AR274" s="13" t="s">
        <v>218</v>
      </c>
      <c r="AT274" s="13" t="s">
        <v>142</v>
      </c>
      <c r="AU274" s="13" t="s">
        <v>84</v>
      </c>
      <c r="AY274" s="13" t="s">
        <v>139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13" t="s">
        <v>82</v>
      </c>
      <c r="BK274" s="181">
        <f>ROUND(I274*H274,2)</f>
        <v>0</v>
      </c>
      <c r="BL274" s="13" t="s">
        <v>218</v>
      </c>
      <c r="BM274" s="13" t="s">
        <v>561</v>
      </c>
    </row>
    <row r="275" spans="2:65" s="1" customFormat="1" ht="19.5">
      <c r="B275" s="30"/>
      <c r="C275" s="31"/>
      <c r="D275" s="182" t="s">
        <v>148</v>
      </c>
      <c r="E275" s="31"/>
      <c r="F275" s="183" t="s">
        <v>562</v>
      </c>
      <c r="G275" s="31"/>
      <c r="H275" s="31"/>
      <c r="I275" s="99"/>
      <c r="J275" s="31"/>
      <c r="K275" s="31"/>
      <c r="L275" s="34"/>
      <c r="M275" s="184"/>
      <c r="N275" s="56"/>
      <c r="O275" s="56"/>
      <c r="P275" s="56"/>
      <c r="Q275" s="56"/>
      <c r="R275" s="56"/>
      <c r="S275" s="56"/>
      <c r="T275" s="57"/>
      <c r="AT275" s="13" t="s">
        <v>148</v>
      </c>
      <c r="AU275" s="13" t="s">
        <v>84</v>
      </c>
    </row>
    <row r="276" spans="2:65" s="1" customFormat="1" ht="16.5" customHeight="1">
      <c r="B276" s="30"/>
      <c r="C276" s="170" t="s">
        <v>563</v>
      </c>
      <c r="D276" s="170" t="s">
        <v>142</v>
      </c>
      <c r="E276" s="171" t="s">
        <v>564</v>
      </c>
      <c r="F276" s="172" t="s">
        <v>565</v>
      </c>
      <c r="G276" s="173" t="s">
        <v>163</v>
      </c>
      <c r="H276" s="174">
        <v>9</v>
      </c>
      <c r="I276" s="175"/>
      <c r="J276" s="176">
        <f>ROUND(I276*H276,2)</f>
        <v>0</v>
      </c>
      <c r="K276" s="172" t="s">
        <v>154</v>
      </c>
      <c r="L276" s="34"/>
      <c r="M276" s="177" t="s">
        <v>19</v>
      </c>
      <c r="N276" s="178" t="s">
        <v>45</v>
      </c>
      <c r="O276" s="56"/>
      <c r="P276" s="179">
        <f>O276*H276</f>
        <v>0</v>
      </c>
      <c r="Q276" s="179">
        <v>3.47E-3</v>
      </c>
      <c r="R276" s="179">
        <f>Q276*H276</f>
        <v>3.1230000000000001E-2</v>
      </c>
      <c r="S276" s="179">
        <v>0</v>
      </c>
      <c r="T276" s="180">
        <f>S276*H276</f>
        <v>0</v>
      </c>
      <c r="AR276" s="13" t="s">
        <v>218</v>
      </c>
      <c r="AT276" s="13" t="s">
        <v>142</v>
      </c>
      <c r="AU276" s="13" t="s">
        <v>84</v>
      </c>
      <c r="AY276" s="13" t="s">
        <v>139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3" t="s">
        <v>82</v>
      </c>
      <c r="BK276" s="181">
        <f>ROUND(I276*H276,2)</f>
        <v>0</v>
      </c>
      <c r="BL276" s="13" t="s">
        <v>218</v>
      </c>
      <c r="BM276" s="13" t="s">
        <v>566</v>
      </c>
    </row>
    <row r="277" spans="2:65" s="1" customFormat="1" ht="11.25">
      <c r="B277" s="30"/>
      <c r="C277" s="31"/>
      <c r="D277" s="182" t="s">
        <v>148</v>
      </c>
      <c r="E277" s="31"/>
      <c r="F277" s="183" t="s">
        <v>567</v>
      </c>
      <c r="G277" s="31"/>
      <c r="H277" s="31"/>
      <c r="I277" s="99"/>
      <c r="J277" s="31"/>
      <c r="K277" s="31"/>
      <c r="L277" s="34"/>
      <c r="M277" s="184"/>
      <c r="N277" s="56"/>
      <c r="O277" s="56"/>
      <c r="P277" s="56"/>
      <c r="Q277" s="56"/>
      <c r="R277" s="56"/>
      <c r="S277" s="56"/>
      <c r="T277" s="57"/>
      <c r="AT277" s="13" t="s">
        <v>148</v>
      </c>
      <c r="AU277" s="13" t="s">
        <v>84</v>
      </c>
    </row>
    <row r="278" spans="2:65" s="1" customFormat="1" ht="16.5" customHeight="1">
      <c r="B278" s="30"/>
      <c r="C278" s="170" t="s">
        <v>568</v>
      </c>
      <c r="D278" s="170" t="s">
        <v>142</v>
      </c>
      <c r="E278" s="171" t="s">
        <v>569</v>
      </c>
      <c r="F278" s="172" t="s">
        <v>570</v>
      </c>
      <c r="G278" s="173" t="s">
        <v>163</v>
      </c>
      <c r="H278" s="174">
        <v>29.2</v>
      </c>
      <c r="I278" s="175"/>
      <c r="J278" s="176">
        <f>ROUND(I278*H278,2)</f>
        <v>0</v>
      </c>
      <c r="K278" s="172" t="s">
        <v>154</v>
      </c>
      <c r="L278" s="34"/>
      <c r="M278" s="177" t="s">
        <v>19</v>
      </c>
      <c r="N278" s="178" t="s">
        <v>45</v>
      </c>
      <c r="O278" s="56"/>
      <c r="P278" s="179">
        <f>O278*H278</f>
        <v>0</v>
      </c>
      <c r="Q278" s="179">
        <v>1.8400000000000001E-3</v>
      </c>
      <c r="R278" s="179">
        <f>Q278*H278</f>
        <v>5.3727999999999998E-2</v>
      </c>
      <c r="S278" s="179">
        <v>0</v>
      </c>
      <c r="T278" s="180">
        <f>S278*H278</f>
        <v>0</v>
      </c>
      <c r="AR278" s="13" t="s">
        <v>218</v>
      </c>
      <c r="AT278" s="13" t="s">
        <v>142</v>
      </c>
      <c r="AU278" s="13" t="s">
        <v>84</v>
      </c>
      <c r="AY278" s="13" t="s">
        <v>139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3" t="s">
        <v>82</v>
      </c>
      <c r="BK278" s="181">
        <f>ROUND(I278*H278,2)</f>
        <v>0</v>
      </c>
      <c r="BL278" s="13" t="s">
        <v>218</v>
      </c>
      <c r="BM278" s="13" t="s">
        <v>571</v>
      </c>
    </row>
    <row r="279" spans="2:65" s="1" customFormat="1" ht="11.25">
      <c r="B279" s="30"/>
      <c r="C279" s="31"/>
      <c r="D279" s="182" t="s">
        <v>148</v>
      </c>
      <c r="E279" s="31"/>
      <c r="F279" s="183" t="s">
        <v>572</v>
      </c>
      <c r="G279" s="31"/>
      <c r="H279" s="31"/>
      <c r="I279" s="99"/>
      <c r="J279" s="31"/>
      <c r="K279" s="31"/>
      <c r="L279" s="34"/>
      <c r="M279" s="184"/>
      <c r="N279" s="56"/>
      <c r="O279" s="56"/>
      <c r="P279" s="56"/>
      <c r="Q279" s="56"/>
      <c r="R279" s="56"/>
      <c r="S279" s="56"/>
      <c r="T279" s="57"/>
      <c r="AT279" s="13" t="s">
        <v>148</v>
      </c>
      <c r="AU279" s="13" t="s">
        <v>84</v>
      </c>
    </row>
    <row r="280" spans="2:65" s="1" customFormat="1" ht="16.5" customHeight="1">
      <c r="B280" s="30"/>
      <c r="C280" s="170" t="s">
        <v>573</v>
      </c>
      <c r="D280" s="170" t="s">
        <v>142</v>
      </c>
      <c r="E280" s="171" t="s">
        <v>574</v>
      </c>
      <c r="F280" s="172" t="s">
        <v>575</v>
      </c>
      <c r="G280" s="173" t="s">
        <v>163</v>
      </c>
      <c r="H280" s="174">
        <v>18.25</v>
      </c>
      <c r="I280" s="175"/>
      <c r="J280" s="176">
        <f>ROUND(I280*H280,2)</f>
        <v>0</v>
      </c>
      <c r="K280" s="172" t="s">
        <v>154</v>
      </c>
      <c r="L280" s="34"/>
      <c r="M280" s="177" t="s">
        <v>19</v>
      </c>
      <c r="N280" s="178" t="s">
        <v>45</v>
      </c>
      <c r="O280" s="56"/>
      <c r="P280" s="179">
        <f>O280*H280</f>
        <v>0</v>
      </c>
      <c r="Q280" s="179">
        <v>2.9099999999999998E-3</v>
      </c>
      <c r="R280" s="179">
        <f>Q280*H280</f>
        <v>5.3107499999999995E-2</v>
      </c>
      <c r="S280" s="179">
        <v>0</v>
      </c>
      <c r="T280" s="180">
        <f>S280*H280</f>
        <v>0</v>
      </c>
      <c r="AR280" s="13" t="s">
        <v>218</v>
      </c>
      <c r="AT280" s="13" t="s">
        <v>142</v>
      </c>
      <c r="AU280" s="13" t="s">
        <v>84</v>
      </c>
      <c r="AY280" s="13" t="s">
        <v>139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3" t="s">
        <v>82</v>
      </c>
      <c r="BK280" s="181">
        <f>ROUND(I280*H280,2)</f>
        <v>0</v>
      </c>
      <c r="BL280" s="13" t="s">
        <v>218</v>
      </c>
      <c r="BM280" s="13" t="s">
        <v>576</v>
      </c>
    </row>
    <row r="281" spans="2:65" s="1" customFormat="1" ht="11.25">
      <c r="B281" s="30"/>
      <c r="C281" s="31"/>
      <c r="D281" s="182" t="s">
        <v>148</v>
      </c>
      <c r="E281" s="31"/>
      <c r="F281" s="183" t="s">
        <v>577</v>
      </c>
      <c r="G281" s="31"/>
      <c r="H281" s="31"/>
      <c r="I281" s="99"/>
      <c r="J281" s="31"/>
      <c r="K281" s="31"/>
      <c r="L281" s="34"/>
      <c r="M281" s="184"/>
      <c r="N281" s="56"/>
      <c r="O281" s="56"/>
      <c r="P281" s="56"/>
      <c r="Q281" s="56"/>
      <c r="R281" s="56"/>
      <c r="S281" s="56"/>
      <c r="T281" s="57"/>
      <c r="AT281" s="13" t="s">
        <v>148</v>
      </c>
      <c r="AU281" s="13" t="s">
        <v>84</v>
      </c>
    </row>
    <row r="282" spans="2:65" s="1" customFormat="1" ht="16.5" customHeight="1">
      <c r="B282" s="30"/>
      <c r="C282" s="170" t="s">
        <v>578</v>
      </c>
      <c r="D282" s="170" t="s">
        <v>142</v>
      </c>
      <c r="E282" s="171" t="s">
        <v>579</v>
      </c>
      <c r="F282" s="172" t="s">
        <v>580</v>
      </c>
      <c r="G282" s="173" t="s">
        <v>163</v>
      </c>
      <c r="H282" s="174">
        <v>33.200000000000003</v>
      </c>
      <c r="I282" s="175"/>
      <c r="J282" s="176">
        <f>ROUND(I282*H282,2)</f>
        <v>0</v>
      </c>
      <c r="K282" s="172" t="s">
        <v>154</v>
      </c>
      <c r="L282" s="34"/>
      <c r="M282" s="177" t="s">
        <v>19</v>
      </c>
      <c r="N282" s="178" t="s">
        <v>45</v>
      </c>
      <c r="O282" s="56"/>
      <c r="P282" s="179">
        <f>O282*H282</f>
        <v>0</v>
      </c>
      <c r="Q282" s="179">
        <v>3.5000000000000001E-3</v>
      </c>
      <c r="R282" s="179">
        <f>Q282*H282</f>
        <v>0.11620000000000001</v>
      </c>
      <c r="S282" s="179">
        <v>0</v>
      </c>
      <c r="T282" s="180">
        <f>S282*H282</f>
        <v>0</v>
      </c>
      <c r="AR282" s="13" t="s">
        <v>218</v>
      </c>
      <c r="AT282" s="13" t="s">
        <v>142</v>
      </c>
      <c r="AU282" s="13" t="s">
        <v>84</v>
      </c>
      <c r="AY282" s="13" t="s">
        <v>139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3" t="s">
        <v>82</v>
      </c>
      <c r="BK282" s="181">
        <f>ROUND(I282*H282,2)</f>
        <v>0</v>
      </c>
      <c r="BL282" s="13" t="s">
        <v>218</v>
      </c>
      <c r="BM282" s="13" t="s">
        <v>581</v>
      </c>
    </row>
    <row r="283" spans="2:65" s="1" customFormat="1" ht="19.5">
      <c r="B283" s="30"/>
      <c r="C283" s="31"/>
      <c r="D283" s="182" t="s">
        <v>148</v>
      </c>
      <c r="E283" s="31"/>
      <c r="F283" s="183" t="s">
        <v>582</v>
      </c>
      <c r="G283" s="31"/>
      <c r="H283" s="31"/>
      <c r="I283" s="99"/>
      <c r="J283" s="31"/>
      <c r="K283" s="31"/>
      <c r="L283" s="34"/>
      <c r="M283" s="184"/>
      <c r="N283" s="56"/>
      <c r="O283" s="56"/>
      <c r="P283" s="56"/>
      <c r="Q283" s="56"/>
      <c r="R283" s="56"/>
      <c r="S283" s="56"/>
      <c r="T283" s="57"/>
      <c r="AT283" s="13" t="s">
        <v>148</v>
      </c>
      <c r="AU283" s="13" t="s">
        <v>84</v>
      </c>
    </row>
    <row r="284" spans="2:65" s="1" customFormat="1" ht="16.5" customHeight="1">
      <c r="B284" s="30"/>
      <c r="C284" s="170" t="s">
        <v>583</v>
      </c>
      <c r="D284" s="170" t="s">
        <v>142</v>
      </c>
      <c r="E284" s="171" t="s">
        <v>584</v>
      </c>
      <c r="F284" s="172" t="s">
        <v>585</v>
      </c>
      <c r="G284" s="173" t="s">
        <v>163</v>
      </c>
      <c r="H284" s="174">
        <v>23.2</v>
      </c>
      <c r="I284" s="175"/>
      <c r="J284" s="176">
        <f>ROUND(I284*H284,2)</f>
        <v>0</v>
      </c>
      <c r="K284" s="172" t="s">
        <v>154</v>
      </c>
      <c r="L284" s="34"/>
      <c r="M284" s="177" t="s">
        <v>19</v>
      </c>
      <c r="N284" s="178" t="s">
        <v>45</v>
      </c>
      <c r="O284" s="56"/>
      <c r="P284" s="179">
        <f>O284*H284</f>
        <v>0</v>
      </c>
      <c r="Q284" s="179">
        <v>1.74E-3</v>
      </c>
      <c r="R284" s="179">
        <f>Q284*H284</f>
        <v>4.0368000000000001E-2</v>
      </c>
      <c r="S284" s="179">
        <v>0</v>
      </c>
      <c r="T284" s="180">
        <f>S284*H284</f>
        <v>0</v>
      </c>
      <c r="AR284" s="13" t="s">
        <v>218</v>
      </c>
      <c r="AT284" s="13" t="s">
        <v>142</v>
      </c>
      <c r="AU284" s="13" t="s">
        <v>84</v>
      </c>
      <c r="AY284" s="13" t="s">
        <v>139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13" t="s">
        <v>82</v>
      </c>
      <c r="BK284" s="181">
        <f>ROUND(I284*H284,2)</f>
        <v>0</v>
      </c>
      <c r="BL284" s="13" t="s">
        <v>218</v>
      </c>
      <c r="BM284" s="13" t="s">
        <v>586</v>
      </c>
    </row>
    <row r="285" spans="2:65" s="1" customFormat="1" ht="11.25">
      <c r="B285" s="30"/>
      <c r="C285" s="31"/>
      <c r="D285" s="182" t="s">
        <v>148</v>
      </c>
      <c r="E285" s="31"/>
      <c r="F285" s="183" t="s">
        <v>587</v>
      </c>
      <c r="G285" s="31"/>
      <c r="H285" s="31"/>
      <c r="I285" s="99"/>
      <c r="J285" s="31"/>
      <c r="K285" s="31"/>
      <c r="L285" s="34"/>
      <c r="M285" s="184"/>
      <c r="N285" s="56"/>
      <c r="O285" s="56"/>
      <c r="P285" s="56"/>
      <c r="Q285" s="56"/>
      <c r="R285" s="56"/>
      <c r="S285" s="56"/>
      <c r="T285" s="57"/>
      <c r="AT285" s="13" t="s">
        <v>148</v>
      </c>
      <c r="AU285" s="13" t="s">
        <v>84</v>
      </c>
    </row>
    <row r="286" spans="2:65" s="1" customFormat="1" ht="16.5" customHeight="1">
      <c r="B286" s="30"/>
      <c r="C286" s="170" t="s">
        <v>588</v>
      </c>
      <c r="D286" s="170" t="s">
        <v>142</v>
      </c>
      <c r="E286" s="171" t="s">
        <v>589</v>
      </c>
      <c r="F286" s="172" t="s">
        <v>590</v>
      </c>
      <c r="G286" s="173" t="s">
        <v>145</v>
      </c>
      <c r="H286" s="174">
        <v>2</v>
      </c>
      <c r="I286" s="175"/>
      <c r="J286" s="176">
        <f>ROUND(I286*H286,2)</f>
        <v>0</v>
      </c>
      <c r="K286" s="172" t="s">
        <v>154</v>
      </c>
      <c r="L286" s="34"/>
      <c r="M286" s="177" t="s">
        <v>19</v>
      </c>
      <c r="N286" s="178" t="s">
        <v>45</v>
      </c>
      <c r="O286" s="56"/>
      <c r="P286" s="179">
        <f>O286*H286</f>
        <v>0</v>
      </c>
      <c r="Q286" s="179">
        <v>2.5000000000000001E-4</v>
      </c>
      <c r="R286" s="179">
        <f>Q286*H286</f>
        <v>5.0000000000000001E-4</v>
      </c>
      <c r="S286" s="179">
        <v>0</v>
      </c>
      <c r="T286" s="180">
        <f>S286*H286</f>
        <v>0</v>
      </c>
      <c r="AR286" s="13" t="s">
        <v>218</v>
      </c>
      <c r="AT286" s="13" t="s">
        <v>142</v>
      </c>
      <c r="AU286" s="13" t="s">
        <v>84</v>
      </c>
      <c r="AY286" s="13" t="s">
        <v>139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3" t="s">
        <v>82</v>
      </c>
      <c r="BK286" s="181">
        <f>ROUND(I286*H286,2)</f>
        <v>0</v>
      </c>
      <c r="BL286" s="13" t="s">
        <v>218</v>
      </c>
      <c r="BM286" s="13" t="s">
        <v>591</v>
      </c>
    </row>
    <row r="287" spans="2:65" s="1" customFormat="1" ht="19.5">
      <c r="B287" s="30"/>
      <c r="C287" s="31"/>
      <c r="D287" s="182" t="s">
        <v>148</v>
      </c>
      <c r="E287" s="31"/>
      <c r="F287" s="183" t="s">
        <v>592</v>
      </c>
      <c r="G287" s="31"/>
      <c r="H287" s="31"/>
      <c r="I287" s="99"/>
      <c r="J287" s="31"/>
      <c r="K287" s="31"/>
      <c r="L287" s="34"/>
      <c r="M287" s="184"/>
      <c r="N287" s="56"/>
      <c r="O287" s="56"/>
      <c r="P287" s="56"/>
      <c r="Q287" s="56"/>
      <c r="R287" s="56"/>
      <c r="S287" s="56"/>
      <c r="T287" s="57"/>
      <c r="AT287" s="13" t="s">
        <v>148</v>
      </c>
      <c r="AU287" s="13" t="s">
        <v>84</v>
      </c>
    </row>
    <row r="288" spans="2:65" s="1" customFormat="1" ht="16.5" customHeight="1">
      <c r="B288" s="30"/>
      <c r="C288" s="170" t="s">
        <v>593</v>
      </c>
      <c r="D288" s="170" t="s">
        <v>142</v>
      </c>
      <c r="E288" s="171" t="s">
        <v>594</v>
      </c>
      <c r="F288" s="172" t="s">
        <v>595</v>
      </c>
      <c r="G288" s="173" t="s">
        <v>163</v>
      </c>
      <c r="H288" s="174">
        <v>8</v>
      </c>
      <c r="I288" s="175"/>
      <c r="J288" s="176">
        <f>ROUND(I288*H288,2)</f>
        <v>0</v>
      </c>
      <c r="K288" s="172" t="s">
        <v>154</v>
      </c>
      <c r="L288" s="34"/>
      <c r="M288" s="177" t="s">
        <v>19</v>
      </c>
      <c r="N288" s="178" t="s">
        <v>45</v>
      </c>
      <c r="O288" s="56"/>
      <c r="P288" s="179">
        <f>O288*H288</f>
        <v>0</v>
      </c>
      <c r="Q288" s="179">
        <v>2.1199999999999999E-3</v>
      </c>
      <c r="R288" s="179">
        <f>Q288*H288</f>
        <v>1.6959999999999999E-2</v>
      </c>
      <c r="S288" s="179">
        <v>0</v>
      </c>
      <c r="T288" s="180">
        <f>S288*H288</f>
        <v>0</v>
      </c>
      <c r="AR288" s="13" t="s">
        <v>218</v>
      </c>
      <c r="AT288" s="13" t="s">
        <v>142</v>
      </c>
      <c r="AU288" s="13" t="s">
        <v>84</v>
      </c>
      <c r="AY288" s="13" t="s">
        <v>139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13" t="s">
        <v>82</v>
      </c>
      <c r="BK288" s="181">
        <f>ROUND(I288*H288,2)</f>
        <v>0</v>
      </c>
      <c r="BL288" s="13" t="s">
        <v>218</v>
      </c>
      <c r="BM288" s="13" t="s">
        <v>596</v>
      </c>
    </row>
    <row r="289" spans="2:65" s="1" customFormat="1" ht="11.25">
      <c r="B289" s="30"/>
      <c r="C289" s="31"/>
      <c r="D289" s="182" t="s">
        <v>148</v>
      </c>
      <c r="E289" s="31"/>
      <c r="F289" s="183" t="s">
        <v>597</v>
      </c>
      <c r="G289" s="31"/>
      <c r="H289" s="31"/>
      <c r="I289" s="99"/>
      <c r="J289" s="31"/>
      <c r="K289" s="31"/>
      <c r="L289" s="34"/>
      <c r="M289" s="184"/>
      <c r="N289" s="56"/>
      <c r="O289" s="56"/>
      <c r="P289" s="56"/>
      <c r="Q289" s="56"/>
      <c r="R289" s="56"/>
      <c r="S289" s="56"/>
      <c r="T289" s="57"/>
      <c r="AT289" s="13" t="s">
        <v>148</v>
      </c>
      <c r="AU289" s="13" t="s">
        <v>84</v>
      </c>
    </row>
    <row r="290" spans="2:65" s="1" customFormat="1" ht="16.5" customHeight="1">
      <c r="B290" s="30"/>
      <c r="C290" s="170" t="s">
        <v>598</v>
      </c>
      <c r="D290" s="170" t="s">
        <v>142</v>
      </c>
      <c r="E290" s="171" t="s">
        <v>599</v>
      </c>
      <c r="F290" s="172" t="s">
        <v>600</v>
      </c>
      <c r="G290" s="173" t="s">
        <v>163</v>
      </c>
      <c r="H290" s="174">
        <v>105.5</v>
      </c>
      <c r="I290" s="175"/>
      <c r="J290" s="176">
        <f>ROUND(I290*H290,2)</f>
        <v>0</v>
      </c>
      <c r="K290" s="172" t="s">
        <v>154</v>
      </c>
      <c r="L290" s="34"/>
      <c r="M290" s="177" t="s">
        <v>19</v>
      </c>
      <c r="N290" s="178" t="s">
        <v>45</v>
      </c>
      <c r="O290" s="56"/>
      <c r="P290" s="179">
        <f>O290*H290</f>
        <v>0</v>
      </c>
      <c r="Q290" s="179">
        <v>3.2200000000000002E-3</v>
      </c>
      <c r="R290" s="179">
        <f>Q290*H290</f>
        <v>0.33971000000000001</v>
      </c>
      <c r="S290" s="179">
        <v>0</v>
      </c>
      <c r="T290" s="180">
        <f>S290*H290</f>
        <v>0</v>
      </c>
      <c r="AR290" s="13" t="s">
        <v>218</v>
      </c>
      <c r="AT290" s="13" t="s">
        <v>142</v>
      </c>
      <c r="AU290" s="13" t="s">
        <v>84</v>
      </c>
      <c r="AY290" s="13" t="s">
        <v>139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13" t="s">
        <v>82</v>
      </c>
      <c r="BK290" s="181">
        <f>ROUND(I290*H290,2)</f>
        <v>0</v>
      </c>
      <c r="BL290" s="13" t="s">
        <v>218</v>
      </c>
      <c r="BM290" s="13" t="s">
        <v>601</v>
      </c>
    </row>
    <row r="291" spans="2:65" s="1" customFormat="1" ht="11.25">
      <c r="B291" s="30"/>
      <c r="C291" s="31"/>
      <c r="D291" s="182" t="s">
        <v>148</v>
      </c>
      <c r="E291" s="31"/>
      <c r="F291" s="183" t="s">
        <v>602</v>
      </c>
      <c r="G291" s="31"/>
      <c r="H291" s="31"/>
      <c r="I291" s="99"/>
      <c r="J291" s="31"/>
      <c r="K291" s="31"/>
      <c r="L291" s="34"/>
      <c r="M291" s="184"/>
      <c r="N291" s="56"/>
      <c r="O291" s="56"/>
      <c r="P291" s="56"/>
      <c r="Q291" s="56"/>
      <c r="R291" s="56"/>
      <c r="S291" s="56"/>
      <c r="T291" s="57"/>
      <c r="AT291" s="13" t="s">
        <v>148</v>
      </c>
      <c r="AU291" s="13" t="s">
        <v>84</v>
      </c>
    </row>
    <row r="292" spans="2:65" s="1" customFormat="1" ht="16.5" customHeight="1">
      <c r="B292" s="30"/>
      <c r="C292" s="170" t="s">
        <v>603</v>
      </c>
      <c r="D292" s="170" t="s">
        <v>142</v>
      </c>
      <c r="E292" s="171" t="s">
        <v>604</v>
      </c>
      <c r="F292" s="172" t="s">
        <v>605</v>
      </c>
      <c r="G292" s="173" t="s">
        <v>145</v>
      </c>
      <c r="H292" s="174">
        <v>4</v>
      </c>
      <c r="I292" s="175"/>
      <c r="J292" s="176">
        <f>ROUND(I292*H292,2)</f>
        <v>0</v>
      </c>
      <c r="K292" s="172" t="s">
        <v>154</v>
      </c>
      <c r="L292" s="34"/>
      <c r="M292" s="177" t="s">
        <v>19</v>
      </c>
      <c r="N292" s="178" t="s">
        <v>45</v>
      </c>
      <c r="O292" s="56"/>
      <c r="P292" s="179">
        <f>O292*H292</f>
        <v>0</v>
      </c>
      <c r="Q292" s="179">
        <v>2E-3</v>
      </c>
      <c r="R292" s="179">
        <f>Q292*H292</f>
        <v>8.0000000000000002E-3</v>
      </c>
      <c r="S292" s="179">
        <v>0</v>
      </c>
      <c r="T292" s="180">
        <f>S292*H292</f>
        <v>0</v>
      </c>
      <c r="AR292" s="13" t="s">
        <v>218</v>
      </c>
      <c r="AT292" s="13" t="s">
        <v>142</v>
      </c>
      <c r="AU292" s="13" t="s">
        <v>84</v>
      </c>
      <c r="AY292" s="13" t="s">
        <v>139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13" t="s">
        <v>82</v>
      </c>
      <c r="BK292" s="181">
        <f>ROUND(I292*H292,2)</f>
        <v>0</v>
      </c>
      <c r="BL292" s="13" t="s">
        <v>218</v>
      </c>
      <c r="BM292" s="13" t="s">
        <v>606</v>
      </c>
    </row>
    <row r="293" spans="2:65" s="1" customFormat="1" ht="11.25">
      <c r="B293" s="30"/>
      <c r="C293" s="31"/>
      <c r="D293" s="182" t="s">
        <v>148</v>
      </c>
      <c r="E293" s="31"/>
      <c r="F293" s="183" t="s">
        <v>607</v>
      </c>
      <c r="G293" s="31"/>
      <c r="H293" s="31"/>
      <c r="I293" s="99"/>
      <c r="J293" s="31"/>
      <c r="K293" s="31"/>
      <c r="L293" s="34"/>
      <c r="M293" s="184"/>
      <c r="N293" s="56"/>
      <c r="O293" s="56"/>
      <c r="P293" s="56"/>
      <c r="Q293" s="56"/>
      <c r="R293" s="56"/>
      <c r="S293" s="56"/>
      <c r="T293" s="57"/>
      <c r="AT293" s="13" t="s">
        <v>148</v>
      </c>
      <c r="AU293" s="13" t="s">
        <v>84</v>
      </c>
    </row>
    <row r="294" spans="2:65" s="1" customFormat="1" ht="16.5" customHeight="1">
      <c r="B294" s="30"/>
      <c r="C294" s="170" t="s">
        <v>608</v>
      </c>
      <c r="D294" s="170" t="s">
        <v>142</v>
      </c>
      <c r="E294" s="171" t="s">
        <v>609</v>
      </c>
      <c r="F294" s="172" t="s">
        <v>610</v>
      </c>
      <c r="G294" s="173" t="s">
        <v>145</v>
      </c>
      <c r="H294" s="174">
        <v>7</v>
      </c>
      <c r="I294" s="175"/>
      <c r="J294" s="176">
        <f>ROUND(I294*H294,2)</f>
        <v>0</v>
      </c>
      <c r="K294" s="172" t="s">
        <v>154</v>
      </c>
      <c r="L294" s="34"/>
      <c r="M294" s="177" t="s">
        <v>19</v>
      </c>
      <c r="N294" s="178" t="s">
        <v>45</v>
      </c>
      <c r="O294" s="56"/>
      <c r="P294" s="179">
        <f>O294*H294</f>
        <v>0</v>
      </c>
      <c r="Q294" s="179">
        <v>3.1199999999999999E-3</v>
      </c>
      <c r="R294" s="179">
        <f>Q294*H294</f>
        <v>2.1839999999999998E-2</v>
      </c>
      <c r="S294" s="179">
        <v>0</v>
      </c>
      <c r="T294" s="180">
        <f>S294*H294</f>
        <v>0</v>
      </c>
      <c r="AR294" s="13" t="s">
        <v>218</v>
      </c>
      <c r="AT294" s="13" t="s">
        <v>142</v>
      </c>
      <c r="AU294" s="13" t="s">
        <v>84</v>
      </c>
      <c r="AY294" s="13" t="s">
        <v>139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3" t="s">
        <v>82</v>
      </c>
      <c r="BK294" s="181">
        <f>ROUND(I294*H294,2)</f>
        <v>0</v>
      </c>
      <c r="BL294" s="13" t="s">
        <v>218</v>
      </c>
      <c r="BM294" s="13" t="s">
        <v>611</v>
      </c>
    </row>
    <row r="295" spans="2:65" s="1" customFormat="1" ht="11.25">
      <c r="B295" s="30"/>
      <c r="C295" s="31"/>
      <c r="D295" s="182" t="s">
        <v>148</v>
      </c>
      <c r="E295" s="31"/>
      <c r="F295" s="183" t="s">
        <v>612</v>
      </c>
      <c r="G295" s="31"/>
      <c r="H295" s="31"/>
      <c r="I295" s="99"/>
      <c r="J295" s="31"/>
      <c r="K295" s="31"/>
      <c r="L295" s="34"/>
      <c r="M295" s="184"/>
      <c r="N295" s="56"/>
      <c r="O295" s="56"/>
      <c r="P295" s="56"/>
      <c r="Q295" s="56"/>
      <c r="R295" s="56"/>
      <c r="S295" s="56"/>
      <c r="T295" s="57"/>
      <c r="AT295" s="13" t="s">
        <v>148</v>
      </c>
      <c r="AU295" s="13" t="s">
        <v>84</v>
      </c>
    </row>
    <row r="296" spans="2:65" s="1" customFormat="1" ht="16.5" customHeight="1">
      <c r="B296" s="30"/>
      <c r="C296" s="170" t="s">
        <v>613</v>
      </c>
      <c r="D296" s="170" t="s">
        <v>142</v>
      </c>
      <c r="E296" s="171" t="s">
        <v>614</v>
      </c>
      <c r="F296" s="172" t="s">
        <v>615</v>
      </c>
      <c r="G296" s="173" t="s">
        <v>163</v>
      </c>
      <c r="H296" s="174">
        <v>35</v>
      </c>
      <c r="I296" s="175"/>
      <c r="J296" s="176">
        <f>ROUND(I296*H296,2)</f>
        <v>0</v>
      </c>
      <c r="K296" s="172" t="s">
        <v>154</v>
      </c>
      <c r="L296" s="34"/>
      <c r="M296" s="177" t="s">
        <v>19</v>
      </c>
      <c r="N296" s="178" t="s">
        <v>45</v>
      </c>
      <c r="O296" s="56"/>
      <c r="P296" s="179">
        <f>O296*H296</f>
        <v>0</v>
      </c>
      <c r="Q296" s="179">
        <v>2.8300000000000001E-3</v>
      </c>
      <c r="R296" s="179">
        <f>Q296*H296</f>
        <v>9.9049999999999999E-2</v>
      </c>
      <c r="S296" s="179">
        <v>0</v>
      </c>
      <c r="T296" s="180">
        <f>S296*H296</f>
        <v>0</v>
      </c>
      <c r="AR296" s="13" t="s">
        <v>218</v>
      </c>
      <c r="AT296" s="13" t="s">
        <v>142</v>
      </c>
      <c r="AU296" s="13" t="s">
        <v>84</v>
      </c>
      <c r="AY296" s="13" t="s">
        <v>139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13" t="s">
        <v>82</v>
      </c>
      <c r="BK296" s="181">
        <f>ROUND(I296*H296,2)</f>
        <v>0</v>
      </c>
      <c r="BL296" s="13" t="s">
        <v>218</v>
      </c>
      <c r="BM296" s="13" t="s">
        <v>616</v>
      </c>
    </row>
    <row r="297" spans="2:65" s="1" customFormat="1" ht="11.25">
      <c r="B297" s="30"/>
      <c r="C297" s="31"/>
      <c r="D297" s="182" t="s">
        <v>148</v>
      </c>
      <c r="E297" s="31"/>
      <c r="F297" s="183" t="s">
        <v>617</v>
      </c>
      <c r="G297" s="31"/>
      <c r="H297" s="31"/>
      <c r="I297" s="99"/>
      <c r="J297" s="31"/>
      <c r="K297" s="31"/>
      <c r="L297" s="34"/>
      <c r="M297" s="184"/>
      <c r="N297" s="56"/>
      <c r="O297" s="56"/>
      <c r="P297" s="56"/>
      <c r="Q297" s="56"/>
      <c r="R297" s="56"/>
      <c r="S297" s="56"/>
      <c r="T297" s="57"/>
      <c r="AT297" s="13" t="s">
        <v>148</v>
      </c>
      <c r="AU297" s="13" t="s">
        <v>84</v>
      </c>
    </row>
    <row r="298" spans="2:65" s="10" customFormat="1" ht="22.9" customHeight="1">
      <c r="B298" s="154"/>
      <c r="C298" s="155"/>
      <c r="D298" s="156" t="s">
        <v>73</v>
      </c>
      <c r="E298" s="168" t="s">
        <v>618</v>
      </c>
      <c r="F298" s="168" t="s">
        <v>619</v>
      </c>
      <c r="G298" s="155"/>
      <c r="H298" s="155"/>
      <c r="I298" s="158"/>
      <c r="J298" s="169">
        <f>BK298</f>
        <v>0</v>
      </c>
      <c r="K298" s="155"/>
      <c r="L298" s="160"/>
      <c r="M298" s="161"/>
      <c r="N298" s="162"/>
      <c r="O298" s="162"/>
      <c r="P298" s="163">
        <f>SUM(P299:P356)</f>
        <v>0</v>
      </c>
      <c r="Q298" s="162"/>
      <c r="R298" s="163">
        <f>SUM(R299:R356)</f>
        <v>0.97432739999999995</v>
      </c>
      <c r="S298" s="162"/>
      <c r="T298" s="164">
        <f>SUM(T299:T356)</f>
        <v>5.6000000000000001E-2</v>
      </c>
      <c r="AR298" s="165" t="s">
        <v>84</v>
      </c>
      <c r="AT298" s="166" t="s">
        <v>73</v>
      </c>
      <c r="AU298" s="166" t="s">
        <v>82</v>
      </c>
      <c r="AY298" s="165" t="s">
        <v>139</v>
      </c>
      <c r="BK298" s="167">
        <f>SUM(BK299:BK356)</f>
        <v>0</v>
      </c>
    </row>
    <row r="299" spans="2:65" s="1" customFormat="1" ht="16.5" customHeight="1">
      <c r="B299" s="30"/>
      <c r="C299" s="170" t="s">
        <v>620</v>
      </c>
      <c r="D299" s="170" t="s">
        <v>142</v>
      </c>
      <c r="E299" s="171" t="s">
        <v>621</v>
      </c>
      <c r="F299" s="172" t="s">
        <v>622</v>
      </c>
      <c r="G299" s="173" t="s">
        <v>145</v>
      </c>
      <c r="H299" s="174">
        <v>17</v>
      </c>
      <c r="I299" s="175"/>
      <c r="J299" s="176">
        <f>ROUND(I299*H299,2)</f>
        <v>0</v>
      </c>
      <c r="K299" s="172" t="s">
        <v>154</v>
      </c>
      <c r="L299" s="34"/>
      <c r="M299" s="177" t="s">
        <v>19</v>
      </c>
      <c r="N299" s="178" t="s">
        <v>45</v>
      </c>
      <c r="O299" s="56"/>
      <c r="P299" s="179">
        <f>O299*H299</f>
        <v>0</v>
      </c>
      <c r="Q299" s="179">
        <v>0</v>
      </c>
      <c r="R299" s="179">
        <f>Q299*H299</f>
        <v>0</v>
      </c>
      <c r="S299" s="179">
        <v>3.0000000000000001E-3</v>
      </c>
      <c r="T299" s="180">
        <f>S299*H299</f>
        <v>5.1000000000000004E-2</v>
      </c>
      <c r="AR299" s="13" t="s">
        <v>218</v>
      </c>
      <c r="AT299" s="13" t="s">
        <v>142</v>
      </c>
      <c r="AU299" s="13" t="s">
        <v>84</v>
      </c>
      <c r="AY299" s="13" t="s">
        <v>139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13" t="s">
        <v>82</v>
      </c>
      <c r="BK299" s="181">
        <f>ROUND(I299*H299,2)</f>
        <v>0</v>
      </c>
      <c r="BL299" s="13" t="s">
        <v>218</v>
      </c>
      <c r="BM299" s="13" t="s">
        <v>623</v>
      </c>
    </row>
    <row r="300" spans="2:65" s="1" customFormat="1" ht="11.25">
      <c r="B300" s="30"/>
      <c r="C300" s="31"/>
      <c r="D300" s="182" t="s">
        <v>148</v>
      </c>
      <c r="E300" s="31"/>
      <c r="F300" s="183" t="s">
        <v>624</v>
      </c>
      <c r="G300" s="31"/>
      <c r="H300" s="31"/>
      <c r="I300" s="99"/>
      <c r="J300" s="31"/>
      <c r="K300" s="31"/>
      <c r="L300" s="34"/>
      <c r="M300" s="184"/>
      <c r="N300" s="56"/>
      <c r="O300" s="56"/>
      <c r="P300" s="56"/>
      <c r="Q300" s="56"/>
      <c r="R300" s="56"/>
      <c r="S300" s="56"/>
      <c r="T300" s="57"/>
      <c r="AT300" s="13" t="s">
        <v>148</v>
      </c>
      <c r="AU300" s="13" t="s">
        <v>84</v>
      </c>
    </row>
    <row r="301" spans="2:65" s="1" customFormat="1" ht="16.5" customHeight="1">
      <c r="B301" s="30"/>
      <c r="C301" s="170" t="s">
        <v>625</v>
      </c>
      <c r="D301" s="170" t="s">
        <v>142</v>
      </c>
      <c r="E301" s="171" t="s">
        <v>626</v>
      </c>
      <c r="F301" s="172" t="s">
        <v>627</v>
      </c>
      <c r="G301" s="173" t="s">
        <v>145</v>
      </c>
      <c r="H301" s="174">
        <v>1</v>
      </c>
      <c r="I301" s="175"/>
      <c r="J301" s="176">
        <f>ROUND(I301*H301,2)</f>
        <v>0</v>
      </c>
      <c r="K301" s="172" t="s">
        <v>154</v>
      </c>
      <c r="L301" s="34"/>
      <c r="M301" s="177" t="s">
        <v>19</v>
      </c>
      <c r="N301" s="178" t="s">
        <v>45</v>
      </c>
      <c r="O301" s="56"/>
      <c r="P301" s="179">
        <f>O301*H301</f>
        <v>0</v>
      </c>
      <c r="Q301" s="179">
        <v>0</v>
      </c>
      <c r="R301" s="179">
        <f>Q301*H301</f>
        <v>0</v>
      </c>
      <c r="S301" s="179">
        <v>5.0000000000000001E-3</v>
      </c>
      <c r="T301" s="180">
        <f>S301*H301</f>
        <v>5.0000000000000001E-3</v>
      </c>
      <c r="AR301" s="13" t="s">
        <v>218</v>
      </c>
      <c r="AT301" s="13" t="s">
        <v>142</v>
      </c>
      <c r="AU301" s="13" t="s">
        <v>84</v>
      </c>
      <c r="AY301" s="13" t="s">
        <v>139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13" t="s">
        <v>82</v>
      </c>
      <c r="BK301" s="181">
        <f>ROUND(I301*H301,2)</f>
        <v>0</v>
      </c>
      <c r="BL301" s="13" t="s">
        <v>218</v>
      </c>
      <c r="BM301" s="13" t="s">
        <v>628</v>
      </c>
    </row>
    <row r="302" spans="2:65" s="1" customFormat="1" ht="11.25">
      <c r="B302" s="30"/>
      <c r="C302" s="31"/>
      <c r="D302" s="182" t="s">
        <v>148</v>
      </c>
      <c r="E302" s="31"/>
      <c r="F302" s="183" t="s">
        <v>629</v>
      </c>
      <c r="G302" s="31"/>
      <c r="H302" s="31"/>
      <c r="I302" s="99"/>
      <c r="J302" s="31"/>
      <c r="K302" s="31"/>
      <c r="L302" s="34"/>
      <c r="M302" s="184"/>
      <c r="N302" s="56"/>
      <c r="O302" s="56"/>
      <c r="P302" s="56"/>
      <c r="Q302" s="56"/>
      <c r="R302" s="56"/>
      <c r="S302" s="56"/>
      <c r="T302" s="57"/>
      <c r="AT302" s="13" t="s">
        <v>148</v>
      </c>
      <c r="AU302" s="13" t="s">
        <v>84</v>
      </c>
    </row>
    <row r="303" spans="2:65" s="1" customFormat="1" ht="16.5" customHeight="1">
      <c r="B303" s="30"/>
      <c r="C303" s="170" t="s">
        <v>630</v>
      </c>
      <c r="D303" s="170" t="s">
        <v>142</v>
      </c>
      <c r="E303" s="171" t="s">
        <v>631</v>
      </c>
      <c r="F303" s="172" t="s">
        <v>632</v>
      </c>
      <c r="G303" s="173" t="s">
        <v>145</v>
      </c>
      <c r="H303" s="174">
        <v>6</v>
      </c>
      <c r="I303" s="175"/>
      <c r="J303" s="176">
        <f>ROUND(I303*H303,2)</f>
        <v>0</v>
      </c>
      <c r="K303" s="172" t="s">
        <v>154</v>
      </c>
      <c r="L303" s="34"/>
      <c r="M303" s="177" t="s">
        <v>19</v>
      </c>
      <c r="N303" s="178" t="s">
        <v>45</v>
      </c>
      <c r="O303" s="56"/>
      <c r="P303" s="179">
        <f>O303*H303</f>
        <v>0</v>
      </c>
      <c r="Q303" s="179">
        <v>2.5999999999999998E-4</v>
      </c>
      <c r="R303" s="179">
        <f>Q303*H303</f>
        <v>1.5599999999999998E-3</v>
      </c>
      <c r="S303" s="179">
        <v>0</v>
      </c>
      <c r="T303" s="180">
        <f>S303*H303</f>
        <v>0</v>
      </c>
      <c r="AR303" s="13" t="s">
        <v>218</v>
      </c>
      <c r="AT303" s="13" t="s">
        <v>142</v>
      </c>
      <c r="AU303" s="13" t="s">
        <v>84</v>
      </c>
      <c r="AY303" s="13" t="s">
        <v>139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13" t="s">
        <v>82</v>
      </c>
      <c r="BK303" s="181">
        <f>ROUND(I303*H303,2)</f>
        <v>0</v>
      </c>
      <c r="BL303" s="13" t="s">
        <v>218</v>
      </c>
      <c r="BM303" s="13" t="s">
        <v>633</v>
      </c>
    </row>
    <row r="304" spans="2:65" s="1" customFormat="1" ht="11.25">
      <c r="B304" s="30"/>
      <c r="C304" s="31"/>
      <c r="D304" s="182" t="s">
        <v>148</v>
      </c>
      <c r="E304" s="31"/>
      <c r="F304" s="183" t="s">
        <v>634</v>
      </c>
      <c r="G304" s="31"/>
      <c r="H304" s="31"/>
      <c r="I304" s="99"/>
      <c r="J304" s="31"/>
      <c r="K304" s="31"/>
      <c r="L304" s="34"/>
      <c r="M304" s="184"/>
      <c r="N304" s="56"/>
      <c r="O304" s="56"/>
      <c r="P304" s="56"/>
      <c r="Q304" s="56"/>
      <c r="R304" s="56"/>
      <c r="S304" s="56"/>
      <c r="T304" s="57"/>
      <c r="AT304" s="13" t="s">
        <v>148</v>
      </c>
      <c r="AU304" s="13" t="s">
        <v>84</v>
      </c>
    </row>
    <row r="305" spans="2:65" s="1" customFormat="1" ht="16.5" customHeight="1">
      <c r="B305" s="30"/>
      <c r="C305" s="185" t="s">
        <v>635</v>
      </c>
      <c r="D305" s="185" t="s">
        <v>191</v>
      </c>
      <c r="E305" s="186" t="s">
        <v>636</v>
      </c>
      <c r="F305" s="187" t="s">
        <v>637</v>
      </c>
      <c r="G305" s="188" t="s">
        <v>145</v>
      </c>
      <c r="H305" s="189">
        <v>6</v>
      </c>
      <c r="I305" s="190"/>
      <c r="J305" s="191">
        <f>ROUND(I305*H305,2)</f>
        <v>0</v>
      </c>
      <c r="K305" s="187" t="s">
        <v>19</v>
      </c>
      <c r="L305" s="192"/>
      <c r="M305" s="193" t="s">
        <v>19</v>
      </c>
      <c r="N305" s="194" t="s">
        <v>45</v>
      </c>
      <c r="O305" s="56"/>
      <c r="P305" s="179">
        <f>O305*H305</f>
        <v>0</v>
      </c>
      <c r="Q305" s="179">
        <v>3.7499999999999999E-2</v>
      </c>
      <c r="R305" s="179">
        <f>Q305*H305</f>
        <v>0.22499999999999998</v>
      </c>
      <c r="S305" s="179">
        <v>0</v>
      </c>
      <c r="T305" s="180">
        <f>S305*H305</f>
        <v>0</v>
      </c>
      <c r="AR305" s="13" t="s">
        <v>294</v>
      </c>
      <c r="AT305" s="13" t="s">
        <v>191</v>
      </c>
      <c r="AU305" s="13" t="s">
        <v>84</v>
      </c>
      <c r="AY305" s="13" t="s">
        <v>139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13" t="s">
        <v>82</v>
      </c>
      <c r="BK305" s="181">
        <f>ROUND(I305*H305,2)</f>
        <v>0</v>
      </c>
      <c r="BL305" s="13" t="s">
        <v>218</v>
      </c>
      <c r="BM305" s="13" t="s">
        <v>638</v>
      </c>
    </row>
    <row r="306" spans="2:65" s="1" customFormat="1" ht="11.25">
      <c r="B306" s="30"/>
      <c r="C306" s="31"/>
      <c r="D306" s="182" t="s">
        <v>148</v>
      </c>
      <c r="E306" s="31"/>
      <c r="F306" s="183" t="s">
        <v>637</v>
      </c>
      <c r="G306" s="31"/>
      <c r="H306" s="31"/>
      <c r="I306" s="99"/>
      <c r="J306" s="31"/>
      <c r="K306" s="31"/>
      <c r="L306" s="34"/>
      <c r="M306" s="184"/>
      <c r="N306" s="56"/>
      <c r="O306" s="56"/>
      <c r="P306" s="56"/>
      <c r="Q306" s="56"/>
      <c r="R306" s="56"/>
      <c r="S306" s="56"/>
      <c r="T306" s="57"/>
      <c r="AT306" s="13" t="s">
        <v>148</v>
      </c>
      <c r="AU306" s="13" t="s">
        <v>84</v>
      </c>
    </row>
    <row r="307" spans="2:65" s="1" customFormat="1" ht="16.5" customHeight="1">
      <c r="B307" s="30"/>
      <c r="C307" s="170" t="s">
        <v>639</v>
      </c>
      <c r="D307" s="170" t="s">
        <v>142</v>
      </c>
      <c r="E307" s="171" t="s">
        <v>640</v>
      </c>
      <c r="F307" s="172" t="s">
        <v>641</v>
      </c>
      <c r="G307" s="173" t="s">
        <v>153</v>
      </c>
      <c r="H307" s="174">
        <v>26.49</v>
      </c>
      <c r="I307" s="175"/>
      <c r="J307" s="176">
        <f>ROUND(I307*H307,2)</f>
        <v>0</v>
      </c>
      <c r="K307" s="172" t="s">
        <v>154</v>
      </c>
      <c r="L307" s="34"/>
      <c r="M307" s="177" t="s">
        <v>19</v>
      </c>
      <c r="N307" s="178" t="s">
        <v>45</v>
      </c>
      <c r="O307" s="56"/>
      <c r="P307" s="179">
        <f>O307*H307</f>
        <v>0</v>
      </c>
      <c r="Q307" s="179">
        <v>2.5999999999999998E-4</v>
      </c>
      <c r="R307" s="179">
        <f>Q307*H307</f>
        <v>6.8873999999999993E-3</v>
      </c>
      <c r="S307" s="179">
        <v>0</v>
      </c>
      <c r="T307" s="180">
        <f>S307*H307</f>
        <v>0</v>
      </c>
      <c r="AR307" s="13" t="s">
        <v>218</v>
      </c>
      <c r="AT307" s="13" t="s">
        <v>142</v>
      </c>
      <c r="AU307" s="13" t="s">
        <v>84</v>
      </c>
      <c r="AY307" s="13" t="s">
        <v>139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13" t="s">
        <v>82</v>
      </c>
      <c r="BK307" s="181">
        <f>ROUND(I307*H307,2)</f>
        <v>0</v>
      </c>
      <c r="BL307" s="13" t="s">
        <v>218</v>
      </c>
      <c r="BM307" s="13" t="s">
        <v>642</v>
      </c>
    </row>
    <row r="308" spans="2:65" s="1" customFormat="1" ht="11.25">
      <c r="B308" s="30"/>
      <c r="C308" s="31"/>
      <c r="D308" s="182" t="s">
        <v>148</v>
      </c>
      <c r="E308" s="31"/>
      <c r="F308" s="183" t="s">
        <v>643</v>
      </c>
      <c r="G308" s="31"/>
      <c r="H308" s="31"/>
      <c r="I308" s="99"/>
      <c r="J308" s="31"/>
      <c r="K308" s="31"/>
      <c r="L308" s="34"/>
      <c r="M308" s="184"/>
      <c r="N308" s="56"/>
      <c r="O308" s="56"/>
      <c r="P308" s="56"/>
      <c r="Q308" s="56"/>
      <c r="R308" s="56"/>
      <c r="S308" s="56"/>
      <c r="T308" s="57"/>
      <c r="AT308" s="13" t="s">
        <v>148</v>
      </c>
      <c r="AU308" s="13" t="s">
        <v>84</v>
      </c>
    </row>
    <row r="309" spans="2:65" s="1" customFormat="1" ht="33.75" customHeight="1">
      <c r="B309" s="30"/>
      <c r="C309" s="185" t="s">
        <v>644</v>
      </c>
      <c r="D309" s="185" t="s">
        <v>191</v>
      </c>
      <c r="E309" s="186" t="s">
        <v>645</v>
      </c>
      <c r="F309" s="187" t="s">
        <v>646</v>
      </c>
      <c r="G309" s="188" t="s">
        <v>145</v>
      </c>
      <c r="H309" s="189">
        <v>2</v>
      </c>
      <c r="I309" s="190"/>
      <c r="J309" s="191">
        <f>ROUND(I309*H309,2)</f>
        <v>0</v>
      </c>
      <c r="K309" s="187" t="s">
        <v>19</v>
      </c>
      <c r="L309" s="192"/>
      <c r="M309" s="193" t="s">
        <v>19</v>
      </c>
      <c r="N309" s="194" t="s">
        <v>45</v>
      </c>
      <c r="O309" s="56"/>
      <c r="P309" s="179">
        <f>O309*H309</f>
        <v>0</v>
      </c>
      <c r="Q309" s="179">
        <v>2.87E-2</v>
      </c>
      <c r="R309" s="179">
        <f>Q309*H309</f>
        <v>5.74E-2</v>
      </c>
      <c r="S309" s="179">
        <v>0</v>
      </c>
      <c r="T309" s="180">
        <f>S309*H309</f>
        <v>0</v>
      </c>
      <c r="AR309" s="13" t="s">
        <v>294</v>
      </c>
      <c r="AT309" s="13" t="s">
        <v>191</v>
      </c>
      <c r="AU309" s="13" t="s">
        <v>84</v>
      </c>
      <c r="AY309" s="13" t="s">
        <v>139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13" t="s">
        <v>82</v>
      </c>
      <c r="BK309" s="181">
        <f>ROUND(I309*H309,2)</f>
        <v>0</v>
      </c>
      <c r="BL309" s="13" t="s">
        <v>218</v>
      </c>
      <c r="BM309" s="13" t="s">
        <v>647</v>
      </c>
    </row>
    <row r="310" spans="2:65" s="1" customFormat="1" ht="19.5">
      <c r="B310" s="30"/>
      <c r="C310" s="31"/>
      <c r="D310" s="182" t="s">
        <v>148</v>
      </c>
      <c r="E310" s="31"/>
      <c r="F310" s="183" t="s">
        <v>648</v>
      </c>
      <c r="G310" s="31"/>
      <c r="H310" s="31"/>
      <c r="I310" s="99"/>
      <c r="J310" s="31"/>
      <c r="K310" s="31"/>
      <c r="L310" s="34"/>
      <c r="M310" s="184"/>
      <c r="N310" s="56"/>
      <c r="O310" s="56"/>
      <c r="P310" s="56"/>
      <c r="Q310" s="56"/>
      <c r="R310" s="56"/>
      <c r="S310" s="56"/>
      <c r="T310" s="57"/>
      <c r="AT310" s="13" t="s">
        <v>148</v>
      </c>
      <c r="AU310" s="13" t="s">
        <v>84</v>
      </c>
    </row>
    <row r="311" spans="2:65" s="1" customFormat="1" ht="33.75" customHeight="1">
      <c r="B311" s="30"/>
      <c r="C311" s="185" t="s">
        <v>649</v>
      </c>
      <c r="D311" s="185" t="s">
        <v>191</v>
      </c>
      <c r="E311" s="186" t="s">
        <v>650</v>
      </c>
      <c r="F311" s="187" t="s">
        <v>646</v>
      </c>
      <c r="G311" s="188" t="s">
        <v>145</v>
      </c>
      <c r="H311" s="189">
        <v>3</v>
      </c>
      <c r="I311" s="190"/>
      <c r="J311" s="191">
        <f>ROUND(I311*H311,2)</f>
        <v>0</v>
      </c>
      <c r="K311" s="187" t="s">
        <v>19</v>
      </c>
      <c r="L311" s="192"/>
      <c r="M311" s="193" t="s">
        <v>19</v>
      </c>
      <c r="N311" s="194" t="s">
        <v>45</v>
      </c>
      <c r="O311" s="56"/>
      <c r="P311" s="179">
        <f>O311*H311</f>
        <v>0</v>
      </c>
      <c r="Q311" s="179">
        <v>2.87E-2</v>
      </c>
      <c r="R311" s="179">
        <f>Q311*H311</f>
        <v>8.6099999999999996E-2</v>
      </c>
      <c r="S311" s="179">
        <v>0</v>
      </c>
      <c r="T311" s="180">
        <f>S311*H311</f>
        <v>0</v>
      </c>
      <c r="AR311" s="13" t="s">
        <v>294</v>
      </c>
      <c r="AT311" s="13" t="s">
        <v>191</v>
      </c>
      <c r="AU311" s="13" t="s">
        <v>84</v>
      </c>
      <c r="AY311" s="13" t="s">
        <v>139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13" t="s">
        <v>82</v>
      </c>
      <c r="BK311" s="181">
        <f>ROUND(I311*H311,2)</f>
        <v>0</v>
      </c>
      <c r="BL311" s="13" t="s">
        <v>218</v>
      </c>
      <c r="BM311" s="13" t="s">
        <v>651</v>
      </c>
    </row>
    <row r="312" spans="2:65" s="1" customFormat="1" ht="19.5">
      <c r="B312" s="30"/>
      <c r="C312" s="31"/>
      <c r="D312" s="182" t="s">
        <v>148</v>
      </c>
      <c r="E312" s="31"/>
      <c r="F312" s="183" t="s">
        <v>652</v>
      </c>
      <c r="G312" s="31"/>
      <c r="H312" s="31"/>
      <c r="I312" s="99"/>
      <c r="J312" s="31"/>
      <c r="K312" s="31"/>
      <c r="L312" s="34"/>
      <c r="M312" s="184"/>
      <c r="N312" s="56"/>
      <c r="O312" s="56"/>
      <c r="P312" s="56"/>
      <c r="Q312" s="56"/>
      <c r="R312" s="56"/>
      <c r="S312" s="56"/>
      <c r="T312" s="57"/>
      <c r="AT312" s="13" t="s">
        <v>148</v>
      </c>
      <c r="AU312" s="13" t="s">
        <v>84</v>
      </c>
    </row>
    <row r="313" spans="2:65" s="1" customFormat="1" ht="33.75" customHeight="1">
      <c r="B313" s="30"/>
      <c r="C313" s="185" t="s">
        <v>653</v>
      </c>
      <c r="D313" s="185" t="s">
        <v>191</v>
      </c>
      <c r="E313" s="186" t="s">
        <v>654</v>
      </c>
      <c r="F313" s="187" t="s">
        <v>655</v>
      </c>
      <c r="G313" s="188" t="s">
        <v>145</v>
      </c>
      <c r="H313" s="189">
        <v>9</v>
      </c>
      <c r="I313" s="190"/>
      <c r="J313" s="191">
        <f>ROUND(I313*H313,2)</f>
        <v>0</v>
      </c>
      <c r="K313" s="187" t="s">
        <v>19</v>
      </c>
      <c r="L313" s="192"/>
      <c r="M313" s="193" t="s">
        <v>19</v>
      </c>
      <c r="N313" s="194" t="s">
        <v>45</v>
      </c>
      <c r="O313" s="56"/>
      <c r="P313" s="179">
        <f>O313*H313</f>
        <v>0</v>
      </c>
      <c r="Q313" s="179">
        <v>2.87E-2</v>
      </c>
      <c r="R313" s="179">
        <f>Q313*H313</f>
        <v>0.25829999999999997</v>
      </c>
      <c r="S313" s="179">
        <v>0</v>
      </c>
      <c r="T313" s="180">
        <f>S313*H313</f>
        <v>0</v>
      </c>
      <c r="AR313" s="13" t="s">
        <v>294</v>
      </c>
      <c r="AT313" s="13" t="s">
        <v>191</v>
      </c>
      <c r="AU313" s="13" t="s">
        <v>84</v>
      </c>
      <c r="AY313" s="13" t="s">
        <v>139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13" t="s">
        <v>82</v>
      </c>
      <c r="BK313" s="181">
        <f>ROUND(I313*H313,2)</f>
        <v>0</v>
      </c>
      <c r="BL313" s="13" t="s">
        <v>218</v>
      </c>
      <c r="BM313" s="13" t="s">
        <v>656</v>
      </c>
    </row>
    <row r="314" spans="2:65" s="1" customFormat="1" ht="19.5">
      <c r="B314" s="30"/>
      <c r="C314" s="31"/>
      <c r="D314" s="182" t="s">
        <v>148</v>
      </c>
      <c r="E314" s="31"/>
      <c r="F314" s="183" t="s">
        <v>655</v>
      </c>
      <c r="G314" s="31"/>
      <c r="H314" s="31"/>
      <c r="I314" s="99"/>
      <c r="J314" s="31"/>
      <c r="K314" s="31"/>
      <c r="L314" s="34"/>
      <c r="M314" s="184"/>
      <c r="N314" s="56"/>
      <c r="O314" s="56"/>
      <c r="P314" s="56"/>
      <c r="Q314" s="56"/>
      <c r="R314" s="56"/>
      <c r="S314" s="56"/>
      <c r="T314" s="57"/>
      <c r="AT314" s="13" t="s">
        <v>148</v>
      </c>
      <c r="AU314" s="13" t="s">
        <v>84</v>
      </c>
    </row>
    <row r="315" spans="2:65" s="1" customFormat="1" ht="33.75" customHeight="1">
      <c r="B315" s="30"/>
      <c r="C315" s="185" t="s">
        <v>657</v>
      </c>
      <c r="D315" s="185" t="s">
        <v>191</v>
      </c>
      <c r="E315" s="186" t="s">
        <v>658</v>
      </c>
      <c r="F315" s="187" t="s">
        <v>659</v>
      </c>
      <c r="G315" s="188" t="s">
        <v>145</v>
      </c>
      <c r="H315" s="189">
        <v>1</v>
      </c>
      <c r="I315" s="190"/>
      <c r="J315" s="191">
        <f>ROUND(I315*H315,2)</f>
        <v>0</v>
      </c>
      <c r="K315" s="187" t="s">
        <v>19</v>
      </c>
      <c r="L315" s="192"/>
      <c r="M315" s="193" t="s">
        <v>19</v>
      </c>
      <c r="N315" s="194" t="s">
        <v>45</v>
      </c>
      <c r="O315" s="56"/>
      <c r="P315" s="179">
        <f>O315*H315</f>
        <v>0</v>
      </c>
      <c r="Q315" s="179">
        <v>2.87E-2</v>
      </c>
      <c r="R315" s="179">
        <f>Q315*H315</f>
        <v>2.87E-2</v>
      </c>
      <c r="S315" s="179">
        <v>0</v>
      </c>
      <c r="T315" s="180">
        <f>S315*H315</f>
        <v>0</v>
      </c>
      <c r="AR315" s="13" t="s">
        <v>294</v>
      </c>
      <c r="AT315" s="13" t="s">
        <v>191</v>
      </c>
      <c r="AU315" s="13" t="s">
        <v>84</v>
      </c>
      <c r="AY315" s="13" t="s">
        <v>139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13" t="s">
        <v>82</v>
      </c>
      <c r="BK315" s="181">
        <f>ROUND(I315*H315,2)</f>
        <v>0</v>
      </c>
      <c r="BL315" s="13" t="s">
        <v>218</v>
      </c>
      <c r="BM315" s="13" t="s">
        <v>660</v>
      </c>
    </row>
    <row r="316" spans="2:65" s="1" customFormat="1" ht="19.5">
      <c r="B316" s="30"/>
      <c r="C316" s="31"/>
      <c r="D316" s="182" t="s">
        <v>148</v>
      </c>
      <c r="E316" s="31"/>
      <c r="F316" s="183" t="s">
        <v>659</v>
      </c>
      <c r="G316" s="31"/>
      <c r="H316" s="31"/>
      <c r="I316" s="99"/>
      <c r="J316" s="31"/>
      <c r="K316" s="31"/>
      <c r="L316" s="34"/>
      <c r="M316" s="184"/>
      <c r="N316" s="56"/>
      <c r="O316" s="56"/>
      <c r="P316" s="56"/>
      <c r="Q316" s="56"/>
      <c r="R316" s="56"/>
      <c r="S316" s="56"/>
      <c r="T316" s="57"/>
      <c r="AT316" s="13" t="s">
        <v>148</v>
      </c>
      <c r="AU316" s="13" t="s">
        <v>84</v>
      </c>
    </row>
    <row r="317" spans="2:65" s="1" customFormat="1" ht="16.5" customHeight="1">
      <c r="B317" s="30"/>
      <c r="C317" s="170" t="s">
        <v>661</v>
      </c>
      <c r="D317" s="170" t="s">
        <v>142</v>
      </c>
      <c r="E317" s="171" t="s">
        <v>662</v>
      </c>
      <c r="F317" s="172" t="s">
        <v>663</v>
      </c>
      <c r="G317" s="173" t="s">
        <v>145</v>
      </c>
      <c r="H317" s="174">
        <v>3</v>
      </c>
      <c r="I317" s="175"/>
      <c r="J317" s="176">
        <f>ROUND(I317*H317,2)</f>
        <v>0</v>
      </c>
      <c r="K317" s="172" t="s">
        <v>154</v>
      </c>
      <c r="L317" s="34"/>
      <c r="M317" s="177" t="s">
        <v>19</v>
      </c>
      <c r="N317" s="178" t="s">
        <v>45</v>
      </c>
      <c r="O317" s="56"/>
      <c r="P317" s="179">
        <f>O317*H317</f>
        <v>0</v>
      </c>
      <c r="Q317" s="179">
        <v>2.7E-4</v>
      </c>
      <c r="R317" s="179">
        <f>Q317*H317</f>
        <v>8.0999999999999996E-4</v>
      </c>
      <c r="S317" s="179">
        <v>0</v>
      </c>
      <c r="T317" s="180">
        <f>S317*H317</f>
        <v>0</v>
      </c>
      <c r="AR317" s="13" t="s">
        <v>218</v>
      </c>
      <c r="AT317" s="13" t="s">
        <v>142</v>
      </c>
      <c r="AU317" s="13" t="s">
        <v>84</v>
      </c>
      <c r="AY317" s="13" t="s">
        <v>139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13" t="s">
        <v>82</v>
      </c>
      <c r="BK317" s="181">
        <f>ROUND(I317*H317,2)</f>
        <v>0</v>
      </c>
      <c r="BL317" s="13" t="s">
        <v>218</v>
      </c>
      <c r="BM317" s="13" t="s">
        <v>664</v>
      </c>
    </row>
    <row r="318" spans="2:65" s="1" customFormat="1" ht="11.25">
      <c r="B318" s="30"/>
      <c r="C318" s="31"/>
      <c r="D318" s="182" t="s">
        <v>148</v>
      </c>
      <c r="E318" s="31"/>
      <c r="F318" s="183" t="s">
        <v>665</v>
      </c>
      <c r="G318" s="31"/>
      <c r="H318" s="31"/>
      <c r="I318" s="99"/>
      <c r="J318" s="31"/>
      <c r="K318" s="31"/>
      <c r="L318" s="34"/>
      <c r="M318" s="184"/>
      <c r="N318" s="56"/>
      <c r="O318" s="56"/>
      <c r="P318" s="56"/>
      <c r="Q318" s="56"/>
      <c r="R318" s="56"/>
      <c r="S318" s="56"/>
      <c r="T318" s="57"/>
      <c r="AT318" s="13" t="s">
        <v>148</v>
      </c>
      <c r="AU318" s="13" t="s">
        <v>84</v>
      </c>
    </row>
    <row r="319" spans="2:65" s="1" customFormat="1" ht="33.75" customHeight="1">
      <c r="B319" s="30"/>
      <c r="C319" s="185" t="s">
        <v>666</v>
      </c>
      <c r="D319" s="185" t="s">
        <v>191</v>
      </c>
      <c r="E319" s="186" t="s">
        <v>667</v>
      </c>
      <c r="F319" s="187" t="s">
        <v>668</v>
      </c>
      <c r="G319" s="188" t="s">
        <v>145</v>
      </c>
      <c r="H319" s="189">
        <v>1</v>
      </c>
      <c r="I319" s="190"/>
      <c r="J319" s="191">
        <f>ROUND(I319*H319,2)</f>
        <v>0</v>
      </c>
      <c r="K319" s="187" t="s">
        <v>19</v>
      </c>
      <c r="L319" s="192"/>
      <c r="M319" s="193" t="s">
        <v>19</v>
      </c>
      <c r="N319" s="194" t="s">
        <v>45</v>
      </c>
      <c r="O319" s="56"/>
      <c r="P319" s="179">
        <f>O319*H319</f>
        <v>0</v>
      </c>
      <c r="Q319" s="179">
        <v>3.4720000000000001E-2</v>
      </c>
      <c r="R319" s="179">
        <f>Q319*H319</f>
        <v>3.4720000000000001E-2</v>
      </c>
      <c r="S319" s="179">
        <v>0</v>
      </c>
      <c r="T319" s="180">
        <f>S319*H319</f>
        <v>0</v>
      </c>
      <c r="AR319" s="13" t="s">
        <v>294</v>
      </c>
      <c r="AT319" s="13" t="s">
        <v>191</v>
      </c>
      <c r="AU319" s="13" t="s">
        <v>84</v>
      </c>
      <c r="AY319" s="13" t="s">
        <v>139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13" t="s">
        <v>82</v>
      </c>
      <c r="BK319" s="181">
        <f>ROUND(I319*H319,2)</f>
        <v>0</v>
      </c>
      <c r="BL319" s="13" t="s">
        <v>218</v>
      </c>
      <c r="BM319" s="13" t="s">
        <v>669</v>
      </c>
    </row>
    <row r="320" spans="2:65" s="1" customFormat="1" ht="19.5">
      <c r="B320" s="30"/>
      <c r="C320" s="31"/>
      <c r="D320" s="182" t="s">
        <v>148</v>
      </c>
      <c r="E320" s="31"/>
      <c r="F320" s="183" t="s">
        <v>670</v>
      </c>
      <c r="G320" s="31"/>
      <c r="H320" s="31"/>
      <c r="I320" s="99"/>
      <c r="J320" s="31"/>
      <c r="K320" s="31"/>
      <c r="L320" s="34"/>
      <c r="M320" s="184"/>
      <c r="N320" s="56"/>
      <c r="O320" s="56"/>
      <c r="P320" s="56"/>
      <c r="Q320" s="56"/>
      <c r="R320" s="56"/>
      <c r="S320" s="56"/>
      <c r="T320" s="57"/>
      <c r="AT320" s="13" t="s">
        <v>148</v>
      </c>
      <c r="AU320" s="13" t="s">
        <v>84</v>
      </c>
    </row>
    <row r="321" spans="2:65" s="1" customFormat="1" ht="33.75" customHeight="1">
      <c r="B321" s="30"/>
      <c r="C321" s="185" t="s">
        <v>671</v>
      </c>
      <c r="D321" s="185" t="s">
        <v>191</v>
      </c>
      <c r="E321" s="186" t="s">
        <v>672</v>
      </c>
      <c r="F321" s="187" t="s">
        <v>673</v>
      </c>
      <c r="G321" s="188" t="s">
        <v>145</v>
      </c>
      <c r="H321" s="189">
        <v>1</v>
      </c>
      <c r="I321" s="190"/>
      <c r="J321" s="191">
        <f>ROUND(I321*H321,2)</f>
        <v>0</v>
      </c>
      <c r="K321" s="187" t="s">
        <v>19</v>
      </c>
      <c r="L321" s="192"/>
      <c r="M321" s="193" t="s">
        <v>19</v>
      </c>
      <c r="N321" s="194" t="s">
        <v>45</v>
      </c>
      <c r="O321" s="56"/>
      <c r="P321" s="179">
        <f>O321*H321</f>
        <v>0</v>
      </c>
      <c r="Q321" s="179">
        <v>3.4720000000000001E-2</v>
      </c>
      <c r="R321" s="179">
        <f>Q321*H321</f>
        <v>3.4720000000000001E-2</v>
      </c>
      <c r="S321" s="179">
        <v>0</v>
      </c>
      <c r="T321" s="180">
        <f>S321*H321</f>
        <v>0</v>
      </c>
      <c r="AR321" s="13" t="s">
        <v>294</v>
      </c>
      <c r="AT321" s="13" t="s">
        <v>191</v>
      </c>
      <c r="AU321" s="13" t="s">
        <v>84</v>
      </c>
      <c r="AY321" s="13" t="s">
        <v>139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13" t="s">
        <v>82</v>
      </c>
      <c r="BK321" s="181">
        <f>ROUND(I321*H321,2)</f>
        <v>0</v>
      </c>
      <c r="BL321" s="13" t="s">
        <v>218</v>
      </c>
      <c r="BM321" s="13" t="s">
        <v>674</v>
      </c>
    </row>
    <row r="322" spans="2:65" s="1" customFormat="1" ht="19.5">
      <c r="B322" s="30"/>
      <c r="C322" s="31"/>
      <c r="D322" s="182" t="s">
        <v>148</v>
      </c>
      <c r="E322" s="31"/>
      <c r="F322" s="183" t="s">
        <v>673</v>
      </c>
      <c r="G322" s="31"/>
      <c r="H322" s="31"/>
      <c r="I322" s="99"/>
      <c r="J322" s="31"/>
      <c r="K322" s="31"/>
      <c r="L322" s="34"/>
      <c r="M322" s="184"/>
      <c r="N322" s="56"/>
      <c r="O322" s="56"/>
      <c r="P322" s="56"/>
      <c r="Q322" s="56"/>
      <c r="R322" s="56"/>
      <c r="S322" s="56"/>
      <c r="T322" s="57"/>
      <c r="AT322" s="13" t="s">
        <v>148</v>
      </c>
      <c r="AU322" s="13" t="s">
        <v>84</v>
      </c>
    </row>
    <row r="323" spans="2:65" s="1" customFormat="1" ht="33.75" customHeight="1">
      <c r="B323" s="30"/>
      <c r="C323" s="185" t="s">
        <v>675</v>
      </c>
      <c r="D323" s="185" t="s">
        <v>191</v>
      </c>
      <c r="E323" s="186" t="s">
        <v>676</v>
      </c>
      <c r="F323" s="187" t="s">
        <v>677</v>
      </c>
      <c r="G323" s="188" t="s">
        <v>145</v>
      </c>
      <c r="H323" s="189">
        <v>1</v>
      </c>
      <c r="I323" s="190"/>
      <c r="J323" s="191">
        <f>ROUND(I323*H323,2)</f>
        <v>0</v>
      </c>
      <c r="K323" s="187" t="s">
        <v>19</v>
      </c>
      <c r="L323" s="192"/>
      <c r="M323" s="193" t="s">
        <v>19</v>
      </c>
      <c r="N323" s="194" t="s">
        <v>45</v>
      </c>
      <c r="O323" s="56"/>
      <c r="P323" s="179">
        <f>O323*H323</f>
        <v>0</v>
      </c>
      <c r="Q323" s="179">
        <v>3.4720000000000001E-2</v>
      </c>
      <c r="R323" s="179">
        <f>Q323*H323</f>
        <v>3.4720000000000001E-2</v>
      </c>
      <c r="S323" s="179">
        <v>0</v>
      </c>
      <c r="T323" s="180">
        <f>S323*H323</f>
        <v>0</v>
      </c>
      <c r="AR323" s="13" t="s">
        <v>294</v>
      </c>
      <c r="AT323" s="13" t="s">
        <v>191</v>
      </c>
      <c r="AU323" s="13" t="s">
        <v>84</v>
      </c>
      <c r="AY323" s="13" t="s">
        <v>139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13" t="s">
        <v>82</v>
      </c>
      <c r="BK323" s="181">
        <f>ROUND(I323*H323,2)</f>
        <v>0</v>
      </c>
      <c r="BL323" s="13" t="s">
        <v>218</v>
      </c>
      <c r="BM323" s="13" t="s">
        <v>678</v>
      </c>
    </row>
    <row r="324" spans="2:65" s="1" customFormat="1" ht="19.5">
      <c r="B324" s="30"/>
      <c r="C324" s="31"/>
      <c r="D324" s="182" t="s">
        <v>148</v>
      </c>
      <c r="E324" s="31"/>
      <c r="F324" s="183" t="s">
        <v>677</v>
      </c>
      <c r="G324" s="31"/>
      <c r="H324" s="31"/>
      <c r="I324" s="99"/>
      <c r="J324" s="31"/>
      <c r="K324" s="31"/>
      <c r="L324" s="34"/>
      <c r="M324" s="184"/>
      <c r="N324" s="56"/>
      <c r="O324" s="56"/>
      <c r="P324" s="56"/>
      <c r="Q324" s="56"/>
      <c r="R324" s="56"/>
      <c r="S324" s="56"/>
      <c r="T324" s="57"/>
      <c r="AT324" s="13" t="s">
        <v>148</v>
      </c>
      <c r="AU324" s="13" t="s">
        <v>84</v>
      </c>
    </row>
    <row r="325" spans="2:65" s="1" customFormat="1" ht="22.5" customHeight="1">
      <c r="B325" s="30"/>
      <c r="C325" s="170" t="s">
        <v>679</v>
      </c>
      <c r="D325" s="170" t="s">
        <v>142</v>
      </c>
      <c r="E325" s="171" t="s">
        <v>680</v>
      </c>
      <c r="F325" s="172" t="s">
        <v>681</v>
      </c>
      <c r="G325" s="173" t="s">
        <v>145</v>
      </c>
      <c r="H325" s="174">
        <v>1</v>
      </c>
      <c r="I325" s="175"/>
      <c r="J325" s="176">
        <f>ROUND(I325*H325,2)</f>
        <v>0</v>
      </c>
      <c r="K325" s="172" t="s">
        <v>19</v>
      </c>
      <c r="L325" s="34"/>
      <c r="M325" s="177" t="s">
        <v>19</v>
      </c>
      <c r="N325" s="178" t="s">
        <v>45</v>
      </c>
      <c r="O325" s="56"/>
      <c r="P325" s="179">
        <f>O325*H325</f>
        <v>0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AR325" s="13" t="s">
        <v>218</v>
      </c>
      <c r="AT325" s="13" t="s">
        <v>142</v>
      </c>
      <c r="AU325" s="13" t="s">
        <v>84</v>
      </c>
      <c r="AY325" s="13" t="s">
        <v>139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13" t="s">
        <v>82</v>
      </c>
      <c r="BK325" s="181">
        <f>ROUND(I325*H325,2)</f>
        <v>0</v>
      </c>
      <c r="BL325" s="13" t="s">
        <v>218</v>
      </c>
      <c r="BM325" s="13" t="s">
        <v>682</v>
      </c>
    </row>
    <row r="326" spans="2:65" s="1" customFormat="1" ht="19.5">
      <c r="B326" s="30"/>
      <c r="C326" s="31"/>
      <c r="D326" s="182" t="s">
        <v>148</v>
      </c>
      <c r="E326" s="31"/>
      <c r="F326" s="183" t="s">
        <v>681</v>
      </c>
      <c r="G326" s="31"/>
      <c r="H326" s="31"/>
      <c r="I326" s="99"/>
      <c r="J326" s="31"/>
      <c r="K326" s="31"/>
      <c r="L326" s="34"/>
      <c r="M326" s="184"/>
      <c r="N326" s="56"/>
      <c r="O326" s="56"/>
      <c r="P326" s="56"/>
      <c r="Q326" s="56"/>
      <c r="R326" s="56"/>
      <c r="S326" s="56"/>
      <c r="T326" s="57"/>
      <c r="AT326" s="13" t="s">
        <v>148</v>
      </c>
      <c r="AU326" s="13" t="s">
        <v>84</v>
      </c>
    </row>
    <row r="327" spans="2:65" s="1" customFormat="1" ht="16.5" customHeight="1">
      <c r="B327" s="30"/>
      <c r="C327" s="185" t="s">
        <v>683</v>
      </c>
      <c r="D327" s="185" t="s">
        <v>191</v>
      </c>
      <c r="E327" s="186" t="s">
        <v>684</v>
      </c>
      <c r="F327" s="187" t="s">
        <v>685</v>
      </c>
      <c r="G327" s="188" t="s">
        <v>145</v>
      </c>
      <c r="H327" s="189">
        <v>1</v>
      </c>
      <c r="I327" s="190"/>
      <c r="J327" s="191">
        <f>ROUND(I327*H327,2)</f>
        <v>0</v>
      </c>
      <c r="K327" s="187" t="s">
        <v>19</v>
      </c>
      <c r="L327" s="192"/>
      <c r="M327" s="193" t="s">
        <v>19</v>
      </c>
      <c r="N327" s="194" t="s">
        <v>45</v>
      </c>
      <c r="O327" s="56"/>
      <c r="P327" s="179">
        <f>O327*H327</f>
        <v>0</v>
      </c>
      <c r="Q327" s="179">
        <v>1.38E-2</v>
      </c>
      <c r="R327" s="179">
        <f>Q327*H327</f>
        <v>1.38E-2</v>
      </c>
      <c r="S327" s="179">
        <v>0</v>
      </c>
      <c r="T327" s="180">
        <f>S327*H327</f>
        <v>0</v>
      </c>
      <c r="AR327" s="13" t="s">
        <v>294</v>
      </c>
      <c r="AT327" s="13" t="s">
        <v>191</v>
      </c>
      <c r="AU327" s="13" t="s">
        <v>84</v>
      </c>
      <c r="AY327" s="13" t="s">
        <v>139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13" t="s">
        <v>82</v>
      </c>
      <c r="BK327" s="181">
        <f>ROUND(I327*H327,2)</f>
        <v>0</v>
      </c>
      <c r="BL327" s="13" t="s">
        <v>218</v>
      </c>
      <c r="BM327" s="13" t="s">
        <v>686</v>
      </c>
    </row>
    <row r="328" spans="2:65" s="1" customFormat="1" ht="11.25">
      <c r="B328" s="30"/>
      <c r="C328" s="31"/>
      <c r="D328" s="182" t="s">
        <v>148</v>
      </c>
      <c r="E328" s="31"/>
      <c r="F328" s="183" t="s">
        <v>685</v>
      </c>
      <c r="G328" s="31"/>
      <c r="H328" s="31"/>
      <c r="I328" s="99"/>
      <c r="J328" s="31"/>
      <c r="K328" s="31"/>
      <c r="L328" s="34"/>
      <c r="M328" s="184"/>
      <c r="N328" s="56"/>
      <c r="O328" s="56"/>
      <c r="P328" s="56"/>
      <c r="Q328" s="56"/>
      <c r="R328" s="56"/>
      <c r="S328" s="56"/>
      <c r="T328" s="57"/>
      <c r="AT328" s="13" t="s">
        <v>148</v>
      </c>
      <c r="AU328" s="13" t="s">
        <v>84</v>
      </c>
    </row>
    <row r="329" spans="2:65" s="1" customFormat="1" ht="16.5" customHeight="1">
      <c r="B329" s="30"/>
      <c r="C329" s="170" t="s">
        <v>687</v>
      </c>
      <c r="D329" s="170" t="s">
        <v>142</v>
      </c>
      <c r="E329" s="171" t="s">
        <v>688</v>
      </c>
      <c r="F329" s="172" t="s">
        <v>689</v>
      </c>
      <c r="G329" s="173" t="s">
        <v>145</v>
      </c>
      <c r="H329" s="174">
        <v>1</v>
      </c>
      <c r="I329" s="175"/>
      <c r="J329" s="176">
        <f>ROUND(I329*H329,2)</f>
        <v>0</v>
      </c>
      <c r="K329" s="172" t="s">
        <v>154</v>
      </c>
      <c r="L329" s="34"/>
      <c r="M329" s="177" t="s">
        <v>19</v>
      </c>
      <c r="N329" s="178" t="s">
        <v>45</v>
      </c>
      <c r="O329" s="56"/>
      <c r="P329" s="179">
        <f>O329*H329</f>
        <v>0</v>
      </c>
      <c r="Q329" s="179">
        <v>9.2000000000000003E-4</v>
      </c>
      <c r="R329" s="179">
        <f>Q329*H329</f>
        <v>9.2000000000000003E-4</v>
      </c>
      <c r="S329" s="179">
        <v>0</v>
      </c>
      <c r="T329" s="180">
        <f>S329*H329</f>
        <v>0</v>
      </c>
      <c r="AR329" s="13" t="s">
        <v>218</v>
      </c>
      <c r="AT329" s="13" t="s">
        <v>142</v>
      </c>
      <c r="AU329" s="13" t="s">
        <v>84</v>
      </c>
      <c r="AY329" s="13" t="s">
        <v>139</v>
      </c>
      <c r="BE329" s="181">
        <f>IF(N329="základní",J329,0)</f>
        <v>0</v>
      </c>
      <c r="BF329" s="181">
        <f>IF(N329="snížená",J329,0)</f>
        <v>0</v>
      </c>
      <c r="BG329" s="181">
        <f>IF(N329="zákl. přenesená",J329,0)</f>
        <v>0</v>
      </c>
      <c r="BH329" s="181">
        <f>IF(N329="sníž. přenesená",J329,0)</f>
        <v>0</v>
      </c>
      <c r="BI329" s="181">
        <f>IF(N329="nulová",J329,0)</f>
        <v>0</v>
      </c>
      <c r="BJ329" s="13" t="s">
        <v>82</v>
      </c>
      <c r="BK329" s="181">
        <f>ROUND(I329*H329,2)</f>
        <v>0</v>
      </c>
      <c r="BL329" s="13" t="s">
        <v>218</v>
      </c>
      <c r="BM329" s="13" t="s">
        <v>690</v>
      </c>
    </row>
    <row r="330" spans="2:65" s="1" customFormat="1" ht="11.25">
      <c r="B330" s="30"/>
      <c r="C330" s="31"/>
      <c r="D330" s="182" t="s">
        <v>148</v>
      </c>
      <c r="E330" s="31"/>
      <c r="F330" s="183" t="s">
        <v>691</v>
      </c>
      <c r="G330" s="31"/>
      <c r="H330" s="31"/>
      <c r="I330" s="99"/>
      <c r="J330" s="31"/>
      <c r="K330" s="31"/>
      <c r="L330" s="34"/>
      <c r="M330" s="184"/>
      <c r="N330" s="56"/>
      <c r="O330" s="56"/>
      <c r="P330" s="56"/>
      <c r="Q330" s="56"/>
      <c r="R330" s="56"/>
      <c r="S330" s="56"/>
      <c r="T330" s="57"/>
      <c r="AT330" s="13" t="s">
        <v>148</v>
      </c>
      <c r="AU330" s="13" t="s">
        <v>84</v>
      </c>
    </row>
    <row r="331" spans="2:65" s="1" customFormat="1" ht="22.5" customHeight="1">
      <c r="B331" s="30"/>
      <c r="C331" s="185" t="s">
        <v>692</v>
      </c>
      <c r="D331" s="185" t="s">
        <v>191</v>
      </c>
      <c r="E331" s="186" t="s">
        <v>693</v>
      </c>
      <c r="F331" s="187" t="s">
        <v>694</v>
      </c>
      <c r="G331" s="188" t="s">
        <v>145</v>
      </c>
      <c r="H331" s="189">
        <v>1</v>
      </c>
      <c r="I331" s="190"/>
      <c r="J331" s="191">
        <f>ROUND(I331*H331,2)</f>
        <v>0</v>
      </c>
      <c r="K331" s="187" t="s">
        <v>19</v>
      </c>
      <c r="L331" s="192"/>
      <c r="M331" s="193" t="s">
        <v>19</v>
      </c>
      <c r="N331" s="194" t="s">
        <v>45</v>
      </c>
      <c r="O331" s="56"/>
      <c r="P331" s="179">
        <f>O331*H331</f>
        <v>0</v>
      </c>
      <c r="Q331" s="179">
        <v>3.6999999999999998E-2</v>
      </c>
      <c r="R331" s="179">
        <f>Q331*H331</f>
        <v>3.6999999999999998E-2</v>
      </c>
      <c r="S331" s="179">
        <v>0</v>
      </c>
      <c r="T331" s="180">
        <f>S331*H331</f>
        <v>0</v>
      </c>
      <c r="AR331" s="13" t="s">
        <v>294</v>
      </c>
      <c r="AT331" s="13" t="s">
        <v>191</v>
      </c>
      <c r="AU331" s="13" t="s">
        <v>84</v>
      </c>
      <c r="AY331" s="13" t="s">
        <v>139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13" t="s">
        <v>82</v>
      </c>
      <c r="BK331" s="181">
        <f>ROUND(I331*H331,2)</f>
        <v>0</v>
      </c>
      <c r="BL331" s="13" t="s">
        <v>218</v>
      </c>
      <c r="BM331" s="13" t="s">
        <v>695</v>
      </c>
    </row>
    <row r="332" spans="2:65" s="1" customFormat="1" ht="11.25">
      <c r="B332" s="30"/>
      <c r="C332" s="31"/>
      <c r="D332" s="182" t="s">
        <v>148</v>
      </c>
      <c r="E332" s="31"/>
      <c r="F332" s="183" t="s">
        <v>694</v>
      </c>
      <c r="G332" s="31"/>
      <c r="H332" s="31"/>
      <c r="I332" s="99"/>
      <c r="J332" s="31"/>
      <c r="K332" s="31"/>
      <c r="L332" s="34"/>
      <c r="M332" s="184"/>
      <c r="N332" s="56"/>
      <c r="O332" s="56"/>
      <c r="P332" s="56"/>
      <c r="Q332" s="56"/>
      <c r="R332" s="56"/>
      <c r="S332" s="56"/>
      <c r="T332" s="57"/>
      <c r="AT332" s="13" t="s">
        <v>148</v>
      </c>
      <c r="AU332" s="13" t="s">
        <v>84</v>
      </c>
    </row>
    <row r="333" spans="2:65" s="1" customFormat="1" ht="16.5" customHeight="1">
      <c r="B333" s="30"/>
      <c r="C333" s="170" t="s">
        <v>696</v>
      </c>
      <c r="D333" s="170" t="s">
        <v>142</v>
      </c>
      <c r="E333" s="171" t="s">
        <v>697</v>
      </c>
      <c r="F333" s="172" t="s">
        <v>698</v>
      </c>
      <c r="G333" s="173" t="s">
        <v>145</v>
      </c>
      <c r="H333" s="174">
        <v>3</v>
      </c>
      <c r="I333" s="175"/>
      <c r="J333" s="176">
        <f>ROUND(I333*H333,2)</f>
        <v>0</v>
      </c>
      <c r="K333" s="172" t="s">
        <v>154</v>
      </c>
      <c r="L333" s="34"/>
      <c r="M333" s="177" t="s">
        <v>19</v>
      </c>
      <c r="N333" s="178" t="s">
        <v>45</v>
      </c>
      <c r="O333" s="56"/>
      <c r="P333" s="179">
        <f>O333*H333</f>
        <v>0</v>
      </c>
      <c r="Q333" s="179">
        <v>9.3000000000000005E-4</v>
      </c>
      <c r="R333" s="179">
        <f>Q333*H333</f>
        <v>2.7899999999999999E-3</v>
      </c>
      <c r="S333" s="179">
        <v>0</v>
      </c>
      <c r="T333" s="180">
        <f>S333*H333</f>
        <v>0</v>
      </c>
      <c r="AR333" s="13" t="s">
        <v>218</v>
      </c>
      <c r="AT333" s="13" t="s">
        <v>142</v>
      </c>
      <c r="AU333" s="13" t="s">
        <v>84</v>
      </c>
      <c r="AY333" s="13" t="s">
        <v>139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13" t="s">
        <v>82</v>
      </c>
      <c r="BK333" s="181">
        <f>ROUND(I333*H333,2)</f>
        <v>0</v>
      </c>
      <c r="BL333" s="13" t="s">
        <v>218</v>
      </c>
      <c r="BM333" s="13" t="s">
        <v>699</v>
      </c>
    </row>
    <row r="334" spans="2:65" s="1" customFormat="1" ht="11.25">
      <c r="B334" s="30"/>
      <c r="C334" s="31"/>
      <c r="D334" s="182" t="s">
        <v>148</v>
      </c>
      <c r="E334" s="31"/>
      <c r="F334" s="183" t="s">
        <v>700</v>
      </c>
      <c r="G334" s="31"/>
      <c r="H334" s="31"/>
      <c r="I334" s="99"/>
      <c r="J334" s="31"/>
      <c r="K334" s="31"/>
      <c r="L334" s="34"/>
      <c r="M334" s="184"/>
      <c r="N334" s="56"/>
      <c r="O334" s="56"/>
      <c r="P334" s="56"/>
      <c r="Q334" s="56"/>
      <c r="R334" s="56"/>
      <c r="S334" s="56"/>
      <c r="T334" s="57"/>
      <c r="AT334" s="13" t="s">
        <v>148</v>
      </c>
      <c r="AU334" s="13" t="s">
        <v>84</v>
      </c>
    </row>
    <row r="335" spans="2:65" s="1" customFormat="1" ht="22.5" customHeight="1">
      <c r="B335" s="30"/>
      <c r="C335" s="185" t="s">
        <v>701</v>
      </c>
      <c r="D335" s="185" t="s">
        <v>191</v>
      </c>
      <c r="E335" s="186" t="s">
        <v>702</v>
      </c>
      <c r="F335" s="187" t="s">
        <v>703</v>
      </c>
      <c r="G335" s="188" t="s">
        <v>145</v>
      </c>
      <c r="H335" s="189">
        <v>1</v>
      </c>
      <c r="I335" s="190"/>
      <c r="J335" s="191">
        <f>ROUND(I335*H335,2)</f>
        <v>0</v>
      </c>
      <c r="K335" s="187" t="s">
        <v>19</v>
      </c>
      <c r="L335" s="192"/>
      <c r="M335" s="193" t="s">
        <v>19</v>
      </c>
      <c r="N335" s="194" t="s">
        <v>45</v>
      </c>
      <c r="O335" s="56"/>
      <c r="P335" s="179">
        <f>O335*H335</f>
        <v>0</v>
      </c>
      <c r="Q335" s="179">
        <v>3.5999999999999997E-2</v>
      </c>
      <c r="R335" s="179">
        <f>Q335*H335</f>
        <v>3.5999999999999997E-2</v>
      </c>
      <c r="S335" s="179">
        <v>0</v>
      </c>
      <c r="T335" s="180">
        <f>S335*H335</f>
        <v>0</v>
      </c>
      <c r="AR335" s="13" t="s">
        <v>294</v>
      </c>
      <c r="AT335" s="13" t="s">
        <v>191</v>
      </c>
      <c r="AU335" s="13" t="s">
        <v>84</v>
      </c>
      <c r="AY335" s="13" t="s">
        <v>139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13" t="s">
        <v>82</v>
      </c>
      <c r="BK335" s="181">
        <f>ROUND(I335*H335,2)</f>
        <v>0</v>
      </c>
      <c r="BL335" s="13" t="s">
        <v>218</v>
      </c>
      <c r="BM335" s="13" t="s">
        <v>704</v>
      </c>
    </row>
    <row r="336" spans="2:65" s="1" customFormat="1" ht="19.5">
      <c r="B336" s="30"/>
      <c r="C336" s="31"/>
      <c r="D336" s="182" t="s">
        <v>148</v>
      </c>
      <c r="E336" s="31"/>
      <c r="F336" s="183" t="s">
        <v>703</v>
      </c>
      <c r="G336" s="31"/>
      <c r="H336" s="31"/>
      <c r="I336" s="99"/>
      <c r="J336" s="31"/>
      <c r="K336" s="31"/>
      <c r="L336" s="34"/>
      <c r="M336" s="184"/>
      <c r="N336" s="56"/>
      <c r="O336" s="56"/>
      <c r="P336" s="56"/>
      <c r="Q336" s="56"/>
      <c r="R336" s="56"/>
      <c r="S336" s="56"/>
      <c r="T336" s="57"/>
      <c r="AT336" s="13" t="s">
        <v>148</v>
      </c>
      <c r="AU336" s="13" t="s">
        <v>84</v>
      </c>
    </row>
    <row r="337" spans="2:65" s="1" customFormat="1" ht="22.5" customHeight="1">
      <c r="B337" s="30"/>
      <c r="C337" s="185" t="s">
        <v>705</v>
      </c>
      <c r="D337" s="185" t="s">
        <v>191</v>
      </c>
      <c r="E337" s="186" t="s">
        <v>706</v>
      </c>
      <c r="F337" s="187" t="s">
        <v>707</v>
      </c>
      <c r="G337" s="188" t="s">
        <v>145</v>
      </c>
      <c r="H337" s="189">
        <v>1</v>
      </c>
      <c r="I337" s="190"/>
      <c r="J337" s="191">
        <f>ROUND(I337*H337,2)</f>
        <v>0</v>
      </c>
      <c r="K337" s="187" t="s">
        <v>19</v>
      </c>
      <c r="L337" s="192"/>
      <c r="M337" s="193" t="s">
        <v>19</v>
      </c>
      <c r="N337" s="194" t="s">
        <v>45</v>
      </c>
      <c r="O337" s="56"/>
      <c r="P337" s="179">
        <f>O337*H337</f>
        <v>0</v>
      </c>
      <c r="Q337" s="179">
        <v>3.5999999999999997E-2</v>
      </c>
      <c r="R337" s="179">
        <f>Q337*H337</f>
        <v>3.5999999999999997E-2</v>
      </c>
      <c r="S337" s="179">
        <v>0</v>
      </c>
      <c r="T337" s="180">
        <f>S337*H337</f>
        <v>0</v>
      </c>
      <c r="AR337" s="13" t="s">
        <v>294</v>
      </c>
      <c r="AT337" s="13" t="s">
        <v>191</v>
      </c>
      <c r="AU337" s="13" t="s">
        <v>84</v>
      </c>
      <c r="AY337" s="13" t="s">
        <v>139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13" t="s">
        <v>82</v>
      </c>
      <c r="BK337" s="181">
        <f>ROUND(I337*H337,2)</f>
        <v>0</v>
      </c>
      <c r="BL337" s="13" t="s">
        <v>218</v>
      </c>
      <c r="BM337" s="13" t="s">
        <v>708</v>
      </c>
    </row>
    <row r="338" spans="2:65" s="1" customFormat="1" ht="19.5">
      <c r="B338" s="30"/>
      <c r="C338" s="31"/>
      <c r="D338" s="182" t="s">
        <v>148</v>
      </c>
      <c r="E338" s="31"/>
      <c r="F338" s="183" t="s">
        <v>707</v>
      </c>
      <c r="G338" s="31"/>
      <c r="H338" s="31"/>
      <c r="I338" s="99"/>
      <c r="J338" s="31"/>
      <c r="K338" s="31"/>
      <c r="L338" s="34"/>
      <c r="M338" s="184"/>
      <c r="N338" s="56"/>
      <c r="O338" s="56"/>
      <c r="P338" s="56"/>
      <c r="Q338" s="56"/>
      <c r="R338" s="56"/>
      <c r="S338" s="56"/>
      <c r="T338" s="57"/>
      <c r="AT338" s="13" t="s">
        <v>148</v>
      </c>
      <c r="AU338" s="13" t="s">
        <v>84</v>
      </c>
    </row>
    <row r="339" spans="2:65" s="1" customFormat="1" ht="22.5" customHeight="1">
      <c r="B339" s="30"/>
      <c r="C339" s="185" t="s">
        <v>709</v>
      </c>
      <c r="D339" s="185" t="s">
        <v>191</v>
      </c>
      <c r="E339" s="186" t="s">
        <v>710</v>
      </c>
      <c r="F339" s="187" t="s">
        <v>711</v>
      </c>
      <c r="G339" s="188" t="s">
        <v>145</v>
      </c>
      <c r="H339" s="189">
        <v>1</v>
      </c>
      <c r="I339" s="190"/>
      <c r="J339" s="191">
        <f>ROUND(I339*H339,2)</f>
        <v>0</v>
      </c>
      <c r="K339" s="187" t="s">
        <v>19</v>
      </c>
      <c r="L339" s="192"/>
      <c r="M339" s="193" t="s">
        <v>19</v>
      </c>
      <c r="N339" s="194" t="s">
        <v>45</v>
      </c>
      <c r="O339" s="56"/>
      <c r="P339" s="179">
        <f>O339*H339</f>
        <v>0</v>
      </c>
      <c r="Q339" s="179">
        <v>3.5999999999999997E-2</v>
      </c>
      <c r="R339" s="179">
        <f>Q339*H339</f>
        <v>3.5999999999999997E-2</v>
      </c>
      <c r="S339" s="179">
        <v>0</v>
      </c>
      <c r="T339" s="180">
        <f>S339*H339</f>
        <v>0</v>
      </c>
      <c r="AR339" s="13" t="s">
        <v>294</v>
      </c>
      <c r="AT339" s="13" t="s">
        <v>191</v>
      </c>
      <c r="AU339" s="13" t="s">
        <v>84</v>
      </c>
      <c r="AY339" s="13" t="s">
        <v>139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13" t="s">
        <v>82</v>
      </c>
      <c r="BK339" s="181">
        <f>ROUND(I339*H339,2)</f>
        <v>0</v>
      </c>
      <c r="BL339" s="13" t="s">
        <v>218</v>
      </c>
      <c r="BM339" s="13" t="s">
        <v>712</v>
      </c>
    </row>
    <row r="340" spans="2:65" s="1" customFormat="1" ht="19.5">
      <c r="B340" s="30"/>
      <c r="C340" s="31"/>
      <c r="D340" s="182" t="s">
        <v>148</v>
      </c>
      <c r="E340" s="31"/>
      <c r="F340" s="183" t="s">
        <v>711</v>
      </c>
      <c r="G340" s="31"/>
      <c r="H340" s="31"/>
      <c r="I340" s="99"/>
      <c r="J340" s="31"/>
      <c r="K340" s="31"/>
      <c r="L340" s="34"/>
      <c r="M340" s="184"/>
      <c r="N340" s="56"/>
      <c r="O340" s="56"/>
      <c r="P340" s="56"/>
      <c r="Q340" s="56"/>
      <c r="R340" s="56"/>
      <c r="S340" s="56"/>
      <c r="T340" s="57"/>
      <c r="AT340" s="13" t="s">
        <v>148</v>
      </c>
      <c r="AU340" s="13" t="s">
        <v>84</v>
      </c>
    </row>
    <row r="341" spans="2:65" s="1" customFormat="1" ht="16.5" customHeight="1">
      <c r="B341" s="30"/>
      <c r="C341" s="170" t="s">
        <v>713</v>
      </c>
      <c r="D341" s="170" t="s">
        <v>142</v>
      </c>
      <c r="E341" s="171" t="s">
        <v>714</v>
      </c>
      <c r="F341" s="172" t="s">
        <v>715</v>
      </c>
      <c r="G341" s="173" t="s">
        <v>145</v>
      </c>
      <c r="H341" s="174">
        <v>4</v>
      </c>
      <c r="I341" s="175"/>
      <c r="J341" s="176">
        <f>ROUND(I341*H341,2)</f>
        <v>0</v>
      </c>
      <c r="K341" s="172" t="s">
        <v>154</v>
      </c>
      <c r="L341" s="34"/>
      <c r="M341" s="177" t="s">
        <v>19</v>
      </c>
      <c r="N341" s="178" t="s">
        <v>45</v>
      </c>
      <c r="O341" s="56"/>
      <c r="P341" s="179">
        <f>O341*H341</f>
        <v>0</v>
      </c>
      <c r="Q341" s="179">
        <v>0</v>
      </c>
      <c r="R341" s="179">
        <f>Q341*H341</f>
        <v>0</v>
      </c>
      <c r="S341" s="179">
        <v>0</v>
      </c>
      <c r="T341" s="180">
        <f>S341*H341</f>
        <v>0</v>
      </c>
      <c r="AR341" s="13" t="s">
        <v>218</v>
      </c>
      <c r="AT341" s="13" t="s">
        <v>142</v>
      </c>
      <c r="AU341" s="13" t="s">
        <v>84</v>
      </c>
      <c r="AY341" s="13" t="s">
        <v>139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13" t="s">
        <v>82</v>
      </c>
      <c r="BK341" s="181">
        <f>ROUND(I341*H341,2)</f>
        <v>0</v>
      </c>
      <c r="BL341" s="13" t="s">
        <v>218</v>
      </c>
      <c r="BM341" s="13" t="s">
        <v>716</v>
      </c>
    </row>
    <row r="342" spans="2:65" s="1" customFormat="1" ht="11.25">
      <c r="B342" s="30"/>
      <c r="C342" s="31"/>
      <c r="D342" s="182" t="s">
        <v>148</v>
      </c>
      <c r="E342" s="31"/>
      <c r="F342" s="183" t="s">
        <v>717</v>
      </c>
      <c r="G342" s="31"/>
      <c r="H342" s="31"/>
      <c r="I342" s="99"/>
      <c r="J342" s="31"/>
      <c r="K342" s="31"/>
      <c r="L342" s="34"/>
      <c r="M342" s="184"/>
      <c r="N342" s="56"/>
      <c r="O342" s="56"/>
      <c r="P342" s="56"/>
      <c r="Q342" s="56"/>
      <c r="R342" s="56"/>
      <c r="S342" s="56"/>
      <c r="T342" s="57"/>
      <c r="AT342" s="13" t="s">
        <v>148</v>
      </c>
      <c r="AU342" s="13" t="s">
        <v>84</v>
      </c>
    </row>
    <row r="343" spans="2:65" s="1" customFormat="1" ht="16.5" customHeight="1">
      <c r="B343" s="30"/>
      <c r="C343" s="185" t="s">
        <v>718</v>
      </c>
      <c r="D343" s="185" t="s">
        <v>191</v>
      </c>
      <c r="E343" s="186" t="s">
        <v>719</v>
      </c>
      <c r="F343" s="187" t="s">
        <v>720</v>
      </c>
      <c r="G343" s="188" t="s">
        <v>145</v>
      </c>
      <c r="H343" s="189">
        <v>4</v>
      </c>
      <c r="I343" s="190"/>
      <c r="J343" s="191">
        <f>ROUND(I343*H343,2)</f>
        <v>0</v>
      </c>
      <c r="K343" s="187" t="s">
        <v>154</v>
      </c>
      <c r="L343" s="192"/>
      <c r="M343" s="193" t="s">
        <v>19</v>
      </c>
      <c r="N343" s="194" t="s">
        <v>45</v>
      </c>
      <c r="O343" s="56"/>
      <c r="P343" s="179">
        <f>O343*H343</f>
        <v>0</v>
      </c>
      <c r="Q343" s="179">
        <v>5.9999999999999995E-4</v>
      </c>
      <c r="R343" s="179">
        <f>Q343*H343</f>
        <v>2.3999999999999998E-3</v>
      </c>
      <c r="S343" s="179">
        <v>0</v>
      </c>
      <c r="T343" s="180">
        <f>S343*H343</f>
        <v>0</v>
      </c>
      <c r="AR343" s="13" t="s">
        <v>294</v>
      </c>
      <c r="AT343" s="13" t="s">
        <v>191</v>
      </c>
      <c r="AU343" s="13" t="s">
        <v>84</v>
      </c>
      <c r="AY343" s="13" t="s">
        <v>139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13" t="s">
        <v>82</v>
      </c>
      <c r="BK343" s="181">
        <f>ROUND(I343*H343,2)</f>
        <v>0</v>
      </c>
      <c r="BL343" s="13" t="s">
        <v>218</v>
      </c>
      <c r="BM343" s="13" t="s">
        <v>721</v>
      </c>
    </row>
    <row r="344" spans="2:65" s="1" customFormat="1" ht="11.25">
      <c r="B344" s="30"/>
      <c r="C344" s="31"/>
      <c r="D344" s="182" t="s">
        <v>148</v>
      </c>
      <c r="E344" s="31"/>
      <c r="F344" s="183" t="s">
        <v>720</v>
      </c>
      <c r="G344" s="31"/>
      <c r="H344" s="31"/>
      <c r="I344" s="99"/>
      <c r="J344" s="31"/>
      <c r="K344" s="31"/>
      <c r="L344" s="34"/>
      <c r="M344" s="184"/>
      <c r="N344" s="56"/>
      <c r="O344" s="56"/>
      <c r="P344" s="56"/>
      <c r="Q344" s="56"/>
      <c r="R344" s="56"/>
      <c r="S344" s="56"/>
      <c r="T344" s="57"/>
      <c r="AT344" s="13" t="s">
        <v>148</v>
      </c>
      <c r="AU344" s="13" t="s">
        <v>84</v>
      </c>
    </row>
    <row r="345" spans="2:65" s="1" customFormat="1" ht="16.5" customHeight="1">
      <c r="B345" s="30"/>
      <c r="C345" s="170" t="s">
        <v>722</v>
      </c>
      <c r="D345" s="170" t="s">
        <v>142</v>
      </c>
      <c r="E345" s="171" t="s">
        <v>723</v>
      </c>
      <c r="F345" s="172" t="s">
        <v>724</v>
      </c>
      <c r="G345" s="173" t="s">
        <v>145</v>
      </c>
      <c r="H345" s="174">
        <v>4</v>
      </c>
      <c r="I345" s="175"/>
      <c r="J345" s="176">
        <f>ROUND(I345*H345,2)</f>
        <v>0</v>
      </c>
      <c r="K345" s="172" t="s">
        <v>154</v>
      </c>
      <c r="L345" s="34"/>
      <c r="M345" s="177" t="s">
        <v>19</v>
      </c>
      <c r="N345" s="178" t="s">
        <v>45</v>
      </c>
      <c r="O345" s="56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13" t="s">
        <v>218</v>
      </c>
      <c r="AT345" s="13" t="s">
        <v>142</v>
      </c>
      <c r="AU345" s="13" t="s">
        <v>84</v>
      </c>
      <c r="AY345" s="13" t="s">
        <v>139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13" t="s">
        <v>82</v>
      </c>
      <c r="BK345" s="181">
        <f>ROUND(I345*H345,2)</f>
        <v>0</v>
      </c>
      <c r="BL345" s="13" t="s">
        <v>218</v>
      </c>
      <c r="BM345" s="13" t="s">
        <v>725</v>
      </c>
    </row>
    <row r="346" spans="2:65" s="1" customFormat="1" ht="11.25">
      <c r="B346" s="30"/>
      <c r="C346" s="31"/>
      <c r="D346" s="182" t="s">
        <v>148</v>
      </c>
      <c r="E346" s="31"/>
      <c r="F346" s="183" t="s">
        <v>726</v>
      </c>
      <c r="G346" s="31"/>
      <c r="H346" s="31"/>
      <c r="I346" s="99"/>
      <c r="J346" s="31"/>
      <c r="K346" s="31"/>
      <c r="L346" s="34"/>
      <c r="M346" s="184"/>
      <c r="N346" s="56"/>
      <c r="O346" s="56"/>
      <c r="P346" s="56"/>
      <c r="Q346" s="56"/>
      <c r="R346" s="56"/>
      <c r="S346" s="56"/>
      <c r="T346" s="57"/>
      <c r="AT346" s="13" t="s">
        <v>148</v>
      </c>
      <c r="AU346" s="13" t="s">
        <v>84</v>
      </c>
    </row>
    <row r="347" spans="2:65" s="1" customFormat="1" ht="16.5" customHeight="1">
      <c r="B347" s="30"/>
      <c r="C347" s="185" t="s">
        <v>727</v>
      </c>
      <c r="D347" s="185" t="s">
        <v>191</v>
      </c>
      <c r="E347" s="186" t="s">
        <v>728</v>
      </c>
      <c r="F347" s="187" t="s">
        <v>729</v>
      </c>
      <c r="G347" s="188" t="s">
        <v>145</v>
      </c>
      <c r="H347" s="189">
        <v>4</v>
      </c>
      <c r="I347" s="190"/>
      <c r="J347" s="191">
        <f>ROUND(I347*H347,2)</f>
        <v>0</v>
      </c>
      <c r="K347" s="187" t="s">
        <v>154</v>
      </c>
      <c r="L347" s="192"/>
      <c r="M347" s="193" t="s">
        <v>19</v>
      </c>
      <c r="N347" s="194" t="s">
        <v>45</v>
      </c>
      <c r="O347" s="56"/>
      <c r="P347" s="179">
        <f>O347*H347</f>
        <v>0</v>
      </c>
      <c r="Q347" s="179">
        <v>2.3999999999999998E-3</v>
      </c>
      <c r="R347" s="179">
        <f>Q347*H347</f>
        <v>9.5999999999999992E-3</v>
      </c>
      <c r="S347" s="179">
        <v>0</v>
      </c>
      <c r="T347" s="180">
        <f>S347*H347</f>
        <v>0</v>
      </c>
      <c r="AR347" s="13" t="s">
        <v>294</v>
      </c>
      <c r="AT347" s="13" t="s">
        <v>191</v>
      </c>
      <c r="AU347" s="13" t="s">
        <v>84</v>
      </c>
      <c r="AY347" s="13" t="s">
        <v>139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13" t="s">
        <v>82</v>
      </c>
      <c r="BK347" s="181">
        <f>ROUND(I347*H347,2)</f>
        <v>0</v>
      </c>
      <c r="BL347" s="13" t="s">
        <v>218</v>
      </c>
      <c r="BM347" s="13" t="s">
        <v>730</v>
      </c>
    </row>
    <row r="348" spans="2:65" s="1" customFormat="1" ht="11.25">
      <c r="B348" s="30"/>
      <c r="C348" s="31"/>
      <c r="D348" s="182" t="s">
        <v>148</v>
      </c>
      <c r="E348" s="31"/>
      <c r="F348" s="183" t="s">
        <v>729</v>
      </c>
      <c r="G348" s="31"/>
      <c r="H348" s="31"/>
      <c r="I348" s="99"/>
      <c r="J348" s="31"/>
      <c r="K348" s="31"/>
      <c r="L348" s="34"/>
      <c r="M348" s="184"/>
      <c r="N348" s="56"/>
      <c r="O348" s="56"/>
      <c r="P348" s="56"/>
      <c r="Q348" s="56"/>
      <c r="R348" s="56"/>
      <c r="S348" s="56"/>
      <c r="T348" s="57"/>
      <c r="AT348" s="13" t="s">
        <v>148</v>
      </c>
      <c r="AU348" s="13" t="s">
        <v>84</v>
      </c>
    </row>
    <row r="349" spans="2:65" s="1" customFormat="1" ht="16.5" customHeight="1">
      <c r="B349" s="30"/>
      <c r="C349" s="170" t="s">
        <v>731</v>
      </c>
      <c r="D349" s="170" t="s">
        <v>142</v>
      </c>
      <c r="E349" s="171" t="s">
        <v>732</v>
      </c>
      <c r="F349" s="172" t="s">
        <v>733</v>
      </c>
      <c r="G349" s="173" t="s">
        <v>145</v>
      </c>
      <c r="H349" s="174">
        <v>17</v>
      </c>
      <c r="I349" s="175"/>
      <c r="J349" s="176">
        <f>ROUND(I349*H349,2)</f>
        <v>0</v>
      </c>
      <c r="K349" s="172" t="s">
        <v>154</v>
      </c>
      <c r="L349" s="34"/>
      <c r="M349" s="177" t="s">
        <v>19</v>
      </c>
      <c r="N349" s="178" t="s">
        <v>45</v>
      </c>
      <c r="O349" s="56"/>
      <c r="P349" s="179">
        <f>O349*H349</f>
        <v>0</v>
      </c>
      <c r="Q349" s="179">
        <v>0</v>
      </c>
      <c r="R349" s="179">
        <f>Q349*H349</f>
        <v>0</v>
      </c>
      <c r="S349" s="179">
        <v>0</v>
      </c>
      <c r="T349" s="180">
        <f>S349*H349</f>
        <v>0</v>
      </c>
      <c r="AR349" s="13" t="s">
        <v>218</v>
      </c>
      <c r="AT349" s="13" t="s">
        <v>142</v>
      </c>
      <c r="AU349" s="13" t="s">
        <v>84</v>
      </c>
      <c r="AY349" s="13" t="s">
        <v>139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13" t="s">
        <v>82</v>
      </c>
      <c r="BK349" s="181">
        <f>ROUND(I349*H349,2)</f>
        <v>0</v>
      </c>
      <c r="BL349" s="13" t="s">
        <v>218</v>
      </c>
      <c r="BM349" s="13" t="s">
        <v>734</v>
      </c>
    </row>
    <row r="350" spans="2:65" s="1" customFormat="1" ht="11.25">
      <c r="B350" s="30"/>
      <c r="C350" s="31"/>
      <c r="D350" s="182" t="s">
        <v>148</v>
      </c>
      <c r="E350" s="31"/>
      <c r="F350" s="183" t="s">
        <v>735</v>
      </c>
      <c r="G350" s="31"/>
      <c r="H350" s="31"/>
      <c r="I350" s="99"/>
      <c r="J350" s="31"/>
      <c r="K350" s="31"/>
      <c r="L350" s="34"/>
      <c r="M350" s="184"/>
      <c r="N350" s="56"/>
      <c r="O350" s="56"/>
      <c r="P350" s="56"/>
      <c r="Q350" s="56"/>
      <c r="R350" s="56"/>
      <c r="S350" s="56"/>
      <c r="T350" s="57"/>
      <c r="AT350" s="13" t="s">
        <v>148</v>
      </c>
      <c r="AU350" s="13" t="s">
        <v>84</v>
      </c>
    </row>
    <row r="351" spans="2:65" s="1" customFormat="1" ht="16.5" customHeight="1">
      <c r="B351" s="30"/>
      <c r="C351" s="170" t="s">
        <v>736</v>
      </c>
      <c r="D351" s="170" t="s">
        <v>142</v>
      </c>
      <c r="E351" s="171" t="s">
        <v>737</v>
      </c>
      <c r="F351" s="172" t="s">
        <v>738</v>
      </c>
      <c r="G351" s="173" t="s">
        <v>145</v>
      </c>
      <c r="H351" s="174">
        <v>1</v>
      </c>
      <c r="I351" s="175"/>
      <c r="J351" s="176">
        <f>ROUND(I351*H351,2)</f>
        <v>0</v>
      </c>
      <c r="K351" s="172" t="s">
        <v>154</v>
      </c>
      <c r="L351" s="34"/>
      <c r="M351" s="177" t="s">
        <v>19</v>
      </c>
      <c r="N351" s="178" t="s">
        <v>45</v>
      </c>
      <c r="O351" s="56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13" t="s">
        <v>218</v>
      </c>
      <c r="AT351" s="13" t="s">
        <v>142</v>
      </c>
      <c r="AU351" s="13" t="s">
        <v>84</v>
      </c>
      <c r="AY351" s="13" t="s">
        <v>139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13" t="s">
        <v>82</v>
      </c>
      <c r="BK351" s="181">
        <f>ROUND(I351*H351,2)</f>
        <v>0</v>
      </c>
      <c r="BL351" s="13" t="s">
        <v>218</v>
      </c>
      <c r="BM351" s="13" t="s">
        <v>739</v>
      </c>
    </row>
    <row r="352" spans="2:65" s="1" customFormat="1" ht="11.25">
      <c r="B352" s="30"/>
      <c r="C352" s="31"/>
      <c r="D352" s="182" t="s">
        <v>148</v>
      </c>
      <c r="E352" s="31"/>
      <c r="F352" s="183" t="s">
        <v>740</v>
      </c>
      <c r="G352" s="31"/>
      <c r="H352" s="31"/>
      <c r="I352" s="99"/>
      <c r="J352" s="31"/>
      <c r="K352" s="31"/>
      <c r="L352" s="34"/>
      <c r="M352" s="184"/>
      <c r="N352" s="56"/>
      <c r="O352" s="56"/>
      <c r="P352" s="56"/>
      <c r="Q352" s="56"/>
      <c r="R352" s="56"/>
      <c r="S352" s="56"/>
      <c r="T352" s="57"/>
      <c r="AT352" s="13" t="s">
        <v>148</v>
      </c>
      <c r="AU352" s="13" t="s">
        <v>84</v>
      </c>
    </row>
    <row r="353" spans="2:65" s="1" customFormat="1" ht="16.5" customHeight="1">
      <c r="B353" s="30"/>
      <c r="C353" s="185" t="s">
        <v>741</v>
      </c>
      <c r="D353" s="185" t="s">
        <v>191</v>
      </c>
      <c r="E353" s="186" t="s">
        <v>742</v>
      </c>
      <c r="F353" s="187" t="s">
        <v>743</v>
      </c>
      <c r="G353" s="188" t="s">
        <v>163</v>
      </c>
      <c r="H353" s="189">
        <v>18.2</v>
      </c>
      <c r="I353" s="190"/>
      <c r="J353" s="191">
        <f>ROUND(I353*H353,2)</f>
        <v>0</v>
      </c>
      <c r="K353" s="187" t="s">
        <v>154</v>
      </c>
      <c r="L353" s="192"/>
      <c r="M353" s="193" t="s">
        <v>19</v>
      </c>
      <c r="N353" s="194" t="s">
        <v>45</v>
      </c>
      <c r="O353" s="56"/>
      <c r="P353" s="179">
        <f>O353*H353</f>
        <v>0</v>
      </c>
      <c r="Q353" s="179">
        <v>1.5E-3</v>
      </c>
      <c r="R353" s="179">
        <f>Q353*H353</f>
        <v>2.7299999999999998E-2</v>
      </c>
      <c r="S353" s="179">
        <v>0</v>
      </c>
      <c r="T353" s="180">
        <f>S353*H353</f>
        <v>0</v>
      </c>
      <c r="AR353" s="13" t="s">
        <v>294</v>
      </c>
      <c r="AT353" s="13" t="s">
        <v>191</v>
      </c>
      <c r="AU353" s="13" t="s">
        <v>84</v>
      </c>
      <c r="AY353" s="13" t="s">
        <v>139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13" t="s">
        <v>82</v>
      </c>
      <c r="BK353" s="181">
        <f>ROUND(I353*H353,2)</f>
        <v>0</v>
      </c>
      <c r="BL353" s="13" t="s">
        <v>218</v>
      </c>
      <c r="BM353" s="13" t="s">
        <v>744</v>
      </c>
    </row>
    <row r="354" spans="2:65" s="1" customFormat="1" ht="11.25">
      <c r="B354" s="30"/>
      <c r="C354" s="31"/>
      <c r="D354" s="182" t="s">
        <v>148</v>
      </c>
      <c r="E354" s="31"/>
      <c r="F354" s="183" t="s">
        <v>743</v>
      </c>
      <c r="G354" s="31"/>
      <c r="H354" s="31"/>
      <c r="I354" s="99"/>
      <c r="J354" s="31"/>
      <c r="K354" s="31"/>
      <c r="L354" s="34"/>
      <c r="M354" s="184"/>
      <c r="N354" s="56"/>
      <c r="O354" s="56"/>
      <c r="P354" s="56"/>
      <c r="Q354" s="56"/>
      <c r="R354" s="56"/>
      <c r="S354" s="56"/>
      <c r="T354" s="57"/>
      <c r="AT354" s="13" t="s">
        <v>148</v>
      </c>
      <c r="AU354" s="13" t="s">
        <v>84</v>
      </c>
    </row>
    <row r="355" spans="2:65" s="1" customFormat="1" ht="16.5" customHeight="1">
      <c r="B355" s="30"/>
      <c r="C355" s="185" t="s">
        <v>745</v>
      </c>
      <c r="D355" s="185" t="s">
        <v>191</v>
      </c>
      <c r="E355" s="186" t="s">
        <v>746</v>
      </c>
      <c r="F355" s="187" t="s">
        <v>747</v>
      </c>
      <c r="G355" s="188" t="s">
        <v>748</v>
      </c>
      <c r="H355" s="189">
        <v>18</v>
      </c>
      <c r="I355" s="190"/>
      <c r="J355" s="191">
        <f>ROUND(I355*H355,2)</f>
        <v>0</v>
      </c>
      <c r="K355" s="187" t="s">
        <v>154</v>
      </c>
      <c r="L355" s="192"/>
      <c r="M355" s="193" t="s">
        <v>19</v>
      </c>
      <c r="N355" s="194" t="s">
        <v>45</v>
      </c>
      <c r="O355" s="56"/>
      <c r="P355" s="179">
        <f>O355*H355</f>
        <v>0</v>
      </c>
      <c r="Q355" s="179">
        <v>2.0000000000000001E-4</v>
      </c>
      <c r="R355" s="179">
        <f>Q355*H355</f>
        <v>3.6000000000000003E-3</v>
      </c>
      <c r="S355" s="179">
        <v>0</v>
      </c>
      <c r="T355" s="180">
        <f>S355*H355</f>
        <v>0</v>
      </c>
      <c r="AR355" s="13" t="s">
        <v>294</v>
      </c>
      <c r="AT355" s="13" t="s">
        <v>191</v>
      </c>
      <c r="AU355" s="13" t="s">
        <v>84</v>
      </c>
      <c r="AY355" s="13" t="s">
        <v>139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13" t="s">
        <v>82</v>
      </c>
      <c r="BK355" s="181">
        <f>ROUND(I355*H355,2)</f>
        <v>0</v>
      </c>
      <c r="BL355" s="13" t="s">
        <v>218</v>
      </c>
      <c r="BM355" s="13" t="s">
        <v>749</v>
      </c>
    </row>
    <row r="356" spans="2:65" s="1" customFormat="1" ht="11.25">
      <c r="B356" s="30"/>
      <c r="C356" s="31"/>
      <c r="D356" s="182" t="s">
        <v>148</v>
      </c>
      <c r="E356" s="31"/>
      <c r="F356" s="183" t="s">
        <v>747</v>
      </c>
      <c r="G356" s="31"/>
      <c r="H356" s="31"/>
      <c r="I356" s="99"/>
      <c r="J356" s="31"/>
      <c r="K356" s="31"/>
      <c r="L356" s="34"/>
      <c r="M356" s="184"/>
      <c r="N356" s="56"/>
      <c r="O356" s="56"/>
      <c r="P356" s="56"/>
      <c r="Q356" s="56"/>
      <c r="R356" s="56"/>
      <c r="S356" s="56"/>
      <c r="T356" s="57"/>
      <c r="AT356" s="13" t="s">
        <v>148</v>
      </c>
      <c r="AU356" s="13" t="s">
        <v>84</v>
      </c>
    </row>
    <row r="357" spans="2:65" s="10" customFormat="1" ht="22.9" customHeight="1">
      <c r="B357" s="154"/>
      <c r="C357" s="155"/>
      <c r="D357" s="156" t="s">
        <v>73</v>
      </c>
      <c r="E357" s="168" t="s">
        <v>750</v>
      </c>
      <c r="F357" s="168" t="s">
        <v>751</v>
      </c>
      <c r="G357" s="155"/>
      <c r="H357" s="155"/>
      <c r="I357" s="158"/>
      <c r="J357" s="169">
        <f>BK357</f>
        <v>0</v>
      </c>
      <c r="K357" s="155"/>
      <c r="L357" s="160"/>
      <c r="M357" s="161"/>
      <c r="N357" s="162"/>
      <c r="O357" s="162"/>
      <c r="P357" s="163">
        <f>SUM(P358:P367)</f>
        <v>0</v>
      </c>
      <c r="Q357" s="162"/>
      <c r="R357" s="163">
        <f>SUM(R358:R367)</f>
        <v>1.0641999999999999E-2</v>
      </c>
      <c r="S357" s="162"/>
      <c r="T357" s="164">
        <f>SUM(T358:T367)</f>
        <v>0.28866000000000003</v>
      </c>
      <c r="AR357" s="165" t="s">
        <v>84</v>
      </c>
      <c r="AT357" s="166" t="s">
        <v>73</v>
      </c>
      <c r="AU357" s="166" t="s">
        <v>82</v>
      </c>
      <c r="AY357" s="165" t="s">
        <v>139</v>
      </c>
      <c r="BK357" s="167">
        <f>SUM(BK358:BK367)</f>
        <v>0</v>
      </c>
    </row>
    <row r="358" spans="2:65" s="1" customFormat="1" ht="16.5" customHeight="1">
      <c r="B358" s="30"/>
      <c r="C358" s="170" t="s">
        <v>752</v>
      </c>
      <c r="D358" s="170" t="s">
        <v>142</v>
      </c>
      <c r="E358" s="171" t="s">
        <v>753</v>
      </c>
      <c r="F358" s="172" t="s">
        <v>754</v>
      </c>
      <c r="G358" s="173" t="s">
        <v>153</v>
      </c>
      <c r="H358" s="174">
        <v>0.45500000000000002</v>
      </c>
      <c r="I358" s="175"/>
      <c r="J358" s="176">
        <f>ROUND(I358*H358,2)</f>
        <v>0</v>
      </c>
      <c r="K358" s="172" t="s">
        <v>154</v>
      </c>
      <c r="L358" s="34"/>
      <c r="M358" s="177" t="s">
        <v>19</v>
      </c>
      <c r="N358" s="178" t="s">
        <v>45</v>
      </c>
      <c r="O358" s="56"/>
      <c r="P358" s="179">
        <f>O358*H358</f>
        <v>0</v>
      </c>
      <c r="Q358" s="179">
        <v>4.0000000000000002E-4</v>
      </c>
      <c r="R358" s="179">
        <f>Q358*H358</f>
        <v>1.8200000000000001E-4</v>
      </c>
      <c r="S358" s="179">
        <v>0</v>
      </c>
      <c r="T358" s="180">
        <f>S358*H358</f>
        <v>0</v>
      </c>
      <c r="AR358" s="13" t="s">
        <v>218</v>
      </c>
      <c r="AT358" s="13" t="s">
        <v>142</v>
      </c>
      <c r="AU358" s="13" t="s">
        <v>84</v>
      </c>
      <c r="AY358" s="13" t="s">
        <v>139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13" t="s">
        <v>82</v>
      </c>
      <c r="BK358" s="181">
        <f>ROUND(I358*H358,2)</f>
        <v>0</v>
      </c>
      <c r="BL358" s="13" t="s">
        <v>218</v>
      </c>
      <c r="BM358" s="13" t="s">
        <v>755</v>
      </c>
    </row>
    <row r="359" spans="2:65" s="1" customFormat="1" ht="11.25">
      <c r="B359" s="30"/>
      <c r="C359" s="31"/>
      <c r="D359" s="182" t="s">
        <v>148</v>
      </c>
      <c r="E359" s="31"/>
      <c r="F359" s="183" t="s">
        <v>756</v>
      </c>
      <c r="G359" s="31"/>
      <c r="H359" s="31"/>
      <c r="I359" s="99"/>
      <c r="J359" s="31"/>
      <c r="K359" s="31"/>
      <c r="L359" s="34"/>
      <c r="M359" s="184"/>
      <c r="N359" s="56"/>
      <c r="O359" s="56"/>
      <c r="P359" s="56"/>
      <c r="Q359" s="56"/>
      <c r="R359" s="56"/>
      <c r="S359" s="56"/>
      <c r="T359" s="57"/>
      <c r="AT359" s="13" t="s">
        <v>148</v>
      </c>
      <c r="AU359" s="13" t="s">
        <v>84</v>
      </c>
    </row>
    <row r="360" spans="2:65" s="1" customFormat="1" ht="22.5" customHeight="1">
      <c r="B360" s="30"/>
      <c r="C360" s="185" t="s">
        <v>757</v>
      </c>
      <c r="D360" s="185" t="s">
        <v>191</v>
      </c>
      <c r="E360" s="186" t="s">
        <v>758</v>
      </c>
      <c r="F360" s="187" t="s">
        <v>759</v>
      </c>
      <c r="G360" s="188" t="s">
        <v>145</v>
      </c>
      <c r="H360" s="189">
        <v>2</v>
      </c>
      <c r="I360" s="190"/>
      <c r="J360" s="191">
        <f>ROUND(I360*H360,2)</f>
        <v>0</v>
      </c>
      <c r="K360" s="187" t="s">
        <v>19</v>
      </c>
      <c r="L360" s="192"/>
      <c r="M360" s="193" t="s">
        <v>19</v>
      </c>
      <c r="N360" s="194" t="s">
        <v>45</v>
      </c>
      <c r="O360" s="56"/>
      <c r="P360" s="179">
        <f>O360*H360</f>
        <v>0</v>
      </c>
      <c r="Q360" s="179">
        <v>5.1999999999999998E-3</v>
      </c>
      <c r="R360" s="179">
        <f>Q360*H360</f>
        <v>1.04E-2</v>
      </c>
      <c r="S360" s="179">
        <v>0</v>
      </c>
      <c r="T360" s="180">
        <f>S360*H360</f>
        <v>0</v>
      </c>
      <c r="AR360" s="13" t="s">
        <v>294</v>
      </c>
      <c r="AT360" s="13" t="s">
        <v>191</v>
      </c>
      <c r="AU360" s="13" t="s">
        <v>84</v>
      </c>
      <c r="AY360" s="13" t="s">
        <v>139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13" t="s">
        <v>82</v>
      </c>
      <c r="BK360" s="181">
        <f>ROUND(I360*H360,2)</f>
        <v>0</v>
      </c>
      <c r="BL360" s="13" t="s">
        <v>218</v>
      </c>
      <c r="BM360" s="13" t="s">
        <v>760</v>
      </c>
    </row>
    <row r="361" spans="2:65" s="1" customFormat="1" ht="19.5">
      <c r="B361" s="30"/>
      <c r="C361" s="31"/>
      <c r="D361" s="182" t="s">
        <v>148</v>
      </c>
      <c r="E361" s="31"/>
      <c r="F361" s="183" t="s">
        <v>759</v>
      </c>
      <c r="G361" s="31"/>
      <c r="H361" s="31"/>
      <c r="I361" s="99"/>
      <c r="J361" s="31"/>
      <c r="K361" s="31"/>
      <c r="L361" s="34"/>
      <c r="M361" s="184"/>
      <c r="N361" s="56"/>
      <c r="O361" s="56"/>
      <c r="P361" s="56"/>
      <c r="Q361" s="56"/>
      <c r="R361" s="56"/>
      <c r="S361" s="56"/>
      <c r="T361" s="57"/>
      <c r="AT361" s="13" t="s">
        <v>148</v>
      </c>
      <c r="AU361" s="13" t="s">
        <v>84</v>
      </c>
    </row>
    <row r="362" spans="2:65" s="1" customFormat="1" ht="16.5" customHeight="1">
      <c r="B362" s="30"/>
      <c r="C362" s="170" t="s">
        <v>761</v>
      </c>
      <c r="D362" s="170" t="s">
        <v>142</v>
      </c>
      <c r="E362" s="171" t="s">
        <v>762</v>
      </c>
      <c r="F362" s="172" t="s">
        <v>763</v>
      </c>
      <c r="G362" s="173" t="s">
        <v>153</v>
      </c>
      <c r="H362" s="174">
        <v>14.433</v>
      </c>
      <c r="I362" s="175"/>
      <c r="J362" s="176">
        <f>ROUND(I362*H362,2)</f>
        <v>0</v>
      </c>
      <c r="K362" s="172" t="s">
        <v>154</v>
      </c>
      <c r="L362" s="34"/>
      <c r="M362" s="177" t="s">
        <v>19</v>
      </c>
      <c r="N362" s="178" t="s">
        <v>45</v>
      </c>
      <c r="O362" s="56"/>
      <c r="P362" s="179">
        <f>O362*H362</f>
        <v>0</v>
      </c>
      <c r="Q362" s="179">
        <v>0</v>
      </c>
      <c r="R362" s="179">
        <f>Q362*H362</f>
        <v>0</v>
      </c>
      <c r="S362" s="179">
        <v>0.02</v>
      </c>
      <c r="T362" s="180">
        <f>S362*H362</f>
        <v>0.28866000000000003</v>
      </c>
      <c r="AR362" s="13" t="s">
        <v>218</v>
      </c>
      <c r="AT362" s="13" t="s">
        <v>142</v>
      </c>
      <c r="AU362" s="13" t="s">
        <v>84</v>
      </c>
      <c r="AY362" s="13" t="s">
        <v>139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13" t="s">
        <v>82</v>
      </c>
      <c r="BK362" s="181">
        <f>ROUND(I362*H362,2)</f>
        <v>0</v>
      </c>
      <c r="BL362" s="13" t="s">
        <v>218</v>
      </c>
      <c r="BM362" s="13" t="s">
        <v>764</v>
      </c>
    </row>
    <row r="363" spans="2:65" s="1" customFormat="1" ht="11.25">
      <c r="B363" s="30"/>
      <c r="C363" s="31"/>
      <c r="D363" s="182" t="s">
        <v>148</v>
      </c>
      <c r="E363" s="31"/>
      <c r="F363" s="183" t="s">
        <v>763</v>
      </c>
      <c r="G363" s="31"/>
      <c r="H363" s="31"/>
      <c r="I363" s="99"/>
      <c r="J363" s="31"/>
      <c r="K363" s="31"/>
      <c r="L363" s="34"/>
      <c r="M363" s="184"/>
      <c r="N363" s="56"/>
      <c r="O363" s="56"/>
      <c r="P363" s="56"/>
      <c r="Q363" s="56"/>
      <c r="R363" s="56"/>
      <c r="S363" s="56"/>
      <c r="T363" s="57"/>
      <c r="AT363" s="13" t="s">
        <v>148</v>
      </c>
      <c r="AU363" s="13" t="s">
        <v>84</v>
      </c>
    </row>
    <row r="364" spans="2:65" s="1" customFormat="1" ht="22.5" customHeight="1">
      <c r="B364" s="30"/>
      <c r="C364" s="170" t="s">
        <v>765</v>
      </c>
      <c r="D364" s="170" t="s">
        <v>142</v>
      </c>
      <c r="E364" s="171" t="s">
        <v>766</v>
      </c>
      <c r="F364" s="172" t="s">
        <v>767</v>
      </c>
      <c r="G364" s="173" t="s">
        <v>145</v>
      </c>
      <c r="H364" s="174">
        <v>1</v>
      </c>
      <c r="I364" s="175"/>
      <c r="J364" s="176">
        <f>ROUND(I364*H364,2)</f>
        <v>0</v>
      </c>
      <c r="K364" s="172" t="s">
        <v>19</v>
      </c>
      <c r="L364" s="34"/>
      <c r="M364" s="177" t="s">
        <v>19</v>
      </c>
      <c r="N364" s="178" t="s">
        <v>45</v>
      </c>
      <c r="O364" s="56"/>
      <c r="P364" s="179">
        <f>O364*H364</f>
        <v>0</v>
      </c>
      <c r="Q364" s="179">
        <v>6.0000000000000002E-5</v>
      </c>
      <c r="R364" s="179">
        <f>Q364*H364</f>
        <v>6.0000000000000002E-5</v>
      </c>
      <c r="S364" s="179">
        <v>0</v>
      </c>
      <c r="T364" s="180">
        <f>S364*H364</f>
        <v>0</v>
      </c>
      <c r="AR364" s="13" t="s">
        <v>218</v>
      </c>
      <c r="AT364" s="13" t="s">
        <v>142</v>
      </c>
      <c r="AU364" s="13" t="s">
        <v>84</v>
      </c>
      <c r="AY364" s="13" t="s">
        <v>139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13" t="s">
        <v>82</v>
      </c>
      <c r="BK364" s="181">
        <f>ROUND(I364*H364,2)</f>
        <v>0</v>
      </c>
      <c r="BL364" s="13" t="s">
        <v>218</v>
      </c>
      <c r="BM364" s="13" t="s">
        <v>768</v>
      </c>
    </row>
    <row r="365" spans="2:65" s="1" customFormat="1" ht="11.25">
      <c r="B365" s="30"/>
      <c r="C365" s="31"/>
      <c r="D365" s="182" t="s">
        <v>148</v>
      </c>
      <c r="E365" s="31"/>
      <c r="F365" s="183" t="s">
        <v>767</v>
      </c>
      <c r="G365" s="31"/>
      <c r="H365" s="31"/>
      <c r="I365" s="99"/>
      <c r="J365" s="31"/>
      <c r="K365" s="31"/>
      <c r="L365" s="34"/>
      <c r="M365" s="184"/>
      <c r="N365" s="56"/>
      <c r="O365" s="56"/>
      <c r="P365" s="56"/>
      <c r="Q365" s="56"/>
      <c r="R365" s="56"/>
      <c r="S365" s="56"/>
      <c r="T365" s="57"/>
      <c r="AT365" s="13" t="s">
        <v>148</v>
      </c>
      <c r="AU365" s="13" t="s">
        <v>84</v>
      </c>
    </row>
    <row r="366" spans="2:65" s="1" customFormat="1" ht="16.5" customHeight="1">
      <c r="B366" s="30"/>
      <c r="C366" s="170" t="s">
        <v>769</v>
      </c>
      <c r="D366" s="170" t="s">
        <v>142</v>
      </c>
      <c r="E366" s="171" t="s">
        <v>770</v>
      </c>
      <c r="F366" s="172" t="s">
        <v>771</v>
      </c>
      <c r="G366" s="173" t="s">
        <v>145</v>
      </c>
      <c r="H366" s="174">
        <v>1</v>
      </c>
      <c r="I366" s="175"/>
      <c r="J366" s="176">
        <f>ROUND(I366*H366,2)</f>
        <v>0</v>
      </c>
      <c r="K366" s="172" t="s">
        <v>19</v>
      </c>
      <c r="L366" s="34"/>
      <c r="M366" s="177" t="s">
        <v>19</v>
      </c>
      <c r="N366" s="178" t="s">
        <v>45</v>
      </c>
      <c r="O366" s="56"/>
      <c r="P366" s="179">
        <f>O366*H366</f>
        <v>0</v>
      </c>
      <c r="Q366" s="179">
        <v>0</v>
      </c>
      <c r="R366" s="179">
        <f>Q366*H366</f>
        <v>0</v>
      </c>
      <c r="S366" s="179">
        <v>0</v>
      </c>
      <c r="T366" s="180">
        <f>S366*H366</f>
        <v>0</v>
      </c>
      <c r="AR366" s="13" t="s">
        <v>146</v>
      </c>
      <c r="AT366" s="13" t="s">
        <v>142</v>
      </c>
      <c r="AU366" s="13" t="s">
        <v>84</v>
      </c>
      <c r="AY366" s="13" t="s">
        <v>139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13" t="s">
        <v>82</v>
      </c>
      <c r="BK366" s="181">
        <f>ROUND(I366*H366,2)</f>
        <v>0</v>
      </c>
      <c r="BL366" s="13" t="s">
        <v>146</v>
      </c>
      <c r="BM366" s="13" t="s">
        <v>772</v>
      </c>
    </row>
    <row r="367" spans="2:65" s="1" customFormat="1" ht="11.25">
      <c r="B367" s="30"/>
      <c r="C367" s="31"/>
      <c r="D367" s="182" t="s">
        <v>148</v>
      </c>
      <c r="E367" s="31"/>
      <c r="F367" s="183" t="s">
        <v>773</v>
      </c>
      <c r="G367" s="31"/>
      <c r="H367" s="31"/>
      <c r="I367" s="99"/>
      <c r="J367" s="31"/>
      <c r="K367" s="31"/>
      <c r="L367" s="34"/>
      <c r="M367" s="184"/>
      <c r="N367" s="56"/>
      <c r="O367" s="56"/>
      <c r="P367" s="56"/>
      <c r="Q367" s="56"/>
      <c r="R367" s="56"/>
      <c r="S367" s="56"/>
      <c r="T367" s="57"/>
      <c r="AT367" s="13" t="s">
        <v>148</v>
      </c>
      <c r="AU367" s="13" t="s">
        <v>84</v>
      </c>
    </row>
    <row r="368" spans="2:65" s="10" customFormat="1" ht="22.9" customHeight="1">
      <c r="B368" s="154"/>
      <c r="C368" s="155"/>
      <c r="D368" s="156" t="s">
        <v>73</v>
      </c>
      <c r="E368" s="168" t="s">
        <v>774</v>
      </c>
      <c r="F368" s="168" t="s">
        <v>775</v>
      </c>
      <c r="G368" s="155"/>
      <c r="H368" s="155"/>
      <c r="I368" s="158"/>
      <c r="J368" s="169">
        <f>BK368</f>
        <v>0</v>
      </c>
      <c r="K368" s="155"/>
      <c r="L368" s="160"/>
      <c r="M368" s="161"/>
      <c r="N368" s="162"/>
      <c r="O368" s="162"/>
      <c r="P368" s="163">
        <f>SUM(P369:P406)</f>
        <v>0</v>
      </c>
      <c r="Q368" s="162"/>
      <c r="R368" s="163">
        <f>SUM(R369:R406)</f>
        <v>0.30929140000000005</v>
      </c>
      <c r="S368" s="162"/>
      <c r="T368" s="164">
        <f>SUM(T369:T406)</f>
        <v>0</v>
      </c>
      <c r="AR368" s="165" t="s">
        <v>84</v>
      </c>
      <c r="AT368" s="166" t="s">
        <v>73</v>
      </c>
      <c r="AU368" s="166" t="s">
        <v>82</v>
      </c>
      <c r="AY368" s="165" t="s">
        <v>139</v>
      </c>
      <c r="BK368" s="167">
        <f>SUM(BK369:BK406)</f>
        <v>0</v>
      </c>
    </row>
    <row r="369" spans="2:65" s="1" customFormat="1" ht="16.5" customHeight="1">
      <c r="B369" s="30"/>
      <c r="C369" s="170" t="s">
        <v>776</v>
      </c>
      <c r="D369" s="170" t="s">
        <v>142</v>
      </c>
      <c r="E369" s="171" t="s">
        <v>777</v>
      </c>
      <c r="F369" s="172" t="s">
        <v>778</v>
      </c>
      <c r="G369" s="173" t="s">
        <v>153</v>
      </c>
      <c r="H369" s="174">
        <v>243.12</v>
      </c>
      <c r="I369" s="175"/>
      <c r="J369" s="176">
        <f>ROUND(I369*H369,2)</f>
        <v>0</v>
      </c>
      <c r="K369" s="172" t="s">
        <v>154</v>
      </c>
      <c r="L369" s="34"/>
      <c r="M369" s="177" t="s">
        <v>19</v>
      </c>
      <c r="N369" s="178" t="s">
        <v>45</v>
      </c>
      <c r="O369" s="56"/>
      <c r="P369" s="179">
        <f>O369*H369</f>
        <v>0</v>
      </c>
      <c r="Q369" s="179">
        <v>2.0000000000000002E-5</v>
      </c>
      <c r="R369" s="179">
        <f>Q369*H369</f>
        <v>4.8624000000000002E-3</v>
      </c>
      <c r="S369" s="179">
        <v>0</v>
      </c>
      <c r="T369" s="180">
        <f>S369*H369</f>
        <v>0</v>
      </c>
      <c r="AR369" s="13" t="s">
        <v>218</v>
      </c>
      <c r="AT369" s="13" t="s">
        <v>142</v>
      </c>
      <c r="AU369" s="13" t="s">
        <v>84</v>
      </c>
      <c r="AY369" s="13" t="s">
        <v>139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13" t="s">
        <v>82</v>
      </c>
      <c r="BK369" s="181">
        <f>ROUND(I369*H369,2)</f>
        <v>0</v>
      </c>
      <c r="BL369" s="13" t="s">
        <v>218</v>
      </c>
      <c r="BM369" s="13" t="s">
        <v>779</v>
      </c>
    </row>
    <row r="370" spans="2:65" s="1" customFormat="1" ht="11.25">
      <c r="B370" s="30"/>
      <c r="C370" s="31"/>
      <c r="D370" s="182" t="s">
        <v>148</v>
      </c>
      <c r="E370" s="31"/>
      <c r="F370" s="183" t="s">
        <v>780</v>
      </c>
      <c r="G370" s="31"/>
      <c r="H370" s="31"/>
      <c r="I370" s="99"/>
      <c r="J370" s="31"/>
      <c r="K370" s="31"/>
      <c r="L370" s="34"/>
      <c r="M370" s="184"/>
      <c r="N370" s="56"/>
      <c r="O370" s="56"/>
      <c r="P370" s="56"/>
      <c r="Q370" s="56"/>
      <c r="R370" s="56"/>
      <c r="S370" s="56"/>
      <c r="T370" s="57"/>
      <c r="AT370" s="13" t="s">
        <v>148</v>
      </c>
      <c r="AU370" s="13" t="s">
        <v>84</v>
      </c>
    </row>
    <row r="371" spans="2:65" s="1" customFormat="1" ht="16.5" customHeight="1">
      <c r="B371" s="30"/>
      <c r="C371" s="170" t="s">
        <v>781</v>
      </c>
      <c r="D371" s="170" t="s">
        <v>142</v>
      </c>
      <c r="E371" s="171" t="s">
        <v>782</v>
      </c>
      <c r="F371" s="172" t="s">
        <v>783</v>
      </c>
      <c r="G371" s="173" t="s">
        <v>153</v>
      </c>
      <c r="H371" s="174">
        <v>243.12</v>
      </c>
      <c r="I371" s="175"/>
      <c r="J371" s="176">
        <f>ROUND(I371*H371,2)</f>
        <v>0</v>
      </c>
      <c r="K371" s="172" t="s">
        <v>154</v>
      </c>
      <c r="L371" s="34"/>
      <c r="M371" s="177" t="s">
        <v>19</v>
      </c>
      <c r="N371" s="178" t="s">
        <v>45</v>
      </c>
      <c r="O371" s="56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13" t="s">
        <v>218</v>
      </c>
      <c r="AT371" s="13" t="s">
        <v>142</v>
      </c>
      <c r="AU371" s="13" t="s">
        <v>84</v>
      </c>
      <c r="AY371" s="13" t="s">
        <v>139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13" t="s">
        <v>82</v>
      </c>
      <c r="BK371" s="181">
        <f>ROUND(I371*H371,2)</f>
        <v>0</v>
      </c>
      <c r="BL371" s="13" t="s">
        <v>218</v>
      </c>
      <c r="BM371" s="13" t="s">
        <v>784</v>
      </c>
    </row>
    <row r="372" spans="2:65" s="1" customFormat="1" ht="11.25">
      <c r="B372" s="30"/>
      <c r="C372" s="31"/>
      <c r="D372" s="182" t="s">
        <v>148</v>
      </c>
      <c r="E372" s="31"/>
      <c r="F372" s="183" t="s">
        <v>785</v>
      </c>
      <c r="G372" s="31"/>
      <c r="H372" s="31"/>
      <c r="I372" s="99"/>
      <c r="J372" s="31"/>
      <c r="K372" s="31"/>
      <c r="L372" s="34"/>
      <c r="M372" s="184"/>
      <c r="N372" s="56"/>
      <c r="O372" s="56"/>
      <c r="P372" s="56"/>
      <c r="Q372" s="56"/>
      <c r="R372" s="56"/>
      <c r="S372" s="56"/>
      <c r="T372" s="57"/>
      <c r="AT372" s="13" t="s">
        <v>148</v>
      </c>
      <c r="AU372" s="13" t="s">
        <v>84</v>
      </c>
    </row>
    <row r="373" spans="2:65" s="1" customFormat="1" ht="16.5" customHeight="1">
      <c r="B373" s="30"/>
      <c r="C373" s="170" t="s">
        <v>786</v>
      </c>
      <c r="D373" s="170" t="s">
        <v>142</v>
      </c>
      <c r="E373" s="171" t="s">
        <v>787</v>
      </c>
      <c r="F373" s="172" t="s">
        <v>788</v>
      </c>
      <c r="G373" s="173" t="s">
        <v>153</v>
      </c>
      <c r="H373" s="174">
        <v>243.12</v>
      </c>
      <c r="I373" s="175"/>
      <c r="J373" s="176">
        <f>ROUND(I373*H373,2)</f>
        <v>0</v>
      </c>
      <c r="K373" s="172" t="s">
        <v>154</v>
      </c>
      <c r="L373" s="34"/>
      <c r="M373" s="177" t="s">
        <v>19</v>
      </c>
      <c r="N373" s="178" t="s">
        <v>45</v>
      </c>
      <c r="O373" s="56"/>
      <c r="P373" s="179">
        <f>O373*H373</f>
        <v>0</v>
      </c>
      <c r="Q373" s="179">
        <v>2.2000000000000001E-4</v>
      </c>
      <c r="R373" s="179">
        <f>Q373*H373</f>
        <v>5.3486400000000003E-2</v>
      </c>
      <c r="S373" s="179">
        <v>0</v>
      </c>
      <c r="T373" s="180">
        <f>S373*H373</f>
        <v>0</v>
      </c>
      <c r="AR373" s="13" t="s">
        <v>218</v>
      </c>
      <c r="AT373" s="13" t="s">
        <v>142</v>
      </c>
      <c r="AU373" s="13" t="s">
        <v>84</v>
      </c>
      <c r="AY373" s="13" t="s">
        <v>139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13" t="s">
        <v>82</v>
      </c>
      <c r="BK373" s="181">
        <f>ROUND(I373*H373,2)</f>
        <v>0</v>
      </c>
      <c r="BL373" s="13" t="s">
        <v>218</v>
      </c>
      <c r="BM373" s="13" t="s">
        <v>789</v>
      </c>
    </row>
    <row r="374" spans="2:65" s="1" customFormat="1" ht="19.5">
      <c r="B374" s="30"/>
      <c r="C374" s="31"/>
      <c r="D374" s="182" t="s">
        <v>148</v>
      </c>
      <c r="E374" s="31"/>
      <c r="F374" s="183" t="s">
        <v>790</v>
      </c>
      <c r="G374" s="31"/>
      <c r="H374" s="31"/>
      <c r="I374" s="99"/>
      <c r="J374" s="31"/>
      <c r="K374" s="31"/>
      <c r="L374" s="34"/>
      <c r="M374" s="184"/>
      <c r="N374" s="56"/>
      <c r="O374" s="56"/>
      <c r="P374" s="56"/>
      <c r="Q374" s="56"/>
      <c r="R374" s="56"/>
      <c r="S374" s="56"/>
      <c r="T374" s="57"/>
      <c r="AT374" s="13" t="s">
        <v>148</v>
      </c>
      <c r="AU374" s="13" t="s">
        <v>84</v>
      </c>
    </row>
    <row r="375" spans="2:65" s="1" customFormat="1" ht="16.5" customHeight="1">
      <c r="B375" s="30"/>
      <c r="C375" s="170" t="s">
        <v>791</v>
      </c>
      <c r="D375" s="170" t="s">
        <v>142</v>
      </c>
      <c r="E375" s="171" t="s">
        <v>792</v>
      </c>
      <c r="F375" s="172" t="s">
        <v>793</v>
      </c>
      <c r="G375" s="173" t="s">
        <v>153</v>
      </c>
      <c r="H375" s="174">
        <v>243.12</v>
      </c>
      <c r="I375" s="175"/>
      <c r="J375" s="176">
        <f>ROUND(I375*H375,2)</f>
        <v>0</v>
      </c>
      <c r="K375" s="172" t="s">
        <v>154</v>
      </c>
      <c r="L375" s="34"/>
      <c r="M375" s="177" t="s">
        <v>19</v>
      </c>
      <c r="N375" s="178" t="s">
        <v>45</v>
      </c>
      <c r="O375" s="56"/>
      <c r="P375" s="179">
        <f>O375*H375</f>
        <v>0</v>
      </c>
      <c r="Q375" s="179">
        <v>8.0000000000000007E-5</v>
      </c>
      <c r="R375" s="179">
        <f>Q375*H375</f>
        <v>1.9449600000000001E-2</v>
      </c>
      <c r="S375" s="179">
        <v>0</v>
      </c>
      <c r="T375" s="180">
        <f>S375*H375</f>
        <v>0</v>
      </c>
      <c r="AR375" s="13" t="s">
        <v>218</v>
      </c>
      <c r="AT375" s="13" t="s">
        <v>142</v>
      </c>
      <c r="AU375" s="13" t="s">
        <v>84</v>
      </c>
      <c r="AY375" s="13" t="s">
        <v>139</v>
      </c>
      <c r="BE375" s="181">
        <f>IF(N375="základní",J375,0)</f>
        <v>0</v>
      </c>
      <c r="BF375" s="181">
        <f>IF(N375="snížená",J375,0)</f>
        <v>0</v>
      </c>
      <c r="BG375" s="181">
        <f>IF(N375="zákl. přenesená",J375,0)</f>
        <v>0</v>
      </c>
      <c r="BH375" s="181">
        <f>IF(N375="sníž. přenesená",J375,0)</f>
        <v>0</v>
      </c>
      <c r="BI375" s="181">
        <f>IF(N375="nulová",J375,0)</f>
        <v>0</v>
      </c>
      <c r="BJ375" s="13" t="s">
        <v>82</v>
      </c>
      <c r="BK375" s="181">
        <f>ROUND(I375*H375,2)</f>
        <v>0</v>
      </c>
      <c r="BL375" s="13" t="s">
        <v>218</v>
      </c>
      <c r="BM375" s="13" t="s">
        <v>794</v>
      </c>
    </row>
    <row r="376" spans="2:65" s="1" customFormat="1" ht="19.5">
      <c r="B376" s="30"/>
      <c r="C376" s="31"/>
      <c r="D376" s="182" t="s">
        <v>148</v>
      </c>
      <c r="E376" s="31"/>
      <c r="F376" s="183" t="s">
        <v>795</v>
      </c>
      <c r="G376" s="31"/>
      <c r="H376" s="31"/>
      <c r="I376" s="99"/>
      <c r="J376" s="31"/>
      <c r="K376" s="31"/>
      <c r="L376" s="34"/>
      <c r="M376" s="184"/>
      <c r="N376" s="56"/>
      <c r="O376" s="56"/>
      <c r="P376" s="56"/>
      <c r="Q376" s="56"/>
      <c r="R376" s="56"/>
      <c r="S376" s="56"/>
      <c r="T376" s="57"/>
      <c r="AT376" s="13" t="s">
        <v>148</v>
      </c>
      <c r="AU376" s="13" t="s">
        <v>84</v>
      </c>
    </row>
    <row r="377" spans="2:65" s="1" customFormat="1" ht="16.5" customHeight="1">
      <c r="B377" s="30"/>
      <c r="C377" s="170" t="s">
        <v>796</v>
      </c>
      <c r="D377" s="170" t="s">
        <v>142</v>
      </c>
      <c r="E377" s="171" t="s">
        <v>797</v>
      </c>
      <c r="F377" s="172" t="s">
        <v>798</v>
      </c>
      <c r="G377" s="173" t="s">
        <v>153</v>
      </c>
      <c r="H377" s="174">
        <v>243.12</v>
      </c>
      <c r="I377" s="175"/>
      <c r="J377" s="176">
        <f>ROUND(I377*H377,2)</f>
        <v>0</v>
      </c>
      <c r="K377" s="172" t="s">
        <v>154</v>
      </c>
      <c r="L377" s="34"/>
      <c r="M377" s="177" t="s">
        <v>19</v>
      </c>
      <c r="N377" s="178" t="s">
        <v>45</v>
      </c>
      <c r="O377" s="56"/>
      <c r="P377" s="179">
        <f>O377*H377</f>
        <v>0</v>
      </c>
      <c r="Q377" s="179">
        <v>1.2999999999999999E-4</v>
      </c>
      <c r="R377" s="179">
        <f>Q377*H377</f>
        <v>3.1605599999999998E-2</v>
      </c>
      <c r="S377" s="179">
        <v>0</v>
      </c>
      <c r="T377" s="180">
        <f>S377*H377</f>
        <v>0</v>
      </c>
      <c r="AR377" s="13" t="s">
        <v>218</v>
      </c>
      <c r="AT377" s="13" t="s">
        <v>142</v>
      </c>
      <c r="AU377" s="13" t="s">
        <v>84</v>
      </c>
      <c r="AY377" s="13" t="s">
        <v>139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13" t="s">
        <v>82</v>
      </c>
      <c r="BK377" s="181">
        <f>ROUND(I377*H377,2)</f>
        <v>0</v>
      </c>
      <c r="BL377" s="13" t="s">
        <v>218</v>
      </c>
      <c r="BM377" s="13" t="s">
        <v>799</v>
      </c>
    </row>
    <row r="378" spans="2:65" s="1" customFormat="1" ht="11.25">
      <c r="B378" s="30"/>
      <c r="C378" s="31"/>
      <c r="D378" s="182" t="s">
        <v>148</v>
      </c>
      <c r="E378" s="31"/>
      <c r="F378" s="183" t="s">
        <v>800</v>
      </c>
      <c r="G378" s="31"/>
      <c r="H378" s="31"/>
      <c r="I378" s="99"/>
      <c r="J378" s="31"/>
      <c r="K378" s="31"/>
      <c r="L378" s="34"/>
      <c r="M378" s="184"/>
      <c r="N378" s="56"/>
      <c r="O378" s="56"/>
      <c r="P378" s="56"/>
      <c r="Q378" s="56"/>
      <c r="R378" s="56"/>
      <c r="S378" s="56"/>
      <c r="T378" s="57"/>
      <c r="AT378" s="13" t="s">
        <v>148</v>
      </c>
      <c r="AU378" s="13" t="s">
        <v>84</v>
      </c>
    </row>
    <row r="379" spans="2:65" s="1" customFormat="1" ht="16.5" customHeight="1">
      <c r="B379" s="30"/>
      <c r="C379" s="170" t="s">
        <v>801</v>
      </c>
      <c r="D379" s="170" t="s">
        <v>142</v>
      </c>
      <c r="E379" s="171" t="s">
        <v>802</v>
      </c>
      <c r="F379" s="172" t="s">
        <v>803</v>
      </c>
      <c r="G379" s="173" t="s">
        <v>153</v>
      </c>
      <c r="H379" s="174">
        <v>243.12</v>
      </c>
      <c r="I379" s="175"/>
      <c r="J379" s="176">
        <f>ROUND(I379*H379,2)</f>
        <v>0</v>
      </c>
      <c r="K379" s="172" t="s">
        <v>154</v>
      </c>
      <c r="L379" s="34"/>
      <c r="M379" s="177" t="s">
        <v>19</v>
      </c>
      <c r="N379" s="178" t="s">
        <v>45</v>
      </c>
      <c r="O379" s="56"/>
      <c r="P379" s="179">
        <f>O379*H379</f>
        <v>0</v>
      </c>
      <c r="Q379" s="179">
        <v>3.4000000000000002E-4</v>
      </c>
      <c r="R379" s="179">
        <f>Q379*H379</f>
        <v>8.2660800000000006E-2</v>
      </c>
      <c r="S379" s="179">
        <v>0</v>
      </c>
      <c r="T379" s="180">
        <f>S379*H379</f>
        <v>0</v>
      </c>
      <c r="AR379" s="13" t="s">
        <v>218</v>
      </c>
      <c r="AT379" s="13" t="s">
        <v>142</v>
      </c>
      <c r="AU379" s="13" t="s">
        <v>84</v>
      </c>
      <c r="AY379" s="13" t="s">
        <v>139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13" t="s">
        <v>82</v>
      </c>
      <c r="BK379" s="181">
        <f>ROUND(I379*H379,2)</f>
        <v>0</v>
      </c>
      <c r="BL379" s="13" t="s">
        <v>218</v>
      </c>
      <c r="BM379" s="13" t="s">
        <v>804</v>
      </c>
    </row>
    <row r="380" spans="2:65" s="1" customFormat="1" ht="11.25">
      <c r="B380" s="30"/>
      <c r="C380" s="31"/>
      <c r="D380" s="182" t="s">
        <v>148</v>
      </c>
      <c r="E380" s="31"/>
      <c r="F380" s="183" t="s">
        <v>805</v>
      </c>
      <c r="G380" s="31"/>
      <c r="H380" s="31"/>
      <c r="I380" s="99"/>
      <c r="J380" s="31"/>
      <c r="K380" s="31"/>
      <c r="L380" s="34"/>
      <c r="M380" s="184"/>
      <c r="N380" s="56"/>
      <c r="O380" s="56"/>
      <c r="P380" s="56"/>
      <c r="Q380" s="56"/>
      <c r="R380" s="56"/>
      <c r="S380" s="56"/>
      <c r="T380" s="57"/>
      <c r="AT380" s="13" t="s">
        <v>148</v>
      </c>
      <c r="AU380" s="13" t="s">
        <v>84</v>
      </c>
    </row>
    <row r="381" spans="2:65" s="1" customFormat="1" ht="16.5" customHeight="1">
      <c r="B381" s="30"/>
      <c r="C381" s="170" t="s">
        <v>806</v>
      </c>
      <c r="D381" s="170" t="s">
        <v>142</v>
      </c>
      <c r="E381" s="171" t="s">
        <v>807</v>
      </c>
      <c r="F381" s="172" t="s">
        <v>808</v>
      </c>
      <c r="G381" s="173" t="s">
        <v>153</v>
      </c>
      <c r="H381" s="174">
        <v>120.1</v>
      </c>
      <c r="I381" s="175"/>
      <c r="J381" s="176">
        <f>ROUND(I381*H381,2)</f>
        <v>0</v>
      </c>
      <c r="K381" s="172" t="s">
        <v>154</v>
      </c>
      <c r="L381" s="34"/>
      <c r="M381" s="177" t="s">
        <v>19</v>
      </c>
      <c r="N381" s="178" t="s">
        <v>45</v>
      </c>
      <c r="O381" s="56"/>
      <c r="P381" s="179">
        <f>O381*H381</f>
        <v>0</v>
      </c>
      <c r="Q381" s="179">
        <v>1.1E-4</v>
      </c>
      <c r="R381" s="179">
        <f>Q381*H381</f>
        <v>1.3211000000000001E-2</v>
      </c>
      <c r="S381" s="179">
        <v>0</v>
      </c>
      <c r="T381" s="180">
        <f>S381*H381</f>
        <v>0</v>
      </c>
      <c r="AR381" s="13" t="s">
        <v>218</v>
      </c>
      <c r="AT381" s="13" t="s">
        <v>142</v>
      </c>
      <c r="AU381" s="13" t="s">
        <v>84</v>
      </c>
      <c r="AY381" s="13" t="s">
        <v>139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13" t="s">
        <v>82</v>
      </c>
      <c r="BK381" s="181">
        <f>ROUND(I381*H381,2)</f>
        <v>0</v>
      </c>
      <c r="BL381" s="13" t="s">
        <v>218</v>
      </c>
      <c r="BM381" s="13" t="s">
        <v>809</v>
      </c>
    </row>
    <row r="382" spans="2:65" s="1" customFormat="1" ht="11.25">
      <c r="B382" s="30"/>
      <c r="C382" s="31"/>
      <c r="D382" s="182" t="s">
        <v>148</v>
      </c>
      <c r="E382" s="31"/>
      <c r="F382" s="183" t="s">
        <v>810</v>
      </c>
      <c r="G382" s="31"/>
      <c r="H382" s="31"/>
      <c r="I382" s="99"/>
      <c r="J382" s="31"/>
      <c r="K382" s="31"/>
      <c r="L382" s="34"/>
      <c r="M382" s="184"/>
      <c r="N382" s="56"/>
      <c r="O382" s="56"/>
      <c r="P382" s="56"/>
      <c r="Q382" s="56"/>
      <c r="R382" s="56"/>
      <c r="S382" s="56"/>
      <c r="T382" s="57"/>
      <c r="AT382" s="13" t="s">
        <v>148</v>
      </c>
      <c r="AU382" s="13" t="s">
        <v>84</v>
      </c>
    </row>
    <row r="383" spans="2:65" s="1" customFormat="1" ht="16.5" customHeight="1">
      <c r="B383" s="30"/>
      <c r="C383" s="170" t="s">
        <v>811</v>
      </c>
      <c r="D383" s="170" t="s">
        <v>142</v>
      </c>
      <c r="E383" s="171" t="s">
        <v>792</v>
      </c>
      <c r="F383" s="172" t="s">
        <v>793</v>
      </c>
      <c r="G383" s="173" t="s">
        <v>153</v>
      </c>
      <c r="H383" s="174">
        <v>120.1</v>
      </c>
      <c r="I383" s="175"/>
      <c r="J383" s="176">
        <f>ROUND(I383*H383,2)</f>
        <v>0</v>
      </c>
      <c r="K383" s="172" t="s">
        <v>154</v>
      </c>
      <c r="L383" s="34"/>
      <c r="M383" s="177" t="s">
        <v>19</v>
      </c>
      <c r="N383" s="178" t="s">
        <v>45</v>
      </c>
      <c r="O383" s="56"/>
      <c r="P383" s="179">
        <f>O383*H383</f>
        <v>0</v>
      </c>
      <c r="Q383" s="179">
        <v>8.0000000000000007E-5</v>
      </c>
      <c r="R383" s="179">
        <f>Q383*H383</f>
        <v>9.6080000000000002E-3</v>
      </c>
      <c r="S383" s="179">
        <v>0</v>
      </c>
      <c r="T383" s="180">
        <f>S383*H383</f>
        <v>0</v>
      </c>
      <c r="AR383" s="13" t="s">
        <v>218</v>
      </c>
      <c r="AT383" s="13" t="s">
        <v>142</v>
      </c>
      <c r="AU383" s="13" t="s">
        <v>84</v>
      </c>
      <c r="AY383" s="13" t="s">
        <v>139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13" t="s">
        <v>82</v>
      </c>
      <c r="BK383" s="181">
        <f>ROUND(I383*H383,2)</f>
        <v>0</v>
      </c>
      <c r="BL383" s="13" t="s">
        <v>218</v>
      </c>
      <c r="BM383" s="13" t="s">
        <v>812</v>
      </c>
    </row>
    <row r="384" spans="2:65" s="1" customFormat="1" ht="19.5">
      <c r="B384" s="30"/>
      <c r="C384" s="31"/>
      <c r="D384" s="182" t="s">
        <v>148</v>
      </c>
      <c r="E384" s="31"/>
      <c r="F384" s="183" t="s">
        <v>795</v>
      </c>
      <c r="G384" s="31"/>
      <c r="H384" s="31"/>
      <c r="I384" s="99"/>
      <c r="J384" s="31"/>
      <c r="K384" s="31"/>
      <c r="L384" s="34"/>
      <c r="M384" s="184"/>
      <c r="N384" s="56"/>
      <c r="O384" s="56"/>
      <c r="P384" s="56"/>
      <c r="Q384" s="56"/>
      <c r="R384" s="56"/>
      <c r="S384" s="56"/>
      <c r="T384" s="57"/>
      <c r="AT384" s="13" t="s">
        <v>148</v>
      </c>
      <c r="AU384" s="13" t="s">
        <v>84</v>
      </c>
    </row>
    <row r="385" spans="2:65" s="1" customFormat="1" ht="16.5" customHeight="1">
      <c r="B385" s="30"/>
      <c r="C385" s="170" t="s">
        <v>813</v>
      </c>
      <c r="D385" s="170" t="s">
        <v>142</v>
      </c>
      <c r="E385" s="171" t="s">
        <v>814</v>
      </c>
      <c r="F385" s="172" t="s">
        <v>815</v>
      </c>
      <c r="G385" s="173" t="s">
        <v>163</v>
      </c>
      <c r="H385" s="174">
        <v>53</v>
      </c>
      <c r="I385" s="175"/>
      <c r="J385" s="176">
        <f>ROUND(I385*H385,2)</f>
        <v>0</v>
      </c>
      <c r="K385" s="172" t="s">
        <v>154</v>
      </c>
      <c r="L385" s="34"/>
      <c r="M385" s="177" t="s">
        <v>19</v>
      </c>
      <c r="N385" s="178" t="s">
        <v>45</v>
      </c>
      <c r="O385" s="56"/>
      <c r="P385" s="179">
        <f>O385*H385</f>
        <v>0</v>
      </c>
      <c r="Q385" s="179">
        <v>3.0000000000000001E-5</v>
      </c>
      <c r="R385" s="179">
        <f>Q385*H385</f>
        <v>1.5900000000000001E-3</v>
      </c>
      <c r="S385" s="179">
        <v>0</v>
      </c>
      <c r="T385" s="180">
        <f>S385*H385</f>
        <v>0</v>
      </c>
      <c r="AR385" s="13" t="s">
        <v>218</v>
      </c>
      <c r="AT385" s="13" t="s">
        <v>142</v>
      </c>
      <c r="AU385" s="13" t="s">
        <v>84</v>
      </c>
      <c r="AY385" s="13" t="s">
        <v>139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13" t="s">
        <v>82</v>
      </c>
      <c r="BK385" s="181">
        <f>ROUND(I385*H385,2)</f>
        <v>0</v>
      </c>
      <c r="BL385" s="13" t="s">
        <v>218</v>
      </c>
      <c r="BM385" s="13" t="s">
        <v>816</v>
      </c>
    </row>
    <row r="386" spans="2:65" s="1" customFormat="1" ht="11.25">
      <c r="B386" s="30"/>
      <c r="C386" s="31"/>
      <c r="D386" s="182" t="s">
        <v>148</v>
      </c>
      <c r="E386" s="31"/>
      <c r="F386" s="183" t="s">
        <v>817</v>
      </c>
      <c r="G386" s="31"/>
      <c r="H386" s="31"/>
      <c r="I386" s="99"/>
      <c r="J386" s="31"/>
      <c r="K386" s="31"/>
      <c r="L386" s="34"/>
      <c r="M386" s="184"/>
      <c r="N386" s="56"/>
      <c r="O386" s="56"/>
      <c r="P386" s="56"/>
      <c r="Q386" s="56"/>
      <c r="R386" s="56"/>
      <c r="S386" s="56"/>
      <c r="T386" s="57"/>
      <c r="AT386" s="13" t="s">
        <v>148</v>
      </c>
      <c r="AU386" s="13" t="s">
        <v>84</v>
      </c>
    </row>
    <row r="387" spans="2:65" s="1" customFormat="1" ht="16.5" customHeight="1">
      <c r="B387" s="30"/>
      <c r="C387" s="170" t="s">
        <v>818</v>
      </c>
      <c r="D387" s="170" t="s">
        <v>142</v>
      </c>
      <c r="E387" s="171" t="s">
        <v>819</v>
      </c>
      <c r="F387" s="172" t="s">
        <v>820</v>
      </c>
      <c r="G387" s="173" t="s">
        <v>153</v>
      </c>
      <c r="H387" s="174">
        <v>120.1</v>
      </c>
      <c r="I387" s="175"/>
      <c r="J387" s="176">
        <f>ROUND(I387*H387,2)</f>
        <v>0</v>
      </c>
      <c r="K387" s="172" t="s">
        <v>154</v>
      </c>
      <c r="L387" s="34"/>
      <c r="M387" s="177" t="s">
        <v>19</v>
      </c>
      <c r="N387" s="178" t="s">
        <v>45</v>
      </c>
      <c r="O387" s="56"/>
      <c r="P387" s="179">
        <f>O387*H387</f>
        <v>0</v>
      </c>
      <c r="Q387" s="179">
        <v>1.3999999999999999E-4</v>
      </c>
      <c r="R387" s="179">
        <f>Q387*H387</f>
        <v>1.6813999999999999E-2</v>
      </c>
      <c r="S387" s="179">
        <v>0</v>
      </c>
      <c r="T387" s="180">
        <f>S387*H387</f>
        <v>0</v>
      </c>
      <c r="AR387" s="13" t="s">
        <v>218</v>
      </c>
      <c r="AT387" s="13" t="s">
        <v>142</v>
      </c>
      <c r="AU387" s="13" t="s">
        <v>84</v>
      </c>
      <c r="AY387" s="13" t="s">
        <v>139</v>
      </c>
      <c r="BE387" s="181">
        <f>IF(N387="základní",J387,0)</f>
        <v>0</v>
      </c>
      <c r="BF387" s="181">
        <f>IF(N387="snížená",J387,0)</f>
        <v>0</v>
      </c>
      <c r="BG387" s="181">
        <f>IF(N387="zákl. přenesená",J387,0)</f>
        <v>0</v>
      </c>
      <c r="BH387" s="181">
        <f>IF(N387="sníž. přenesená",J387,0)</f>
        <v>0</v>
      </c>
      <c r="BI387" s="181">
        <f>IF(N387="nulová",J387,0)</f>
        <v>0</v>
      </c>
      <c r="BJ387" s="13" t="s">
        <v>82</v>
      </c>
      <c r="BK387" s="181">
        <f>ROUND(I387*H387,2)</f>
        <v>0</v>
      </c>
      <c r="BL387" s="13" t="s">
        <v>218</v>
      </c>
      <c r="BM387" s="13" t="s">
        <v>821</v>
      </c>
    </row>
    <row r="388" spans="2:65" s="1" customFormat="1" ht="19.5">
      <c r="B388" s="30"/>
      <c r="C388" s="31"/>
      <c r="D388" s="182" t="s">
        <v>148</v>
      </c>
      <c r="E388" s="31"/>
      <c r="F388" s="183" t="s">
        <v>822</v>
      </c>
      <c r="G388" s="31"/>
      <c r="H388" s="31"/>
      <c r="I388" s="99"/>
      <c r="J388" s="31"/>
      <c r="K388" s="31"/>
      <c r="L388" s="34"/>
      <c r="M388" s="184"/>
      <c r="N388" s="56"/>
      <c r="O388" s="56"/>
      <c r="P388" s="56"/>
      <c r="Q388" s="56"/>
      <c r="R388" s="56"/>
      <c r="S388" s="56"/>
      <c r="T388" s="57"/>
      <c r="AT388" s="13" t="s">
        <v>148</v>
      </c>
      <c r="AU388" s="13" t="s">
        <v>84</v>
      </c>
    </row>
    <row r="389" spans="2:65" s="1" customFormat="1" ht="16.5" customHeight="1">
      <c r="B389" s="30"/>
      <c r="C389" s="170" t="s">
        <v>823</v>
      </c>
      <c r="D389" s="170" t="s">
        <v>142</v>
      </c>
      <c r="E389" s="171" t="s">
        <v>797</v>
      </c>
      <c r="F389" s="172" t="s">
        <v>798</v>
      </c>
      <c r="G389" s="173" t="s">
        <v>153</v>
      </c>
      <c r="H389" s="174">
        <v>120.1</v>
      </c>
      <c r="I389" s="175"/>
      <c r="J389" s="176">
        <f>ROUND(I389*H389,2)</f>
        <v>0</v>
      </c>
      <c r="K389" s="172" t="s">
        <v>154</v>
      </c>
      <c r="L389" s="34"/>
      <c r="M389" s="177" t="s">
        <v>19</v>
      </c>
      <c r="N389" s="178" t="s">
        <v>45</v>
      </c>
      <c r="O389" s="56"/>
      <c r="P389" s="179">
        <f>O389*H389</f>
        <v>0</v>
      </c>
      <c r="Q389" s="179">
        <v>1.2999999999999999E-4</v>
      </c>
      <c r="R389" s="179">
        <f>Q389*H389</f>
        <v>1.5612999999999998E-2</v>
      </c>
      <c r="S389" s="179">
        <v>0</v>
      </c>
      <c r="T389" s="180">
        <f>S389*H389</f>
        <v>0</v>
      </c>
      <c r="AR389" s="13" t="s">
        <v>218</v>
      </c>
      <c r="AT389" s="13" t="s">
        <v>142</v>
      </c>
      <c r="AU389" s="13" t="s">
        <v>84</v>
      </c>
      <c r="AY389" s="13" t="s">
        <v>139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13" t="s">
        <v>82</v>
      </c>
      <c r="BK389" s="181">
        <f>ROUND(I389*H389,2)</f>
        <v>0</v>
      </c>
      <c r="BL389" s="13" t="s">
        <v>218</v>
      </c>
      <c r="BM389" s="13" t="s">
        <v>824</v>
      </c>
    </row>
    <row r="390" spans="2:65" s="1" customFormat="1" ht="11.25">
      <c r="B390" s="30"/>
      <c r="C390" s="31"/>
      <c r="D390" s="182" t="s">
        <v>148</v>
      </c>
      <c r="E390" s="31"/>
      <c r="F390" s="183" t="s">
        <v>800</v>
      </c>
      <c r="G390" s="31"/>
      <c r="H390" s="31"/>
      <c r="I390" s="99"/>
      <c r="J390" s="31"/>
      <c r="K390" s="31"/>
      <c r="L390" s="34"/>
      <c r="M390" s="184"/>
      <c r="N390" s="56"/>
      <c r="O390" s="56"/>
      <c r="P390" s="56"/>
      <c r="Q390" s="56"/>
      <c r="R390" s="56"/>
      <c r="S390" s="56"/>
      <c r="T390" s="57"/>
      <c r="AT390" s="13" t="s">
        <v>148</v>
      </c>
      <c r="AU390" s="13" t="s">
        <v>84</v>
      </c>
    </row>
    <row r="391" spans="2:65" s="1" customFormat="1" ht="16.5" customHeight="1">
      <c r="B391" s="30"/>
      <c r="C391" s="170" t="s">
        <v>825</v>
      </c>
      <c r="D391" s="170" t="s">
        <v>142</v>
      </c>
      <c r="E391" s="171" t="s">
        <v>802</v>
      </c>
      <c r="F391" s="172" t="s">
        <v>803</v>
      </c>
      <c r="G391" s="173" t="s">
        <v>153</v>
      </c>
      <c r="H391" s="174">
        <v>120.1</v>
      </c>
      <c r="I391" s="175"/>
      <c r="J391" s="176">
        <f>ROUND(I391*H391,2)</f>
        <v>0</v>
      </c>
      <c r="K391" s="172" t="s">
        <v>154</v>
      </c>
      <c r="L391" s="34"/>
      <c r="M391" s="177" t="s">
        <v>19</v>
      </c>
      <c r="N391" s="178" t="s">
        <v>45</v>
      </c>
      <c r="O391" s="56"/>
      <c r="P391" s="179">
        <f>O391*H391</f>
        <v>0</v>
      </c>
      <c r="Q391" s="179">
        <v>3.4000000000000002E-4</v>
      </c>
      <c r="R391" s="179">
        <f>Q391*H391</f>
        <v>4.0834000000000002E-2</v>
      </c>
      <c r="S391" s="179">
        <v>0</v>
      </c>
      <c r="T391" s="180">
        <f>S391*H391</f>
        <v>0</v>
      </c>
      <c r="AR391" s="13" t="s">
        <v>218</v>
      </c>
      <c r="AT391" s="13" t="s">
        <v>142</v>
      </c>
      <c r="AU391" s="13" t="s">
        <v>84</v>
      </c>
      <c r="AY391" s="13" t="s">
        <v>139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13" t="s">
        <v>82</v>
      </c>
      <c r="BK391" s="181">
        <f>ROUND(I391*H391,2)</f>
        <v>0</v>
      </c>
      <c r="BL391" s="13" t="s">
        <v>218</v>
      </c>
      <c r="BM391" s="13" t="s">
        <v>826</v>
      </c>
    </row>
    <row r="392" spans="2:65" s="1" customFormat="1" ht="11.25">
      <c r="B392" s="30"/>
      <c r="C392" s="31"/>
      <c r="D392" s="182" t="s">
        <v>148</v>
      </c>
      <c r="E392" s="31"/>
      <c r="F392" s="183" t="s">
        <v>805</v>
      </c>
      <c r="G392" s="31"/>
      <c r="H392" s="31"/>
      <c r="I392" s="99"/>
      <c r="J392" s="31"/>
      <c r="K392" s="31"/>
      <c r="L392" s="34"/>
      <c r="M392" s="184"/>
      <c r="N392" s="56"/>
      <c r="O392" s="56"/>
      <c r="P392" s="56"/>
      <c r="Q392" s="56"/>
      <c r="R392" s="56"/>
      <c r="S392" s="56"/>
      <c r="T392" s="57"/>
      <c r="AT392" s="13" t="s">
        <v>148</v>
      </c>
      <c r="AU392" s="13" t="s">
        <v>84</v>
      </c>
    </row>
    <row r="393" spans="2:65" s="1" customFormat="1" ht="16.5" customHeight="1">
      <c r="B393" s="30"/>
      <c r="C393" s="170" t="s">
        <v>827</v>
      </c>
      <c r="D393" s="170" t="s">
        <v>142</v>
      </c>
      <c r="E393" s="171" t="s">
        <v>828</v>
      </c>
      <c r="F393" s="172" t="s">
        <v>829</v>
      </c>
      <c r="G393" s="173" t="s">
        <v>163</v>
      </c>
      <c r="H393" s="174">
        <v>26.6</v>
      </c>
      <c r="I393" s="175"/>
      <c r="J393" s="176">
        <f>ROUND(I393*H393,2)</f>
        <v>0</v>
      </c>
      <c r="K393" s="172" t="s">
        <v>154</v>
      </c>
      <c r="L393" s="34"/>
      <c r="M393" s="177" t="s">
        <v>19</v>
      </c>
      <c r="N393" s="178" t="s">
        <v>45</v>
      </c>
      <c r="O393" s="56"/>
      <c r="P393" s="179">
        <f>O393*H393</f>
        <v>0</v>
      </c>
      <c r="Q393" s="179">
        <v>1.0000000000000001E-5</v>
      </c>
      <c r="R393" s="179">
        <f>Q393*H393</f>
        <v>2.6600000000000001E-4</v>
      </c>
      <c r="S393" s="179">
        <v>0</v>
      </c>
      <c r="T393" s="180">
        <f>S393*H393</f>
        <v>0</v>
      </c>
      <c r="AR393" s="13" t="s">
        <v>218</v>
      </c>
      <c r="AT393" s="13" t="s">
        <v>142</v>
      </c>
      <c r="AU393" s="13" t="s">
        <v>84</v>
      </c>
      <c r="AY393" s="13" t="s">
        <v>139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13" t="s">
        <v>82</v>
      </c>
      <c r="BK393" s="181">
        <f>ROUND(I393*H393,2)</f>
        <v>0</v>
      </c>
      <c r="BL393" s="13" t="s">
        <v>218</v>
      </c>
      <c r="BM393" s="13" t="s">
        <v>830</v>
      </c>
    </row>
    <row r="394" spans="2:65" s="1" customFormat="1" ht="19.5">
      <c r="B394" s="30"/>
      <c r="C394" s="31"/>
      <c r="D394" s="182" t="s">
        <v>148</v>
      </c>
      <c r="E394" s="31"/>
      <c r="F394" s="183" t="s">
        <v>831</v>
      </c>
      <c r="G394" s="31"/>
      <c r="H394" s="31"/>
      <c r="I394" s="99"/>
      <c r="J394" s="31"/>
      <c r="K394" s="31"/>
      <c r="L394" s="34"/>
      <c r="M394" s="184"/>
      <c r="N394" s="56"/>
      <c r="O394" s="56"/>
      <c r="P394" s="56"/>
      <c r="Q394" s="56"/>
      <c r="R394" s="56"/>
      <c r="S394" s="56"/>
      <c r="T394" s="57"/>
      <c r="AT394" s="13" t="s">
        <v>148</v>
      </c>
      <c r="AU394" s="13" t="s">
        <v>84</v>
      </c>
    </row>
    <row r="395" spans="2:65" s="1" customFormat="1" ht="16.5" customHeight="1">
      <c r="B395" s="30"/>
      <c r="C395" s="170" t="s">
        <v>832</v>
      </c>
      <c r="D395" s="170" t="s">
        <v>142</v>
      </c>
      <c r="E395" s="171" t="s">
        <v>833</v>
      </c>
      <c r="F395" s="172" t="s">
        <v>834</v>
      </c>
      <c r="G395" s="173" t="s">
        <v>163</v>
      </c>
      <c r="H395" s="174">
        <v>26.6</v>
      </c>
      <c r="I395" s="175"/>
      <c r="J395" s="176">
        <f>ROUND(I395*H395,2)</f>
        <v>0</v>
      </c>
      <c r="K395" s="172" t="s">
        <v>154</v>
      </c>
      <c r="L395" s="34"/>
      <c r="M395" s="177" t="s">
        <v>19</v>
      </c>
      <c r="N395" s="178" t="s">
        <v>45</v>
      </c>
      <c r="O395" s="56"/>
      <c r="P395" s="179">
        <f>O395*H395</f>
        <v>0</v>
      </c>
      <c r="Q395" s="179">
        <v>3.0000000000000001E-5</v>
      </c>
      <c r="R395" s="179">
        <f>Q395*H395</f>
        <v>7.980000000000001E-4</v>
      </c>
      <c r="S395" s="179">
        <v>0</v>
      </c>
      <c r="T395" s="180">
        <f>S395*H395</f>
        <v>0</v>
      </c>
      <c r="AR395" s="13" t="s">
        <v>218</v>
      </c>
      <c r="AT395" s="13" t="s">
        <v>142</v>
      </c>
      <c r="AU395" s="13" t="s">
        <v>84</v>
      </c>
      <c r="AY395" s="13" t="s">
        <v>139</v>
      </c>
      <c r="BE395" s="181">
        <f>IF(N395="základní",J395,0)</f>
        <v>0</v>
      </c>
      <c r="BF395" s="181">
        <f>IF(N395="snížená",J395,0)</f>
        <v>0</v>
      </c>
      <c r="BG395" s="181">
        <f>IF(N395="zákl. přenesená",J395,0)</f>
        <v>0</v>
      </c>
      <c r="BH395" s="181">
        <f>IF(N395="sníž. přenesená",J395,0)</f>
        <v>0</v>
      </c>
      <c r="BI395" s="181">
        <f>IF(N395="nulová",J395,0)</f>
        <v>0</v>
      </c>
      <c r="BJ395" s="13" t="s">
        <v>82</v>
      </c>
      <c r="BK395" s="181">
        <f>ROUND(I395*H395,2)</f>
        <v>0</v>
      </c>
      <c r="BL395" s="13" t="s">
        <v>218</v>
      </c>
      <c r="BM395" s="13" t="s">
        <v>835</v>
      </c>
    </row>
    <row r="396" spans="2:65" s="1" customFormat="1" ht="19.5">
      <c r="B396" s="30"/>
      <c r="C396" s="31"/>
      <c r="D396" s="182" t="s">
        <v>148</v>
      </c>
      <c r="E396" s="31"/>
      <c r="F396" s="183" t="s">
        <v>836</v>
      </c>
      <c r="G396" s="31"/>
      <c r="H396" s="31"/>
      <c r="I396" s="99"/>
      <c r="J396" s="31"/>
      <c r="K396" s="31"/>
      <c r="L396" s="34"/>
      <c r="M396" s="184"/>
      <c r="N396" s="56"/>
      <c r="O396" s="56"/>
      <c r="P396" s="56"/>
      <c r="Q396" s="56"/>
      <c r="R396" s="56"/>
      <c r="S396" s="56"/>
      <c r="T396" s="57"/>
      <c r="AT396" s="13" t="s">
        <v>148</v>
      </c>
      <c r="AU396" s="13" t="s">
        <v>84</v>
      </c>
    </row>
    <row r="397" spans="2:65" s="1" customFormat="1" ht="16.5" customHeight="1">
      <c r="B397" s="30"/>
      <c r="C397" s="170" t="s">
        <v>837</v>
      </c>
      <c r="D397" s="170" t="s">
        <v>142</v>
      </c>
      <c r="E397" s="171" t="s">
        <v>838</v>
      </c>
      <c r="F397" s="172" t="s">
        <v>839</v>
      </c>
      <c r="G397" s="173" t="s">
        <v>163</v>
      </c>
      <c r="H397" s="174">
        <v>26.6</v>
      </c>
      <c r="I397" s="175"/>
      <c r="J397" s="176">
        <f>ROUND(I397*H397,2)</f>
        <v>0</v>
      </c>
      <c r="K397" s="172" t="s">
        <v>154</v>
      </c>
      <c r="L397" s="34"/>
      <c r="M397" s="177" t="s">
        <v>19</v>
      </c>
      <c r="N397" s="178" t="s">
        <v>45</v>
      </c>
      <c r="O397" s="56"/>
      <c r="P397" s="179">
        <f>O397*H397</f>
        <v>0</v>
      </c>
      <c r="Q397" s="179">
        <v>4.0000000000000003E-5</v>
      </c>
      <c r="R397" s="179">
        <f>Q397*H397</f>
        <v>1.0640000000000001E-3</v>
      </c>
      <c r="S397" s="179">
        <v>0</v>
      </c>
      <c r="T397" s="180">
        <f>S397*H397</f>
        <v>0</v>
      </c>
      <c r="AR397" s="13" t="s">
        <v>218</v>
      </c>
      <c r="AT397" s="13" t="s">
        <v>142</v>
      </c>
      <c r="AU397" s="13" t="s">
        <v>84</v>
      </c>
      <c r="AY397" s="13" t="s">
        <v>139</v>
      </c>
      <c r="BE397" s="181">
        <f>IF(N397="základní",J397,0)</f>
        <v>0</v>
      </c>
      <c r="BF397" s="181">
        <f>IF(N397="snížená",J397,0)</f>
        <v>0</v>
      </c>
      <c r="BG397" s="181">
        <f>IF(N397="zákl. přenesená",J397,0)</f>
        <v>0</v>
      </c>
      <c r="BH397" s="181">
        <f>IF(N397="sníž. přenesená",J397,0)</f>
        <v>0</v>
      </c>
      <c r="BI397" s="181">
        <f>IF(N397="nulová",J397,0)</f>
        <v>0</v>
      </c>
      <c r="BJ397" s="13" t="s">
        <v>82</v>
      </c>
      <c r="BK397" s="181">
        <f>ROUND(I397*H397,2)</f>
        <v>0</v>
      </c>
      <c r="BL397" s="13" t="s">
        <v>218</v>
      </c>
      <c r="BM397" s="13" t="s">
        <v>840</v>
      </c>
    </row>
    <row r="398" spans="2:65" s="1" customFormat="1" ht="11.25">
      <c r="B398" s="30"/>
      <c r="C398" s="31"/>
      <c r="D398" s="182" t="s">
        <v>148</v>
      </c>
      <c r="E398" s="31"/>
      <c r="F398" s="183" t="s">
        <v>841</v>
      </c>
      <c r="G398" s="31"/>
      <c r="H398" s="31"/>
      <c r="I398" s="99"/>
      <c r="J398" s="31"/>
      <c r="K398" s="31"/>
      <c r="L398" s="34"/>
      <c r="M398" s="184"/>
      <c r="N398" s="56"/>
      <c r="O398" s="56"/>
      <c r="P398" s="56"/>
      <c r="Q398" s="56"/>
      <c r="R398" s="56"/>
      <c r="S398" s="56"/>
      <c r="T398" s="57"/>
      <c r="AT398" s="13" t="s">
        <v>148</v>
      </c>
      <c r="AU398" s="13" t="s">
        <v>84</v>
      </c>
    </row>
    <row r="399" spans="2:65" s="1" customFormat="1" ht="16.5" customHeight="1">
      <c r="B399" s="30"/>
      <c r="C399" s="170" t="s">
        <v>842</v>
      </c>
      <c r="D399" s="170" t="s">
        <v>142</v>
      </c>
      <c r="E399" s="171" t="s">
        <v>843</v>
      </c>
      <c r="F399" s="172" t="s">
        <v>844</v>
      </c>
      <c r="G399" s="173" t="s">
        <v>163</v>
      </c>
      <c r="H399" s="174">
        <v>26.6</v>
      </c>
      <c r="I399" s="175"/>
      <c r="J399" s="176">
        <f>ROUND(I399*H399,2)</f>
        <v>0</v>
      </c>
      <c r="K399" s="172" t="s">
        <v>154</v>
      </c>
      <c r="L399" s="34"/>
      <c r="M399" s="177" t="s">
        <v>19</v>
      </c>
      <c r="N399" s="178" t="s">
        <v>45</v>
      </c>
      <c r="O399" s="56"/>
      <c r="P399" s="179">
        <f>O399*H399</f>
        <v>0</v>
      </c>
      <c r="Q399" s="179">
        <v>5.0000000000000002E-5</v>
      </c>
      <c r="R399" s="179">
        <f>Q399*H399</f>
        <v>1.3300000000000002E-3</v>
      </c>
      <c r="S399" s="179">
        <v>0</v>
      </c>
      <c r="T399" s="180">
        <f>S399*H399</f>
        <v>0</v>
      </c>
      <c r="AR399" s="13" t="s">
        <v>218</v>
      </c>
      <c r="AT399" s="13" t="s">
        <v>142</v>
      </c>
      <c r="AU399" s="13" t="s">
        <v>84</v>
      </c>
      <c r="AY399" s="13" t="s">
        <v>139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13" t="s">
        <v>82</v>
      </c>
      <c r="BK399" s="181">
        <f>ROUND(I399*H399,2)</f>
        <v>0</v>
      </c>
      <c r="BL399" s="13" t="s">
        <v>218</v>
      </c>
      <c r="BM399" s="13" t="s">
        <v>845</v>
      </c>
    </row>
    <row r="400" spans="2:65" s="1" customFormat="1" ht="11.25">
      <c r="B400" s="30"/>
      <c r="C400" s="31"/>
      <c r="D400" s="182" t="s">
        <v>148</v>
      </c>
      <c r="E400" s="31"/>
      <c r="F400" s="183" t="s">
        <v>846</v>
      </c>
      <c r="G400" s="31"/>
      <c r="H400" s="31"/>
      <c r="I400" s="99"/>
      <c r="J400" s="31"/>
      <c r="K400" s="31"/>
      <c r="L400" s="34"/>
      <c r="M400" s="184"/>
      <c r="N400" s="56"/>
      <c r="O400" s="56"/>
      <c r="P400" s="56"/>
      <c r="Q400" s="56"/>
      <c r="R400" s="56"/>
      <c r="S400" s="56"/>
      <c r="T400" s="57"/>
      <c r="AT400" s="13" t="s">
        <v>148</v>
      </c>
      <c r="AU400" s="13" t="s">
        <v>84</v>
      </c>
    </row>
    <row r="401" spans="2:65" s="1" customFormat="1" ht="16.5" customHeight="1">
      <c r="B401" s="30"/>
      <c r="C401" s="170" t="s">
        <v>847</v>
      </c>
      <c r="D401" s="170" t="s">
        <v>142</v>
      </c>
      <c r="E401" s="171" t="s">
        <v>848</v>
      </c>
      <c r="F401" s="172" t="s">
        <v>849</v>
      </c>
      <c r="G401" s="173" t="s">
        <v>163</v>
      </c>
      <c r="H401" s="174">
        <v>26.6</v>
      </c>
      <c r="I401" s="175"/>
      <c r="J401" s="176">
        <f>ROUND(I401*H401,2)</f>
        <v>0</v>
      </c>
      <c r="K401" s="172" t="s">
        <v>154</v>
      </c>
      <c r="L401" s="34"/>
      <c r="M401" s="177" t="s">
        <v>19</v>
      </c>
      <c r="N401" s="178" t="s">
        <v>45</v>
      </c>
      <c r="O401" s="56"/>
      <c r="P401" s="179">
        <f>O401*H401</f>
        <v>0</v>
      </c>
      <c r="Q401" s="179">
        <v>4.0000000000000003E-5</v>
      </c>
      <c r="R401" s="179">
        <f>Q401*H401</f>
        <v>1.0640000000000001E-3</v>
      </c>
      <c r="S401" s="179">
        <v>0</v>
      </c>
      <c r="T401" s="180">
        <f>S401*H401</f>
        <v>0</v>
      </c>
      <c r="AR401" s="13" t="s">
        <v>218</v>
      </c>
      <c r="AT401" s="13" t="s">
        <v>142</v>
      </c>
      <c r="AU401" s="13" t="s">
        <v>84</v>
      </c>
      <c r="AY401" s="13" t="s">
        <v>139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13" t="s">
        <v>82</v>
      </c>
      <c r="BK401" s="181">
        <f>ROUND(I401*H401,2)</f>
        <v>0</v>
      </c>
      <c r="BL401" s="13" t="s">
        <v>218</v>
      </c>
      <c r="BM401" s="13" t="s">
        <v>850</v>
      </c>
    </row>
    <row r="402" spans="2:65" s="1" customFormat="1" ht="11.25">
      <c r="B402" s="30"/>
      <c r="C402" s="31"/>
      <c r="D402" s="182" t="s">
        <v>148</v>
      </c>
      <c r="E402" s="31"/>
      <c r="F402" s="183" t="s">
        <v>851</v>
      </c>
      <c r="G402" s="31"/>
      <c r="H402" s="31"/>
      <c r="I402" s="99"/>
      <c r="J402" s="31"/>
      <c r="K402" s="31"/>
      <c r="L402" s="34"/>
      <c r="M402" s="184"/>
      <c r="N402" s="56"/>
      <c r="O402" s="56"/>
      <c r="P402" s="56"/>
      <c r="Q402" s="56"/>
      <c r="R402" s="56"/>
      <c r="S402" s="56"/>
      <c r="T402" s="57"/>
      <c r="AT402" s="13" t="s">
        <v>148</v>
      </c>
      <c r="AU402" s="13" t="s">
        <v>84</v>
      </c>
    </row>
    <row r="403" spans="2:65" s="1" customFormat="1" ht="16.5" customHeight="1">
      <c r="B403" s="30"/>
      <c r="C403" s="170" t="s">
        <v>852</v>
      </c>
      <c r="D403" s="170" t="s">
        <v>142</v>
      </c>
      <c r="E403" s="171" t="s">
        <v>853</v>
      </c>
      <c r="F403" s="172" t="s">
        <v>854</v>
      </c>
      <c r="G403" s="173" t="s">
        <v>163</v>
      </c>
      <c r="H403" s="174">
        <v>26.6</v>
      </c>
      <c r="I403" s="175"/>
      <c r="J403" s="176">
        <f>ROUND(I403*H403,2)</f>
        <v>0</v>
      </c>
      <c r="K403" s="172" t="s">
        <v>154</v>
      </c>
      <c r="L403" s="34"/>
      <c r="M403" s="177" t="s">
        <v>19</v>
      </c>
      <c r="N403" s="178" t="s">
        <v>45</v>
      </c>
      <c r="O403" s="56"/>
      <c r="P403" s="179">
        <f>O403*H403</f>
        <v>0</v>
      </c>
      <c r="Q403" s="179">
        <v>8.0000000000000007E-5</v>
      </c>
      <c r="R403" s="179">
        <f>Q403*H403</f>
        <v>2.1280000000000001E-3</v>
      </c>
      <c r="S403" s="179">
        <v>0</v>
      </c>
      <c r="T403" s="180">
        <f>S403*H403</f>
        <v>0</v>
      </c>
      <c r="AR403" s="13" t="s">
        <v>218</v>
      </c>
      <c r="AT403" s="13" t="s">
        <v>142</v>
      </c>
      <c r="AU403" s="13" t="s">
        <v>84</v>
      </c>
      <c r="AY403" s="13" t="s">
        <v>139</v>
      </c>
      <c r="BE403" s="181">
        <f>IF(N403="základní",J403,0)</f>
        <v>0</v>
      </c>
      <c r="BF403" s="181">
        <f>IF(N403="snížená",J403,0)</f>
        <v>0</v>
      </c>
      <c r="BG403" s="181">
        <f>IF(N403="zákl. přenesená",J403,0)</f>
        <v>0</v>
      </c>
      <c r="BH403" s="181">
        <f>IF(N403="sníž. přenesená",J403,0)</f>
        <v>0</v>
      </c>
      <c r="BI403" s="181">
        <f>IF(N403="nulová",J403,0)</f>
        <v>0</v>
      </c>
      <c r="BJ403" s="13" t="s">
        <v>82</v>
      </c>
      <c r="BK403" s="181">
        <f>ROUND(I403*H403,2)</f>
        <v>0</v>
      </c>
      <c r="BL403" s="13" t="s">
        <v>218</v>
      </c>
      <c r="BM403" s="13" t="s">
        <v>855</v>
      </c>
    </row>
    <row r="404" spans="2:65" s="1" customFormat="1" ht="11.25">
      <c r="B404" s="30"/>
      <c r="C404" s="31"/>
      <c r="D404" s="182" t="s">
        <v>148</v>
      </c>
      <c r="E404" s="31"/>
      <c r="F404" s="183" t="s">
        <v>856</v>
      </c>
      <c r="G404" s="31"/>
      <c r="H404" s="31"/>
      <c r="I404" s="99"/>
      <c r="J404" s="31"/>
      <c r="K404" s="31"/>
      <c r="L404" s="34"/>
      <c r="M404" s="184"/>
      <c r="N404" s="56"/>
      <c r="O404" s="56"/>
      <c r="P404" s="56"/>
      <c r="Q404" s="56"/>
      <c r="R404" s="56"/>
      <c r="S404" s="56"/>
      <c r="T404" s="57"/>
      <c r="AT404" s="13" t="s">
        <v>148</v>
      </c>
      <c r="AU404" s="13" t="s">
        <v>84</v>
      </c>
    </row>
    <row r="405" spans="2:65" s="1" customFormat="1" ht="16.5" customHeight="1">
      <c r="B405" s="30"/>
      <c r="C405" s="170" t="s">
        <v>857</v>
      </c>
      <c r="D405" s="170" t="s">
        <v>142</v>
      </c>
      <c r="E405" s="171" t="s">
        <v>858</v>
      </c>
      <c r="F405" s="172" t="s">
        <v>859</v>
      </c>
      <c r="G405" s="173" t="s">
        <v>153</v>
      </c>
      <c r="H405" s="174">
        <v>61.46</v>
      </c>
      <c r="I405" s="175"/>
      <c r="J405" s="176">
        <f>ROUND(I405*H405,2)</f>
        <v>0</v>
      </c>
      <c r="K405" s="172" t="s">
        <v>19</v>
      </c>
      <c r="L405" s="34"/>
      <c r="M405" s="177" t="s">
        <v>19</v>
      </c>
      <c r="N405" s="178" t="s">
        <v>45</v>
      </c>
      <c r="O405" s="56"/>
      <c r="P405" s="179">
        <f>O405*H405</f>
        <v>0</v>
      </c>
      <c r="Q405" s="179">
        <v>2.1000000000000001E-4</v>
      </c>
      <c r="R405" s="179">
        <f>Q405*H405</f>
        <v>1.2906600000000001E-2</v>
      </c>
      <c r="S405" s="179">
        <v>0</v>
      </c>
      <c r="T405" s="180">
        <f>S405*H405</f>
        <v>0</v>
      </c>
      <c r="AR405" s="13" t="s">
        <v>218</v>
      </c>
      <c r="AT405" s="13" t="s">
        <v>142</v>
      </c>
      <c r="AU405" s="13" t="s">
        <v>84</v>
      </c>
      <c r="AY405" s="13" t="s">
        <v>139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13" t="s">
        <v>82</v>
      </c>
      <c r="BK405" s="181">
        <f>ROUND(I405*H405,2)</f>
        <v>0</v>
      </c>
      <c r="BL405" s="13" t="s">
        <v>218</v>
      </c>
      <c r="BM405" s="13" t="s">
        <v>860</v>
      </c>
    </row>
    <row r="406" spans="2:65" s="1" customFormat="1" ht="11.25">
      <c r="B406" s="30"/>
      <c r="C406" s="31"/>
      <c r="D406" s="182" t="s">
        <v>148</v>
      </c>
      <c r="E406" s="31"/>
      <c r="F406" s="183" t="s">
        <v>861</v>
      </c>
      <c r="G406" s="31"/>
      <c r="H406" s="31"/>
      <c r="I406" s="99"/>
      <c r="J406" s="31"/>
      <c r="K406" s="31"/>
      <c r="L406" s="34"/>
      <c r="M406" s="184"/>
      <c r="N406" s="56"/>
      <c r="O406" s="56"/>
      <c r="P406" s="56"/>
      <c r="Q406" s="56"/>
      <c r="R406" s="56"/>
      <c r="S406" s="56"/>
      <c r="T406" s="57"/>
      <c r="AT406" s="13" t="s">
        <v>148</v>
      </c>
      <c r="AU406" s="13" t="s">
        <v>84</v>
      </c>
    </row>
    <row r="407" spans="2:65" s="10" customFormat="1" ht="22.9" customHeight="1">
      <c r="B407" s="154"/>
      <c r="C407" s="155"/>
      <c r="D407" s="156" t="s">
        <v>73</v>
      </c>
      <c r="E407" s="168" t="s">
        <v>862</v>
      </c>
      <c r="F407" s="168" t="s">
        <v>863</v>
      </c>
      <c r="G407" s="155"/>
      <c r="H407" s="155"/>
      <c r="I407" s="158"/>
      <c r="J407" s="169">
        <f>BK407</f>
        <v>0</v>
      </c>
      <c r="K407" s="155"/>
      <c r="L407" s="160"/>
      <c r="M407" s="161"/>
      <c r="N407" s="162"/>
      <c r="O407" s="162"/>
      <c r="P407" s="163">
        <f>SUM(P408:P413)</f>
        <v>0</v>
      </c>
      <c r="Q407" s="162"/>
      <c r="R407" s="163">
        <f>SUM(R408:R413)</f>
        <v>2.3321999999999999E-2</v>
      </c>
      <c r="S407" s="162"/>
      <c r="T407" s="164">
        <f>SUM(T408:T413)</f>
        <v>0</v>
      </c>
      <c r="AR407" s="165" t="s">
        <v>84</v>
      </c>
      <c r="AT407" s="166" t="s">
        <v>73</v>
      </c>
      <c r="AU407" s="166" t="s">
        <v>82</v>
      </c>
      <c r="AY407" s="165" t="s">
        <v>139</v>
      </c>
      <c r="BK407" s="167">
        <f>SUM(BK408:BK413)</f>
        <v>0</v>
      </c>
    </row>
    <row r="408" spans="2:65" s="1" customFormat="1" ht="16.5" customHeight="1">
      <c r="B408" s="30"/>
      <c r="C408" s="170" t="s">
        <v>864</v>
      </c>
      <c r="D408" s="170" t="s">
        <v>142</v>
      </c>
      <c r="E408" s="171" t="s">
        <v>865</v>
      </c>
      <c r="F408" s="172" t="s">
        <v>866</v>
      </c>
      <c r="G408" s="173" t="s">
        <v>145</v>
      </c>
      <c r="H408" s="174">
        <v>5</v>
      </c>
      <c r="I408" s="175"/>
      <c r="J408" s="176">
        <f>ROUND(I408*H408,2)</f>
        <v>0</v>
      </c>
      <c r="K408" s="172" t="s">
        <v>19</v>
      </c>
      <c r="L408" s="34"/>
      <c r="M408" s="177" t="s">
        <v>19</v>
      </c>
      <c r="N408" s="178" t="s">
        <v>45</v>
      </c>
      <c r="O408" s="56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13" t="s">
        <v>218</v>
      </c>
      <c r="AT408" s="13" t="s">
        <v>142</v>
      </c>
      <c r="AU408" s="13" t="s">
        <v>84</v>
      </c>
      <c r="AY408" s="13" t="s">
        <v>139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13" t="s">
        <v>82</v>
      </c>
      <c r="BK408" s="181">
        <f>ROUND(I408*H408,2)</f>
        <v>0</v>
      </c>
      <c r="BL408" s="13" t="s">
        <v>218</v>
      </c>
      <c r="BM408" s="13" t="s">
        <v>867</v>
      </c>
    </row>
    <row r="409" spans="2:65" s="1" customFormat="1" ht="11.25">
      <c r="B409" s="30"/>
      <c r="C409" s="31"/>
      <c r="D409" s="182" t="s">
        <v>148</v>
      </c>
      <c r="E409" s="31"/>
      <c r="F409" s="183" t="s">
        <v>866</v>
      </c>
      <c r="G409" s="31"/>
      <c r="H409" s="31"/>
      <c r="I409" s="99"/>
      <c r="J409" s="31"/>
      <c r="K409" s="31"/>
      <c r="L409" s="34"/>
      <c r="M409" s="184"/>
      <c r="N409" s="56"/>
      <c r="O409" s="56"/>
      <c r="P409" s="56"/>
      <c r="Q409" s="56"/>
      <c r="R409" s="56"/>
      <c r="S409" s="56"/>
      <c r="T409" s="57"/>
      <c r="AT409" s="13" t="s">
        <v>148</v>
      </c>
      <c r="AU409" s="13" t="s">
        <v>84</v>
      </c>
    </row>
    <row r="410" spans="2:65" s="1" customFormat="1" ht="16.5" customHeight="1">
      <c r="B410" s="30"/>
      <c r="C410" s="170" t="s">
        <v>868</v>
      </c>
      <c r="D410" s="170" t="s">
        <v>142</v>
      </c>
      <c r="E410" s="171" t="s">
        <v>869</v>
      </c>
      <c r="F410" s="172" t="s">
        <v>870</v>
      </c>
      <c r="G410" s="173" t="s">
        <v>153</v>
      </c>
      <c r="H410" s="174">
        <v>17.940000000000001</v>
      </c>
      <c r="I410" s="175"/>
      <c r="J410" s="176">
        <f>ROUND(I410*H410,2)</f>
        <v>0</v>
      </c>
      <c r="K410" s="172" t="s">
        <v>154</v>
      </c>
      <c r="L410" s="34"/>
      <c r="M410" s="177" t="s">
        <v>19</v>
      </c>
      <c r="N410" s="178" t="s">
        <v>45</v>
      </c>
      <c r="O410" s="56"/>
      <c r="P410" s="179">
        <f>O410*H410</f>
        <v>0</v>
      </c>
      <c r="Q410" s="179">
        <v>0</v>
      </c>
      <c r="R410" s="179">
        <f>Q410*H410</f>
        <v>0</v>
      </c>
      <c r="S410" s="179">
        <v>0</v>
      </c>
      <c r="T410" s="180">
        <f>S410*H410</f>
        <v>0</v>
      </c>
      <c r="AR410" s="13" t="s">
        <v>218</v>
      </c>
      <c r="AT410" s="13" t="s">
        <v>142</v>
      </c>
      <c r="AU410" s="13" t="s">
        <v>84</v>
      </c>
      <c r="AY410" s="13" t="s">
        <v>139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13" t="s">
        <v>82</v>
      </c>
      <c r="BK410" s="181">
        <f>ROUND(I410*H410,2)</f>
        <v>0</v>
      </c>
      <c r="BL410" s="13" t="s">
        <v>218</v>
      </c>
      <c r="BM410" s="13" t="s">
        <v>871</v>
      </c>
    </row>
    <row r="411" spans="2:65" s="1" customFormat="1" ht="11.25">
      <c r="B411" s="30"/>
      <c r="C411" s="31"/>
      <c r="D411" s="182" t="s">
        <v>148</v>
      </c>
      <c r="E411" s="31"/>
      <c r="F411" s="183" t="s">
        <v>872</v>
      </c>
      <c r="G411" s="31"/>
      <c r="H411" s="31"/>
      <c r="I411" s="99"/>
      <c r="J411" s="31"/>
      <c r="K411" s="31"/>
      <c r="L411" s="34"/>
      <c r="M411" s="184"/>
      <c r="N411" s="56"/>
      <c r="O411" s="56"/>
      <c r="P411" s="56"/>
      <c r="Q411" s="56"/>
      <c r="R411" s="56"/>
      <c r="S411" s="56"/>
      <c r="T411" s="57"/>
      <c r="AT411" s="13" t="s">
        <v>148</v>
      </c>
      <c r="AU411" s="13" t="s">
        <v>84</v>
      </c>
    </row>
    <row r="412" spans="2:65" s="1" customFormat="1" ht="16.5" customHeight="1">
      <c r="B412" s="30"/>
      <c r="C412" s="185" t="s">
        <v>873</v>
      </c>
      <c r="D412" s="185" t="s">
        <v>191</v>
      </c>
      <c r="E412" s="186" t="s">
        <v>874</v>
      </c>
      <c r="F412" s="187" t="s">
        <v>875</v>
      </c>
      <c r="G412" s="188" t="s">
        <v>153</v>
      </c>
      <c r="H412" s="189">
        <v>17.940000000000001</v>
      </c>
      <c r="I412" s="190"/>
      <c r="J412" s="191">
        <f>ROUND(I412*H412,2)</f>
        <v>0</v>
      </c>
      <c r="K412" s="187" t="s">
        <v>154</v>
      </c>
      <c r="L412" s="192"/>
      <c r="M412" s="193" t="s">
        <v>19</v>
      </c>
      <c r="N412" s="194" t="s">
        <v>45</v>
      </c>
      <c r="O412" s="56"/>
      <c r="P412" s="179">
        <f>O412*H412</f>
        <v>0</v>
      </c>
      <c r="Q412" s="179">
        <v>1.2999999999999999E-3</v>
      </c>
      <c r="R412" s="179">
        <f>Q412*H412</f>
        <v>2.3321999999999999E-2</v>
      </c>
      <c r="S412" s="179">
        <v>0</v>
      </c>
      <c r="T412" s="180">
        <f>S412*H412</f>
        <v>0</v>
      </c>
      <c r="AR412" s="13" t="s">
        <v>294</v>
      </c>
      <c r="AT412" s="13" t="s">
        <v>191</v>
      </c>
      <c r="AU412" s="13" t="s">
        <v>84</v>
      </c>
      <c r="AY412" s="13" t="s">
        <v>139</v>
      </c>
      <c r="BE412" s="181">
        <f>IF(N412="základní",J412,0)</f>
        <v>0</v>
      </c>
      <c r="BF412" s="181">
        <f>IF(N412="snížená",J412,0)</f>
        <v>0</v>
      </c>
      <c r="BG412" s="181">
        <f>IF(N412="zákl. přenesená",J412,0)</f>
        <v>0</v>
      </c>
      <c r="BH412" s="181">
        <f>IF(N412="sníž. přenesená",J412,0)</f>
        <v>0</v>
      </c>
      <c r="BI412" s="181">
        <f>IF(N412="nulová",J412,0)</f>
        <v>0</v>
      </c>
      <c r="BJ412" s="13" t="s">
        <v>82</v>
      </c>
      <c r="BK412" s="181">
        <f>ROUND(I412*H412,2)</f>
        <v>0</v>
      </c>
      <c r="BL412" s="13" t="s">
        <v>218</v>
      </c>
      <c r="BM412" s="13" t="s">
        <v>876</v>
      </c>
    </row>
    <row r="413" spans="2:65" s="1" customFormat="1" ht="11.25">
      <c r="B413" s="30"/>
      <c r="C413" s="31"/>
      <c r="D413" s="182" t="s">
        <v>148</v>
      </c>
      <c r="E413" s="31"/>
      <c r="F413" s="183" t="s">
        <v>875</v>
      </c>
      <c r="G413" s="31"/>
      <c r="H413" s="31"/>
      <c r="I413" s="99"/>
      <c r="J413" s="31"/>
      <c r="K413" s="31"/>
      <c r="L413" s="34"/>
      <c r="M413" s="184"/>
      <c r="N413" s="56"/>
      <c r="O413" s="56"/>
      <c r="P413" s="56"/>
      <c r="Q413" s="56"/>
      <c r="R413" s="56"/>
      <c r="S413" s="56"/>
      <c r="T413" s="57"/>
      <c r="AT413" s="13" t="s">
        <v>148</v>
      </c>
      <c r="AU413" s="13" t="s">
        <v>84</v>
      </c>
    </row>
    <row r="414" spans="2:65" s="10" customFormat="1" ht="25.9" customHeight="1">
      <c r="B414" s="154"/>
      <c r="C414" s="155"/>
      <c r="D414" s="156" t="s">
        <v>73</v>
      </c>
      <c r="E414" s="157" t="s">
        <v>191</v>
      </c>
      <c r="F414" s="157" t="s">
        <v>877</v>
      </c>
      <c r="G414" s="155"/>
      <c r="H414" s="155"/>
      <c r="I414" s="158"/>
      <c r="J414" s="159">
        <f>BK414</f>
        <v>0</v>
      </c>
      <c r="K414" s="155"/>
      <c r="L414" s="160"/>
      <c r="M414" s="161"/>
      <c r="N414" s="162"/>
      <c r="O414" s="162"/>
      <c r="P414" s="163">
        <f>P415</f>
        <v>0</v>
      </c>
      <c r="Q414" s="162"/>
      <c r="R414" s="163">
        <f>R415</f>
        <v>0</v>
      </c>
      <c r="S414" s="162"/>
      <c r="T414" s="164">
        <f>T415</f>
        <v>0.08</v>
      </c>
      <c r="AR414" s="165" t="s">
        <v>140</v>
      </c>
      <c r="AT414" s="166" t="s">
        <v>73</v>
      </c>
      <c r="AU414" s="166" t="s">
        <v>74</v>
      </c>
      <c r="AY414" s="165" t="s">
        <v>139</v>
      </c>
      <c r="BK414" s="167">
        <f>BK415</f>
        <v>0</v>
      </c>
    </row>
    <row r="415" spans="2:65" s="10" customFormat="1" ht="22.9" customHeight="1">
      <c r="B415" s="154"/>
      <c r="C415" s="155"/>
      <c r="D415" s="156" t="s">
        <v>73</v>
      </c>
      <c r="E415" s="168" t="s">
        <v>878</v>
      </c>
      <c r="F415" s="168" t="s">
        <v>879</v>
      </c>
      <c r="G415" s="155"/>
      <c r="H415" s="155"/>
      <c r="I415" s="158"/>
      <c r="J415" s="169">
        <f>BK415</f>
        <v>0</v>
      </c>
      <c r="K415" s="155"/>
      <c r="L415" s="160"/>
      <c r="M415" s="161"/>
      <c r="N415" s="162"/>
      <c r="O415" s="162"/>
      <c r="P415" s="163">
        <f>SUM(P416:P421)</f>
        <v>0</v>
      </c>
      <c r="Q415" s="162"/>
      <c r="R415" s="163">
        <f>SUM(R416:R421)</f>
        <v>0</v>
      </c>
      <c r="S415" s="162"/>
      <c r="T415" s="164">
        <f>SUM(T416:T421)</f>
        <v>0.08</v>
      </c>
      <c r="AR415" s="165" t="s">
        <v>140</v>
      </c>
      <c r="AT415" s="166" t="s">
        <v>73</v>
      </c>
      <c r="AU415" s="166" t="s">
        <v>82</v>
      </c>
      <c r="AY415" s="165" t="s">
        <v>139</v>
      </c>
      <c r="BK415" s="167">
        <f>SUM(BK416:BK421)</f>
        <v>0</v>
      </c>
    </row>
    <row r="416" spans="2:65" s="1" customFormat="1" ht="16.5" customHeight="1">
      <c r="B416" s="30"/>
      <c r="C416" s="170" t="s">
        <v>880</v>
      </c>
      <c r="D416" s="170" t="s">
        <v>142</v>
      </c>
      <c r="E416" s="171" t="s">
        <v>881</v>
      </c>
      <c r="F416" s="172" t="s">
        <v>882</v>
      </c>
      <c r="G416" s="173" t="s">
        <v>145</v>
      </c>
      <c r="H416" s="174">
        <v>3</v>
      </c>
      <c r="I416" s="175"/>
      <c r="J416" s="176">
        <f>ROUND(I416*H416,2)</f>
        <v>0</v>
      </c>
      <c r="K416" s="172" t="s">
        <v>19</v>
      </c>
      <c r="L416" s="34"/>
      <c r="M416" s="177" t="s">
        <v>19</v>
      </c>
      <c r="N416" s="178" t="s">
        <v>45</v>
      </c>
      <c r="O416" s="56"/>
      <c r="P416" s="179">
        <f>O416*H416</f>
        <v>0</v>
      </c>
      <c r="Q416" s="179">
        <v>0</v>
      </c>
      <c r="R416" s="179">
        <f>Q416*H416</f>
        <v>0</v>
      </c>
      <c r="S416" s="179">
        <v>0</v>
      </c>
      <c r="T416" s="180">
        <f>S416*H416</f>
        <v>0</v>
      </c>
      <c r="AR416" s="13" t="s">
        <v>459</v>
      </c>
      <c r="AT416" s="13" t="s">
        <v>142</v>
      </c>
      <c r="AU416" s="13" t="s">
        <v>84</v>
      </c>
      <c r="AY416" s="13" t="s">
        <v>139</v>
      </c>
      <c r="BE416" s="181">
        <f>IF(N416="základní",J416,0)</f>
        <v>0</v>
      </c>
      <c r="BF416" s="181">
        <f>IF(N416="snížená",J416,0)</f>
        <v>0</v>
      </c>
      <c r="BG416" s="181">
        <f>IF(N416="zákl. přenesená",J416,0)</f>
        <v>0</v>
      </c>
      <c r="BH416" s="181">
        <f>IF(N416="sníž. přenesená",J416,0)</f>
        <v>0</v>
      </c>
      <c r="BI416" s="181">
        <f>IF(N416="nulová",J416,0)</f>
        <v>0</v>
      </c>
      <c r="BJ416" s="13" t="s">
        <v>82</v>
      </c>
      <c r="BK416" s="181">
        <f>ROUND(I416*H416,2)</f>
        <v>0</v>
      </c>
      <c r="BL416" s="13" t="s">
        <v>459</v>
      </c>
      <c r="BM416" s="13" t="s">
        <v>883</v>
      </c>
    </row>
    <row r="417" spans="2:65" s="1" customFormat="1" ht="11.25">
      <c r="B417" s="30"/>
      <c r="C417" s="31"/>
      <c r="D417" s="182" t="s">
        <v>148</v>
      </c>
      <c r="E417" s="31"/>
      <c r="F417" s="183" t="s">
        <v>882</v>
      </c>
      <c r="G417" s="31"/>
      <c r="H417" s="31"/>
      <c r="I417" s="99"/>
      <c r="J417" s="31"/>
      <c r="K417" s="31"/>
      <c r="L417" s="34"/>
      <c r="M417" s="184"/>
      <c r="N417" s="56"/>
      <c r="O417" s="56"/>
      <c r="P417" s="56"/>
      <c r="Q417" s="56"/>
      <c r="R417" s="56"/>
      <c r="S417" s="56"/>
      <c r="T417" s="57"/>
      <c r="AT417" s="13" t="s">
        <v>148</v>
      </c>
      <c r="AU417" s="13" t="s">
        <v>84</v>
      </c>
    </row>
    <row r="418" spans="2:65" s="1" customFormat="1" ht="22.5" customHeight="1">
      <c r="B418" s="30"/>
      <c r="C418" s="170" t="s">
        <v>884</v>
      </c>
      <c r="D418" s="170" t="s">
        <v>142</v>
      </c>
      <c r="E418" s="171" t="s">
        <v>885</v>
      </c>
      <c r="F418" s="172" t="s">
        <v>886</v>
      </c>
      <c r="G418" s="173" t="s">
        <v>145</v>
      </c>
      <c r="H418" s="174">
        <v>1</v>
      </c>
      <c r="I418" s="175"/>
      <c r="J418" s="176">
        <f>ROUND(I418*H418,2)</f>
        <v>0</v>
      </c>
      <c r="K418" s="172" t="s">
        <v>19</v>
      </c>
      <c r="L418" s="34"/>
      <c r="M418" s="177" t="s">
        <v>19</v>
      </c>
      <c r="N418" s="178" t="s">
        <v>45</v>
      </c>
      <c r="O418" s="56"/>
      <c r="P418" s="179">
        <f>O418*H418</f>
        <v>0</v>
      </c>
      <c r="Q418" s="179">
        <v>0</v>
      </c>
      <c r="R418" s="179">
        <f>Q418*H418</f>
        <v>0</v>
      </c>
      <c r="S418" s="179">
        <v>0</v>
      </c>
      <c r="T418" s="180">
        <f>S418*H418</f>
        <v>0</v>
      </c>
      <c r="AR418" s="13" t="s">
        <v>459</v>
      </c>
      <c r="AT418" s="13" t="s">
        <v>142</v>
      </c>
      <c r="AU418" s="13" t="s">
        <v>84</v>
      </c>
      <c r="AY418" s="13" t="s">
        <v>139</v>
      </c>
      <c r="BE418" s="181">
        <f>IF(N418="základní",J418,0)</f>
        <v>0</v>
      </c>
      <c r="BF418" s="181">
        <f>IF(N418="snížená",J418,0)</f>
        <v>0</v>
      </c>
      <c r="BG418" s="181">
        <f>IF(N418="zákl. přenesená",J418,0)</f>
        <v>0</v>
      </c>
      <c r="BH418" s="181">
        <f>IF(N418="sníž. přenesená",J418,0)</f>
        <v>0</v>
      </c>
      <c r="BI418" s="181">
        <f>IF(N418="nulová",J418,0)</f>
        <v>0</v>
      </c>
      <c r="BJ418" s="13" t="s">
        <v>82</v>
      </c>
      <c r="BK418" s="181">
        <f>ROUND(I418*H418,2)</f>
        <v>0</v>
      </c>
      <c r="BL418" s="13" t="s">
        <v>459</v>
      </c>
      <c r="BM418" s="13" t="s">
        <v>887</v>
      </c>
    </row>
    <row r="419" spans="2:65" s="1" customFormat="1" ht="11.25">
      <c r="B419" s="30"/>
      <c r="C419" s="31"/>
      <c r="D419" s="182" t="s">
        <v>148</v>
      </c>
      <c r="E419" s="31"/>
      <c r="F419" s="183" t="s">
        <v>886</v>
      </c>
      <c r="G419" s="31"/>
      <c r="H419" s="31"/>
      <c r="I419" s="99"/>
      <c r="J419" s="31"/>
      <c r="K419" s="31"/>
      <c r="L419" s="34"/>
      <c r="M419" s="184"/>
      <c r="N419" s="56"/>
      <c r="O419" s="56"/>
      <c r="P419" s="56"/>
      <c r="Q419" s="56"/>
      <c r="R419" s="56"/>
      <c r="S419" s="56"/>
      <c r="T419" s="57"/>
      <c r="AT419" s="13" t="s">
        <v>148</v>
      </c>
      <c r="AU419" s="13" t="s">
        <v>84</v>
      </c>
    </row>
    <row r="420" spans="2:65" s="1" customFormat="1" ht="16.5" customHeight="1">
      <c r="B420" s="30"/>
      <c r="C420" s="170" t="s">
        <v>888</v>
      </c>
      <c r="D420" s="170" t="s">
        <v>142</v>
      </c>
      <c r="E420" s="171" t="s">
        <v>889</v>
      </c>
      <c r="F420" s="172" t="s">
        <v>890</v>
      </c>
      <c r="G420" s="173" t="s">
        <v>145</v>
      </c>
      <c r="H420" s="174">
        <v>4</v>
      </c>
      <c r="I420" s="175"/>
      <c r="J420" s="176">
        <f>ROUND(I420*H420,2)</f>
        <v>0</v>
      </c>
      <c r="K420" s="172" t="s">
        <v>19</v>
      </c>
      <c r="L420" s="34"/>
      <c r="M420" s="177" t="s">
        <v>19</v>
      </c>
      <c r="N420" s="178" t="s">
        <v>45</v>
      </c>
      <c r="O420" s="56"/>
      <c r="P420" s="179">
        <f>O420*H420</f>
        <v>0</v>
      </c>
      <c r="Q420" s="179">
        <v>0</v>
      </c>
      <c r="R420" s="179">
        <f>Q420*H420</f>
        <v>0</v>
      </c>
      <c r="S420" s="179">
        <v>0.02</v>
      </c>
      <c r="T420" s="180">
        <f>S420*H420</f>
        <v>0.08</v>
      </c>
      <c r="AR420" s="13" t="s">
        <v>459</v>
      </c>
      <c r="AT420" s="13" t="s">
        <v>142</v>
      </c>
      <c r="AU420" s="13" t="s">
        <v>84</v>
      </c>
      <c r="AY420" s="13" t="s">
        <v>139</v>
      </c>
      <c r="BE420" s="181">
        <f>IF(N420="základní",J420,0)</f>
        <v>0</v>
      </c>
      <c r="BF420" s="181">
        <f>IF(N420="snížená",J420,0)</f>
        <v>0</v>
      </c>
      <c r="BG420" s="181">
        <f>IF(N420="zákl. přenesená",J420,0)</f>
        <v>0</v>
      </c>
      <c r="BH420" s="181">
        <f>IF(N420="sníž. přenesená",J420,0)</f>
        <v>0</v>
      </c>
      <c r="BI420" s="181">
        <f>IF(N420="nulová",J420,0)</f>
        <v>0</v>
      </c>
      <c r="BJ420" s="13" t="s">
        <v>82</v>
      </c>
      <c r="BK420" s="181">
        <f>ROUND(I420*H420,2)</f>
        <v>0</v>
      </c>
      <c r="BL420" s="13" t="s">
        <v>459</v>
      </c>
      <c r="BM420" s="13" t="s">
        <v>891</v>
      </c>
    </row>
    <row r="421" spans="2:65" s="1" customFormat="1" ht="11.25">
      <c r="B421" s="30"/>
      <c r="C421" s="31"/>
      <c r="D421" s="182" t="s">
        <v>148</v>
      </c>
      <c r="E421" s="31"/>
      <c r="F421" s="183" t="s">
        <v>890</v>
      </c>
      <c r="G421" s="31"/>
      <c r="H421" s="31"/>
      <c r="I421" s="99"/>
      <c r="J421" s="31"/>
      <c r="K421" s="31"/>
      <c r="L421" s="34"/>
      <c r="M421" s="196"/>
      <c r="N421" s="197"/>
      <c r="O421" s="197"/>
      <c r="P421" s="197"/>
      <c r="Q421" s="197"/>
      <c r="R421" s="197"/>
      <c r="S421" s="197"/>
      <c r="T421" s="198"/>
      <c r="AT421" s="13" t="s">
        <v>148</v>
      </c>
      <c r="AU421" s="13" t="s">
        <v>84</v>
      </c>
    </row>
    <row r="422" spans="2:65" s="1" customFormat="1" ht="6.95" customHeight="1">
      <c r="B422" s="42"/>
      <c r="C422" s="43"/>
      <c r="D422" s="43"/>
      <c r="E422" s="43"/>
      <c r="F422" s="43"/>
      <c r="G422" s="43"/>
      <c r="H422" s="43"/>
      <c r="I422" s="121"/>
      <c r="J422" s="43"/>
      <c r="K422" s="43"/>
      <c r="L422" s="34"/>
    </row>
  </sheetData>
  <sheetProtection algorithmName="SHA-512" hashValue="TwmKUMbgkhC0o7SsBowOkNPLm5EQIHuO4jEmz3Rv6aTbV7LewM50fmsqEGqX21XKy2Zs4Gn6prb8gEYePYy7vg==" saltValue="81dqZJ7tNwTzH5XYoH7ipnnCDExpwpEgvPXT33QLmJD8LOidMD9HDUUr50Q9IeURg4UgLaCSV8pMeSmzyY3FiQ==" spinCount="100000" sheet="1" objects="1" scenarios="1" formatColumns="0" formatRows="0" autoFilter="0"/>
  <autoFilter ref="C95:K421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5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3" t="s">
        <v>87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84</v>
      </c>
    </row>
    <row r="4" spans="2:46" ht="24.95" customHeight="1">
      <c r="B4" s="16"/>
      <c r="D4" s="97" t="s">
        <v>100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6" t="str">
        <f>'Rekapitulace stavby'!K6</f>
        <v>Zruč nad Sázavou ON – oprava</v>
      </c>
      <c r="F7" s="317"/>
      <c r="G7" s="317"/>
      <c r="H7" s="317"/>
      <c r="L7" s="16"/>
    </row>
    <row r="8" spans="2:46" s="1" customFormat="1" ht="12" customHeight="1">
      <c r="B8" s="34"/>
      <c r="D8" s="98" t="s">
        <v>101</v>
      </c>
      <c r="I8" s="99"/>
      <c r="L8" s="34"/>
    </row>
    <row r="9" spans="2:46" s="1" customFormat="1" ht="36.950000000000003" customHeight="1">
      <c r="B9" s="34"/>
      <c r="E9" s="318" t="s">
        <v>892</v>
      </c>
      <c r="F9" s="319"/>
      <c r="G9" s="319"/>
      <c r="H9" s="31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22</v>
      </c>
      <c r="I12" s="100" t="s">
        <v>23</v>
      </c>
      <c r="J12" s="101" t="str">
        <f>'Rekapitulace stavby'!AN8</f>
        <v>4. 2. 2019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0" t="str">
        <f>'Rekapitulace stavby'!E14</f>
        <v>Vyplň údaj</v>
      </c>
      <c r="F18" s="321"/>
      <c r="G18" s="321"/>
      <c r="H18" s="32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322" t="s">
        <v>19</v>
      </c>
      <c r="F27" s="322"/>
      <c r="G27" s="322"/>
      <c r="H27" s="32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ROUND(J95,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ROUND((SUM(BE95:BE249)),  2)</f>
        <v>0</v>
      </c>
      <c r="I33" s="110">
        <v>0.21</v>
      </c>
      <c r="J33" s="109">
        <f>ROUND(((SUM(BE95:BE249))*I33),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ROUND((SUM(BF95:BF249)),  2)</f>
        <v>0</v>
      </c>
      <c r="I34" s="110">
        <v>0.15</v>
      </c>
      <c r="J34" s="109">
        <f>ROUND(((SUM(BF95:BF249))*I34),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ROUND((SUM(BG95:BG249)),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ROUND((SUM(BH95:BH249)),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ROUND((SUM(BI95:BI249)),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103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3" t="str">
        <f>E7</f>
        <v>Zruč nad Sázavou ON – oprava</v>
      </c>
      <c r="F48" s="324"/>
      <c r="G48" s="324"/>
      <c r="H48" s="324"/>
      <c r="I48" s="99"/>
      <c r="J48" s="31"/>
      <c r="K48" s="31"/>
      <c r="L48" s="34"/>
    </row>
    <row r="49" spans="2:47" s="1" customFormat="1" ht="12" customHeight="1">
      <c r="B49" s="30"/>
      <c r="C49" s="25" t="s">
        <v>101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6" t="str">
        <f>E9</f>
        <v>SO 02 - Ostatní venkovní opravy, zpevněné plochy</v>
      </c>
      <c r="F50" s="295"/>
      <c r="G50" s="295"/>
      <c r="H50" s="295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Zruč nad Sázavou</v>
      </c>
      <c r="G52" s="31"/>
      <c r="H52" s="31"/>
      <c r="I52" s="100" t="s">
        <v>23</v>
      </c>
      <c r="J52" s="51" t="str">
        <f>IF(J12="","",J12)</f>
        <v>4. 2. 2019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K. Svobodová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104</v>
      </c>
      <c r="D57" s="126"/>
      <c r="E57" s="126"/>
      <c r="F57" s="126"/>
      <c r="G57" s="126"/>
      <c r="H57" s="126"/>
      <c r="I57" s="127"/>
      <c r="J57" s="128" t="s">
        <v>105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J95</f>
        <v>0</v>
      </c>
      <c r="K59" s="31"/>
      <c r="L59" s="34"/>
      <c r="AU59" s="13" t="s">
        <v>106</v>
      </c>
    </row>
    <row r="60" spans="2:47" s="7" customFormat="1" ht="24.95" customHeight="1">
      <c r="B60" s="130"/>
      <c r="C60" s="131"/>
      <c r="D60" s="132" t="s">
        <v>107</v>
      </c>
      <c r="E60" s="133"/>
      <c r="F60" s="133"/>
      <c r="G60" s="133"/>
      <c r="H60" s="133"/>
      <c r="I60" s="134"/>
      <c r="J60" s="135">
        <f>J96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893</v>
      </c>
      <c r="E61" s="140"/>
      <c r="F61" s="140"/>
      <c r="G61" s="140"/>
      <c r="H61" s="140"/>
      <c r="I61" s="141"/>
      <c r="J61" s="142">
        <f>J97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894</v>
      </c>
      <c r="E62" s="140"/>
      <c r="F62" s="140"/>
      <c r="G62" s="140"/>
      <c r="H62" s="140"/>
      <c r="I62" s="141"/>
      <c r="J62" s="142">
        <f>J120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108</v>
      </c>
      <c r="E63" s="140"/>
      <c r="F63" s="140"/>
      <c r="G63" s="140"/>
      <c r="H63" s="140"/>
      <c r="I63" s="141"/>
      <c r="J63" s="142">
        <f>J133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895</v>
      </c>
      <c r="E64" s="140"/>
      <c r="F64" s="140"/>
      <c r="G64" s="140"/>
      <c r="H64" s="140"/>
      <c r="I64" s="141"/>
      <c r="J64" s="142">
        <f>J142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896</v>
      </c>
      <c r="E65" s="140"/>
      <c r="F65" s="140"/>
      <c r="G65" s="140"/>
      <c r="H65" s="140"/>
      <c r="I65" s="141"/>
      <c r="J65" s="142">
        <f>J151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109</v>
      </c>
      <c r="E66" s="140"/>
      <c r="F66" s="140"/>
      <c r="G66" s="140"/>
      <c r="H66" s="140"/>
      <c r="I66" s="141"/>
      <c r="J66" s="142">
        <f>J166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110</v>
      </c>
      <c r="E67" s="140"/>
      <c r="F67" s="140"/>
      <c r="G67" s="140"/>
      <c r="H67" s="140"/>
      <c r="I67" s="141"/>
      <c r="J67" s="142">
        <f>J169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111</v>
      </c>
      <c r="E68" s="140"/>
      <c r="F68" s="140"/>
      <c r="G68" s="140"/>
      <c r="H68" s="140"/>
      <c r="I68" s="141"/>
      <c r="J68" s="142">
        <f>J172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112</v>
      </c>
      <c r="E69" s="140"/>
      <c r="F69" s="140"/>
      <c r="G69" s="140"/>
      <c r="H69" s="140"/>
      <c r="I69" s="141"/>
      <c r="J69" s="142">
        <f>J195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897</v>
      </c>
      <c r="E70" s="140"/>
      <c r="F70" s="140"/>
      <c r="G70" s="140"/>
      <c r="H70" s="140"/>
      <c r="I70" s="141"/>
      <c r="J70" s="142">
        <f>J206</f>
        <v>0</v>
      </c>
      <c r="K70" s="138"/>
      <c r="L70" s="143"/>
    </row>
    <row r="71" spans="2:12" s="7" customFormat="1" ht="24.95" customHeight="1">
      <c r="B71" s="130"/>
      <c r="C71" s="131"/>
      <c r="D71" s="132" t="s">
        <v>113</v>
      </c>
      <c r="E71" s="133"/>
      <c r="F71" s="133"/>
      <c r="G71" s="133"/>
      <c r="H71" s="133"/>
      <c r="I71" s="134"/>
      <c r="J71" s="135">
        <f>J209</f>
        <v>0</v>
      </c>
      <c r="K71" s="131"/>
      <c r="L71" s="136"/>
    </row>
    <row r="72" spans="2:12" s="8" customFormat="1" ht="19.899999999999999" customHeight="1">
      <c r="B72" s="137"/>
      <c r="C72" s="138"/>
      <c r="D72" s="139" t="s">
        <v>898</v>
      </c>
      <c r="E72" s="140"/>
      <c r="F72" s="140"/>
      <c r="G72" s="140"/>
      <c r="H72" s="140"/>
      <c r="I72" s="141"/>
      <c r="J72" s="142">
        <f>J210</f>
        <v>0</v>
      </c>
      <c r="K72" s="138"/>
      <c r="L72" s="143"/>
    </row>
    <row r="73" spans="2:12" s="8" customFormat="1" ht="19.899999999999999" customHeight="1">
      <c r="B73" s="137"/>
      <c r="C73" s="138"/>
      <c r="D73" s="139" t="s">
        <v>119</v>
      </c>
      <c r="E73" s="140"/>
      <c r="F73" s="140"/>
      <c r="G73" s="140"/>
      <c r="H73" s="140"/>
      <c r="I73" s="141"/>
      <c r="J73" s="142">
        <f>J213</f>
        <v>0</v>
      </c>
      <c r="K73" s="138"/>
      <c r="L73" s="143"/>
    </row>
    <row r="74" spans="2:12" s="8" customFormat="1" ht="19.899999999999999" customHeight="1">
      <c r="B74" s="137"/>
      <c r="C74" s="138"/>
      <c r="D74" s="139" t="s">
        <v>899</v>
      </c>
      <c r="E74" s="140"/>
      <c r="F74" s="140"/>
      <c r="G74" s="140"/>
      <c r="H74" s="140"/>
      <c r="I74" s="141"/>
      <c r="J74" s="142">
        <f>J226</f>
        <v>0</v>
      </c>
      <c r="K74" s="138"/>
      <c r="L74" s="143"/>
    </row>
    <row r="75" spans="2:12" s="8" customFormat="1" ht="19.899999999999999" customHeight="1">
      <c r="B75" s="137"/>
      <c r="C75" s="138"/>
      <c r="D75" s="139" t="s">
        <v>900</v>
      </c>
      <c r="E75" s="140"/>
      <c r="F75" s="140"/>
      <c r="G75" s="140"/>
      <c r="H75" s="140"/>
      <c r="I75" s="141"/>
      <c r="J75" s="142">
        <f>J237</f>
        <v>0</v>
      </c>
      <c r="K75" s="138"/>
      <c r="L75" s="143"/>
    </row>
    <row r="76" spans="2:12" s="1" customFormat="1" ht="21.7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121"/>
      <c r="J77" s="43"/>
      <c r="K77" s="43"/>
      <c r="L77" s="34"/>
    </row>
    <row r="81" spans="2:63" s="1" customFormat="1" ht="6.95" customHeight="1">
      <c r="B81" s="44"/>
      <c r="C81" s="45"/>
      <c r="D81" s="45"/>
      <c r="E81" s="45"/>
      <c r="F81" s="45"/>
      <c r="G81" s="45"/>
      <c r="H81" s="45"/>
      <c r="I81" s="124"/>
      <c r="J81" s="45"/>
      <c r="K81" s="45"/>
      <c r="L81" s="34"/>
    </row>
    <row r="82" spans="2:63" s="1" customFormat="1" ht="24.95" customHeight="1">
      <c r="B82" s="30"/>
      <c r="C82" s="19" t="s">
        <v>124</v>
      </c>
      <c r="D82" s="31"/>
      <c r="E82" s="31"/>
      <c r="F82" s="31"/>
      <c r="G82" s="31"/>
      <c r="H82" s="31"/>
      <c r="I82" s="99"/>
      <c r="J82" s="31"/>
      <c r="K82" s="31"/>
      <c r="L82" s="34"/>
    </row>
    <row r="83" spans="2:63" s="1" customFormat="1" ht="6.9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3" s="1" customFormat="1" ht="12" customHeight="1">
      <c r="B84" s="30"/>
      <c r="C84" s="25" t="s">
        <v>16</v>
      </c>
      <c r="D84" s="31"/>
      <c r="E84" s="31"/>
      <c r="F84" s="31"/>
      <c r="G84" s="31"/>
      <c r="H84" s="31"/>
      <c r="I84" s="99"/>
      <c r="J84" s="31"/>
      <c r="K84" s="31"/>
      <c r="L84" s="34"/>
    </row>
    <row r="85" spans="2:63" s="1" customFormat="1" ht="16.5" customHeight="1">
      <c r="B85" s="30"/>
      <c r="C85" s="31"/>
      <c r="D85" s="31"/>
      <c r="E85" s="323" t="str">
        <f>E7</f>
        <v>Zruč nad Sázavou ON – oprava</v>
      </c>
      <c r="F85" s="324"/>
      <c r="G85" s="324"/>
      <c r="H85" s="324"/>
      <c r="I85" s="99"/>
      <c r="J85" s="31"/>
      <c r="K85" s="31"/>
      <c r="L85" s="34"/>
    </row>
    <row r="86" spans="2:63" s="1" customFormat="1" ht="12" customHeight="1">
      <c r="B86" s="30"/>
      <c r="C86" s="25" t="s">
        <v>101</v>
      </c>
      <c r="D86" s="31"/>
      <c r="E86" s="31"/>
      <c r="F86" s="31"/>
      <c r="G86" s="31"/>
      <c r="H86" s="31"/>
      <c r="I86" s="99"/>
      <c r="J86" s="31"/>
      <c r="K86" s="31"/>
      <c r="L86" s="34"/>
    </row>
    <row r="87" spans="2:63" s="1" customFormat="1" ht="16.5" customHeight="1">
      <c r="B87" s="30"/>
      <c r="C87" s="31"/>
      <c r="D87" s="31"/>
      <c r="E87" s="296" t="str">
        <f>E9</f>
        <v>SO 02 - Ostatní venkovní opravy, zpevněné plochy</v>
      </c>
      <c r="F87" s="295"/>
      <c r="G87" s="295"/>
      <c r="H87" s="295"/>
      <c r="I87" s="99"/>
      <c r="J87" s="31"/>
      <c r="K87" s="31"/>
      <c r="L87" s="34"/>
    </row>
    <row r="88" spans="2:63" s="1" customFormat="1" ht="6.95" customHeight="1">
      <c r="B88" s="30"/>
      <c r="C88" s="31"/>
      <c r="D88" s="31"/>
      <c r="E88" s="31"/>
      <c r="F88" s="31"/>
      <c r="G88" s="31"/>
      <c r="H88" s="31"/>
      <c r="I88" s="99"/>
      <c r="J88" s="31"/>
      <c r="K88" s="31"/>
      <c r="L88" s="34"/>
    </row>
    <row r="89" spans="2:63" s="1" customFormat="1" ht="12" customHeight="1">
      <c r="B89" s="30"/>
      <c r="C89" s="25" t="s">
        <v>21</v>
      </c>
      <c r="D89" s="31"/>
      <c r="E89" s="31"/>
      <c r="F89" s="23" t="str">
        <f>F12</f>
        <v>Zruč nad Sázavou</v>
      </c>
      <c r="G89" s="31"/>
      <c r="H89" s="31"/>
      <c r="I89" s="100" t="s">
        <v>23</v>
      </c>
      <c r="J89" s="51" t="str">
        <f>IF(J12="","",J12)</f>
        <v>4. 2. 2019</v>
      </c>
      <c r="K89" s="31"/>
      <c r="L89" s="34"/>
    </row>
    <row r="90" spans="2:63" s="1" customFormat="1" ht="6.95" customHeight="1">
      <c r="B90" s="30"/>
      <c r="C90" s="31"/>
      <c r="D90" s="31"/>
      <c r="E90" s="31"/>
      <c r="F90" s="31"/>
      <c r="G90" s="31"/>
      <c r="H90" s="31"/>
      <c r="I90" s="99"/>
      <c r="J90" s="31"/>
      <c r="K90" s="31"/>
      <c r="L90" s="34"/>
    </row>
    <row r="91" spans="2:63" s="1" customFormat="1" ht="13.7" customHeight="1">
      <c r="B91" s="30"/>
      <c r="C91" s="25" t="s">
        <v>25</v>
      </c>
      <c r="D91" s="31"/>
      <c r="E91" s="31"/>
      <c r="F91" s="23" t="str">
        <f>E15</f>
        <v>Správa železniční dopravní cesty, s.o.</v>
      </c>
      <c r="G91" s="31"/>
      <c r="H91" s="31"/>
      <c r="I91" s="100" t="s">
        <v>33</v>
      </c>
      <c r="J91" s="28" t="str">
        <f>E21</f>
        <v xml:space="preserve"> </v>
      </c>
      <c r="K91" s="31"/>
      <c r="L91" s="34"/>
    </row>
    <row r="92" spans="2:63" s="1" customFormat="1" ht="13.7" customHeight="1">
      <c r="B92" s="30"/>
      <c r="C92" s="25" t="s">
        <v>31</v>
      </c>
      <c r="D92" s="31"/>
      <c r="E92" s="31"/>
      <c r="F92" s="23" t="str">
        <f>IF(E18="","",E18)</f>
        <v>Vyplň údaj</v>
      </c>
      <c r="G92" s="31"/>
      <c r="H92" s="31"/>
      <c r="I92" s="100" t="s">
        <v>36</v>
      </c>
      <c r="J92" s="28" t="str">
        <f>E24</f>
        <v>K. Svobodová</v>
      </c>
      <c r="K92" s="31"/>
      <c r="L92" s="34"/>
    </row>
    <row r="93" spans="2:63" s="1" customFormat="1" ht="10.35" customHeight="1">
      <c r="B93" s="30"/>
      <c r="C93" s="31"/>
      <c r="D93" s="31"/>
      <c r="E93" s="31"/>
      <c r="F93" s="31"/>
      <c r="G93" s="31"/>
      <c r="H93" s="31"/>
      <c r="I93" s="99"/>
      <c r="J93" s="31"/>
      <c r="K93" s="31"/>
      <c r="L93" s="34"/>
    </row>
    <row r="94" spans="2:63" s="9" customFormat="1" ht="29.25" customHeight="1">
      <c r="B94" s="144"/>
      <c r="C94" s="145" t="s">
        <v>125</v>
      </c>
      <c r="D94" s="146" t="s">
        <v>59</v>
      </c>
      <c r="E94" s="146" t="s">
        <v>55</v>
      </c>
      <c r="F94" s="146" t="s">
        <v>56</v>
      </c>
      <c r="G94" s="146" t="s">
        <v>126</v>
      </c>
      <c r="H94" s="146" t="s">
        <v>127</v>
      </c>
      <c r="I94" s="147" t="s">
        <v>128</v>
      </c>
      <c r="J94" s="146" t="s">
        <v>105</v>
      </c>
      <c r="K94" s="148" t="s">
        <v>129</v>
      </c>
      <c r="L94" s="149"/>
      <c r="M94" s="60" t="s">
        <v>19</v>
      </c>
      <c r="N94" s="61" t="s">
        <v>44</v>
      </c>
      <c r="O94" s="61" t="s">
        <v>130</v>
      </c>
      <c r="P94" s="61" t="s">
        <v>131</v>
      </c>
      <c r="Q94" s="61" t="s">
        <v>132</v>
      </c>
      <c r="R94" s="61" t="s">
        <v>133</v>
      </c>
      <c r="S94" s="61" t="s">
        <v>134</v>
      </c>
      <c r="T94" s="62" t="s">
        <v>135</v>
      </c>
    </row>
    <row r="95" spans="2:63" s="1" customFormat="1" ht="22.9" customHeight="1">
      <c r="B95" s="30"/>
      <c r="C95" s="67" t="s">
        <v>136</v>
      </c>
      <c r="D95" s="31"/>
      <c r="E95" s="31"/>
      <c r="F95" s="31"/>
      <c r="G95" s="31"/>
      <c r="H95" s="31"/>
      <c r="I95" s="99"/>
      <c r="J95" s="150">
        <f>BK95</f>
        <v>0</v>
      </c>
      <c r="K95" s="31"/>
      <c r="L95" s="34"/>
      <c r="M95" s="63"/>
      <c r="N95" s="64"/>
      <c r="O95" s="64"/>
      <c r="P95" s="151">
        <f>P96+P209</f>
        <v>0</v>
      </c>
      <c r="Q95" s="64"/>
      <c r="R95" s="151">
        <f>R96+R209</f>
        <v>69.668418000000003</v>
      </c>
      <c r="S95" s="64"/>
      <c r="T95" s="152">
        <f>T96+T209</f>
        <v>94.632149999999996</v>
      </c>
      <c r="AT95" s="13" t="s">
        <v>73</v>
      </c>
      <c r="AU95" s="13" t="s">
        <v>106</v>
      </c>
      <c r="BK95" s="153">
        <f>BK96+BK209</f>
        <v>0</v>
      </c>
    </row>
    <row r="96" spans="2:63" s="10" customFormat="1" ht="25.9" customHeight="1">
      <c r="B96" s="154"/>
      <c r="C96" s="155"/>
      <c r="D96" s="156" t="s">
        <v>73</v>
      </c>
      <c r="E96" s="157" t="s">
        <v>137</v>
      </c>
      <c r="F96" s="157" t="s">
        <v>138</v>
      </c>
      <c r="G96" s="155"/>
      <c r="H96" s="155"/>
      <c r="I96" s="158"/>
      <c r="J96" s="159">
        <f>BK96</f>
        <v>0</v>
      </c>
      <c r="K96" s="155"/>
      <c r="L96" s="160"/>
      <c r="M96" s="161"/>
      <c r="N96" s="162"/>
      <c r="O96" s="162"/>
      <c r="P96" s="163">
        <f>P97+P120+P133+P142+P151+P166+P169+P172+P195+P206</f>
        <v>0</v>
      </c>
      <c r="Q96" s="162"/>
      <c r="R96" s="163">
        <f>R97+R120+R133+R142+R151+R166+R169+R172+R195+R206</f>
        <v>56.055348000000002</v>
      </c>
      <c r="S96" s="162"/>
      <c r="T96" s="164">
        <f>T97+T120+T133+T142+T151+T166+T169+T172+T195+T206</f>
        <v>94.185149999999993</v>
      </c>
      <c r="AR96" s="165" t="s">
        <v>82</v>
      </c>
      <c r="AT96" s="166" t="s">
        <v>73</v>
      </c>
      <c r="AU96" s="166" t="s">
        <v>74</v>
      </c>
      <c r="AY96" s="165" t="s">
        <v>139</v>
      </c>
      <c r="BK96" s="167">
        <f>BK97+BK120+BK133+BK142+BK151+BK166+BK169+BK172+BK195+BK206</f>
        <v>0</v>
      </c>
    </row>
    <row r="97" spans="2:65" s="10" customFormat="1" ht="22.9" customHeight="1">
      <c r="B97" s="154"/>
      <c r="C97" s="155"/>
      <c r="D97" s="156" t="s">
        <v>73</v>
      </c>
      <c r="E97" s="168" t="s">
        <v>82</v>
      </c>
      <c r="F97" s="168" t="s">
        <v>901</v>
      </c>
      <c r="G97" s="155"/>
      <c r="H97" s="155"/>
      <c r="I97" s="158"/>
      <c r="J97" s="169">
        <f>BK97</f>
        <v>0</v>
      </c>
      <c r="K97" s="155"/>
      <c r="L97" s="160"/>
      <c r="M97" s="161"/>
      <c r="N97" s="162"/>
      <c r="O97" s="162"/>
      <c r="P97" s="163">
        <f>SUM(P98:P119)</f>
        <v>0</v>
      </c>
      <c r="Q97" s="162"/>
      <c r="R97" s="163">
        <f>SUM(R98:R119)</f>
        <v>1.8749999999999999E-3</v>
      </c>
      <c r="S97" s="162"/>
      <c r="T97" s="164">
        <f>SUM(T98:T119)</f>
        <v>77.655599999999993</v>
      </c>
      <c r="AR97" s="165" t="s">
        <v>82</v>
      </c>
      <c r="AT97" s="166" t="s">
        <v>73</v>
      </c>
      <c r="AU97" s="166" t="s">
        <v>82</v>
      </c>
      <c r="AY97" s="165" t="s">
        <v>139</v>
      </c>
      <c r="BK97" s="167">
        <f>SUM(BK98:BK119)</f>
        <v>0</v>
      </c>
    </row>
    <row r="98" spans="2:65" s="1" customFormat="1" ht="16.5" customHeight="1">
      <c r="B98" s="30"/>
      <c r="C98" s="170" t="s">
        <v>82</v>
      </c>
      <c r="D98" s="170" t="s">
        <v>142</v>
      </c>
      <c r="E98" s="171" t="s">
        <v>902</v>
      </c>
      <c r="F98" s="172" t="s">
        <v>903</v>
      </c>
      <c r="G98" s="173" t="s">
        <v>153</v>
      </c>
      <c r="H98" s="174">
        <v>146.52000000000001</v>
      </c>
      <c r="I98" s="175"/>
      <c r="J98" s="176">
        <f>ROUND(I98*H98,2)</f>
        <v>0</v>
      </c>
      <c r="K98" s="172" t="s">
        <v>154</v>
      </c>
      <c r="L98" s="34"/>
      <c r="M98" s="177" t="s">
        <v>19</v>
      </c>
      <c r="N98" s="178" t="s">
        <v>45</v>
      </c>
      <c r="O98" s="56"/>
      <c r="P98" s="179">
        <f>O98*H98</f>
        <v>0</v>
      </c>
      <c r="Q98" s="179">
        <v>0</v>
      </c>
      <c r="R98" s="179">
        <f>Q98*H98</f>
        <v>0</v>
      </c>
      <c r="S98" s="179">
        <v>0.28999999999999998</v>
      </c>
      <c r="T98" s="180">
        <f>S98*H98</f>
        <v>42.4908</v>
      </c>
      <c r="AR98" s="13" t="s">
        <v>146</v>
      </c>
      <c r="AT98" s="13" t="s">
        <v>142</v>
      </c>
      <c r="AU98" s="13" t="s">
        <v>84</v>
      </c>
      <c r="AY98" s="13" t="s">
        <v>139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3" t="s">
        <v>82</v>
      </c>
      <c r="BK98" s="181">
        <f>ROUND(I98*H98,2)</f>
        <v>0</v>
      </c>
      <c r="BL98" s="13" t="s">
        <v>146</v>
      </c>
      <c r="BM98" s="13" t="s">
        <v>904</v>
      </c>
    </row>
    <row r="99" spans="2:65" s="1" customFormat="1" ht="19.5">
      <c r="B99" s="30"/>
      <c r="C99" s="31"/>
      <c r="D99" s="182" t="s">
        <v>148</v>
      </c>
      <c r="E99" s="31"/>
      <c r="F99" s="183" t="s">
        <v>905</v>
      </c>
      <c r="G99" s="31"/>
      <c r="H99" s="31"/>
      <c r="I99" s="99"/>
      <c r="J99" s="31"/>
      <c r="K99" s="31"/>
      <c r="L99" s="34"/>
      <c r="M99" s="184"/>
      <c r="N99" s="56"/>
      <c r="O99" s="56"/>
      <c r="P99" s="56"/>
      <c r="Q99" s="56"/>
      <c r="R99" s="56"/>
      <c r="S99" s="56"/>
      <c r="T99" s="57"/>
      <c r="AT99" s="13" t="s">
        <v>148</v>
      </c>
      <c r="AU99" s="13" t="s">
        <v>84</v>
      </c>
    </row>
    <row r="100" spans="2:65" s="1" customFormat="1" ht="16.5" customHeight="1">
      <c r="B100" s="30"/>
      <c r="C100" s="170" t="s">
        <v>84</v>
      </c>
      <c r="D100" s="170" t="s">
        <v>142</v>
      </c>
      <c r="E100" s="171" t="s">
        <v>906</v>
      </c>
      <c r="F100" s="172" t="s">
        <v>907</v>
      </c>
      <c r="G100" s="173" t="s">
        <v>153</v>
      </c>
      <c r="H100" s="174">
        <v>146.52000000000001</v>
      </c>
      <c r="I100" s="175"/>
      <c r="J100" s="176">
        <f>ROUND(I100*H100,2)</f>
        <v>0</v>
      </c>
      <c r="K100" s="172" t="s">
        <v>154</v>
      </c>
      <c r="L100" s="34"/>
      <c r="M100" s="177" t="s">
        <v>19</v>
      </c>
      <c r="N100" s="178" t="s">
        <v>45</v>
      </c>
      <c r="O100" s="56"/>
      <c r="P100" s="179">
        <f>O100*H100</f>
        <v>0</v>
      </c>
      <c r="Q100" s="179">
        <v>0</v>
      </c>
      <c r="R100" s="179">
        <f>Q100*H100</f>
        <v>0</v>
      </c>
      <c r="S100" s="179">
        <v>0.24</v>
      </c>
      <c r="T100" s="180">
        <f>S100*H100</f>
        <v>35.1648</v>
      </c>
      <c r="AR100" s="13" t="s">
        <v>146</v>
      </c>
      <c r="AT100" s="13" t="s">
        <v>142</v>
      </c>
      <c r="AU100" s="13" t="s">
        <v>84</v>
      </c>
      <c r="AY100" s="13" t="s">
        <v>139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3" t="s">
        <v>82</v>
      </c>
      <c r="BK100" s="181">
        <f>ROUND(I100*H100,2)</f>
        <v>0</v>
      </c>
      <c r="BL100" s="13" t="s">
        <v>146</v>
      </c>
      <c r="BM100" s="13" t="s">
        <v>908</v>
      </c>
    </row>
    <row r="101" spans="2:65" s="1" customFormat="1" ht="19.5">
      <c r="B101" s="30"/>
      <c r="C101" s="31"/>
      <c r="D101" s="182" t="s">
        <v>148</v>
      </c>
      <c r="E101" s="31"/>
      <c r="F101" s="183" t="s">
        <v>909</v>
      </c>
      <c r="G101" s="31"/>
      <c r="H101" s="31"/>
      <c r="I101" s="99"/>
      <c r="J101" s="31"/>
      <c r="K101" s="31"/>
      <c r="L101" s="34"/>
      <c r="M101" s="184"/>
      <c r="N101" s="56"/>
      <c r="O101" s="56"/>
      <c r="P101" s="56"/>
      <c r="Q101" s="56"/>
      <c r="R101" s="56"/>
      <c r="S101" s="56"/>
      <c r="T101" s="57"/>
      <c r="AT101" s="13" t="s">
        <v>148</v>
      </c>
      <c r="AU101" s="13" t="s">
        <v>84</v>
      </c>
    </row>
    <row r="102" spans="2:65" s="1" customFormat="1" ht="22.5" customHeight="1">
      <c r="B102" s="30"/>
      <c r="C102" s="170" t="s">
        <v>140</v>
      </c>
      <c r="D102" s="170" t="s">
        <v>142</v>
      </c>
      <c r="E102" s="171" t="s">
        <v>910</v>
      </c>
      <c r="F102" s="172" t="s">
        <v>911</v>
      </c>
      <c r="G102" s="173" t="s">
        <v>397</v>
      </c>
      <c r="H102" s="174">
        <v>17.725999999999999</v>
      </c>
      <c r="I102" s="175"/>
      <c r="J102" s="176">
        <f>ROUND(I102*H102,2)</f>
        <v>0</v>
      </c>
      <c r="K102" s="172" t="s">
        <v>19</v>
      </c>
      <c r="L102" s="34"/>
      <c r="M102" s="177" t="s">
        <v>19</v>
      </c>
      <c r="N102" s="178" t="s">
        <v>45</v>
      </c>
      <c r="O102" s="56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13" t="s">
        <v>146</v>
      </c>
      <c r="AT102" s="13" t="s">
        <v>142</v>
      </c>
      <c r="AU102" s="13" t="s">
        <v>84</v>
      </c>
      <c r="AY102" s="13" t="s">
        <v>139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3" t="s">
        <v>82</v>
      </c>
      <c r="BK102" s="181">
        <f>ROUND(I102*H102,2)</f>
        <v>0</v>
      </c>
      <c r="BL102" s="13" t="s">
        <v>146</v>
      </c>
      <c r="BM102" s="13" t="s">
        <v>912</v>
      </c>
    </row>
    <row r="103" spans="2:65" s="1" customFormat="1" ht="19.5">
      <c r="B103" s="30"/>
      <c r="C103" s="31"/>
      <c r="D103" s="182" t="s">
        <v>148</v>
      </c>
      <c r="E103" s="31"/>
      <c r="F103" s="183" t="s">
        <v>913</v>
      </c>
      <c r="G103" s="31"/>
      <c r="H103" s="31"/>
      <c r="I103" s="99"/>
      <c r="J103" s="31"/>
      <c r="K103" s="31"/>
      <c r="L103" s="34"/>
      <c r="M103" s="184"/>
      <c r="N103" s="56"/>
      <c r="O103" s="56"/>
      <c r="P103" s="56"/>
      <c r="Q103" s="56"/>
      <c r="R103" s="56"/>
      <c r="S103" s="56"/>
      <c r="T103" s="57"/>
      <c r="AT103" s="13" t="s">
        <v>148</v>
      </c>
      <c r="AU103" s="13" t="s">
        <v>84</v>
      </c>
    </row>
    <row r="104" spans="2:65" s="1" customFormat="1" ht="16.5" customHeight="1">
      <c r="B104" s="30"/>
      <c r="C104" s="170" t="s">
        <v>146</v>
      </c>
      <c r="D104" s="170" t="s">
        <v>142</v>
      </c>
      <c r="E104" s="171" t="s">
        <v>914</v>
      </c>
      <c r="F104" s="172" t="s">
        <v>915</v>
      </c>
      <c r="G104" s="173" t="s">
        <v>397</v>
      </c>
      <c r="H104" s="174">
        <v>10.56</v>
      </c>
      <c r="I104" s="175"/>
      <c r="J104" s="176">
        <f>ROUND(I104*H104,2)</f>
        <v>0</v>
      </c>
      <c r="K104" s="172" t="s">
        <v>154</v>
      </c>
      <c r="L104" s="34"/>
      <c r="M104" s="177" t="s">
        <v>19</v>
      </c>
      <c r="N104" s="178" t="s">
        <v>45</v>
      </c>
      <c r="O104" s="56"/>
      <c r="P104" s="179">
        <f>O104*H104</f>
        <v>0</v>
      </c>
      <c r="Q104" s="179">
        <v>0</v>
      </c>
      <c r="R104" s="179">
        <f>Q104*H104</f>
        <v>0</v>
      </c>
      <c r="S104" s="179">
        <v>0</v>
      </c>
      <c r="T104" s="180">
        <f>S104*H104</f>
        <v>0</v>
      </c>
      <c r="AR104" s="13" t="s">
        <v>146</v>
      </c>
      <c r="AT104" s="13" t="s">
        <v>142</v>
      </c>
      <c r="AU104" s="13" t="s">
        <v>84</v>
      </c>
      <c r="AY104" s="13" t="s">
        <v>139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3" t="s">
        <v>82</v>
      </c>
      <c r="BK104" s="181">
        <f>ROUND(I104*H104,2)</f>
        <v>0</v>
      </c>
      <c r="BL104" s="13" t="s">
        <v>146</v>
      </c>
      <c r="BM104" s="13" t="s">
        <v>916</v>
      </c>
    </row>
    <row r="105" spans="2:65" s="1" customFormat="1" ht="19.5">
      <c r="B105" s="30"/>
      <c r="C105" s="31"/>
      <c r="D105" s="182" t="s">
        <v>148</v>
      </c>
      <c r="E105" s="31"/>
      <c r="F105" s="183" t="s">
        <v>917</v>
      </c>
      <c r="G105" s="31"/>
      <c r="H105" s="31"/>
      <c r="I105" s="99"/>
      <c r="J105" s="31"/>
      <c r="K105" s="31"/>
      <c r="L105" s="34"/>
      <c r="M105" s="184"/>
      <c r="N105" s="56"/>
      <c r="O105" s="56"/>
      <c r="P105" s="56"/>
      <c r="Q105" s="56"/>
      <c r="R105" s="56"/>
      <c r="S105" s="56"/>
      <c r="T105" s="57"/>
      <c r="AT105" s="13" t="s">
        <v>148</v>
      </c>
      <c r="AU105" s="13" t="s">
        <v>84</v>
      </c>
    </row>
    <row r="106" spans="2:65" s="1" customFormat="1" ht="16.5" customHeight="1">
      <c r="B106" s="30"/>
      <c r="C106" s="170" t="s">
        <v>166</v>
      </c>
      <c r="D106" s="170" t="s">
        <v>142</v>
      </c>
      <c r="E106" s="171" t="s">
        <v>918</v>
      </c>
      <c r="F106" s="172" t="s">
        <v>919</v>
      </c>
      <c r="G106" s="173" t="s">
        <v>397</v>
      </c>
      <c r="H106" s="174">
        <v>69.668000000000006</v>
      </c>
      <c r="I106" s="175"/>
      <c r="J106" s="176">
        <f>ROUND(I106*H106,2)</f>
        <v>0</v>
      </c>
      <c r="K106" s="172" t="s">
        <v>154</v>
      </c>
      <c r="L106" s="34"/>
      <c r="M106" s="177" t="s">
        <v>19</v>
      </c>
      <c r="N106" s="178" t="s">
        <v>45</v>
      </c>
      <c r="O106" s="56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13" t="s">
        <v>146</v>
      </c>
      <c r="AT106" s="13" t="s">
        <v>142</v>
      </c>
      <c r="AU106" s="13" t="s">
        <v>84</v>
      </c>
      <c r="AY106" s="13" t="s">
        <v>139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3" t="s">
        <v>82</v>
      </c>
      <c r="BK106" s="181">
        <f>ROUND(I106*H106,2)</f>
        <v>0</v>
      </c>
      <c r="BL106" s="13" t="s">
        <v>146</v>
      </c>
      <c r="BM106" s="13" t="s">
        <v>920</v>
      </c>
    </row>
    <row r="107" spans="2:65" s="1" customFormat="1" ht="19.5">
      <c r="B107" s="30"/>
      <c r="C107" s="31"/>
      <c r="D107" s="182" t="s">
        <v>148</v>
      </c>
      <c r="E107" s="31"/>
      <c r="F107" s="183" t="s">
        <v>921</v>
      </c>
      <c r="G107" s="31"/>
      <c r="H107" s="31"/>
      <c r="I107" s="99"/>
      <c r="J107" s="31"/>
      <c r="K107" s="31"/>
      <c r="L107" s="34"/>
      <c r="M107" s="184"/>
      <c r="N107" s="56"/>
      <c r="O107" s="56"/>
      <c r="P107" s="56"/>
      <c r="Q107" s="56"/>
      <c r="R107" s="56"/>
      <c r="S107" s="56"/>
      <c r="T107" s="57"/>
      <c r="AT107" s="13" t="s">
        <v>148</v>
      </c>
      <c r="AU107" s="13" t="s">
        <v>84</v>
      </c>
    </row>
    <row r="108" spans="2:65" s="1" customFormat="1" ht="16.5" customHeight="1">
      <c r="B108" s="30"/>
      <c r="C108" s="170" t="s">
        <v>149</v>
      </c>
      <c r="D108" s="170" t="s">
        <v>142</v>
      </c>
      <c r="E108" s="171" t="s">
        <v>922</v>
      </c>
      <c r="F108" s="172" t="s">
        <v>923</v>
      </c>
      <c r="G108" s="173" t="s">
        <v>397</v>
      </c>
      <c r="H108" s="174">
        <v>696.68</v>
      </c>
      <c r="I108" s="175"/>
      <c r="J108" s="176">
        <f>ROUND(I108*H108,2)</f>
        <v>0</v>
      </c>
      <c r="K108" s="172" t="s">
        <v>154</v>
      </c>
      <c r="L108" s="34"/>
      <c r="M108" s="177" t="s">
        <v>19</v>
      </c>
      <c r="N108" s="178" t="s">
        <v>45</v>
      </c>
      <c r="O108" s="56"/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AR108" s="13" t="s">
        <v>146</v>
      </c>
      <c r="AT108" s="13" t="s">
        <v>142</v>
      </c>
      <c r="AU108" s="13" t="s">
        <v>84</v>
      </c>
      <c r="AY108" s="13" t="s">
        <v>139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3" t="s">
        <v>82</v>
      </c>
      <c r="BK108" s="181">
        <f>ROUND(I108*H108,2)</f>
        <v>0</v>
      </c>
      <c r="BL108" s="13" t="s">
        <v>146</v>
      </c>
      <c r="BM108" s="13" t="s">
        <v>924</v>
      </c>
    </row>
    <row r="109" spans="2:65" s="1" customFormat="1" ht="19.5">
      <c r="B109" s="30"/>
      <c r="C109" s="31"/>
      <c r="D109" s="182" t="s">
        <v>148</v>
      </c>
      <c r="E109" s="31"/>
      <c r="F109" s="183" t="s">
        <v>925</v>
      </c>
      <c r="G109" s="31"/>
      <c r="H109" s="31"/>
      <c r="I109" s="99"/>
      <c r="J109" s="31"/>
      <c r="K109" s="31"/>
      <c r="L109" s="34"/>
      <c r="M109" s="184"/>
      <c r="N109" s="56"/>
      <c r="O109" s="56"/>
      <c r="P109" s="56"/>
      <c r="Q109" s="56"/>
      <c r="R109" s="56"/>
      <c r="S109" s="56"/>
      <c r="T109" s="57"/>
      <c r="AT109" s="13" t="s">
        <v>148</v>
      </c>
      <c r="AU109" s="13" t="s">
        <v>84</v>
      </c>
    </row>
    <row r="110" spans="2:65" s="1" customFormat="1" ht="16.5" customHeight="1">
      <c r="B110" s="30"/>
      <c r="C110" s="170" t="s">
        <v>175</v>
      </c>
      <c r="D110" s="170" t="s">
        <v>142</v>
      </c>
      <c r="E110" s="171" t="s">
        <v>926</v>
      </c>
      <c r="F110" s="172" t="s">
        <v>927</v>
      </c>
      <c r="G110" s="173" t="s">
        <v>397</v>
      </c>
      <c r="H110" s="174">
        <v>69.668000000000006</v>
      </c>
      <c r="I110" s="175"/>
      <c r="J110" s="176">
        <f>ROUND(I110*H110,2)</f>
        <v>0</v>
      </c>
      <c r="K110" s="172" t="s">
        <v>154</v>
      </c>
      <c r="L110" s="34"/>
      <c r="M110" s="177" t="s">
        <v>19</v>
      </c>
      <c r="N110" s="178" t="s">
        <v>45</v>
      </c>
      <c r="O110" s="56"/>
      <c r="P110" s="179">
        <f>O110*H110</f>
        <v>0</v>
      </c>
      <c r="Q110" s="179">
        <v>0</v>
      </c>
      <c r="R110" s="179">
        <f>Q110*H110</f>
        <v>0</v>
      </c>
      <c r="S110" s="179">
        <v>0</v>
      </c>
      <c r="T110" s="180">
        <f>S110*H110</f>
        <v>0</v>
      </c>
      <c r="AR110" s="13" t="s">
        <v>146</v>
      </c>
      <c r="AT110" s="13" t="s">
        <v>142</v>
      </c>
      <c r="AU110" s="13" t="s">
        <v>84</v>
      </c>
      <c r="AY110" s="13" t="s">
        <v>139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3" t="s">
        <v>82</v>
      </c>
      <c r="BK110" s="181">
        <f>ROUND(I110*H110,2)</f>
        <v>0</v>
      </c>
      <c r="BL110" s="13" t="s">
        <v>146</v>
      </c>
      <c r="BM110" s="13" t="s">
        <v>928</v>
      </c>
    </row>
    <row r="111" spans="2:65" s="1" customFormat="1" ht="11.25">
      <c r="B111" s="30"/>
      <c r="C111" s="31"/>
      <c r="D111" s="182" t="s">
        <v>148</v>
      </c>
      <c r="E111" s="31"/>
      <c r="F111" s="183" t="s">
        <v>929</v>
      </c>
      <c r="G111" s="31"/>
      <c r="H111" s="31"/>
      <c r="I111" s="99"/>
      <c r="J111" s="31"/>
      <c r="K111" s="31"/>
      <c r="L111" s="34"/>
      <c r="M111" s="184"/>
      <c r="N111" s="56"/>
      <c r="O111" s="56"/>
      <c r="P111" s="56"/>
      <c r="Q111" s="56"/>
      <c r="R111" s="56"/>
      <c r="S111" s="56"/>
      <c r="T111" s="57"/>
      <c r="AT111" s="13" t="s">
        <v>148</v>
      </c>
      <c r="AU111" s="13" t="s">
        <v>84</v>
      </c>
    </row>
    <row r="112" spans="2:65" s="1" customFormat="1" ht="16.5" customHeight="1">
      <c r="B112" s="30"/>
      <c r="C112" s="170" t="s">
        <v>180</v>
      </c>
      <c r="D112" s="170" t="s">
        <v>142</v>
      </c>
      <c r="E112" s="171" t="s">
        <v>930</v>
      </c>
      <c r="F112" s="172" t="s">
        <v>931</v>
      </c>
      <c r="G112" s="173" t="s">
        <v>403</v>
      </c>
      <c r="H112" s="174">
        <v>104.452</v>
      </c>
      <c r="I112" s="175"/>
      <c r="J112" s="176">
        <f>ROUND(I112*H112,2)</f>
        <v>0</v>
      </c>
      <c r="K112" s="172" t="s">
        <v>154</v>
      </c>
      <c r="L112" s="34"/>
      <c r="M112" s="177" t="s">
        <v>19</v>
      </c>
      <c r="N112" s="178" t="s">
        <v>45</v>
      </c>
      <c r="O112" s="56"/>
      <c r="P112" s="179">
        <f>O112*H112</f>
        <v>0</v>
      </c>
      <c r="Q112" s="179">
        <v>0</v>
      </c>
      <c r="R112" s="179">
        <f>Q112*H112</f>
        <v>0</v>
      </c>
      <c r="S112" s="179">
        <v>0</v>
      </c>
      <c r="T112" s="180">
        <f>S112*H112</f>
        <v>0</v>
      </c>
      <c r="AR112" s="13" t="s">
        <v>146</v>
      </c>
      <c r="AT112" s="13" t="s">
        <v>142</v>
      </c>
      <c r="AU112" s="13" t="s">
        <v>84</v>
      </c>
      <c r="AY112" s="13" t="s">
        <v>139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3" t="s">
        <v>82</v>
      </c>
      <c r="BK112" s="181">
        <f>ROUND(I112*H112,2)</f>
        <v>0</v>
      </c>
      <c r="BL112" s="13" t="s">
        <v>146</v>
      </c>
      <c r="BM112" s="13" t="s">
        <v>932</v>
      </c>
    </row>
    <row r="113" spans="2:65" s="1" customFormat="1" ht="11.25">
      <c r="B113" s="30"/>
      <c r="C113" s="31"/>
      <c r="D113" s="182" t="s">
        <v>148</v>
      </c>
      <c r="E113" s="31"/>
      <c r="F113" s="183" t="s">
        <v>933</v>
      </c>
      <c r="G113" s="31"/>
      <c r="H113" s="31"/>
      <c r="I113" s="99"/>
      <c r="J113" s="31"/>
      <c r="K113" s="31"/>
      <c r="L113" s="34"/>
      <c r="M113" s="184"/>
      <c r="N113" s="56"/>
      <c r="O113" s="56"/>
      <c r="P113" s="56"/>
      <c r="Q113" s="56"/>
      <c r="R113" s="56"/>
      <c r="S113" s="56"/>
      <c r="T113" s="57"/>
      <c r="AT113" s="13" t="s">
        <v>148</v>
      </c>
      <c r="AU113" s="13" t="s">
        <v>84</v>
      </c>
    </row>
    <row r="114" spans="2:65" s="1" customFormat="1" ht="16.5" customHeight="1">
      <c r="B114" s="30"/>
      <c r="C114" s="170" t="s">
        <v>185</v>
      </c>
      <c r="D114" s="170" t="s">
        <v>142</v>
      </c>
      <c r="E114" s="171" t="s">
        <v>934</v>
      </c>
      <c r="F114" s="172" t="s">
        <v>935</v>
      </c>
      <c r="G114" s="173" t="s">
        <v>153</v>
      </c>
      <c r="H114" s="174">
        <v>125</v>
      </c>
      <c r="I114" s="175"/>
      <c r="J114" s="176">
        <f>ROUND(I114*H114,2)</f>
        <v>0</v>
      </c>
      <c r="K114" s="172" t="s">
        <v>154</v>
      </c>
      <c r="L114" s="34"/>
      <c r="M114" s="177" t="s">
        <v>19</v>
      </c>
      <c r="N114" s="178" t="s">
        <v>45</v>
      </c>
      <c r="O114" s="56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13" t="s">
        <v>146</v>
      </c>
      <c r="AT114" s="13" t="s">
        <v>142</v>
      </c>
      <c r="AU114" s="13" t="s">
        <v>84</v>
      </c>
      <c r="AY114" s="13" t="s">
        <v>139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3" t="s">
        <v>82</v>
      </c>
      <c r="BK114" s="181">
        <f>ROUND(I114*H114,2)</f>
        <v>0</v>
      </c>
      <c r="BL114" s="13" t="s">
        <v>146</v>
      </c>
      <c r="BM114" s="13" t="s">
        <v>936</v>
      </c>
    </row>
    <row r="115" spans="2:65" s="1" customFormat="1" ht="11.25">
      <c r="B115" s="30"/>
      <c r="C115" s="31"/>
      <c r="D115" s="182" t="s">
        <v>148</v>
      </c>
      <c r="E115" s="31"/>
      <c r="F115" s="183" t="s">
        <v>937</v>
      </c>
      <c r="G115" s="31"/>
      <c r="H115" s="31"/>
      <c r="I115" s="99"/>
      <c r="J115" s="31"/>
      <c r="K115" s="31"/>
      <c r="L115" s="34"/>
      <c r="M115" s="184"/>
      <c r="N115" s="56"/>
      <c r="O115" s="56"/>
      <c r="P115" s="56"/>
      <c r="Q115" s="56"/>
      <c r="R115" s="56"/>
      <c r="S115" s="56"/>
      <c r="T115" s="57"/>
      <c r="AT115" s="13" t="s">
        <v>148</v>
      </c>
      <c r="AU115" s="13" t="s">
        <v>84</v>
      </c>
    </row>
    <row r="116" spans="2:65" s="1" customFormat="1" ht="16.5" customHeight="1">
      <c r="B116" s="30"/>
      <c r="C116" s="185" t="s">
        <v>190</v>
      </c>
      <c r="D116" s="185" t="s">
        <v>191</v>
      </c>
      <c r="E116" s="186" t="s">
        <v>938</v>
      </c>
      <c r="F116" s="187" t="s">
        <v>939</v>
      </c>
      <c r="G116" s="188" t="s">
        <v>940</v>
      </c>
      <c r="H116" s="189">
        <v>1.875</v>
      </c>
      <c r="I116" s="190"/>
      <c r="J116" s="191">
        <f>ROUND(I116*H116,2)</f>
        <v>0</v>
      </c>
      <c r="K116" s="187" t="s">
        <v>154</v>
      </c>
      <c r="L116" s="192"/>
      <c r="M116" s="193" t="s">
        <v>19</v>
      </c>
      <c r="N116" s="194" t="s">
        <v>45</v>
      </c>
      <c r="O116" s="56"/>
      <c r="P116" s="179">
        <f>O116*H116</f>
        <v>0</v>
      </c>
      <c r="Q116" s="179">
        <v>1E-3</v>
      </c>
      <c r="R116" s="179">
        <f>Q116*H116</f>
        <v>1.8749999999999999E-3</v>
      </c>
      <c r="S116" s="179">
        <v>0</v>
      </c>
      <c r="T116" s="180">
        <f>S116*H116</f>
        <v>0</v>
      </c>
      <c r="AR116" s="13" t="s">
        <v>180</v>
      </c>
      <c r="AT116" s="13" t="s">
        <v>191</v>
      </c>
      <c r="AU116" s="13" t="s">
        <v>84</v>
      </c>
      <c r="AY116" s="13" t="s">
        <v>139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3" t="s">
        <v>82</v>
      </c>
      <c r="BK116" s="181">
        <f>ROUND(I116*H116,2)</f>
        <v>0</v>
      </c>
      <c r="BL116" s="13" t="s">
        <v>146</v>
      </c>
      <c r="BM116" s="13" t="s">
        <v>941</v>
      </c>
    </row>
    <row r="117" spans="2:65" s="1" customFormat="1" ht="11.25">
      <c r="B117" s="30"/>
      <c r="C117" s="31"/>
      <c r="D117" s="182" t="s">
        <v>148</v>
      </c>
      <c r="E117" s="31"/>
      <c r="F117" s="183" t="s">
        <v>939</v>
      </c>
      <c r="G117" s="31"/>
      <c r="H117" s="31"/>
      <c r="I117" s="99"/>
      <c r="J117" s="31"/>
      <c r="K117" s="31"/>
      <c r="L117" s="34"/>
      <c r="M117" s="184"/>
      <c r="N117" s="56"/>
      <c r="O117" s="56"/>
      <c r="P117" s="56"/>
      <c r="Q117" s="56"/>
      <c r="R117" s="56"/>
      <c r="S117" s="56"/>
      <c r="T117" s="57"/>
      <c r="AT117" s="13" t="s">
        <v>148</v>
      </c>
      <c r="AU117" s="13" t="s">
        <v>84</v>
      </c>
    </row>
    <row r="118" spans="2:65" s="1" customFormat="1" ht="16.5" customHeight="1">
      <c r="B118" s="30"/>
      <c r="C118" s="170" t="s">
        <v>195</v>
      </c>
      <c r="D118" s="170" t="s">
        <v>142</v>
      </c>
      <c r="E118" s="171" t="s">
        <v>942</v>
      </c>
      <c r="F118" s="172" t="s">
        <v>943</v>
      </c>
      <c r="G118" s="173" t="s">
        <v>153</v>
      </c>
      <c r="H118" s="174">
        <v>475</v>
      </c>
      <c r="I118" s="175"/>
      <c r="J118" s="176">
        <f>ROUND(I118*H118,2)</f>
        <v>0</v>
      </c>
      <c r="K118" s="172" t="s">
        <v>154</v>
      </c>
      <c r="L118" s="34"/>
      <c r="M118" s="177" t="s">
        <v>19</v>
      </c>
      <c r="N118" s="178" t="s">
        <v>45</v>
      </c>
      <c r="O118" s="56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13" t="s">
        <v>146</v>
      </c>
      <c r="AT118" s="13" t="s">
        <v>142</v>
      </c>
      <c r="AU118" s="13" t="s">
        <v>84</v>
      </c>
      <c r="AY118" s="13" t="s">
        <v>139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3" t="s">
        <v>82</v>
      </c>
      <c r="BK118" s="181">
        <f>ROUND(I118*H118,2)</f>
        <v>0</v>
      </c>
      <c r="BL118" s="13" t="s">
        <v>146</v>
      </c>
      <c r="BM118" s="13" t="s">
        <v>944</v>
      </c>
    </row>
    <row r="119" spans="2:65" s="1" customFormat="1" ht="11.25">
      <c r="B119" s="30"/>
      <c r="C119" s="31"/>
      <c r="D119" s="182" t="s">
        <v>148</v>
      </c>
      <c r="E119" s="31"/>
      <c r="F119" s="183" t="s">
        <v>945</v>
      </c>
      <c r="G119" s="31"/>
      <c r="H119" s="31"/>
      <c r="I119" s="99"/>
      <c r="J119" s="31"/>
      <c r="K119" s="31"/>
      <c r="L119" s="34"/>
      <c r="M119" s="184"/>
      <c r="N119" s="56"/>
      <c r="O119" s="56"/>
      <c r="P119" s="56"/>
      <c r="Q119" s="56"/>
      <c r="R119" s="56"/>
      <c r="S119" s="56"/>
      <c r="T119" s="57"/>
      <c r="AT119" s="13" t="s">
        <v>148</v>
      </c>
      <c r="AU119" s="13" t="s">
        <v>84</v>
      </c>
    </row>
    <row r="120" spans="2:65" s="10" customFormat="1" ht="22.9" customHeight="1">
      <c r="B120" s="154"/>
      <c r="C120" s="155"/>
      <c r="D120" s="156" t="s">
        <v>73</v>
      </c>
      <c r="E120" s="168" t="s">
        <v>84</v>
      </c>
      <c r="F120" s="168" t="s">
        <v>946</v>
      </c>
      <c r="G120" s="155"/>
      <c r="H120" s="155"/>
      <c r="I120" s="158"/>
      <c r="J120" s="169">
        <f>BK120</f>
        <v>0</v>
      </c>
      <c r="K120" s="155"/>
      <c r="L120" s="160"/>
      <c r="M120" s="161"/>
      <c r="N120" s="162"/>
      <c r="O120" s="162"/>
      <c r="P120" s="163">
        <f>SUM(P121:P132)</f>
        <v>0</v>
      </c>
      <c r="Q120" s="162"/>
      <c r="R120" s="163">
        <f>SUM(R121:R132)</f>
        <v>13.5322988</v>
      </c>
      <c r="S120" s="162"/>
      <c r="T120" s="164">
        <f>SUM(T121:T132)</f>
        <v>0</v>
      </c>
      <c r="AR120" s="165" t="s">
        <v>82</v>
      </c>
      <c r="AT120" s="166" t="s">
        <v>73</v>
      </c>
      <c r="AU120" s="166" t="s">
        <v>82</v>
      </c>
      <c r="AY120" s="165" t="s">
        <v>139</v>
      </c>
      <c r="BK120" s="167">
        <f>SUM(BK121:BK132)</f>
        <v>0</v>
      </c>
    </row>
    <row r="121" spans="2:65" s="1" customFormat="1" ht="16.5" customHeight="1">
      <c r="B121" s="30"/>
      <c r="C121" s="170" t="s">
        <v>200</v>
      </c>
      <c r="D121" s="170" t="s">
        <v>142</v>
      </c>
      <c r="E121" s="171" t="s">
        <v>947</v>
      </c>
      <c r="F121" s="172" t="s">
        <v>948</v>
      </c>
      <c r="G121" s="173" t="s">
        <v>163</v>
      </c>
      <c r="H121" s="174">
        <v>1</v>
      </c>
      <c r="I121" s="175"/>
      <c r="J121" s="176">
        <f>ROUND(I121*H121,2)</f>
        <v>0</v>
      </c>
      <c r="K121" s="172" t="s">
        <v>154</v>
      </c>
      <c r="L121" s="34"/>
      <c r="M121" s="177" t="s">
        <v>19</v>
      </c>
      <c r="N121" s="178" t="s">
        <v>45</v>
      </c>
      <c r="O121" s="56"/>
      <c r="P121" s="179">
        <f>O121*H121</f>
        <v>0</v>
      </c>
      <c r="Q121" s="179">
        <v>2.4639999999999999E-2</v>
      </c>
      <c r="R121" s="179">
        <f>Q121*H121</f>
        <v>2.4639999999999999E-2</v>
      </c>
      <c r="S121" s="179">
        <v>0</v>
      </c>
      <c r="T121" s="180">
        <f>S121*H121</f>
        <v>0</v>
      </c>
      <c r="AR121" s="13" t="s">
        <v>146</v>
      </c>
      <c r="AT121" s="13" t="s">
        <v>142</v>
      </c>
      <c r="AU121" s="13" t="s">
        <v>84</v>
      </c>
      <c r="AY121" s="13" t="s">
        <v>139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3" t="s">
        <v>82</v>
      </c>
      <c r="BK121" s="181">
        <f>ROUND(I121*H121,2)</f>
        <v>0</v>
      </c>
      <c r="BL121" s="13" t="s">
        <v>146</v>
      </c>
      <c r="BM121" s="13" t="s">
        <v>949</v>
      </c>
    </row>
    <row r="122" spans="2:65" s="1" customFormat="1" ht="19.5">
      <c r="B122" s="30"/>
      <c r="C122" s="31"/>
      <c r="D122" s="182" t="s">
        <v>148</v>
      </c>
      <c r="E122" s="31"/>
      <c r="F122" s="183" t="s">
        <v>950</v>
      </c>
      <c r="G122" s="31"/>
      <c r="H122" s="31"/>
      <c r="I122" s="99"/>
      <c r="J122" s="31"/>
      <c r="K122" s="31"/>
      <c r="L122" s="34"/>
      <c r="M122" s="184"/>
      <c r="N122" s="56"/>
      <c r="O122" s="56"/>
      <c r="P122" s="56"/>
      <c r="Q122" s="56"/>
      <c r="R122" s="56"/>
      <c r="S122" s="56"/>
      <c r="T122" s="57"/>
      <c r="AT122" s="13" t="s">
        <v>148</v>
      </c>
      <c r="AU122" s="13" t="s">
        <v>84</v>
      </c>
    </row>
    <row r="123" spans="2:65" s="1" customFormat="1" ht="16.5" customHeight="1">
      <c r="B123" s="30"/>
      <c r="C123" s="185" t="s">
        <v>204</v>
      </c>
      <c r="D123" s="185" t="s">
        <v>191</v>
      </c>
      <c r="E123" s="186" t="s">
        <v>951</v>
      </c>
      <c r="F123" s="187" t="s">
        <v>952</v>
      </c>
      <c r="G123" s="188" t="s">
        <v>145</v>
      </c>
      <c r="H123" s="189">
        <v>1</v>
      </c>
      <c r="I123" s="190"/>
      <c r="J123" s="191">
        <f>ROUND(I123*H123,2)</f>
        <v>0</v>
      </c>
      <c r="K123" s="187" t="s">
        <v>154</v>
      </c>
      <c r="L123" s="192"/>
      <c r="M123" s="193" t="s">
        <v>19</v>
      </c>
      <c r="N123" s="194" t="s">
        <v>45</v>
      </c>
      <c r="O123" s="56"/>
      <c r="P123" s="179">
        <f>O123*H123</f>
        <v>0</v>
      </c>
      <c r="Q123" s="179">
        <v>0.79</v>
      </c>
      <c r="R123" s="179">
        <f>Q123*H123</f>
        <v>0.79</v>
      </c>
      <c r="S123" s="179">
        <v>0</v>
      </c>
      <c r="T123" s="180">
        <f>S123*H123</f>
        <v>0</v>
      </c>
      <c r="AR123" s="13" t="s">
        <v>180</v>
      </c>
      <c r="AT123" s="13" t="s">
        <v>191</v>
      </c>
      <c r="AU123" s="13" t="s">
        <v>84</v>
      </c>
      <c r="AY123" s="13" t="s">
        <v>139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3" t="s">
        <v>82</v>
      </c>
      <c r="BK123" s="181">
        <f>ROUND(I123*H123,2)</f>
        <v>0</v>
      </c>
      <c r="BL123" s="13" t="s">
        <v>146</v>
      </c>
      <c r="BM123" s="13" t="s">
        <v>953</v>
      </c>
    </row>
    <row r="124" spans="2:65" s="1" customFormat="1" ht="11.25">
      <c r="B124" s="30"/>
      <c r="C124" s="31"/>
      <c r="D124" s="182" t="s">
        <v>148</v>
      </c>
      <c r="E124" s="31"/>
      <c r="F124" s="183" t="s">
        <v>952</v>
      </c>
      <c r="G124" s="31"/>
      <c r="H124" s="31"/>
      <c r="I124" s="99"/>
      <c r="J124" s="31"/>
      <c r="K124" s="31"/>
      <c r="L124" s="34"/>
      <c r="M124" s="184"/>
      <c r="N124" s="56"/>
      <c r="O124" s="56"/>
      <c r="P124" s="56"/>
      <c r="Q124" s="56"/>
      <c r="R124" s="56"/>
      <c r="S124" s="56"/>
      <c r="T124" s="57"/>
      <c r="AT124" s="13" t="s">
        <v>148</v>
      </c>
      <c r="AU124" s="13" t="s">
        <v>84</v>
      </c>
    </row>
    <row r="125" spans="2:65" s="1" customFormat="1" ht="16.5" customHeight="1">
      <c r="B125" s="30"/>
      <c r="C125" s="170" t="s">
        <v>209</v>
      </c>
      <c r="D125" s="170" t="s">
        <v>142</v>
      </c>
      <c r="E125" s="171" t="s">
        <v>954</v>
      </c>
      <c r="F125" s="172" t="s">
        <v>955</v>
      </c>
      <c r="G125" s="173" t="s">
        <v>403</v>
      </c>
      <c r="H125" s="174">
        <v>0.22</v>
      </c>
      <c r="I125" s="175"/>
      <c r="J125" s="176">
        <f>ROUND(I125*H125,2)</f>
        <v>0</v>
      </c>
      <c r="K125" s="172" t="s">
        <v>154</v>
      </c>
      <c r="L125" s="34"/>
      <c r="M125" s="177" t="s">
        <v>19</v>
      </c>
      <c r="N125" s="178" t="s">
        <v>45</v>
      </c>
      <c r="O125" s="56"/>
      <c r="P125" s="179">
        <f>O125*H125</f>
        <v>0</v>
      </c>
      <c r="Q125" s="179">
        <v>0.10445</v>
      </c>
      <c r="R125" s="179">
        <f>Q125*H125</f>
        <v>2.2978999999999999E-2</v>
      </c>
      <c r="S125" s="179">
        <v>0</v>
      </c>
      <c r="T125" s="180">
        <f>S125*H125</f>
        <v>0</v>
      </c>
      <c r="AR125" s="13" t="s">
        <v>146</v>
      </c>
      <c r="AT125" s="13" t="s">
        <v>142</v>
      </c>
      <c r="AU125" s="13" t="s">
        <v>84</v>
      </c>
      <c r="AY125" s="13" t="s">
        <v>139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3" t="s">
        <v>82</v>
      </c>
      <c r="BK125" s="181">
        <f>ROUND(I125*H125,2)</f>
        <v>0</v>
      </c>
      <c r="BL125" s="13" t="s">
        <v>146</v>
      </c>
      <c r="BM125" s="13" t="s">
        <v>956</v>
      </c>
    </row>
    <row r="126" spans="2:65" s="1" customFormat="1" ht="11.25">
      <c r="B126" s="30"/>
      <c r="C126" s="31"/>
      <c r="D126" s="182" t="s">
        <v>148</v>
      </c>
      <c r="E126" s="31"/>
      <c r="F126" s="183" t="s">
        <v>957</v>
      </c>
      <c r="G126" s="31"/>
      <c r="H126" s="31"/>
      <c r="I126" s="99"/>
      <c r="J126" s="31"/>
      <c r="K126" s="31"/>
      <c r="L126" s="34"/>
      <c r="M126" s="184"/>
      <c r="N126" s="56"/>
      <c r="O126" s="56"/>
      <c r="P126" s="56"/>
      <c r="Q126" s="56"/>
      <c r="R126" s="56"/>
      <c r="S126" s="56"/>
      <c r="T126" s="57"/>
      <c r="AT126" s="13" t="s">
        <v>148</v>
      </c>
      <c r="AU126" s="13" t="s">
        <v>84</v>
      </c>
    </row>
    <row r="127" spans="2:65" s="1" customFormat="1" ht="16.5" customHeight="1">
      <c r="B127" s="30"/>
      <c r="C127" s="185" t="s">
        <v>8</v>
      </c>
      <c r="D127" s="185" t="s">
        <v>191</v>
      </c>
      <c r="E127" s="186" t="s">
        <v>958</v>
      </c>
      <c r="F127" s="187" t="s">
        <v>959</v>
      </c>
      <c r="G127" s="188" t="s">
        <v>145</v>
      </c>
      <c r="H127" s="189">
        <v>1</v>
      </c>
      <c r="I127" s="190"/>
      <c r="J127" s="191">
        <f>ROUND(I127*H127,2)</f>
        <v>0</v>
      </c>
      <c r="K127" s="187" t="s">
        <v>154</v>
      </c>
      <c r="L127" s="192"/>
      <c r="M127" s="193" t="s">
        <v>19</v>
      </c>
      <c r="N127" s="194" t="s">
        <v>45</v>
      </c>
      <c r="O127" s="56"/>
      <c r="P127" s="179">
        <f>O127*H127</f>
        <v>0</v>
      </c>
      <c r="Q127" s="179">
        <v>0.22</v>
      </c>
      <c r="R127" s="179">
        <f>Q127*H127</f>
        <v>0.22</v>
      </c>
      <c r="S127" s="179">
        <v>0</v>
      </c>
      <c r="T127" s="180">
        <f>S127*H127</f>
        <v>0</v>
      </c>
      <c r="AR127" s="13" t="s">
        <v>180</v>
      </c>
      <c r="AT127" s="13" t="s">
        <v>191</v>
      </c>
      <c r="AU127" s="13" t="s">
        <v>84</v>
      </c>
      <c r="AY127" s="13" t="s">
        <v>139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3" t="s">
        <v>82</v>
      </c>
      <c r="BK127" s="181">
        <f>ROUND(I127*H127,2)</f>
        <v>0</v>
      </c>
      <c r="BL127" s="13" t="s">
        <v>146</v>
      </c>
      <c r="BM127" s="13" t="s">
        <v>960</v>
      </c>
    </row>
    <row r="128" spans="2:65" s="1" customFormat="1" ht="11.25">
      <c r="B128" s="30"/>
      <c r="C128" s="31"/>
      <c r="D128" s="182" t="s">
        <v>148</v>
      </c>
      <c r="E128" s="31"/>
      <c r="F128" s="183" t="s">
        <v>959</v>
      </c>
      <c r="G128" s="31"/>
      <c r="H128" s="31"/>
      <c r="I128" s="99"/>
      <c r="J128" s="31"/>
      <c r="K128" s="31"/>
      <c r="L128" s="34"/>
      <c r="M128" s="184"/>
      <c r="N128" s="56"/>
      <c r="O128" s="56"/>
      <c r="P128" s="56"/>
      <c r="Q128" s="56"/>
      <c r="R128" s="56"/>
      <c r="S128" s="56"/>
      <c r="T128" s="57"/>
      <c r="AT128" s="13" t="s">
        <v>148</v>
      </c>
      <c r="AU128" s="13" t="s">
        <v>84</v>
      </c>
    </row>
    <row r="129" spans="2:65" s="1" customFormat="1" ht="16.5" customHeight="1">
      <c r="B129" s="30"/>
      <c r="C129" s="170" t="s">
        <v>218</v>
      </c>
      <c r="D129" s="170" t="s">
        <v>142</v>
      </c>
      <c r="E129" s="171" t="s">
        <v>961</v>
      </c>
      <c r="F129" s="172" t="s">
        <v>962</v>
      </c>
      <c r="G129" s="173" t="s">
        <v>397</v>
      </c>
      <c r="H129" s="174">
        <v>0.52800000000000002</v>
      </c>
      <c r="I129" s="175"/>
      <c r="J129" s="176">
        <f>ROUND(I129*H129,2)</f>
        <v>0</v>
      </c>
      <c r="K129" s="172" t="s">
        <v>154</v>
      </c>
      <c r="L129" s="34"/>
      <c r="M129" s="177" t="s">
        <v>19</v>
      </c>
      <c r="N129" s="178" t="s">
        <v>45</v>
      </c>
      <c r="O129" s="56"/>
      <c r="P129" s="179">
        <f>O129*H129</f>
        <v>0</v>
      </c>
      <c r="Q129" s="179">
        <v>2.16</v>
      </c>
      <c r="R129" s="179">
        <f>Q129*H129</f>
        <v>1.1404800000000002</v>
      </c>
      <c r="S129" s="179">
        <v>0</v>
      </c>
      <c r="T129" s="180">
        <f>S129*H129</f>
        <v>0</v>
      </c>
      <c r="AR129" s="13" t="s">
        <v>146</v>
      </c>
      <c r="AT129" s="13" t="s">
        <v>142</v>
      </c>
      <c r="AU129" s="13" t="s">
        <v>84</v>
      </c>
      <c r="AY129" s="13" t="s">
        <v>139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3" t="s">
        <v>82</v>
      </c>
      <c r="BK129" s="181">
        <f>ROUND(I129*H129,2)</f>
        <v>0</v>
      </c>
      <c r="BL129" s="13" t="s">
        <v>146</v>
      </c>
      <c r="BM129" s="13" t="s">
        <v>963</v>
      </c>
    </row>
    <row r="130" spans="2:65" s="1" customFormat="1" ht="11.25">
      <c r="B130" s="30"/>
      <c r="C130" s="31"/>
      <c r="D130" s="182" t="s">
        <v>148</v>
      </c>
      <c r="E130" s="31"/>
      <c r="F130" s="183" t="s">
        <v>964</v>
      </c>
      <c r="G130" s="31"/>
      <c r="H130" s="31"/>
      <c r="I130" s="99"/>
      <c r="J130" s="31"/>
      <c r="K130" s="31"/>
      <c r="L130" s="34"/>
      <c r="M130" s="184"/>
      <c r="N130" s="56"/>
      <c r="O130" s="56"/>
      <c r="P130" s="56"/>
      <c r="Q130" s="56"/>
      <c r="R130" s="56"/>
      <c r="S130" s="56"/>
      <c r="T130" s="57"/>
      <c r="AT130" s="13" t="s">
        <v>148</v>
      </c>
      <c r="AU130" s="13" t="s">
        <v>84</v>
      </c>
    </row>
    <row r="131" spans="2:65" s="1" customFormat="1" ht="16.5" customHeight="1">
      <c r="B131" s="30"/>
      <c r="C131" s="170" t="s">
        <v>223</v>
      </c>
      <c r="D131" s="170" t="s">
        <v>142</v>
      </c>
      <c r="E131" s="171" t="s">
        <v>965</v>
      </c>
      <c r="F131" s="172" t="s">
        <v>966</v>
      </c>
      <c r="G131" s="173" t="s">
        <v>397</v>
      </c>
      <c r="H131" s="174">
        <v>4.62</v>
      </c>
      <c r="I131" s="175"/>
      <c r="J131" s="176">
        <f>ROUND(I131*H131,2)</f>
        <v>0</v>
      </c>
      <c r="K131" s="172" t="s">
        <v>154</v>
      </c>
      <c r="L131" s="34"/>
      <c r="M131" s="177" t="s">
        <v>19</v>
      </c>
      <c r="N131" s="178" t="s">
        <v>45</v>
      </c>
      <c r="O131" s="56"/>
      <c r="P131" s="179">
        <f>O131*H131</f>
        <v>0</v>
      </c>
      <c r="Q131" s="179">
        <v>2.45329</v>
      </c>
      <c r="R131" s="179">
        <f>Q131*H131</f>
        <v>11.3341998</v>
      </c>
      <c r="S131" s="179">
        <v>0</v>
      </c>
      <c r="T131" s="180">
        <f>S131*H131</f>
        <v>0</v>
      </c>
      <c r="AR131" s="13" t="s">
        <v>146</v>
      </c>
      <c r="AT131" s="13" t="s">
        <v>142</v>
      </c>
      <c r="AU131" s="13" t="s">
        <v>84</v>
      </c>
      <c r="AY131" s="13" t="s">
        <v>139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3" t="s">
        <v>82</v>
      </c>
      <c r="BK131" s="181">
        <f>ROUND(I131*H131,2)</f>
        <v>0</v>
      </c>
      <c r="BL131" s="13" t="s">
        <v>146</v>
      </c>
      <c r="BM131" s="13" t="s">
        <v>967</v>
      </c>
    </row>
    <row r="132" spans="2:65" s="1" customFormat="1" ht="11.25">
      <c r="B132" s="30"/>
      <c r="C132" s="31"/>
      <c r="D132" s="182" t="s">
        <v>148</v>
      </c>
      <c r="E132" s="31"/>
      <c r="F132" s="183" t="s">
        <v>968</v>
      </c>
      <c r="G132" s="31"/>
      <c r="H132" s="31"/>
      <c r="I132" s="99"/>
      <c r="J132" s="31"/>
      <c r="K132" s="31"/>
      <c r="L132" s="34"/>
      <c r="M132" s="184"/>
      <c r="N132" s="56"/>
      <c r="O132" s="56"/>
      <c r="P132" s="56"/>
      <c r="Q132" s="56"/>
      <c r="R132" s="56"/>
      <c r="S132" s="56"/>
      <c r="T132" s="57"/>
      <c r="AT132" s="13" t="s">
        <v>148</v>
      </c>
      <c r="AU132" s="13" t="s">
        <v>84</v>
      </c>
    </row>
    <row r="133" spans="2:65" s="10" customFormat="1" ht="22.9" customHeight="1">
      <c r="B133" s="154"/>
      <c r="C133" s="155"/>
      <c r="D133" s="156" t="s">
        <v>73</v>
      </c>
      <c r="E133" s="168" t="s">
        <v>140</v>
      </c>
      <c r="F133" s="168" t="s">
        <v>141</v>
      </c>
      <c r="G133" s="155"/>
      <c r="H133" s="155"/>
      <c r="I133" s="158"/>
      <c r="J133" s="169">
        <f>BK133</f>
        <v>0</v>
      </c>
      <c r="K133" s="155"/>
      <c r="L133" s="160"/>
      <c r="M133" s="161"/>
      <c r="N133" s="162"/>
      <c r="O133" s="162"/>
      <c r="P133" s="163">
        <f>SUM(P134:P141)</f>
        <v>0</v>
      </c>
      <c r="Q133" s="162"/>
      <c r="R133" s="163">
        <f>SUM(R134:R141)</f>
        <v>11.137330200000001</v>
      </c>
      <c r="S133" s="162"/>
      <c r="T133" s="164">
        <f>SUM(T134:T141)</f>
        <v>0</v>
      </c>
      <c r="AR133" s="165" t="s">
        <v>82</v>
      </c>
      <c r="AT133" s="166" t="s">
        <v>73</v>
      </c>
      <c r="AU133" s="166" t="s">
        <v>82</v>
      </c>
      <c r="AY133" s="165" t="s">
        <v>139</v>
      </c>
      <c r="BK133" s="167">
        <f>SUM(BK134:BK141)</f>
        <v>0</v>
      </c>
    </row>
    <row r="134" spans="2:65" s="1" customFormat="1" ht="16.5" customHeight="1">
      <c r="B134" s="30"/>
      <c r="C134" s="170" t="s">
        <v>228</v>
      </c>
      <c r="D134" s="170" t="s">
        <v>142</v>
      </c>
      <c r="E134" s="171" t="s">
        <v>969</v>
      </c>
      <c r="F134" s="172" t="s">
        <v>970</v>
      </c>
      <c r="G134" s="173" t="s">
        <v>153</v>
      </c>
      <c r="H134" s="174">
        <v>21</v>
      </c>
      <c r="I134" s="175"/>
      <c r="J134" s="176">
        <f>ROUND(I134*H134,2)</f>
        <v>0</v>
      </c>
      <c r="K134" s="172" t="s">
        <v>154</v>
      </c>
      <c r="L134" s="34"/>
      <c r="M134" s="177" t="s">
        <v>19</v>
      </c>
      <c r="N134" s="178" t="s">
        <v>45</v>
      </c>
      <c r="O134" s="56"/>
      <c r="P134" s="179">
        <f>O134*H134</f>
        <v>0</v>
      </c>
      <c r="Q134" s="179">
        <v>0.45195000000000002</v>
      </c>
      <c r="R134" s="179">
        <f>Q134*H134</f>
        <v>9.4909499999999998</v>
      </c>
      <c r="S134" s="179">
        <v>0</v>
      </c>
      <c r="T134" s="180">
        <f>S134*H134</f>
        <v>0</v>
      </c>
      <c r="AR134" s="13" t="s">
        <v>146</v>
      </c>
      <c r="AT134" s="13" t="s">
        <v>142</v>
      </c>
      <c r="AU134" s="13" t="s">
        <v>84</v>
      </c>
      <c r="AY134" s="13" t="s">
        <v>139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3" t="s">
        <v>82</v>
      </c>
      <c r="BK134" s="181">
        <f>ROUND(I134*H134,2)</f>
        <v>0</v>
      </c>
      <c r="BL134" s="13" t="s">
        <v>146</v>
      </c>
      <c r="BM134" s="13" t="s">
        <v>971</v>
      </c>
    </row>
    <row r="135" spans="2:65" s="1" customFormat="1" ht="11.25">
      <c r="B135" s="30"/>
      <c r="C135" s="31"/>
      <c r="D135" s="182" t="s">
        <v>148</v>
      </c>
      <c r="E135" s="31"/>
      <c r="F135" s="183" t="s">
        <v>972</v>
      </c>
      <c r="G135" s="31"/>
      <c r="H135" s="31"/>
      <c r="I135" s="99"/>
      <c r="J135" s="31"/>
      <c r="K135" s="31"/>
      <c r="L135" s="34"/>
      <c r="M135" s="184"/>
      <c r="N135" s="56"/>
      <c r="O135" s="56"/>
      <c r="P135" s="56"/>
      <c r="Q135" s="56"/>
      <c r="R135" s="56"/>
      <c r="S135" s="56"/>
      <c r="T135" s="57"/>
      <c r="AT135" s="13" t="s">
        <v>148</v>
      </c>
      <c r="AU135" s="13" t="s">
        <v>84</v>
      </c>
    </row>
    <row r="136" spans="2:65" s="1" customFormat="1" ht="16.5" customHeight="1">
      <c r="B136" s="30"/>
      <c r="C136" s="170" t="s">
        <v>233</v>
      </c>
      <c r="D136" s="170" t="s">
        <v>142</v>
      </c>
      <c r="E136" s="171" t="s">
        <v>973</v>
      </c>
      <c r="F136" s="172" t="s">
        <v>974</v>
      </c>
      <c r="G136" s="173" t="s">
        <v>403</v>
      </c>
      <c r="H136" s="174">
        <v>0.42</v>
      </c>
      <c r="I136" s="175"/>
      <c r="J136" s="176">
        <f>ROUND(I136*H136,2)</f>
        <v>0</v>
      </c>
      <c r="K136" s="172" t="s">
        <v>154</v>
      </c>
      <c r="L136" s="34"/>
      <c r="M136" s="177" t="s">
        <v>19</v>
      </c>
      <c r="N136" s="178" t="s">
        <v>45</v>
      </c>
      <c r="O136" s="56"/>
      <c r="P136" s="179">
        <f>O136*H136</f>
        <v>0</v>
      </c>
      <c r="Q136" s="179">
        <v>1.04881</v>
      </c>
      <c r="R136" s="179">
        <f>Q136*H136</f>
        <v>0.44050020000000001</v>
      </c>
      <c r="S136" s="179">
        <v>0</v>
      </c>
      <c r="T136" s="180">
        <f>S136*H136</f>
        <v>0</v>
      </c>
      <c r="AR136" s="13" t="s">
        <v>146</v>
      </c>
      <c r="AT136" s="13" t="s">
        <v>142</v>
      </c>
      <c r="AU136" s="13" t="s">
        <v>84</v>
      </c>
      <c r="AY136" s="13" t="s">
        <v>139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3" t="s">
        <v>82</v>
      </c>
      <c r="BK136" s="181">
        <f>ROUND(I136*H136,2)</f>
        <v>0</v>
      </c>
      <c r="BL136" s="13" t="s">
        <v>146</v>
      </c>
      <c r="BM136" s="13" t="s">
        <v>975</v>
      </c>
    </row>
    <row r="137" spans="2:65" s="1" customFormat="1" ht="19.5">
      <c r="B137" s="30"/>
      <c r="C137" s="31"/>
      <c r="D137" s="182" t="s">
        <v>148</v>
      </c>
      <c r="E137" s="31"/>
      <c r="F137" s="183" t="s">
        <v>976</v>
      </c>
      <c r="G137" s="31"/>
      <c r="H137" s="31"/>
      <c r="I137" s="99"/>
      <c r="J137" s="31"/>
      <c r="K137" s="31"/>
      <c r="L137" s="34"/>
      <c r="M137" s="184"/>
      <c r="N137" s="56"/>
      <c r="O137" s="56"/>
      <c r="P137" s="56"/>
      <c r="Q137" s="56"/>
      <c r="R137" s="56"/>
      <c r="S137" s="56"/>
      <c r="T137" s="57"/>
      <c r="AT137" s="13" t="s">
        <v>148</v>
      </c>
      <c r="AU137" s="13" t="s">
        <v>84</v>
      </c>
    </row>
    <row r="138" spans="2:65" s="1" customFormat="1" ht="16.5" customHeight="1">
      <c r="B138" s="30"/>
      <c r="C138" s="170" t="s">
        <v>239</v>
      </c>
      <c r="D138" s="170" t="s">
        <v>142</v>
      </c>
      <c r="E138" s="171" t="s">
        <v>977</v>
      </c>
      <c r="F138" s="172" t="s">
        <v>978</v>
      </c>
      <c r="G138" s="173" t="s">
        <v>269</v>
      </c>
      <c r="H138" s="174">
        <v>1</v>
      </c>
      <c r="I138" s="175"/>
      <c r="J138" s="176">
        <f>ROUND(I138*H138,2)</f>
        <v>0</v>
      </c>
      <c r="K138" s="172" t="s">
        <v>19</v>
      </c>
      <c r="L138" s="34"/>
      <c r="M138" s="177" t="s">
        <v>19</v>
      </c>
      <c r="N138" s="178" t="s">
        <v>45</v>
      </c>
      <c r="O138" s="56"/>
      <c r="P138" s="179">
        <f>O138*H138</f>
        <v>0</v>
      </c>
      <c r="Q138" s="179">
        <v>4.6800000000000001E-3</v>
      </c>
      <c r="R138" s="179">
        <f>Q138*H138</f>
        <v>4.6800000000000001E-3</v>
      </c>
      <c r="S138" s="179">
        <v>0</v>
      </c>
      <c r="T138" s="180">
        <f>S138*H138</f>
        <v>0</v>
      </c>
      <c r="AR138" s="13" t="s">
        <v>146</v>
      </c>
      <c r="AT138" s="13" t="s">
        <v>142</v>
      </c>
      <c r="AU138" s="13" t="s">
        <v>84</v>
      </c>
      <c r="AY138" s="13" t="s">
        <v>139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3" t="s">
        <v>82</v>
      </c>
      <c r="BK138" s="181">
        <f>ROUND(I138*H138,2)</f>
        <v>0</v>
      </c>
      <c r="BL138" s="13" t="s">
        <v>146</v>
      </c>
      <c r="BM138" s="13" t="s">
        <v>979</v>
      </c>
    </row>
    <row r="139" spans="2:65" s="1" customFormat="1" ht="11.25">
      <c r="B139" s="30"/>
      <c r="C139" s="31"/>
      <c r="D139" s="182" t="s">
        <v>148</v>
      </c>
      <c r="E139" s="31"/>
      <c r="F139" s="183" t="s">
        <v>978</v>
      </c>
      <c r="G139" s="31"/>
      <c r="H139" s="31"/>
      <c r="I139" s="99"/>
      <c r="J139" s="31"/>
      <c r="K139" s="31"/>
      <c r="L139" s="34"/>
      <c r="M139" s="184"/>
      <c r="N139" s="56"/>
      <c r="O139" s="56"/>
      <c r="P139" s="56"/>
      <c r="Q139" s="56"/>
      <c r="R139" s="56"/>
      <c r="S139" s="56"/>
      <c r="T139" s="57"/>
      <c r="AT139" s="13" t="s">
        <v>148</v>
      </c>
      <c r="AU139" s="13" t="s">
        <v>84</v>
      </c>
    </row>
    <row r="140" spans="2:65" s="1" customFormat="1" ht="16.5" customHeight="1">
      <c r="B140" s="30"/>
      <c r="C140" s="170" t="s">
        <v>7</v>
      </c>
      <c r="D140" s="170" t="s">
        <v>142</v>
      </c>
      <c r="E140" s="171" t="s">
        <v>980</v>
      </c>
      <c r="F140" s="172" t="s">
        <v>981</v>
      </c>
      <c r="G140" s="173" t="s">
        <v>163</v>
      </c>
      <c r="H140" s="174">
        <v>33</v>
      </c>
      <c r="I140" s="175"/>
      <c r="J140" s="176">
        <f>ROUND(I140*H140,2)</f>
        <v>0</v>
      </c>
      <c r="K140" s="172" t="s">
        <v>154</v>
      </c>
      <c r="L140" s="34"/>
      <c r="M140" s="177" t="s">
        <v>19</v>
      </c>
      <c r="N140" s="178" t="s">
        <v>45</v>
      </c>
      <c r="O140" s="56"/>
      <c r="P140" s="179">
        <f>O140*H140</f>
        <v>0</v>
      </c>
      <c r="Q140" s="179">
        <v>3.6400000000000002E-2</v>
      </c>
      <c r="R140" s="179">
        <f>Q140*H140</f>
        <v>1.2012</v>
      </c>
      <c r="S140" s="179">
        <v>0</v>
      </c>
      <c r="T140" s="180">
        <f>S140*H140</f>
        <v>0</v>
      </c>
      <c r="AR140" s="13" t="s">
        <v>146</v>
      </c>
      <c r="AT140" s="13" t="s">
        <v>142</v>
      </c>
      <c r="AU140" s="13" t="s">
        <v>84</v>
      </c>
      <c r="AY140" s="13" t="s">
        <v>139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3" t="s">
        <v>82</v>
      </c>
      <c r="BK140" s="181">
        <f>ROUND(I140*H140,2)</f>
        <v>0</v>
      </c>
      <c r="BL140" s="13" t="s">
        <v>146</v>
      </c>
      <c r="BM140" s="13" t="s">
        <v>982</v>
      </c>
    </row>
    <row r="141" spans="2:65" s="1" customFormat="1" ht="19.5">
      <c r="B141" s="30"/>
      <c r="C141" s="31"/>
      <c r="D141" s="182" t="s">
        <v>148</v>
      </c>
      <c r="E141" s="31"/>
      <c r="F141" s="183" t="s">
        <v>983</v>
      </c>
      <c r="G141" s="31"/>
      <c r="H141" s="31"/>
      <c r="I141" s="99"/>
      <c r="J141" s="31"/>
      <c r="K141" s="31"/>
      <c r="L141" s="34"/>
      <c r="M141" s="184"/>
      <c r="N141" s="56"/>
      <c r="O141" s="56"/>
      <c r="P141" s="56"/>
      <c r="Q141" s="56"/>
      <c r="R141" s="56"/>
      <c r="S141" s="56"/>
      <c r="T141" s="57"/>
      <c r="AT141" s="13" t="s">
        <v>148</v>
      </c>
      <c r="AU141" s="13" t="s">
        <v>84</v>
      </c>
    </row>
    <row r="142" spans="2:65" s="10" customFormat="1" ht="22.9" customHeight="1">
      <c r="B142" s="154"/>
      <c r="C142" s="155"/>
      <c r="D142" s="156" t="s">
        <v>73</v>
      </c>
      <c r="E142" s="168" t="s">
        <v>146</v>
      </c>
      <c r="F142" s="168" t="s">
        <v>984</v>
      </c>
      <c r="G142" s="155"/>
      <c r="H142" s="155"/>
      <c r="I142" s="158"/>
      <c r="J142" s="169">
        <f>BK142</f>
        <v>0</v>
      </c>
      <c r="K142" s="155"/>
      <c r="L142" s="160"/>
      <c r="M142" s="161"/>
      <c r="N142" s="162"/>
      <c r="O142" s="162"/>
      <c r="P142" s="163">
        <f>SUM(P143:P150)</f>
        <v>0</v>
      </c>
      <c r="Q142" s="162"/>
      <c r="R142" s="163">
        <f>SUM(R143:R150)</f>
        <v>2.7819100000000003</v>
      </c>
      <c r="S142" s="162"/>
      <c r="T142" s="164">
        <f>SUM(T143:T150)</f>
        <v>0</v>
      </c>
      <c r="AR142" s="165" t="s">
        <v>82</v>
      </c>
      <c r="AT142" s="166" t="s">
        <v>73</v>
      </c>
      <c r="AU142" s="166" t="s">
        <v>82</v>
      </c>
      <c r="AY142" s="165" t="s">
        <v>139</v>
      </c>
      <c r="BK142" s="167">
        <f>SUM(BK143:BK150)</f>
        <v>0</v>
      </c>
    </row>
    <row r="143" spans="2:65" s="1" customFormat="1" ht="16.5" customHeight="1">
      <c r="B143" s="30"/>
      <c r="C143" s="170" t="s">
        <v>248</v>
      </c>
      <c r="D143" s="170" t="s">
        <v>142</v>
      </c>
      <c r="E143" s="171" t="s">
        <v>985</v>
      </c>
      <c r="F143" s="172" t="s">
        <v>986</v>
      </c>
      <c r="G143" s="173" t="s">
        <v>269</v>
      </c>
      <c r="H143" s="174">
        <v>1</v>
      </c>
      <c r="I143" s="175"/>
      <c r="J143" s="176">
        <f>ROUND(I143*H143,2)</f>
        <v>0</v>
      </c>
      <c r="K143" s="172" t="s">
        <v>19</v>
      </c>
      <c r="L143" s="34"/>
      <c r="M143" s="177" t="s">
        <v>19</v>
      </c>
      <c r="N143" s="178" t="s">
        <v>45</v>
      </c>
      <c r="O143" s="56"/>
      <c r="P143" s="179">
        <f>O143*H143</f>
        <v>0</v>
      </c>
      <c r="Q143" s="179">
        <v>2.4533700000000001</v>
      </c>
      <c r="R143" s="179">
        <f>Q143*H143</f>
        <v>2.4533700000000001</v>
      </c>
      <c r="S143" s="179">
        <v>0</v>
      </c>
      <c r="T143" s="180">
        <f>S143*H143</f>
        <v>0</v>
      </c>
      <c r="AR143" s="13" t="s">
        <v>146</v>
      </c>
      <c r="AT143" s="13" t="s">
        <v>142</v>
      </c>
      <c r="AU143" s="13" t="s">
        <v>84</v>
      </c>
      <c r="AY143" s="13" t="s">
        <v>139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3" t="s">
        <v>82</v>
      </c>
      <c r="BK143" s="181">
        <f>ROUND(I143*H143,2)</f>
        <v>0</v>
      </c>
      <c r="BL143" s="13" t="s">
        <v>146</v>
      </c>
      <c r="BM143" s="13" t="s">
        <v>987</v>
      </c>
    </row>
    <row r="144" spans="2:65" s="1" customFormat="1" ht="11.25">
      <c r="B144" s="30"/>
      <c r="C144" s="31"/>
      <c r="D144" s="182" t="s">
        <v>148</v>
      </c>
      <c r="E144" s="31"/>
      <c r="F144" s="183" t="s">
        <v>986</v>
      </c>
      <c r="G144" s="31"/>
      <c r="H144" s="31"/>
      <c r="I144" s="99"/>
      <c r="J144" s="31"/>
      <c r="K144" s="31"/>
      <c r="L144" s="34"/>
      <c r="M144" s="184"/>
      <c r="N144" s="56"/>
      <c r="O144" s="56"/>
      <c r="P144" s="56"/>
      <c r="Q144" s="56"/>
      <c r="R144" s="56"/>
      <c r="S144" s="56"/>
      <c r="T144" s="57"/>
      <c r="AT144" s="13" t="s">
        <v>148</v>
      </c>
      <c r="AU144" s="13" t="s">
        <v>84</v>
      </c>
    </row>
    <row r="145" spans="2:65" s="1" customFormat="1" ht="16.5" customHeight="1">
      <c r="B145" s="30"/>
      <c r="C145" s="170" t="s">
        <v>252</v>
      </c>
      <c r="D145" s="170" t="s">
        <v>142</v>
      </c>
      <c r="E145" s="171" t="s">
        <v>988</v>
      </c>
      <c r="F145" s="172" t="s">
        <v>989</v>
      </c>
      <c r="G145" s="173" t="s">
        <v>145</v>
      </c>
      <c r="H145" s="174">
        <v>3</v>
      </c>
      <c r="I145" s="175"/>
      <c r="J145" s="176">
        <f>ROUND(I145*H145,2)</f>
        <v>0</v>
      </c>
      <c r="K145" s="172" t="s">
        <v>154</v>
      </c>
      <c r="L145" s="34"/>
      <c r="M145" s="177" t="s">
        <v>19</v>
      </c>
      <c r="N145" s="178" t="s">
        <v>45</v>
      </c>
      <c r="O145" s="56"/>
      <c r="P145" s="179">
        <f>O145*H145</f>
        <v>0</v>
      </c>
      <c r="Q145" s="179">
        <v>6.0859999999999997E-2</v>
      </c>
      <c r="R145" s="179">
        <f>Q145*H145</f>
        <v>0.18257999999999999</v>
      </c>
      <c r="S145" s="179">
        <v>0</v>
      </c>
      <c r="T145" s="180">
        <f>S145*H145</f>
        <v>0</v>
      </c>
      <c r="AR145" s="13" t="s">
        <v>146</v>
      </c>
      <c r="AT145" s="13" t="s">
        <v>142</v>
      </c>
      <c r="AU145" s="13" t="s">
        <v>84</v>
      </c>
      <c r="AY145" s="13" t="s">
        <v>139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3" t="s">
        <v>82</v>
      </c>
      <c r="BK145" s="181">
        <f>ROUND(I145*H145,2)</f>
        <v>0</v>
      </c>
      <c r="BL145" s="13" t="s">
        <v>146</v>
      </c>
      <c r="BM145" s="13" t="s">
        <v>990</v>
      </c>
    </row>
    <row r="146" spans="2:65" s="1" customFormat="1" ht="19.5">
      <c r="B146" s="30"/>
      <c r="C146" s="31"/>
      <c r="D146" s="182" t="s">
        <v>148</v>
      </c>
      <c r="E146" s="31"/>
      <c r="F146" s="183" t="s">
        <v>991</v>
      </c>
      <c r="G146" s="31"/>
      <c r="H146" s="31"/>
      <c r="I146" s="99"/>
      <c r="J146" s="31"/>
      <c r="K146" s="31"/>
      <c r="L146" s="34"/>
      <c r="M146" s="184"/>
      <c r="N146" s="56"/>
      <c r="O146" s="56"/>
      <c r="P146" s="56"/>
      <c r="Q146" s="56"/>
      <c r="R146" s="56"/>
      <c r="S146" s="56"/>
      <c r="T146" s="57"/>
      <c r="AT146" s="13" t="s">
        <v>148</v>
      </c>
      <c r="AU146" s="13" t="s">
        <v>84</v>
      </c>
    </row>
    <row r="147" spans="2:65" s="1" customFormat="1" ht="16.5" customHeight="1">
      <c r="B147" s="30"/>
      <c r="C147" s="170" t="s">
        <v>256</v>
      </c>
      <c r="D147" s="170" t="s">
        <v>142</v>
      </c>
      <c r="E147" s="171" t="s">
        <v>992</v>
      </c>
      <c r="F147" s="172" t="s">
        <v>993</v>
      </c>
      <c r="G147" s="173" t="s">
        <v>145</v>
      </c>
      <c r="H147" s="174">
        <v>2</v>
      </c>
      <c r="I147" s="175"/>
      <c r="J147" s="176">
        <f>ROUND(I147*H147,2)</f>
        <v>0</v>
      </c>
      <c r="K147" s="172" t="s">
        <v>154</v>
      </c>
      <c r="L147" s="34"/>
      <c r="M147" s="177" t="s">
        <v>19</v>
      </c>
      <c r="N147" s="178" t="s">
        <v>45</v>
      </c>
      <c r="O147" s="56"/>
      <c r="P147" s="179">
        <f>O147*H147</f>
        <v>0</v>
      </c>
      <c r="Q147" s="179">
        <v>7.2980000000000003E-2</v>
      </c>
      <c r="R147" s="179">
        <f>Q147*H147</f>
        <v>0.14596000000000001</v>
      </c>
      <c r="S147" s="179">
        <v>0</v>
      </c>
      <c r="T147" s="180">
        <f>S147*H147</f>
        <v>0</v>
      </c>
      <c r="AR147" s="13" t="s">
        <v>146</v>
      </c>
      <c r="AT147" s="13" t="s">
        <v>142</v>
      </c>
      <c r="AU147" s="13" t="s">
        <v>84</v>
      </c>
      <c r="AY147" s="13" t="s">
        <v>139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3" t="s">
        <v>82</v>
      </c>
      <c r="BK147" s="181">
        <f>ROUND(I147*H147,2)</f>
        <v>0</v>
      </c>
      <c r="BL147" s="13" t="s">
        <v>146</v>
      </c>
      <c r="BM147" s="13" t="s">
        <v>994</v>
      </c>
    </row>
    <row r="148" spans="2:65" s="1" customFormat="1" ht="19.5">
      <c r="B148" s="30"/>
      <c r="C148" s="31"/>
      <c r="D148" s="182" t="s">
        <v>148</v>
      </c>
      <c r="E148" s="31"/>
      <c r="F148" s="183" t="s">
        <v>995</v>
      </c>
      <c r="G148" s="31"/>
      <c r="H148" s="31"/>
      <c r="I148" s="99"/>
      <c r="J148" s="31"/>
      <c r="K148" s="31"/>
      <c r="L148" s="34"/>
      <c r="M148" s="184"/>
      <c r="N148" s="56"/>
      <c r="O148" s="56"/>
      <c r="P148" s="56"/>
      <c r="Q148" s="56"/>
      <c r="R148" s="56"/>
      <c r="S148" s="56"/>
      <c r="T148" s="57"/>
      <c r="AT148" s="13" t="s">
        <v>148</v>
      </c>
      <c r="AU148" s="13" t="s">
        <v>84</v>
      </c>
    </row>
    <row r="149" spans="2:65" s="1" customFormat="1" ht="16.5" customHeight="1">
      <c r="B149" s="30"/>
      <c r="C149" s="170" t="s">
        <v>261</v>
      </c>
      <c r="D149" s="170" t="s">
        <v>142</v>
      </c>
      <c r="E149" s="171" t="s">
        <v>996</v>
      </c>
      <c r="F149" s="172" t="s">
        <v>997</v>
      </c>
      <c r="G149" s="173" t="s">
        <v>153</v>
      </c>
      <c r="H149" s="174">
        <v>146.52000000000001</v>
      </c>
      <c r="I149" s="175"/>
      <c r="J149" s="176">
        <f>ROUND(I149*H149,2)</f>
        <v>0</v>
      </c>
      <c r="K149" s="172" t="s">
        <v>154</v>
      </c>
      <c r="L149" s="34"/>
      <c r="M149" s="177" t="s">
        <v>19</v>
      </c>
      <c r="N149" s="178" t="s">
        <v>45</v>
      </c>
      <c r="O149" s="56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13" t="s">
        <v>146</v>
      </c>
      <c r="AT149" s="13" t="s">
        <v>142</v>
      </c>
      <c r="AU149" s="13" t="s">
        <v>84</v>
      </c>
      <c r="AY149" s="13" t="s">
        <v>139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3" t="s">
        <v>82</v>
      </c>
      <c r="BK149" s="181">
        <f>ROUND(I149*H149,2)</f>
        <v>0</v>
      </c>
      <c r="BL149" s="13" t="s">
        <v>146</v>
      </c>
      <c r="BM149" s="13" t="s">
        <v>998</v>
      </c>
    </row>
    <row r="150" spans="2:65" s="1" customFormat="1" ht="11.25">
      <c r="B150" s="30"/>
      <c r="C150" s="31"/>
      <c r="D150" s="182" t="s">
        <v>148</v>
      </c>
      <c r="E150" s="31"/>
      <c r="F150" s="183" t="s">
        <v>999</v>
      </c>
      <c r="G150" s="31"/>
      <c r="H150" s="31"/>
      <c r="I150" s="99"/>
      <c r="J150" s="31"/>
      <c r="K150" s="31"/>
      <c r="L150" s="34"/>
      <c r="M150" s="184"/>
      <c r="N150" s="56"/>
      <c r="O150" s="56"/>
      <c r="P150" s="56"/>
      <c r="Q150" s="56"/>
      <c r="R150" s="56"/>
      <c r="S150" s="56"/>
      <c r="T150" s="57"/>
      <c r="AT150" s="13" t="s">
        <v>148</v>
      </c>
      <c r="AU150" s="13" t="s">
        <v>84</v>
      </c>
    </row>
    <row r="151" spans="2:65" s="10" customFormat="1" ht="22.9" customHeight="1">
      <c r="B151" s="154"/>
      <c r="C151" s="155"/>
      <c r="D151" s="156" t="s">
        <v>73</v>
      </c>
      <c r="E151" s="168" t="s">
        <v>166</v>
      </c>
      <c r="F151" s="168" t="s">
        <v>1000</v>
      </c>
      <c r="G151" s="155"/>
      <c r="H151" s="155"/>
      <c r="I151" s="158"/>
      <c r="J151" s="169">
        <f>BK151</f>
        <v>0</v>
      </c>
      <c r="K151" s="155"/>
      <c r="L151" s="160"/>
      <c r="M151" s="161"/>
      <c r="N151" s="162"/>
      <c r="O151" s="162"/>
      <c r="P151" s="163">
        <f>SUM(P152:P165)</f>
        <v>0</v>
      </c>
      <c r="Q151" s="162"/>
      <c r="R151" s="163">
        <f>SUM(R152:R165)</f>
        <v>8.6296540000000004</v>
      </c>
      <c r="S151" s="162"/>
      <c r="T151" s="164">
        <f>SUM(T152:T165)</f>
        <v>0</v>
      </c>
      <c r="AR151" s="165" t="s">
        <v>82</v>
      </c>
      <c r="AT151" s="166" t="s">
        <v>73</v>
      </c>
      <c r="AU151" s="166" t="s">
        <v>82</v>
      </c>
      <c r="AY151" s="165" t="s">
        <v>139</v>
      </c>
      <c r="BK151" s="167">
        <f>SUM(BK152:BK165)</f>
        <v>0</v>
      </c>
    </row>
    <row r="152" spans="2:65" s="1" customFormat="1" ht="16.5" customHeight="1">
      <c r="B152" s="30"/>
      <c r="C152" s="170" t="s">
        <v>266</v>
      </c>
      <c r="D152" s="170" t="s">
        <v>142</v>
      </c>
      <c r="E152" s="171" t="s">
        <v>1001</v>
      </c>
      <c r="F152" s="172" t="s">
        <v>1002</v>
      </c>
      <c r="G152" s="173" t="s">
        <v>153</v>
      </c>
      <c r="H152" s="174">
        <v>148.39500000000001</v>
      </c>
      <c r="I152" s="175"/>
      <c r="J152" s="176">
        <f>ROUND(I152*H152,2)</f>
        <v>0</v>
      </c>
      <c r="K152" s="172" t="s">
        <v>154</v>
      </c>
      <c r="L152" s="34"/>
      <c r="M152" s="177" t="s">
        <v>19</v>
      </c>
      <c r="N152" s="178" t="s">
        <v>45</v>
      </c>
      <c r="O152" s="56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13" t="s">
        <v>146</v>
      </c>
      <c r="AT152" s="13" t="s">
        <v>142</v>
      </c>
      <c r="AU152" s="13" t="s">
        <v>84</v>
      </c>
      <c r="AY152" s="13" t="s">
        <v>139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3" t="s">
        <v>82</v>
      </c>
      <c r="BK152" s="181">
        <f>ROUND(I152*H152,2)</f>
        <v>0</v>
      </c>
      <c r="BL152" s="13" t="s">
        <v>146</v>
      </c>
      <c r="BM152" s="13" t="s">
        <v>1003</v>
      </c>
    </row>
    <row r="153" spans="2:65" s="1" customFormat="1" ht="11.25">
      <c r="B153" s="30"/>
      <c r="C153" s="31"/>
      <c r="D153" s="182" t="s">
        <v>148</v>
      </c>
      <c r="E153" s="31"/>
      <c r="F153" s="183" t="s">
        <v>1004</v>
      </c>
      <c r="G153" s="31"/>
      <c r="H153" s="31"/>
      <c r="I153" s="99"/>
      <c r="J153" s="31"/>
      <c r="K153" s="31"/>
      <c r="L153" s="34"/>
      <c r="M153" s="184"/>
      <c r="N153" s="56"/>
      <c r="O153" s="56"/>
      <c r="P153" s="56"/>
      <c r="Q153" s="56"/>
      <c r="R153" s="56"/>
      <c r="S153" s="56"/>
      <c r="T153" s="57"/>
      <c r="AT153" s="13" t="s">
        <v>148</v>
      </c>
      <c r="AU153" s="13" t="s">
        <v>84</v>
      </c>
    </row>
    <row r="154" spans="2:65" s="1" customFormat="1" ht="16.5" customHeight="1">
      <c r="B154" s="30"/>
      <c r="C154" s="170" t="s">
        <v>272</v>
      </c>
      <c r="D154" s="170" t="s">
        <v>142</v>
      </c>
      <c r="E154" s="171" t="s">
        <v>1005</v>
      </c>
      <c r="F154" s="172" t="s">
        <v>1006</v>
      </c>
      <c r="G154" s="173" t="s">
        <v>153</v>
      </c>
      <c r="H154" s="174">
        <v>148.39500000000001</v>
      </c>
      <c r="I154" s="175"/>
      <c r="J154" s="176">
        <f>ROUND(I154*H154,2)</f>
        <v>0</v>
      </c>
      <c r="K154" s="172" t="s">
        <v>154</v>
      </c>
      <c r="L154" s="34"/>
      <c r="M154" s="177" t="s">
        <v>19</v>
      </c>
      <c r="N154" s="178" t="s">
        <v>45</v>
      </c>
      <c r="O154" s="56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13" t="s">
        <v>146</v>
      </c>
      <c r="AT154" s="13" t="s">
        <v>142</v>
      </c>
      <c r="AU154" s="13" t="s">
        <v>84</v>
      </c>
      <c r="AY154" s="13" t="s">
        <v>139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3" t="s">
        <v>82</v>
      </c>
      <c r="BK154" s="181">
        <f>ROUND(I154*H154,2)</f>
        <v>0</v>
      </c>
      <c r="BL154" s="13" t="s">
        <v>146</v>
      </c>
      <c r="BM154" s="13" t="s">
        <v>1007</v>
      </c>
    </row>
    <row r="155" spans="2:65" s="1" customFormat="1" ht="11.25">
      <c r="B155" s="30"/>
      <c r="C155" s="31"/>
      <c r="D155" s="182" t="s">
        <v>148</v>
      </c>
      <c r="E155" s="31"/>
      <c r="F155" s="183" t="s">
        <v>1008</v>
      </c>
      <c r="G155" s="31"/>
      <c r="H155" s="31"/>
      <c r="I155" s="99"/>
      <c r="J155" s="31"/>
      <c r="K155" s="31"/>
      <c r="L155" s="34"/>
      <c r="M155" s="184"/>
      <c r="N155" s="56"/>
      <c r="O155" s="56"/>
      <c r="P155" s="56"/>
      <c r="Q155" s="56"/>
      <c r="R155" s="56"/>
      <c r="S155" s="56"/>
      <c r="T155" s="57"/>
      <c r="AT155" s="13" t="s">
        <v>148</v>
      </c>
      <c r="AU155" s="13" t="s">
        <v>84</v>
      </c>
    </row>
    <row r="156" spans="2:65" s="1" customFormat="1" ht="16.5" customHeight="1">
      <c r="B156" s="30"/>
      <c r="C156" s="170" t="s">
        <v>276</v>
      </c>
      <c r="D156" s="170" t="s">
        <v>142</v>
      </c>
      <c r="E156" s="171" t="s">
        <v>1009</v>
      </c>
      <c r="F156" s="172" t="s">
        <v>1010</v>
      </c>
      <c r="G156" s="173" t="s">
        <v>153</v>
      </c>
      <c r="H156" s="174">
        <v>55.68</v>
      </c>
      <c r="I156" s="175"/>
      <c r="J156" s="176">
        <f>ROUND(I156*H156,2)</f>
        <v>0</v>
      </c>
      <c r="K156" s="172" t="s">
        <v>154</v>
      </c>
      <c r="L156" s="34"/>
      <c r="M156" s="177" t="s">
        <v>19</v>
      </c>
      <c r="N156" s="178" t="s">
        <v>45</v>
      </c>
      <c r="O156" s="56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13" t="s">
        <v>146</v>
      </c>
      <c r="AT156" s="13" t="s">
        <v>142</v>
      </c>
      <c r="AU156" s="13" t="s">
        <v>84</v>
      </c>
      <c r="AY156" s="13" t="s">
        <v>139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3" t="s">
        <v>82</v>
      </c>
      <c r="BK156" s="181">
        <f>ROUND(I156*H156,2)</f>
        <v>0</v>
      </c>
      <c r="BL156" s="13" t="s">
        <v>146</v>
      </c>
      <c r="BM156" s="13" t="s">
        <v>1011</v>
      </c>
    </row>
    <row r="157" spans="2:65" s="1" customFormat="1" ht="11.25">
      <c r="B157" s="30"/>
      <c r="C157" s="31"/>
      <c r="D157" s="182" t="s">
        <v>148</v>
      </c>
      <c r="E157" s="31"/>
      <c r="F157" s="183" t="s">
        <v>1012</v>
      </c>
      <c r="G157" s="31"/>
      <c r="H157" s="31"/>
      <c r="I157" s="99"/>
      <c r="J157" s="31"/>
      <c r="K157" s="31"/>
      <c r="L157" s="34"/>
      <c r="M157" s="184"/>
      <c r="N157" s="56"/>
      <c r="O157" s="56"/>
      <c r="P157" s="56"/>
      <c r="Q157" s="56"/>
      <c r="R157" s="56"/>
      <c r="S157" s="56"/>
      <c r="T157" s="57"/>
      <c r="AT157" s="13" t="s">
        <v>148</v>
      </c>
      <c r="AU157" s="13" t="s">
        <v>84</v>
      </c>
    </row>
    <row r="158" spans="2:65" s="1" customFormat="1" ht="16.5" customHeight="1">
      <c r="B158" s="30"/>
      <c r="C158" s="170" t="s">
        <v>280</v>
      </c>
      <c r="D158" s="170" t="s">
        <v>142</v>
      </c>
      <c r="E158" s="171" t="s">
        <v>1013</v>
      </c>
      <c r="F158" s="172" t="s">
        <v>1014</v>
      </c>
      <c r="G158" s="173" t="s">
        <v>153</v>
      </c>
      <c r="H158" s="174">
        <v>40.25</v>
      </c>
      <c r="I158" s="175"/>
      <c r="J158" s="176">
        <f>ROUND(I158*H158,2)</f>
        <v>0</v>
      </c>
      <c r="K158" s="172" t="s">
        <v>154</v>
      </c>
      <c r="L158" s="34"/>
      <c r="M158" s="177" t="s">
        <v>19</v>
      </c>
      <c r="N158" s="178" t="s">
        <v>45</v>
      </c>
      <c r="O158" s="56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13" t="s">
        <v>146</v>
      </c>
      <c r="AT158" s="13" t="s">
        <v>142</v>
      </c>
      <c r="AU158" s="13" t="s">
        <v>84</v>
      </c>
      <c r="AY158" s="13" t="s">
        <v>139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3" t="s">
        <v>82</v>
      </c>
      <c r="BK158" s="181">
        <f>ROUND(I158*H158,2)</f>
        <v>0</v>
      </c>
      <c r="BL158" s="13" t="s">
        <v>146</v>
      </c>
      <c r="BM158" s="13" t="s">
        <v>1015</v>
      </c>
    </row>
    <row r="159" spans="2:65" s="1" customFormat="1" ht="11.25">
      <c r="B159" s="30"/>
      <c r="C159" s="31"/>
      <c r="D159" s="182" t="s">
        <v>148</v>
      </c>
      <c r="E159" s="31"/>
      <c r="F159" s="183" t="s">
        <v>1016</v>
      </c>
      <c r="G159" s="31"/>
      <c r="H159" s="31"/>
      <c r="I159" s="99"/>
      <c r="J159" s="31"/>
      <c r="K159" s="31"/>
      <c r="L159" s="34"/>
      <c r="M159" s="184"/>
      <c r="N159" s="56"/>
      <c r="O159" s="56"/>
      <c r="P159" s="56"/>
      <c r="Q159" s="56"/>
      <c r="R159" s="56"/>
      <c r="S159" s="56"/>
      <c r="T159" s="57"/>
      <c r="AT159" s="13" t="s">
        <v>148</v>
      </c>
      <c r="AU159" s="13" t="s">
        <v>84</v>
      </c>
    </row>
    <row r="160" spans="2:65" s="1" customFormat="1" ht="16.5" customHeight="1">
      <c r="B160" s="30"/>
      <c r="C160" s="170" t="s">
        <v>284</v>
      </c>
      <c r="D160" s="170" t="s">
        <v>142</v>
      </c>
      <c r="E160" s="171" t="s">
        <v>1017</v>
      </c>
      <c r="F160" s="172" t="s">
        <v>1018</v>
      </c>
      <c r="G160" s="173" t="s">
        <v>153</v>
      </c>
      <c r="H160" s="174">
        <v>350</v>
      </c>
      <c r="I160" s="175"/>
      <c r="J160" s="176">
        <f>ROUND(I160*H160,2)</f>
        <v>0</v>
      </c>
      <c r="K160" s="172" t="s">
        <v>154</v>
      </c>
      <c r="L160" s="34"/>
      <c r="M160" s="177" t="s">
        <v>19</v>
      </c>
      <c r="N160" s="178" t="s">
        <v>45</v>
      </c>
      <c r="O160" s="56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13" t="s">
        <v>146</v>
      </c>
      <c r="AT160" s="13" t="s">
        <v>142</v>
      </c>
      <c r="AU160" s="13" t="s">
        <v>84</v>
      </c>
      <c r="AY160" s="13" t="s">
        <v>139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3" t="s">
        <v>82</v>
      </c>
      <c r="BK160" s="181">
        <f>ROUND(I160*H160,2)</f>
        <v>0</v>
      </c>
      <c r="BL160" s="13" t="s">
        <v>146</v>
      </c>
      <c r="BM160" s="13" t="s">
        <v>1019</v>
      </c>
    </row>
    <row r="161" spans="2:65" s="1" customFormat="1" ht="19.5">
      <c r="B161" s="30"/>
      <c r="C161" s="31"/>
      <c r="D161" s="182" t="s">
        <v>148</v>
      </c>
      <c r="E161" s="31"/>
      <c r="F161" s="183" t="s">
        <v>1020</v>
      </c>
      <c r="G161" s="31"/>
      <c r="H161" s="31"/>
      <c r="I161" s="99"/>
      <c r="J161" s="31"/>
      <c r="K161" s="31"/>
      <c r="L161" s="34"/>
      <c r="M161" s="184"/>
      <c r="N161" s="56"/>
      <c r="O161" s="56"/>
      <c r="P161" s="56"/>
      <c r="Q161" s="56"/>
      <c r="R161" s="56"/>
      <c r="S161" s="56"/>
      <c r="T161" s="57"/>
      <c r="AT161" s="13" t="s">
        <v>148</v>
      </c>
      <c r="AU161" s="13" t="s">
        <v>84</v>
      </c>
    </row>
    <row r="162" spans="2:65" s="1" customFormat="1" ht="16.5" customHeight="1">
      <c r="B162" s="30"/>
      <c r="C162" s="170" t="s">
        <v>289</v>
      </c>
      <c r="D162" s="170" t="s">
        <v>142</v>
      </c>
      <c r="E162" s="171" t="s">
        <v>1021</v>
      </c>
      <c r="F162" s="172" t="s">
        <v>1022</v>
      </c>
      <c r="G162" s="173" t="s">
        <v>153</v>
      </c>
      <c r="H162" s="174">
        <v>40.25</v>
      </c>
      <c r="I162" s="175"/>
      <c r="J162" s="176">
        <f>ROUND(I162*H162,2)</f>
        <v>0</v>
      </c>
      <c r="K162" s="172" t="s">
        <v>154</v>
      </c>
      <c r="L162" s="34"/>
      <c r="M162" s="177" t="s">
        <v>19</v>
      </c>
      <c r="N162" s="178" t="s">
        <v>45</v>
      </c>
      <c r="O162" s="56"/>
      <c r="P162" s="179">
        <f>O162*H162</f>
        <v>0</v>
      </c>
      <c r="Q162" s="179">
        <v>0.10100000000000001</v>
      </c>
      <c r="R162" s="179">
        <f>Q162*H162</f>
        <v>4.0652500000000007</v>
      </c>
      <c r="S162" s="179">
        <v>0</v>
      </c>
      <c r="T162" s="180">
        <f>S162*H162</f>
        <v>0</v>
      </c>
      <c r="AR162" s="13" t="s">
        <v>146</v>
      </c>
      <c r="AT162" s="13" t="s">
        <v>142</v>
      </c>
      <c r="AU162" s="13" t="s">
        <v>84</v>
      </c>
      <c r="AY162" s="13" t="s">
        <v>139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3" t="s">
        <v>82</v>
      </c>
      <c r="BK162" s="181">
        <f>ROUND(I162*H162,2)</f>
        <v>0</v>
      </c>
      <c r="BL162" s="13" t="s">
        <v>146</v>
      </c>
      <c r="BM162" s="13" t="s">
        <v>1023</v>
      </c>
    </row>
    <row r="163" spans="2:65" s="1" customFormat="1" ht="19.5">
      <c r="B163" s="30"/>
      <c r="C163" s="31"/>
      <c r="D163" s="182" t="s">
        <v>148</v>
      </c>
      <c r="E163" s="31"/>
      <c r="F163" s="183" t="s">
        <v>1024</v>
      </c>
      <c r="G163" s="31"/>
      <c r="H163" s="31"/>
      <c r="I163" s="99"/>
      <c r="J163" s="31"/>
      <c r="K163" s="31"/>
      <c r="L163" s="34"/>
      <c r="M163" s="184"/>
      <c r="N163" s="56"/>
      <c r="O163" s="56"/>
      <c r="P163" s="56"/>
      <c r="Q163" s="56"/>
      <c r="R163" s="56"/>
      <c r="S163" s="56"/>
      <c r="T163" s="57"/>
      <c r="AT163" s="13" t="s">
        <v>148</v>
      </c>
      <c r="AU163" s="13" t="s">
        <v>84</v>
      </c>
    </row>
    <row r="164" spans="2:65" s="1" customFormat="1" ht="16.5" customHeight="1">
      <c r="B164" s="30"/>
      <c r="C164" s="185" t="s">
        <v>294</v>
      </c>
      <c r="D164" s="185" t="s">
        <v>191</v>
      </c>
      <c r="E164" s="186" t="s">
        <v>1025</v>
      </c>
      <c r="F164" s="187" t="s">
        <v>1026</v>
      </c>
      <c r="G164" s="188" t="s">
        <v>153</v>
      </c>
      <c r="H164" s="189">
        <v>42.262999999999998</v>
      </c>
      <c r="I164" s="190"/>
      <c r="J164" s="191">
        <f>ROUND(I164*H164,2)</f>
        <v>0</v>
      </c>
      <c r="K164" s="187" t="s">
        <v>154</v>
      </c>
      <c r="L164" s="192"/>
      <c r="M164" s="193" t="s">
        <v>19</v>
      </c>
      <c r="N164" s="194" t="s">
        <v>45</v>
      </c>
      <c r="O164" s="56"/>
      <c r="P164" s="179">
        <f>O164*H164</f>
        <v>0</v>
      </c>
      <c r="Q164" s="179">
        <v>0.108</v>
      </c>
      <c r="R164" s="179">
        <f>Q164*H164</f>
        <v>4.5644039999999997</v>
      </c>
      <c r="S164" s="179">
        <v>0</v>
      </c>
      <c r="T164" s="180">
        <f>S164*H164</f>
        <v>0</v>
      </c>
      <c r="AR164" s="13" t="s">
        <v>180</v>
      </c>
      <c r="AT164" s="13" t="s">
        <v>191</v>
      </c>
      <c r="AU164" s="13" t="s">
        <v>84</v>
      </c>
      <c r="AY164" s="13" t="s">
        <v>139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3" t="s">
        <v>82</v>
      </c>
      <c r="BK164" s="181">
        <f>ROUND(I164*H164,2)</f>
        <v>0</v>
      </c>
      <c r="BL164" s="13" t="s">
        <v>146</v>
      </c>
      <c r="BM164" s="13" t="s">
        <v>1027</v>
      </c>
    </row>
    <row r="165" spans="2:65" s="1" customFormat="1" ht="11.25">
      <c r="B165" s="30"/>
      <c r="C165" s="31"/>
      <c r="D165" s="182" t="s">
        <v>148</v>
      </c>
      <c r="E165" s="31"/>
      <c r="F165" s="183" t="s">
        <v>1026</v>
      </c>
      <c r="G165" s="31"/>
      <c r="H165" s="31"/>
      <c r="I165" s="99"/>
      <c r="J165" s="31"/>
      <c r="K165" s="31"/>
      <c r="L165" s="34"/>
      <c r="M165" s="184"/>
      <c r="N165" s="56"/>
      <c r="O165" s="56"/>
      <c r="P165" s="56"/>
      <c r="Q165" s="56"/>
      <c r="R165" s="56"/>
      <c r="S165" s="56"/>
      <c r="T165" s="57"/>
      <c r="AT165" s="13" t="s">
        <v>148</v>
      </c>
      <c r="AU165" s="13" t="s">
        <v>84</v>
      </c>
    </row>
    <row r="166" spans="2:65" s="10" customFormat="1" ht="22.9" customHeight="1">
      <c r="B166" s="154"/>
      <c r="C166" s="155"/>
      <c r="D166" s="156" t="s">
        <v>73</v>
      </c>
      <c r="E166" s="168" t="s">
        <v>149</v>
      </c>
      <c r="F166" s="168" t="s">
        <v>150</v>
      </c>
      <c r="G166" s="155"/>
      <c r="H166" s="155"/>
      <c r="I166" s="158"/>
      <c r="J166" s="169">
        <f>BK166</f>
        <v>0</v>
      </c>
      <c r="K166" s="155"/>
      <c r="L166" s="160"/>
      <c r="M166" s="161"/>
      <c r="N166" s="162"/>
      <c r="O166" s="162"/>
      <c r="P166" s="163">
        <f>SUM(P167:P168)</f>
        <v>0</v>
      </c>
      <c r="Q166" s="162"/>
      <c r="R166" s="163">
        <f>SUM(R167:R168)</f>
        <v>0</v>
      </c>
      <c r="S166" s="162"/>
      <c r="T166" s="164">
        <f>SUM(T167:T168)</f>
        <v>0</v>
      </c>
      <c r="AR166" s="165" t="s">
        <v>82</v>
      </c>
      <c r="AT166" s="166" t="s">
        <v>73</v>
      </c>
      <c r="AU166" s="166" t="s">
        <v>82</v>
      </c>
      <c r="AY166" s="165" t="s">
        <v>139</v>
      </c>
      <c r="BK166" s="167">
        <f>SUM(BK167:BK168)</f>
        <v>0</v>
      </c>
    </row>
    <row r="167" spans="2:65" s="1" customFormat="1" ht="16.5" customHeight="1">
      <c r="B167" s="30"/>
      <c r="C167" s="170" t="s">
        <v>299</v>
      </c>
      <c r="D167" s="170" t="s">
        <v>142</v>
      </c>
      <c r="E167" s="171" t="s">
        <v>1028</v>
      </c>
      <c r="F167" s="172" t="s">
        <v>1029</v>
      </c>
      <c r="G167" s="173" t="s">
        <v>163</v>
      </c>
      <c r="H167" s="174">
        <v>41.2</v>
      </c>
      <c r="I167" s="175"/>
      <c r="J167" s="176">
        <f>ROUND(I167*H167,2)</f>
        <v>0</v>
      </c>
      <c r="K167" s="172" t="s">
        <v>19</v>
      </c>
      <c r="L167" s="34"/>
      <c r="M167" s="177" t="s">
        <v>19</v>
      </c>
      <c r="N167" s="178" t="s">
        <v>45</v>
      </c>
      <c r="O167" s="56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13" t="s">
        <v>146</v>
      </c>
      <c r="AT167" s="13" t="s">
        <v>142</v>
      </c>
      <c r="AU167" s="13" t="s">
        <v>84</v>
      </c>
      <c r="AY167" s="13" t="s">
        <v>139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3" t="s">
        <v>82</v>
      </c>
      <c r="BK167" s="181">
        <f>ROUND(I167*H167,2)</f>
        <v>0</v>
      </c>
      <c r="BL167" s="13" t="s">
        <v>146</v>
      </c>
      <c r="BM167" s="13" t="s">
        <v>1030</v>
      </c>
    </row>
    <row r="168" spans="2:65" s="1" customFormat="1" ht="11.25">
      <c r="B168" s="30"/>
      <c r="C168" s="31"/>
      <c r="D168" s="182" t="s">
        <v>148</v>
      </c>
      <c r="E168" s="31"/>
      <c r="F168" s="183" t="s">
        <v>1029</v>
      </c>
      <c r="G168" s="31"/>
      <c r="H168" s="31"/>
      <c r="I168" s="99"/>
      <c r="J168" s="31"/>
      <c r="K168" s="31"/>
      <c r="L168" s="34"/>
      <c r="M168" s="184"/>
      <c r="N168" s="56"/>
      <c r="O168" s="56"/>
      <c r="P168" s="56"/>
      <c r="Q168" s="56"/>
      <c r="R168" s="56"/>
      <c r="S168" s="56"/>
      <c r="T168" s="57"/>
      <c r="AT168" s="13" t="s">
        <v>148</v>
      </c>
      <c r="AU168" s="13" t="s">
        <v>84</v>
      </c>
    </row>
    <row r="169" spans="2:65" s="10" customFormat="1" ht="22.9" customHeight="1">
      <c r="B169" s="154"/>
      <c r="C169" s="155"/>
      <c r="D169" s="156" t="s">
        <v>73</v>
      </c>
      <c r="E169" s="168" t="s">
        <v>180</v>
      </c>
      <c r="F169" s="168" t="s">
        <v>238</v>
      </c>
      <c r="G169" s="155"/>
      <c r="H169" s="155"/>
      <c r="I169" s="158"/>
      <c r="J169" s="169">
        <f>BK169</f>
        <v>0</v>
      </c>
      <c r="K169" s="155"/>
      <c r="L169" s="160"/>
      <c r="M169" s="161"/>
      <c r="N169" s="162"/>
      <c r="O169" s="162"/>
      <c r="P169" s="163">
        <f>SUM(P170:P171)</f>
        <v>0</v>
      </c>
      <c r="Q169" s="162"/>
      <c r="R169" s="163">
        <f>SUM(R170:R171)</f>
        <v>4.0400000000000002E-3</v>
      </c>
      <c r="S169" s="162"/>
      <c r="T169" s="164">
        <f>SUM(T170:T171)</f>
        <v>0</v>
      </c>
      <c r="AR169" s="165" t="s">
        <v>82</v>
      </c>
      <c r="AT169" s="166" t="s">
        <v>73</v>
      </c>
      <c r="AU169" s="166" t="s">
        <v>82</v>
      </c>
      <c r="AY169" s="165" t="s">
        <v>139</v>
      </c>
      <c r="BK169" s="167">
        <f>SUM(BK170:BK171)</f>
        <v>0</v>
      </c>
    </row>
    <row r="170" spans="2:65" s="1" customFormat="1" ht="16.5" customHeight="1">
      <c r="B170" s="30"/>
      <c r="C170" s="170" t="s">
        <v>304</v>
      </c>
      <c r="D170" s="170" t="s">
        <v>142</v>
      </c>
      <c r="E170" s="171" t="s">
        <v>1031</v>
      </c>
      <c r="F170" s="172" t="s">
        <v>1032</v>
      </c>
      <c r="G170" s="173" t="s">
        <v>145</v>
      </c>
      <c r="H170" s="174">
        <v>1</v>
      </c>
      <c r="I170" s="175"/>
      <c r="J170" s="176">
        <f>ROUND(I170*H170,2)</f>
        <v>0</v>
      </c>
      <c r="K170" s="172" t="s">
        <v>19</v>
      </c>
      <c r="L170" s="34"/>
      <c r="M170" s="177" t="s">
        <v>19</v>
      </c>
      <c r="N170" s="178" t="s">
        <v>45</v>
      </c>
      <c r="O170" s="56"/>
      <c r="P170" s="179">
        <f>O170*H170</f>
        <v>0</v>
      </c>
      <c r="Q170" s="179">
        <v>4.0400000000000002E-3</v>
      </c>
      <c r="R170" s="179">
        <f>Q170*H170</f>
        <v>4.0400000000000002E-3</v>
      </c>
      <c r="S170" s="179">
        <v>0</v>
      </c>
      <c r="T170" s="180">
        <f>S170*H170</f>
        <v>0</v>
      </c>
      <c r="AR170" s="13" t="s">
        <v>146</v>
      </c>
      <c r="AT170" s="13" t="s">
        <v>142</v>
      </c>
      <c r="AU170" s="13" t="s">
        <v>84</v>
      </c>
      <c r="AY170" s="13" t="s">
        <v>139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3" t="s">
        <v>82</v>
      </c>
      <c r="BK170" s="181">
        <f>ROUND(I170*H170,2)</f>
        <v>0</v>
      </c>
      <c r="BL170" s="13" t="s">
        <v>146</v>
      </c>
      <c r="BM170" s="13" t="s">
        <v>1033</v>
      </c>
    </row>
    <row r="171" spans="2:65" s="1" customFormat="1" ht="11.25">
      <c r="B171" s="30"/>
      <c r="C171" s="31"/>
      <c r="D171" s="182" t="s">
        <v>148</v>
      </c>
      <c r="E171" s="31"/>
      <c r="F171" s="183" t="s">
        <v>1032</v>
      </c>
      <c r="G171" s="31"/>
      <c r="H171" s="31"/>
      <c r="I171" s="99"/>
      <c r="J171" s="31"/>
      <c r="K171" s="31"/>
      <c r="L171" s="34"/>
      <c r="M171" s="184"/>
      <c r="N171" s="56"/>
      <c r="O171" s="56"/>
      <c r="P171" s="56"/>
      <c r="Q171" s="56"/>
      <c r="R171" s="56"/>
      <c r="S171" s="56"/>
      <c r="T171" s="57"/>
      <c r="AT171" s="13" t="s">
        <v>148</v>
      </c>
      <c r="AU171" s="13" t="s">
        <v>84</v>
      </c>
    </row>
    <row r="172" spans="2:65" s="10" customFormat="1" ht="22.9" customHeight="1">
      <c r="B172" s="154"/>
      <c r="C172" s="155"/>
      <c r="D172" s="156" t="s">
        <v>73</v>
      </c>
      <c r="E172" s="168" t="s">
        <v>185</v>
      </c>
      <c r="F172" s="168" t="s">
        <v>265</v>
      </c>
      <c r="G172" s="155"/>
      <c r="H172" s="155"/>
      <c r="I172" s="158"/>
      <c r="J172" s="169">
        <f>BK172</f>
        <v>0</v>
      </c>
      <c r="K172" s="155"/>
      <c r="L172" s="160"/>
      <c r="M172" s="161"/>
      <c r="N172" s="162"/>
      <c r="O172" s="162"/>
      <c r="P172" s="163">
        <f>SUM(P173:P194)</f>
        <v>0</v>
      </c>
      <c r="Q172" s="162"/>
      <c r="R172" s="163">
        <f>SUM(R173:R194)</f>
        <v>19.968240000000002</v>
      </c>
      <c r="S172" s="162"/>
      <c r="T172" s="164">
        <f>SUM(T173:T194)</f>
        <v>16.52955</v>
      </c>
      <c r="AR172" s="165" t="s">
        <v>82</v>
      </c>
      <c r="AT172" s="166" t="s">
        <v>73</v>
      </c>
      <c r="AU172" s="166" t="s">
        <v>82</v>
      </c>
      <c r="AY172" s="165" t="s">
        <v>139</v>
      </c>
      <c r="BK172" s="167">
        <f>SUM(BK173:BK194)</f>
        <v>0</v>
      </c>
    </row>
    <row r="173" spans="2:65" s="1" customFormat="1" ht="16.5" customHeight="1">
      <c r="B173" s="30"/>
      <c r="C173" s="170" t="s">
        <v>309</v>
      </c>
      <c r="D173" s="170" t="s">
        <v>142</v>
      </c>
      <c r="E173" s="171" t="s">
        <v>1034</v>
      </c>
      <c r="F173" s="172" t="s">
        <v>1035</v>
      </c>
      <c r="G173" s="173" t="s">
        <v>163</v>
      </c>
      <c r="H173" s="174">
        <v>20.5</v>
      </c>
      <c r="I173" s="175"/>
      <c r="J173" s="176">
        <f>ROUND(I173*H173,2)</f>
        <v>0</v>
      </c>
      <c r="K173" s="172" t="s">
        <v>19</v>
      </c>
      <c r="L173" s="34"/>
      <c r="M173" s="177" t="s">
        <v>19</v>
      </c>
      <c r="N173" s="178" t="s">
        <v>45</v>
      </c>
      <c r="O173" s="56"/>
      <c r="P173" s="179">
        <f>O173*H173</f>
        <v>0</v>
      </c>
      <c r="Q173" s="179">
        <v>4.0000000000000003E-5</v>
      </c>
      <c r="R173" s="179">
        <f>Q173*H173</f>
        <v>8.2000000000000009E-4</v>
      </c>
      <c r="S173" s="179">
        <v>0</v>
      </c>
      <c r="T173" s="180">
        <f>S173*H173</f>
        <v>0</v>
      </c>
      <c r="AR173" s="13" t="s">
        <v>146</v>
      </c>
      <c r="AT173" s="13" t="s">
        <v>142</v>
      </c>
      <c r="AU173" s="13" t="s">
        <v>84</v>
      </c>
      <c r="AY173" s="13" t="s">
        <v>139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3" t="s">
        <v>82</v>
      </c>
      <c r="BK173" s="181">
        <f>ROUND(I173*H173,2)</f>
        <v>0</v>
      </c>
      <c r="BL173" s="13" t="s">
        <v>146</v>
      </c>
      <c r="BM173" s="13" t="s">
        <v>1036</v>
      </c>
    </row>
    <row r="174" spans="2:65" s="1" customFormat="1" ht="11.25">
      <c r="B174" s="30"/>
      <c r="C174" s="31"/>
      <c r="D174" s="182" t="s">
        <v>148</v>
      </c>
      <c r="E174" s="31"/>
      <c r="F174" s="183" t="s">
        <v>1037</v>
      </c>
      <c r="G174" s="31"/>
      <c r="H174" s="31"/>
      <c r="I174" s="99"/>
      <c r="J174" s="31"/>
      <c r="K174" s="31"/>
      <c r="L174" s="34"/>
      <c r="M174" s="184"/>
      <c r="N174" s="56"/>
      <c r="O174" s="56"/>
      <c r="P174" s="56"/>
      <c r="Q174" s="56"/>
      <c r="R174" s="56"/>
      <c r="S174" s="56"/>
      <c r="T174" s="57"/>
      <c r="AT174" s="13" t="s">
        <v>148</v>
      </c>
      <c r="AU174" s="13" t="s">
        <v>84</v>
      </c>
    </row>
    <row r="175" spans="2:65" s="1" customFormat="1" ht="16.5" customHeight="1">
      <c r="B175" s="30"/>
      <c r="C175" s="170" t="s">
        <v>314</v>
      </c>
      <c r="D175" s="170" t="s">
        <v>142</v>
      </c>
      <c r="E175" s="171" t="s">
        <v>1038</v>
      </c>
      <c r="F175" s="172" t="s">
        <v>1039</v>
      </c>
      <c r="G175" s="173" t="s">
        <v>163</v>
      </c>
      <c r="H175" s="174">
        <v>5.5</v>
      </c>
      <c r="I175" s="175"/>
      <c r="J175" s="176">
        <f>ROUND(I175*H175,2)</f>
        <v>0</v>
      </c>
      <c r="K175" s="172" t="s">
        <v>154</v>
      </c>
      <c r="L175" s="34"/>
      <c r="M175" s="177" t="s">
        <v>19</v>
      </c>
      <c r="N175" s="178" t="s">
        <v>45</v>
      </c>
      <c r="O175" s="56"/>
      <c r="P175" s="179">
        <f>O175*H175</f>
        <v>0</v>
      </c>
      <c r="Q175" s="179">
        <v>0.16849</v>
      </c>
      <c r="R175" s="179">
        <f>Q175*H175</f>
        <v>0.92669500000000005</v>
      </c>
      <c r="S175" s="179">
        <v>0</v>
      </c>
      <c r="T175" s="180">
        <f>S175*H175</f>
        <v>0</v>
      </c>
      <c r="AR175" s="13" t="s">
        <v>146</v>
      </c>
      <c r="AT175" s="13" t="s">
        <v>142</v>
      </c>
      <c r="AU175" s="13" t="s">
        <v>84</v>
      </c>
      <c r="AY175" s="13" t="s">
        <v>139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3" t="s">
        <v>82</v>
      </c>
      <c r="BK175" s="181">
        <f>ROUND(I175*H175,2)</f>
        <v>0</v>
      </c>
      <c r="BL175" s="13" t="s">
        <v>146</v>
      </c>
      <c r="BM175" s="13" t="s">
        <v>1040</v>
      </c>
    </row>
    <row r="176" spans="2:65" s="1" customFormat="1" ht="19.5">
      <c r="B176" s="30"/>
      <c r="C176" s="31"/>
      <c r="D176" s="182" t="s">
        <v>148</v>
      </c>
      <c r="E176" s="31"/>
      <c r="F176" s="183" t="s">
        <v>1041</v>
      </c>
      <c r="G176" s="31"/>
      <c r="H176" s="31"/>
      <c r="I176" s="99"/>
      <c r="J176" s="31"/>
      <c r="K176" s="31"/>
      <c r="L176" s="34"/>
      <c r="M176" s="184"/>
      <c r="N176" s="56"/>
      <c r="O176" s="56"/>
      <c r="P176" s="56"/>
      <c r="Q176" s="56"/>
      <c r="R176" s="56"/>
      <c r="S176" s="56"/>
      <c r="T176" s="57"/>
      <c r="AT176" s="13" t="s">
        <v>148</v>
      </c>
      <c r="AU176" s="13" t="s">
        <v>84</v>
      </c>
    </row>
    <row r="177" spans="2:65" s="1" customFormat="1" ht="16.5" customHeight="1">
      <c r="B177" s="30"/>
      <c r="C177" s="185" t="s">
        <v>319</v>
      </c>
      <c r="D177" s="185" t="s">
        <v>191</v>
      </c>
      <c r="E177" s="186" t="s">
        <v>1042</v>
      </c>
      <c r="F177" s="187" t="s">
        <v>1043</v>
      </c>
      <c r="G177" s="188" t="s">
        <v>163</v>
      </c>
      <c r="H177" s="189">
        <v>5.5</v>
      </c>
      <c r="I177" s="190"/>
      <c r="J177" s="191">
        <f>ROUND(I177*H177,2)</f>
        <v>0</v>
      </c>
      <c r="K177" s="187" t="s">
        <v>154</v>
      </c>
      <c r="L177" s="192"/>
      <c r="M177" s="193" t="s">
        <v>19</v>
      </c>
      <c r="N177" s="194" t="s">
        <v>45</v>
      </c>
      <c r="O177" s="56"/>
      <c r="P177" s="179">
        <f>O177*H177</f>
        <v>0</v>
      </c>
      <c r="Q177" s="179">
        <v>5.8000000000000003E-2</v>
      </c>
      <c r="R177" s="179">
        <f>Q177*H177</f>
        <v>0.31900000000000001</v>
      </c>
      <c r="S177" s="179">
        <v>0</v>
      </c>
      <c r="T177" s="180">
        <f>S177*H177</f>
        <v>0</v>
      </c>
      <c r="AR177" s="13" t="s">
        <v>180</v>
      </c>
      <c r="AT177" s="13" t="s">
        <v>191</v>
      </c>
      <c r="AU177" s="13" t="s">
        <v>84</v>
      </c>
      <c r="AY177" s="13" t="s">
        <v>139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3" t="s">
        <v>82</v>
      </c>
      <c r="BK177" s="181">
        <f>ROUND(I177*H177,2)</f>
        <v>0</v>
      </c>
      <c r="BL177" s="13" t="s">
        <v>146</v>
      </c>
      <c r="BM177" s="13" t="s">
        <v>1044</v>
      </c>
    </row>
    <row r="178" spans="2:65" s="1" customFormat="1" ht="11.25">
      <c r="B178" s="30"/>
      <c r="C178" s="31"/>
      <c r="D178" s="182" t="s">
        <v>148</v>
      </c>
      <c r="E178" s="31"/>
      <c r="F178" s="183" t="s">
        <v>1043</v>
      </c>
      <c r="G178" s="31"/>
      <c r="H178" s="31"/>
      <c r="I178" s="99"/>
      <c r="J178" s="31"/>
      <c r="K178" s="31"/>
      <c r="L178" s="34"/>
      <c r="M178" s="184"/>
      <c r="N178" s="56"/>
      <c r="O178" s="56"/>
      <c r="P178" s="56"/>
      <c r="Q178" s="56"/>
      <c r="R178" s="56"/>
      <c r="S178" s="56"/>
      <c r="T178" s="57"/>
      <c r="AT178" s="13" t="s">
        <v>148</v>
      </c>
      <c r="AU178" s="13" t="s">
        <v>84</v>
      </c>
    </row>
    <row r="179" spans="2:65" s="1" customFormat="1" ht="16.5" customHeight="1">
      <c r="B179" s="30"/>
      <c r="C179" s="170" t="s">
        <v>324</v>
      </c>
      <c r="D179" s="170" t="s">
        <v>142</v>
      </c>
      <c r="E179" s="171" t="s">
        <v>1045</v>
      </c>
      <c r="F179" s="172" t="s">
        <v>1046</v>
      </c>
      <c r="G179" s="173" t="s">
        <v>163</v>
      </c>
      <c r="H179" s="174">
        <v>65.7</v>
      </c>
      <c r="I179" s="175"/>
      <c r="J179" s="176">
        <f>ROUND(I179*H179,2)</f>
        <v>0</v>
      </c>
      <c r="K179" s="172" t="s">
        <v>154</v>
      </c>
      <c r="L179" s="34"/>
      <c r="M179" s="177" t="s">
        <v>19</v>
      </c>
      <c r="N179" s="178" t="s">
        <v>45</v>
      </c>
      <c r="O179" s="56"/>
      <c r="P179" s="179">
        <f>O179*H179</f>
        <v>0</v>
      </c>
      <c r="Q179" s="179">
        <v>0.10095</v>
      </c>
      <c r="R179" s="179">
        <f>Q179*H179</f>
        <v>6.6324149999999999</v>
      </c>
      <c r="S179" s="179">
        <v>0</v>
      </c>
      <c r="T179" s="180">
        <f>S179*H179</f>
        <v>0</v>
      </c>
      <c r="AR179" s="13" t="s">
        <v>146</v>
      </c>
      <c r="AT179" s="13" t="s">
        <v>142</v>
      </c>
      <c r="AU179" s="13" t="s">
        <v>84</v>
      </c>
      <c r="AY179" s="13" t="s">
        <v>139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3" t="s">
        <v>82</v>
      </c>
      <c r="BK179" s="181">
        <f>ROUND(I179*H179,2)</f>
        <v>0</v>
      </c>
      <c r="BL179" s="13" t="s">
        <v>146</v>
      </c>
      <c r="BM179" s="13" t="s">
        <v>1047</v>
      </c>
    </row>
    <row r="180" spans="2:65" s="1" customFormat="1" ht="19.5">
      <c r="B180" s="30"/>
      <c r="C180" s="31"/>
      <c r="D180" s="182" t="s">
        <v>148</v>
      </c>
      <c r="E180" s="31"/>
      <c r="F180" s="183" t="s">
        <v>1048</v>
      </c>
      <c r="G180" s="31"/>
      <c r="H180" s="31"/>
      <c r="I180" s="99"/>
      <c r="J180" s="31"/>
      <c r="K180" s="31"/>
      <c r="L180" s="34"/>
      <c r="M180" s="184"/>
      <c r="N180" s="56"/>
      <c r="O180" s="56"/>
      <c r="P180" s="56"/>
      <c r="Q180" s="56"/>
      <c r="R180" s="56"/>
      <c r="S180" s="56"/>
      <c r="T180" s="57"/>
      <c r="AT180" s="13" t="s">
        <v>148</v>
      </c>
      <c r="AU180" s="13" t="s">
        <v>84</v>
      </c>
    </row>
    <row r="181" spans="2:65" s="1" customFormat="1" ht="16.5" customHeight="1">
      <c r="B181" s="30"/>
      <c r="C181" s="185" t="s">
        <v>329</v>
      </c>
      <c r="D181" s="185" t="s">
        <v>191</v>
      </c>
      <c r="E181" s="186" t="s">
        <v>1049</v>
      </c>
      <c r="F181" s="187" t="s">
        <v>1050</v>
      </c>
      <c r="G181" s="188" t="s">
        <v>163</v>
      </c>
      <c r="H181" s="189">
        <v>68.984999999999999</v>
      </c>
      <c r="I181" s="190"/>
      <c r="J181" s="191">
        <f>ROUND(I181*H181,2)</f>
        <v>0</v>
      </c>
      <c r="K181" s="187" t="s">
        <v>154</v>
      </c>
      <c r="L181" s="192"/>
      <c r="M181" s="193" t="s">
        <v>19</v>
      </c>
      <c r="N181" s="194" t="s">
        <v>45</v>
      </c>
      <c r="O181" s="56"/>
      <c r="P181" s="179">
        <f>O181*H181</f>
        <v>0</v>
      </c>
      <c r="Q181" s="179">
        <v>2.8000000000000001E-2</v>
      </c>
      <c r="R181" s="179">
        <f>Q181*H181</f>
        <v>1.9315800000000001</v>
      </c>
      <c r="S181" s="179">
        <v>0</v>
      </c>
      <c r="T181" s="180">
        <f>S181*H181</f>
        <v>0</v>
      </c>
      <c r="AR181" s="13" t="s">
        <v>180</v>
      </c>
      <c r="AT181" s="13" t="s">
        <v>191</v>
      </c>
      <c r="AU181" s="13" t="s">
        <v>84</v>
      </c>
      <c r="AY181" s="13" t="s">
        <v>139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3" t="s">
        <v>82</v>
      </c>
      <c r="BK181" s="181">
        <f>ROUND(I181*H181,2)</f>
        <v>0</v>
      </c>
      <c r="BL181" s="13" t="s">
        <v>146</v>
      </c>
      <c r="BM181" s="13" t="s">
        <v>1051</v>
      </c>
    </row>
    <row r="182" spans="2:65" s="1" customFormat="1" ht="11.25">
      <c r="B182" s="30"/>
      <c r="C182" s="31"/>
      <c r="D182" s="182" t="s">
        <v>148</v>
      </c>
      <c r="E182" s="31"/>
      <c r="F182" s="183" t="s">
        <v>1050</v>
      </c>
      <c r="G182" s="31"/>
      <c r="H182" s="31"/>
      <c r="I182" s="99"/>
      <c r="J182" s="31"/>
      <c r="K182" s="31"/>
      <c r="L182" s="34"/>
      <c r="M182" s="184"/>
      <c r="N182" s="56"/>
      <c r="O182" s="56"/>
      <c r="P182" s="56"/>
      <c r="Q182" s="56"/>
      <c r="R182" s="56"/>
      <c r="S182" s="56"/>
      <c r="T182" s="57"/>
      <c r="AT182" s="13" t="s">
        <v>148</v>
      </c>
      <c r="AU182" s="13" t="s">
        <v>84</v>
      </c>
    </row>
    <row r="183" spans="2:65" s="1" customFormat="1" ht="16.5" customHeight="1">
      <c r="B183" s="30"/>
      <c r="C183" s="170" t="s">
        <v>334</v>
      </c>
      <c r="D183" s="170" t="s">
        <v>142</v>
      </c>
      <c r="E183" s="171" t="s">
        <v>1052</v>
      </c>
      <c r="F183" s="172" t="s">
        <v>1053</v>
      </c>
      <c r="G183" s="173" t="s">
        <v>163</v>
      </c>
      <c r="H183" s="174">
        <v>33</v>
      </c>
      <c r="I183" s="175"/>
      <c r="J183" s="176">
        <f>ROUND(I183*H183,2)</f>
        <v>0</v>
      </c>
      <c r="K183" s="172" t="s">
        <v>154</v>
      </c>
      <c r="L183" s="34"/>
      <c r="M183" s="177" t="s">
        <v>19</v>
      </c>
      <c r="N183" s="178" t="s">
        <v>45</v>
      </c>
      <c r="O183" s="56"/>
      <c r="P183" s="179">
        <f>O183*H183</f>
        <v>0</v>
      </c>
      <c r="Q183" s="179">
        <v>0.29221000000000003</v>
      </c>
      <c r="R183" s="179">
        <f>Q183*H183</f>
        <v>9.6429300000000016</v>
      </c>
      <c r="S183" s="179">
        <v>0</v>
      </c>
      <c r="T183" s="180">
        <f>S183*H183</f>
        <v>0</v>
      </c>
      <c r="AR183" s="13" t="s">
        <v>146</v>
      </c>
      <c r="AT183" s="13" t="s">
        <v>142</v>
      </c>
      <c r="AU183" s="13" t="s">
        <v>84</v>
      </c>
      <c r="AY183" s="13" t="s">
        <v>139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3" t="s">
        <v>82</v>
      </c>
      <c r="BK183" s="181">
        <f>ROUND(I183*H183,2)</f>
        <v>0</v>
      </c>
      <c r="BL183" s="13" t="s">
        <v>146</v>
      </c>
      <c r="BM183" s="13" t="s">
        <v>1054</v>
      </c>
    </row>
    <row r="184" spans="2:65" s="1" customFormat="1" ht="11.25">
      <c r="B184" s="30"/>
      <c r="C184" s="31"/>
      <c r="D184" s="182" t="s">
        <v>148</v>
      </c>
      <c r="E184" s="31"/>
      <c r="F184" s="183" t="s">
        <v>1055</v>
      </c>
      <c r="G184" s="31"/>
      <c r="H184" s="31"/>
      <c r="I184" s="99"/>
      <c r="J184" s="31"/>
      <c r="K184" s="31"/>
      <c r="L184" s="34"/>
      <c r="M184" s="184"/>
      <c r="N184" s="56"/>
      <c r="O184" s="56"/>
      <c r="P184" s="56"/>
      <c r="Q184" s="56"/>
      <c r="R184" s="56"/>
      <c r="S184" s="56"/>
      <c r="T184" s="57"/>
      <c r="AT184" s="13" t="s">
        <v>148</v>
      </c>
      <c r="AU184" s="13" t="s">
        <v>84</v>
      </c>
    </row>
    <row r="185" spans="2:65" s="1" customFormat="1" ht="16.5" customHeight="1">
      <c r="B185" s="30"/>
      <c r="C185" s="185" t="s">
        <v>339</v>
      </c>
      <c r="D185" s="185" t="s">
        <v>191</v>
      </c>
      <c r="E185" s="186" t="s">
        <v>1056</v>
      </c>
      <c r="F185" s="187" t="s">
        <v>1057</v>
      </c>
      <c r="G185" s="188" t="s">
        <v>163</v>
      </c>
      <c r="H185" s="189">
        <v>33</v>
      </c>
      <c r="I185" s="190"/>
      <c r="J185" s="191">
        <f>ROUND(I185*H185,2)</f>
        <v>0</v>
      </c>
      <c r="K185" s="187" t="s">
        <v>154</v>
      </c>
      <c r="L185" s="192"/>
      <c r="M185" s="193" t="s">
        <v>19</v>
      </c>
      <c r="N185" s="194" t="s">
        <v>45</v>
      </c>
      <c r="O185" s="56"/>
      <c r="P185" s="179">
        <f>O185*H185</f>
        <v>0</v>
      </c>
      <c r="Q185" s="179">
        <v>1.5599999999999999E-2</v>
      </c>
      <c r="R185" s="179">
        <f>Q185*H185</f>
        <v>0.51479999999999992</v>
      </c>
      <c r="S185" s="179">
        <v>0</v>
      </c>
      <c r="T185" s="180">
        <f>S185*H185</f>
        <v>0</v>
      </c>
      <c r="AR185" s="13" t="s">
        <v>180</v>
      </c>
      <c r="AT185" s="13" t="s">
        <v>191</v>
      </c>
      <c r="AU185" s="13" t="s">
        <v>84</v>
      </c>
      <c r="AY185" s="13" t="s">
        <v>139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3" t="s">
        <v>82</v>
      </c>
      <c r="BK185" s="181">
        <f>ROUND(I185*H185,2)</f>
        <v>0</v>
      </c>
      <c r="BL185" s="13" t="s">
        <v>146</v>
      </c>
      <c r="BM185" s="13" t="s">
        <v>1058</v>
      </c>
    </row>
    <row r="186" spans="2:65" s="1" customFormat="1" ht="11.25">
      <c r="B186" s="30"/>
      <c r="C186" s="31"/>
      <c r="D186" s="182" t="s">
        <v>148</v>
      </c>
      <c r="E186" s="31"/>
      <c r="F186" s="183" t="s">
        <v>1057</v>
      </c>
      <c r="G186" s="31"/>
      <c r="H186" s="31"/>
      <c r="I186" s="99"/>
      <c r="J186" s="31"/>
      <c r="K186" s="31"/>
      <c r="L186" s="34"/>
      <c r="M186" s="184"/>
      <c r="N186" s="56"/>
      <c r="O186" s="56"/>
      <c r="P186" s="56"/>
      <c r="Q186" s="56"/>
      <c r="R186" s="56"/>
      <c r="S186" s="56"/>
      <c r="T186" s="57"/>
      <c r="AT186" s="13" t="s">
        <v>148</v>
      </c>
      <c r="AU186" s="13" t="s">
        <v>84</v>
      </c>
    </row>
    <row r="187" spans="2:65" s="1" customFormat="1" ht="16.5" customHeight="1">
      <c r="B187" s="30"/>
      <c r="C187" s="170" t="s">
        <v>344</v>
      </c>
      <c r="D187" s="170" t="s">
        <v>142</v>
      </c>
      <c r="E187" s="171" t="s">
        <v>1059</v>
      </c>
      <c r="F187" s="172" t="s">
        <v>1060</v>
      </c>
      <c r="G187" s="173" t="s">
        <v>269</v>
      </c>
      <c r="H187" s="174">
        <v>1</v>
      </c>
      <c r="I187" s="175"/>
      <c r="J187" s="176">
        <f>ROUND(I187*H187,2)</f>
        <v>0</v>
      </c>
      <c r="K187" s="172" t="s">
        <v>154</v>
      </c>
      <c r="L187" s="34"/>
      <c r="M187" s="177" t="s">
        <v>19</v>
      </c>
      <c r="N187" s="178" t="s">
        <v>45</v>
      </c>
      <c r="O187" s="56"/>
      <c r="P187" s="179">
        <f>O187*H187</f>
        <v>0</v>
      </c>
      <c r="Q187" s="179">
        <v>0</v>
      </c>
      <c r="R187" s="179">
        <f>Q187*H187</f>
        <v>0</v>
      </c>
      <c r="S187" s="179">
        <v>1.6379999999999999</v>
      </c>
      <c r="T187" s="180">
        <f>S187*H187</f>
        <v>1.6379999999999999</v>
      </c>
      <c r="AR187" s="13" t="s">
        <v>146</v>
      </c>
      <c r="AT187" s="13" t="s">
        <v>142</v>
      </c>
      <c r="AU187" s="13" t="s">
        <v>84</v>
      </c>
      <c r="AY187" s="13" t="s">
        <v>139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3" t="s">
        <v>82</v>
      </c>
      <c r="BK187" s="181">
        <f>ROUND(I187*H187,2)</f>
        <v>0</v>
      </c>
      <c r="BL187" s="13" t="s">
        <v>146</v>
      </c>
      <c r="BM187" s="13" t="s">
        <v>1061</v>
      </c>
    </row>
    <row r="188" spans="2:65" s="1" customFormat="1" ht="11.25">
      <c r="B188" s="30"/>
      <c r="C188" s="31"/>
      <c r="D188" s="182" t="s">
        <v>148</v>
      </c>
      <c r="E188" s="31"/>
      <c r="F188" s="183" t="s">
        <v>1060</v>
      </c>
      <c r="G188" s="31"/>
      <c r="H188" s="31"/>
      <c r="I188" s="99"/>
      <c r="J188" s="31"/>
      <c r="K188" s="31"/>
      <c r="L188" s="34"/>
      <c r="M188" s="184"/>
      <c r="N188" s="56"/>
      <c r="O188" s="56"/>
      <c r="P188" s="56"/>
      <c r="Q188" s="56"/>
      <c r="R188" s="56"/>
      <c r="S188" s="56"/>
      <c r="T188" s="57"/>
      <c r="AT188" s="13" t="s">
        <v>148</v>
      </c>
      <c r="AU188" s="13" t="s">
        <v>84</v>
      </c>
    </row>
    <row r="189" spans="2:65" s="1" customFormat="1" ht="16.5" customHeight="1">
      <c r="B189" s="30"/>
      <c r="C189" s="170" t="s">
        <v>349</v>
      </c>
      <c r="D189" s="170" t="s">
        <v>142</v>
      </c>
      <c r="E189" s="171" t="s">
        <v>1062</v>
      </c>
      <c r="F189" s="172" t="s">
        <v>1063</v>
      </c>
      <c r="G189" s="173" t="s">
        <v>163</v>
      </c>
      <c r="H189" s="174">
        <v>9</v>
      </c>
      <c r="I189" s="175"/>
      <c r="J189" s="176">
        <f>ROUND(I189*H189,2)</f>
        <v>0</v>
      </c>
      <c r="K189" s="172" t="s">
        <v>154</v>
      </c>
      <c r="L189" s="34"/>
      <c r="M189" s="177" t="s">
        <v>19</v>
      </c>
      <c r="N189" s="178" t="s">
        <v>45</v>
      </c>
      <c r="O189" s="56"/>
      <c r="P189" s="179">
        <f>O189*H189</f>
        <v>0</v>
      </c>
      <c r="Q189" s="179">
        <v>0</v>
      </c>
      <c r="R189" s="179">
        <f>Q189*H189</f>
        <v>0</v>
      </c>
      <c r="S189" s="179">
        <v>0.14399999999999999</v>
      </c>
      <c r="T189" s="180">
        <f>S189*H189</f>
        <v>1.2959999999999998</v>
      </c>
      <c r="AR189" s="13" t="s">
        <v>146</v>
      </c>
      <c r="AT189" s="13" t="s">
        <v>142</v>
      </c>
      <c r="AU189" s="13" t="s">
        <v>84</v>
      </c>
      <c r="AY189" s="13" t="s">
        <v>139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3" t="s">
        <v>82</v>
      </c>
      <c r="BK189" s="181">
        <f>ROUND(I189*H189,2)</f>
        <v>0</v>
      </c>
      <c r="BL189" s="13" t="s">
        <v>146</v>
      </c>
      <c r="BM189" s="13" t="s">
        <v>1064</v>
      </c>
    </row>
    <row r="190" spans="2:65" s="1" customFormat="1" ht="11.25">
      <c r="B190" s="30"/>
      <c r="C190" s="31"/>
      <c r="D190" s="182" t="s">
        <v>148</v>
      </c>
      <c r="E190" s="31"/>
      <c r="F190" s="183" t="s">
        <v>1065</v>
      </c>
      <c r="G190" s="31"/>
      <c r="H190" s="31"/>
      <c r="I190" s="99"/>
      <c r="J190" s="31"/>
      <c r="K190" s="31"/>
      <c r="L190" s="34"/>
      <c r="M190" s="184"/>
      <c r="N190" s="56"/>
      <c r="O190" s="56"/>
      <c r="P190" s="56"/>
      <c r="Q190" s="56"/>
      <c r="R190" s="56"/>
      <c r="S190" s="56"/>
      <c r="T190" s="57"/>
      <c r="AT190" s="13" t="s">
        <v>148</v>
      </c>
      <c r="AU190" s="13" t="s">
        <v>84</v>
      </c>
    </row>
    <row r="191" spans="2:65" s="1" customFormat="1" ht="16.5" customHeight="1">
      <c r="B191" s="30"/>
      <c r="C191" s="170" t="s">
        <v>354</v>
      </c>
      <c r="D191" s="170" t="s">
        <v>142</v>
      </c>
      <c r="E191" s="171" t="s">
        <v>1066</v>
      </c>
      <c r="F191" s="172" t="s">
        <v>1067</v>
      </c>
      <c r="G191" s="173" t="s">
        <v>153</v>
      </c>
      <c r="H191" s="174">
        <v>148.39500000000001</v>
      </c>
      <c r="I191" s="175"/>
      <c r="J191" s="176">
        <f>ROUND(I191*H191,2)</f>
        <v>0</v>
      </c>
      <c r="K191" s="172" t="s">
        <v>154</v>
      </c>
      <c r="L191" s="34"/>
      <c r="M191" s="177" t="s">
        <v>19</v>
      </c>
      <c r="N191" s="178" t="s">
        <v>45</v>
      </c>
      <c r="O191" s="56"/>
      <c r="P191" s="179">
        <f>O191*H191</f>
        <v>0</v>
      </c>
      <c r="Q191" s="179">
        <v>0</v>
      </c>
      <c r="R191" s="179">
        <f>Q191*H191</f>
        <v>0</v>
      </c>
      <c r="S191" s="179">
        <v>0.09</v>
      </c>
      <c r="T191" s="180">
        <f>S191*H191</f>
        <v>13.355550000000001</v>
      </c>
      <c r="AR191" s="13" t="s">
        <v>146</v>
      </c>
      <c r="AT191" s="13" t="s">
        <v>142</v>
      </c>
      <c r="AU191" s="13" t="s">
        <v>84</v>
      </c>
      <c r="AY191" s="13" t="s">
        <v>139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3" t="s">
        <v>82</v>
      </c>
      <c r="BK191" s="181">
        <f>ROUND(I191*H191,2)</f>
        <v>0</v>
      </c>
      <c r="BL191" s="13" t="s">
        <v>146</v>
      </c>
      <c r="BM191" s="13" t="s">
        <v>1068</v>
      </c>
    </row>
    <row r="192" spans="2:65" s="1" customFormat="1" ht="19.5">
      <c r="B192" s="30"/>
      <c r="C192" s="31"/>
      <c r="D192" s="182" t="s">
        <v>148</v>
      </c>
      <c r="E192" s="31"/>
      <c r="F192" s="183" t="s">
        <v>1069</v>
      </c>
      <c r="G192" s="31"/>
      <c r="H192" s="31"/>
      <c r="I192" s="99"/>
      <c r="J192" s="31"/>
      <c r="K192" s="31"/>
      <c r="L192" s="34"/>
      <c r="M192" s="184"/>
      <c r="N192" s="56"/>
      <c r="O192" s="56"/>
      <c r="P192" s="56"/>
      <c r="Q192" s="56"/>
      <c r="R192" s="56"/>
      <c r="S192" s="56"/>
      <c r="T192" s="57"/>
      <c r="AT192" s="13" t="s">
        <v>148</v>
      </c>
      <c r="AU192" s="13" t="s">
        <v>84</v>
      </c>
    </row>
    <row r="193" spans="2:65" s="1" customFormat="1" ht="16.5" customHeight="1">
      <c r="B193" s="30"/>
      <c r="C193" s="170" t="s">
        <v>359</v>
      </c>
      <c r="D193" s="170" t="s">
        <v>142</v>
      </c>
      <c r="E193" s="171" t="s">
        <v>1070</v>
      </c>
      <c r="F193" s="172" t="s">
        <v>1071</v>
      </c>
      <c r="G193" s="173" t="s">
        <v>269</v>
      </c>
      <c r="H193" s="174">
        <v>1</v>
      </c>
      <c r="I193" s="175"/>
      <c r="J193" s="176">
        <f>ROUND(I193*H193,2)</f>
        <v>0</v>
      </c>
      <c r="K193" s="172" t="s">
        <v>19</v>
      </c>
      <c r="L193" s="34"/>
      <c r="M193" s="177" t="s">
        <v>19</v>
      </c>
      <c r="N193" s="178" t="s">
        <v>45</v>
      </c>
      <c r="O193" s="56"/>
      <c r="P193" s="179">
        <f>O193*H193</f>
        <v>0</v>
      </c>
      <c r="Q193" s="179">
        <v>0</v>
      </c>
      <c r="R193" s="179">
        <f>Q193*H193</f>
        <v>0</v>
      </c>
      <c r="S193" s="179">
        <v>0.24</v>
      </c>
      <c r="T193" s="180">
        <f>S193*H193</f>
        <v>0.24</v>
      </c>
      <c r="AR193" s="13" t="s">
        <v>146</v>
      </c>
      <c r="AT193" s="13" t="s">
        <v>142</v>
      </c>
      <c r="AU193" s="13" t="s">
        <v>84</v>
      </c>
      <c r="AY193" s="13" t="s">
        <v>139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3" t="s">
        <v>82</v>
      </c>
      <c r="BK193" s="181">
        <f>ROUND(I193*H193,2)</f>
        <v>0</v>
      </c>
      <c r="BL193" s="13" t="s">
        <v>146</v>
      </c>
      <c r="BM193" s="13" t="s">
        <v>1072</v>
      </c>
    </row>
    <row r="194" spans="2:65" s="1" customFormat="1" ht="11.25">
      <c r="B194" s="30"/>
      <c r="C194" s="31"/>
      <c r="D194" s="182" t="s">
        <v>148</v>
      </c>
      <c r="E194" s="31"/>
      <c r="F194" s="183" t="s">
        <v>1071</v>
      </c>
      <c r="G194" s="31"/>
      <c r="H194" s="31"/>
      <c r="I194" s="99"/>
      <c r="J194" s="31"/>
      <c r="K194" s="31"/>
      <c r="L194" s="34"/>
      <c r="M194" s="184"/>
      <c r="N194" s="56"/>
      <c r="O194" s="56"/>
      <c r="P194" s="56"/>
      <c r="Q194" s="56"/>
      <c r="R194" s="56"/>
      <c r="S194" s="56"/>
      <c r="T194" s="57"/>
      <c r="AT194" s="13" t="s">
        <v>148</v>
      </c>
      <c r="AU194" s="13" t="s">
        <v>84</v>
      </c>
    </row>
    <row r="195" spans="2:65" s="10" customFormat="1" ht="22.9" customHeight="1">
      <c r="B195" s="154"/>
      <c r="C195" s="155"/>
      <c r="D195" s="156" t="s">
        <v>73</v>
      </c>
      <c r="E195" s="168" t="s">
        <v>405</v>
      </c>
      <c r="F195" s="168" t="s">
        <v>406</v>
      </c>
      <c r="G195" s="155"/>
      <c r="H195" s="155"/>
      <c r="I195" s="158"/>
      <c r="J195" s="169">
        <f>BK195</f>
        <v>0</v>
      </c>
      <c r="K195" s="155"/>
      <c r="L195" s="160"/>
      <c r="M195" s="161"/>
      <c r="N195" s="162"/>
      <c r="O195" s="162"/>
      <c r="P195" s="163">
        <f>SUM(P196:P205)</f>
        <v>0</v>
      </c>
      <c r="Q195" s="162"/>
      <c r="R195" s="163">
        <f>SUM(R196:R205)</f>
        <v>0</v>
      </c>
      <c r="S195" s="162"/>
      <c r="T195" s="164">
        <f>SUM(T196:T205)</f>
        <v>0</v>
      </c>
      <c r="AR195" s="165" t="s">
        <v>82</v>
      </c>
      <c r="AT195" s="166" t="s">
        <v>73</v>
      </c>
      <c r="AU195" s="166" t="s">
        <v>82</v>
      </c>
      <c r="AY195" s="165" t="s">
        <v>139</v>
      </c>
      <c r="BK195" s="167">
        <f>SUM(BK196:BK205)</f>
        <v>0</v>
      </c>
    </row>
    <row r="196" spans="2:65" s="1" customFormat="1" ht="16.5" customHeight="1">
      <c r="B196" s="30"/>
      <c r="C196" s="170" t="s">
        <v>364</v>
      </c>
      <c r="D196" s="170" t="s">
        <v>142</v>
      </c>
      <c r="E196" s="171" t="s">
        <v>1073</v>
      </c>
      <c r="F196" s="172" t="s">
        <v>1074</v>
      </c>
      <c r="G196" s="173" t="s">
        <v>403</v>
      </c>
      <c r="H196" s="174">
        <v>94.632000000000005</v>
      </c>
      <c r="I196" s="175"/>
      <c r="J196" s="176">
        <f>ROUND(I196*H196,2)</f>
        <v>0</v>
      </c>
      <c r="K196" s="172" t="s">
        <v>154</v>
      </c>
      <c r="L196" s="34"/>
      <c r="M196" s="177" t="s">
        <v>19</v>
      </c>
      <c r="N196" s="178" t="s">
        <v>45</v>
      </c>
      <c r="O196" s="56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AR196" s="13" t="s">
        <v>146</v>
      </c>
      <c r="AT196" s="13" t="s">
        <v>142</v>
      </c>
      <c r="AU196" s="13" t="s">
        <v>84</v>
      </c>
      <c r="AY196" s="13" t="s">
        <v>139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3" t="s">
        <v>82</v>
      </c>
      <c r="BK196" s="181">
        <f>ROUND(I196*H196,2)</f>
        <v>0</v>
      </c>
      <c r="BL196" s="13" t="s">
        <v>146</v>
      </c>
      <c r="BM196" s="13" t="s">
        <v>1075</v>
      </c>
    </row>
    <row r="197" spans="2:65" s="1" customFormat="1" ht="19.5">
      <c r="B197" s="30"/>
      <c r="C197" s="31"/>
      <c r="D197" s="182" t="s">
        <v>148</v>
      </c>
      <c r="E197" s="31"/>
      <c r="F197" s="183" t="s">
        <v>1076</v>
      </c>
      <c r="G197" s="31"/>
      <c r="H197" s="31"/>
      <c r="I197" s="99"/>
      <c r="J197" s="31"/>
      <c r="K197" s="31"/>
      <c r="L197" s="34"/>
      <c r="M197" s="184"/>
      <c r="N197" s="56"/>
      <c r="O197" s="56"/>
      <c r="P197" s="56"/>
      <c r="Q197" s="56"/>
      <c r="R197" s="56"/>
      <c r="S197" s="56"/>
      <c r="T197" s="57"/>
      <c r="AT197" s="13" t="s">
        <v>148</v>
      </c>
      <c r="AU197" s="13" t="s">
        <v>84</v>
      </c>
    </row>
    <row r="198" spans="2:65" s="1" customFormat="1" ht="16.5" customHeight="1">
      <c r="B198" s="30"/>
      <c r="C198" s="170" t="s">
        <v>369</v>
      </c>
      <c r="D198" s="170" t="s">
        <v>142</v>
      </c>
      <c r="E198" s="171" t="s">
        <v>413</v>
      </c>
      <c r="F198" s="172" t="s">
        <v>414</v>
      </c>
      <c r="G198" s="173" t="s">
        <v>403</v>
      </c>
      <c r="H198" s="174">
        <v>94.632000000000005</v>
      </c>
      <c r="I198" s="175"/>
      <c r="J198" s="176">
        <f>ROUND(I198*H198,2)</f>
        <v>0</v>
      </c>
      <c r="K198" s="172" t="s">
        <v>154</v>
      </c>
      <c r="L198" s="34"/>
      <c r="M198" s="177" t="s">
        <v>19</v>
      </c>
      <c r="N198" s="178" t="s">
        <v>45</v>
      </c>
      <c r="O198" s="56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13" t="s">
        <v>146</v>
      </c>
      <c r="AT198" s="13" t="s">
        <v>142</v>
      </c>
      <c r="AU198" s="13" t="s">
        <v>84</v>
      </c>
      <c r="AY198" s="13" t="s">
        <v>139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3" t="s">
        <v>82</v>
      </c>
      <c r="BK198" s="181">
        <f>ROUND(I198*H198,2)</f>
        <v>0</v>
      </c>
      <c r="BL198" s="13" t="s">
        <v>146</v>
      </c>
      <c r="BM198" s="13" t="s">
        <v>1077</v>
      </c>
    </row>
    <row r="199" spans="2:65" s="1" customFormat="1" ht="11.25">
      <c r="B199" s="30"/>
      <c r="C199" s="31"/>
      <c r="D199" s="182" t="s">
        <v>148</v>
      </c>
      <c r="E199" s="31"/>
      <c r="F199" s="183" t="s">
        <v>416</v>
      </c>
      <c r="G199" s="31"/>
      <c r="H199" s="31"/>
      <c r="I199" s="99"/>
      <c r="J199" s="31"/>
      <c r="K199" s="31"/>
      <c r="L199" s="34"/>
      <c r="M199" s="184"/>
      <c r="N199" s="56"/>
      <c r="O199" s="56"/>
      <c r="P199" s="56"/>
      <c r="Q199" s="56"/>
      <c r="R199" s="56"/>
      <c r="S199" s="56"/>
      <c r="T199" s="57"/>
      <c r="AT199" s="13" t="s">
        <v>148</v>
      </c>
      <c r="AU199" s="13" t="s">
        <v>84</v>
      </c>
    </row>
    <row r="200" spans="2:65" s="1" customFormat="1" ht="16.5" customHeight="1">
      <c r="B200" s="30"/>
      <c r="C200" s="170" t="s">
        <v>374</v>
      </c>
      <c r="D200" s="170" t="s">
        <v>142</v>
      </c>
      <c r="E200" s="171" t="s">
        <v>418</v>
      </c>
      <c r="F200" s="172" t="s">
        <v>419</v>
      </c>
      <c r="G200" s="173" t="s">
        <v>403</v>
      </c>
      <c r="H200" s="174">
        <v>94.632000000000005</v>
      </c>
      <c r="I200" s="175"/>
      <c r="J200" s="176">
        <f>ROUND(I200*H200,2)</f>
        <v>0</v>
      </c>
      <c r="K200" s="172" t="s">
        <v>154</v>
      </c>
      <c r="L200" s="34"/>
      <c r="M200" s="177" t="s">
        <v>19</v>
      </c>
      <c r="N200" s="178" t="s">
        <v>45</v>
      </c>
      <c r="O200" s="56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13" t="s">
        <v>146</v>
      </c>
      <c r="AT200" s="13" t="s">
        <v>142</v>
      </c>
      <c r="AU200" s="13" t="s">
        <v>84</v>
      </c>
      <c r="AY200" s="13" t="s">
        <v>139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3" t="s">
        <v>82</v>
      </c>
      <c r="BK200" s="181">
        <f>ROUND(I200*H200,2)</f>
        <v>0</v>
      </c>
      <c r="BL200" s="13" t="s">
        <v>146</v>
      </c>
      <c r="BM200" s="13" t="s">
        <v>1078</v>
      </c>
    </row>
    <row r="201" spans="2:65" s="1" customFormat="1" ht="19.5">
      <c r="B201" s="30"/>
      <c r="C201" s="31"/>
      <c r="D201" s="182" t="s">
        <v>148</v>
      </c>
      <c r="E201" s="31"/>
      <c r="F201" s="183" t="s">
        <v>421</v>
      </c>
      <c r="G201" s="31"/>
      <c r="H201" s="31"/>
      <c r="I201" s="99"/>
      <c r="J201" s="31"/>
      <c r="K201" s="31"/>
      <c r="L201" s="34"/>
      <c r="M201" s="184"/>
      <c r="N201" s="56"/>
      <c r="O201" s="56"/>
      <c r="P201" s="56"/>
      <c r="Q201" s="56"/>
      <c r="R201" s="56"/>
      <c r="S201" s="56"/>
      <c r="T201" s="57"/>
      <c r="AT201" s="13" t="s">
        <v>148</v>
      </c>
      <c r="AU201" s="13" t="s">
        <v>84</v>
      </c>
    </row>
    <row r="202" spans="2:65" s="1" customFormat="1" ht="16.5" customHeight="1">
      <c r="B202" s="30"/>
      <c r="C202" s="170" t="s">
        <v>379</v>
      </c>
      <c r="D202" s="170" t="s">
        <v>142</v>
      </c>
      <c r="E202" s="171" t="s">
        <v>423</v>
      </c>
      <c r="F202" s="172" t="s">
        <v>424</v>
      </c>
      <c r="G202" s="173" t="s">
        <v>403</v>
      </c>
      <c r="H202" s="174">
        <v>94.512</v>
      </c>
      <c r="I202" s="175"/>
      <c r="J202" s="176">
        <f>ROUND(I202*H202,2)</f>
        <v>0</v>
      </c>
      <c r="K202" s="172" t="s">
        <v>154</v>
      </c>
      <c r="L202" s="34"/>
      <c r="M202" s="177" t="s">
        <v>19</v>
      </c>
      <c r="N202" s="178" t="s">
        <v>45</v>
      </c>
      <c r="O202" s="56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13" t="s">
        <v>146</v>
      </c>
      <c r="AT202" s="13" t="s">
        <v>142</v>
      </c>
      <c r="AU202" s="13" t="s">
        <v>84</v>
      </c>
      <c r="AY202" s="13" t="s">
        <v>139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3" t="s">
        <v>82</v>
      </c>
      <c r="BK202" s="181">
        <f>ROUND(I202*H202,2)</f>
        <v>0</v>
      </c>
      <c r="BL202" s="13" t="s">
        <v>146</v>
      </c>
      <c r="BM202" s="13" t="s">
        <v>1079</v>
      </c>
    </row>
    <row r="203" spans="2:65" s="1" customFormat="1" ht="19.5">
      <c r="B203" s="30"/>
      <c r="C203" s="31"/>
      <c r="D203" s="182" t="s">
        <v>148</v>
      </c>
      <c r="E203" s="31"/>
      <c r="F203" s="183" t="s">
        <v>426</v>
      </c>
      <c r="G203" s="31"/>
      <c r="H203" s="31"/>
      <c r="I203" s="99"/>
      <c r="J203" s="31"/>
      <c r="K203" s="31"/>
      <c r="L203" s="34"/>
      <c r="M203" s="184"/>
      <c r="N203" s="56"/>
      <c r="O203" s="56"/>
      <c r="P203" s="56"/>
      <c r="Q203" s="56"/>
      <c r="R203" s="56"/>
      <c r="S203" s="56"/>
      <c r="T203" s="57"/>
      <c r="AT203" s="13" t="s">
        <v>148</v>
      </c>
      <c r="AU203" s="13" t="s">
        <v>84</v>
      </c>
    </row>
    <row r="204" spans="2:65" s="1" customFormat="1" ht="22.5" customHeight="1">
      <c r="B204" s="30"/>
      <c r="C204" s="170" t="s">
        <v>384</v>
      </c>
      <c r="D204" s="170" t="s">
        <v>142</v>
      </c>
      <c r="E204" s="171" t="s">
        <v>428</v>
      </c>
      <c r="F204" s="172" t="s">
        <v>429</v>
      </c>
      <c r="G204" s="173" t="s">
        <v>403</v>
      </c>
      <c r="H204" s="174">
        <v>0.12</v>
      </c>
      <c r="I204" s="175"/>
      <c r="J204" s="176">
        <f>ROUND(I204*H204,2)</f>
        <v>0</v>
      </c>
      <c r="K204" s="172" t="s">
        <v>19</v>
      </c>
      <c r="L204" s="34"/>
      <c r="M204" s="177" t="s">
        <v>19</v>
      </c>
      <c r="N204" s="178" t="s">
        <v>45</v>
      </c>
      <c r="O204" s="56"/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AR204" s="13" t="s">
        <v>146</v>
      </c>
      <c r="AT204" s="13" t="s">
        <v>142</v>
      </c>
      <c r="AU204" s="13" t="s">
        <v>84</v>
      </c>
      <c r="AY204" s="13" t="s">
        <v>139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3" t="s">
        <v>82</v>
      </c>
      <c r="BK204" s="181">
        <f>ROUND(I204*H204,2)</f>
        <v>0</v>
      </c>
      <c r="BL204" s="13" t="s">
        <v>146</v>
      </c>
      <c r="BM204" s="13" t="s">
        <v>1080</v>
      </c>
    </row>
    <row r="205" spans="2:65" s="1" customFormat="1" ht="19.5">
      <c r="B205" s="30"/>
      <c r="C205" s="31"/>
      <c r="D205" s="182" t="s">
        <v>148</v>
      </c>
      <c r="E205" s="31"/>
      <c r="F205" s="183" t="s">
        <v>429</v>
      </c>
      <c r="G205" s="31"/>
      <c r="H205" s="31"/>
      <c r="I205" s="99"/>
      <c r="J205" s="31"/>
      <c r="K205" s="31"/>
      <c r="L205" s="34"/>
      <c r="M205" s="184"/>
      <c r="N205" s="56"/>
      <c r="O205" s="56"/>
      <c r="P205" s="56"/>
      <c r="Q205" s="56"/>
      <c r="R205" s="56"/>
      <c r="S205" s="56"/>
      <c r="T205" s="57"/>
      <c r="AT205" s="13" t="s">
        <v>148</v>
      </c>
      <c r="AU205" s="13" t="s">
        <v>84</v>
      </c>
    </row>
    <row r="206" spans="2:65" s="10" customFormat="1" ht="22.9" customHeight="1">
      <c r="B206" s="154"/>
      <c r="C206" s="155"/>
      <c r="D206" s="156" t="s">
        <v>73</v>
      </c>
      <c r="E206" s="168" t="s">
        <v>1081</v>
      </c>
      <c r="F206" s="168" t="s">
        <v>1082</v>
      </c>
      <c r="G206" s="155"/>
      <c r="H206" s="155"/>
      <c r="I206" s="158"/>
      <c r="J206" s="169">
        <f>BK206</f>
        <v>0</v>
      </c>
      <c r="K206" s="155"/>
      <c r="L206" s="160"/>
      <c r="M206" s="161"/>
      <c r="N206" s="162"/>
      <c r="O206" s="162"/>
      <c r="P206" s="163">
        <f>SUM(P207:P208)</f>
        <v>0</v>
      </c>
      <c r="Q206" s="162"/>
      <c r="R206" s="163">
        <f>SUM(R207:R208)</f>
        <v>0</v>
      </c>
      <c r="S206" s="162"/>
      <c r="T206" s="164">
        <f>SUM(T207:T208)</f>
        <v>0</v>
      </c>
      <c r="AR206" s="165" t="s">
        <v>82</v>
      </c>
      <c r="AT206" s="166" t="s">
        <v>73</v>
      </c>
      <c r="AU206" s="166" t="s">
        <v>82</v>
      </c>
      <c r="AY206" s="165" t="s">
        <v>139</v>
      </c>
      <c r="BK206" s="167">
        <f>SUM(BK207:BK208)</f>
        <v>0</v>
      </c>
    </row>
    <row r="207" spans="2:65" s="1" customFormat="1" ht="16.5" customHeight="1">
      <c r="B207" s="30"/>
      <c r="C207" s="170" t="s">
        <v>389</v>
      </c>
      <c r="D207" s="170" t="s">
        <v>142</v>
      </c>
      <c r="E207" s="171" t="s">
        <v>1083</v>
      </c>
      <c r="F207" s="172" t="s">
        <v>1084</v>
      </c>
      <c r="G207" s="173" t="s">
        <v>403</v>
      </c>
      <c r="H207" s="174">
        <v>56.055</v>
      </c>
      <c r="I207" s="175"/>
      <c r="J207" s="176">
        <f>ROUND(I207*H207,2)</f>
        <v>0</v>
      </c>
      <c r="K207" s="172" t="s">
        <v>154</v>
      </c>
      <c r="L207" s="34"/>
      <c r="M207" s="177" t="s">
        <v>19</v>
      </c>
      <c r="N207" s="178" t="s">
        <v>45</v>
      </c>
      <c r="O207" s="56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13" t="s">
        <v>146</v>
      </c>
      <c r="AT207" s="13" t="s">
        <v>142</v>
      </c>
      <c r="AU207" s="13" t="s">
        <v>84</v>
      </c>
      <c r="AY207" s="13" t="s">
        <v>139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3" t="s">
        <v>82</v>
      </c>
      <c r="BK207" s="181">
        <f>ROUND(I207*H207,2)</f>
        <v>0</v>
      </c>
      <c r="BL207" s="13" t="s">
        <v>146</v>
      </c>
      <c r="BM207" s="13" t="s">
        <v>1085</v>
      </c>
    </row>
    <row r="208" spans="2:65" s="1" customFormat="1" ht="19.5">
      <c r="B208" s="30"/>
      <c r="C208" s="31"/>
      <c r="D208" s="182" t="s">
        <v>148</v>
      </c>
      <c r="E208" s="31"/>
      <c r="F208" s="183" t="s">
        <v>1086</v>
      </c>
      <c r="G208" s="31"/>
      <c r="H208" s="31"/>
      <c r="I208" s="99"/>
      <c r="J208" s="31"/>
      <c r="K208" s="31"/>
      <c r="L208" s="34"/>
      <c r="M208" s="184"/>
      <c r="N208" s="56"/>
      <c r="O208" s="56"/>
      <c r="P208" s="56"/>
      <c r="Q208" s="56"/>
      <c r="R208" s="56"/>
      <c r="S208" s="56"/>
      <c r="T208" s="57"/>
      <c r="AT208" s="13" t="s">
        <v>148</v>
      </c>
      <c r="AU208" s="13" t="s">
        <v>84</v>
      </c>
    </row>
    <row r="209" spans="2:65" s="10" customFormat="1" ht="25.9" customHeight="1">
      <c r="B209" s="154"/>
      <c r="C209" s="155"/>
      <c r="D209" s="156" t="s">
        <v>73</v>
      </c>
      <c r="E209" s="157" t="s">
        <v>431</v>
      </c>
      <c r="F209" s="157" t="s">
        <v>432</v>
      </c>
      <c r="G209" s="155"/>
      <c r="H209" s="155"/>
      <c r="I209" s="158"/>
      <c r="J209" s="159">
        <f>BK209</f>
        <v>0</v>
      </c>
      <c r="K209" s="155"/>
      <c r="L209" s="160"/>
      <c r="M209" s="161"/>
      <c r="N209" s="162"/>
      <c r="O209" s="162"/>
      <c r="P209" s="163">
        <f>P210+P213+P226+P237</f>
        <v>0</v>
      </c>
      <c r="Q209" s="162"/>
      <c r="R209" s="163">
        <f>R210+R213+R226+R237</f>
        <v>13.613069999999999</v>
      </c>
      <c r="S209" s="162"/>
      <c r="T209" s="164">
        <f>T210+T213+T226+T237</f>
        <v>0.44699999999999995</v>
      </c>
      <c r="AR209" s="165" t="s">
        <v>84</v>
      </c>
      <c r="AT209" s="166" t="s">
        <v>73</v>
      </c>
      <c r="AU209" s="166" t="s">
        <v>74</v>
      </c>
      <c r="AY209" s="165" t="s">
        <v>139</v>
      </c>
      <c r="BK209" s="167">
        <f>BK210+BK213+BK226+BK237</f>
        <v>0</v>
      </c>
    </row>
    <row r="210" spans="2:65" s="10" customFormat="1" ht="22.9" customHeight="1">
      <c r="B210" s="154"/>
      <c r="C210" s="155"/>
      <c r="D210" s="156" t="s">
        <v>73</v>
      </c>
      <c r="E210" s="168" t="s">
        <v>1087</v>
      </c>
      <c r="F210" s="168" t="s">
        <v>1088</v>
      </c>
      <c r="G210" s="155"/>
      <c r="H210" s="155"/>
      <c r="I210" s="158"/>
      <c r="J210" s="169">
        <f>BK210</f>
        <v>0</v>
      </c>
      <c r="K210" s="155"/>
      <c r="L210" s="160"/>
      <c r="M210" s="161"/>
      <c r="N210" s="162"/>
      <c r="O210" s="162"/>
      <c r="P210" s="163">
        <f>SUM(P211:P212)</f>
        <v>0</v>
      </c>
      <c r="Q210" s="162"/>
      <c r="R210" s="163">
        <f>SUM(R211:R212)</f>
        <v>0</v>
      </c>
      <c r="S210" s="162"/>
      <c r="T210" s="164">
        <f>SUM(T211:T212)</f>
        <v>0</v>
      </c>
      <c r="AR210" s="165" t="s">
        <v>84</v>
      </c>
      <c r="AT210" s="166" t="s">
        <v>73</v>
      </c>
      <c r="AU210" s="166" t="s">
        <v>82</v>
      </c>
      <c r="AY210" s="165" t="s">
        <v>139</v>
      </c>
      <c r="BK210" s="167">
        <f>SUM(BK211:BK212)</f>
        <v>0</v>
      </c>
    </row>
    <row r="211" spans="2:65" s="1" customFormat="1" ht="16.5" customHeight="1">
      <c r="B211" s="30"/>
      <c r="C211" s="170" t="s">
        <v>394</v>
      </c>
      <c r="D211" s="170" t="s">
        <v>142</v>
      </c>
      <c r="E211" s="171" t="s">
        <v>1089</v>
      </c>
      <c r="F211" s="172" t="s">
        <v>1090</v>
      </c>
      <c r="G211" s="173" t="s">
        <v>163</v>
      </c>
      <c r="H211" s="174">
        <v>6</v>
      </c>
      <c r="I211" s="175"/>
      <c r="J211" s="176">
        <f>ROUND(I211*H211,2)</f>
        <v>0</v>
      </c>
      <c r="K211" s="172" t="s">
        <v>19</v>
      </c>
      <c r="L211" s="34"/>
      <c r="M211" s="177" t="s">
        <v>19</v>
      </c>
      <c r="N211" s="178" t="s">
        <v>45</v>
      </c>
      <c r="O211" s="56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13" t="s">
        <v>218</v>
      </c>
      <c r="AT211" s="13" t="s">
        <v>142</v>
      </c>
      <c r="AU211" s="13" t="s">
        <v>84</v>
      </c>
      <c r="AY211" s="13" t="s">
        <v>139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3" t="s">
        <v>82</v>
      </c>
      <c r="BK211" s="181">
        <f>ROUND(I211*H211,2)</f>
        <v>0</v>
      </c>
      <c r="BL211" s="13" t="s">
        <v>218</v>
      </c>
      <c r="BM211" s="13" t="s">
        <v>1091</v>
      </c>
    </row>
    <row r="212" spans="2:65" s="1" customFormat="1" ht="11.25">
      <c r="B212" s="30"/>
      <c r="C212" s="31"/>
      <c r="D212" s="182" t="s">
        <v>148</v>
      </c>
      <c r="E212" s="31"/>
      <c r="F212" s="183" t="s">
        <v>1090</v>
      </c>
      <c r="G212" s="31"/>
      <c r="H212" s="31"/>
      <c r="I212" s="99"/>
      <c r="J212" s="31"/>
      <c r="K212" s="31"/>
      <c r="L212" s="34"/>
      <c r="M212" s="184"/>
      <c r="N212" s="56"/>
      <c r="O212" s="56"/>
      <c r="P212" s="56"/>
      <c r="Q212" s="56"/>
      <c r="R212" s="56"/>
      <c r="S212" s="56"/>
      <c r="T212" s="57"/>
      <c r="AT212" s="13" t="s">
        <v>148</v>
      </c>
      <c r="AU212" s="13" t="s">
        <v>84</v>
      </c>
    </row>
    <row r="213" spans="2:65" s="10" customFormat="1" ht="22.9" customHeight="1">
      <c r="B213" s="154"/>
      <c r="C213" s="155"/>
      <c r="D213" s="156" t="s">
        <v>73</v>
      </c>
      <c r="E213" s="168" t="s">
        <v>750</v>
      </c>
      <c r="F213" s="168" t="s">
        <v>751</v>
      </c>
      <c r="G213" s="155"/>
      <c r="H213" s="155"/>
      <c r="I213" s="158"/>
      <c r="J213" s="169">
        <f>BK213</f>
        <v>0</v>
      </c>
      <c r="K213" s="155"/>
      <c r="L213" s="160"/>
      <c r="M213" s="161"/>
      <c r="N213" s="162"/>
      <c r="O213" s="162"/>
      <c r="P213" s="163">
        <f>SUM(P214:P225)</f>
        <v>0</v>
      </c>
      <c r="Q213" s="162"/>
      <c r="R213" s="163">
        <f>SUM(R214:R225)</f>
        <v>6.9999999999999994E-5</v>
      </c>
      <c r="S213" s="162"/>
      <c r="T213" s="164">
        <f>SUM(T214:T225)</f>
        <v>0.44699999999999995</v>
      </c>
      <c r="AR213" s="165" t="s">
        <v>84</v>
      </c>
      <c r="AT213" s="166" t="s">
        <v>73</v>
      </c>
      <c r="AU213" s="166" t="s">
        <v>82</v>
      </c>
      <c r="AY213" s="165" t="s">
        <v>139</v>
      </c>
      <c r="BK213" s="167">
        <f>SUM(BK214:BK225)</f>
        <v>0</v>
      </c>
    </row>
    <row r="214" spans="2:65" s="1" customFormat="1" ht="16.5" customHeight="1">
      <c r="B214" s="30"/>
      <c r="C214" s="170" t="s">
        <v>400</v>
      </c>
      <c r="D214" s="170" t="s">
        <v>142</v>
      </c>
      <c r="E214" s="171" t="s">
        <v>1092</v>
      </c>
      <c r="F214" s="172" t="s">
        <v>1093</v>
      </c>
      <c r="G214" s="173" t="s">
        <v>145</v>
      </c>
      <c r="H214" s="174">
        <v>11</v>
      </c>
      <c r="I214" s="175"/>
      <c r="J214" s="176">
        <f>ROUND(I214*H214,2)</f>
        <v>0</v>
      </c>
      <c r="K214" s="172" t="s">
        <v>19</v>
      </c>
      <c r="L214" s="34"/>
      <c r="M214" s="177" t="s">
        <v>19</v>
      </c>
      <c r="N214" s="178" t="s">
        <v>45</v>
      </c>
      <c r="O214" s="56"/>
      <c r="P214" s="179">
        <f>O214*H214</f>
        <v>0</v>
      </c>
      <c r="Q214" s="179">
        <v>0</v>
      </c>
      <c r="R214" s="179">
        <f>Q214*H214</f>
        <v>0</v>
      </c>
      <c r="S214" s="179">
        <v>3.3000000000000002E-2</v>
      </c>
      <c r="T214" s="180">
        <f>S214*H214</f>
        <v>0.36299999999999999</v>
      </c>
      <c r="AR214" s="13" t="s">
        <v>218</v>
      </c>
      <c r="AT214" s="13" t="s">
        <v>142</v>
      </c>
      <c r="AU214" s="13" t="s">
        <v>84</v>
      </c>
      <c r="AY214" s="13" t="s">
        <v>139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3" t="s">
        <v>82</v>
      </c>
      <c r="BK214" s="181">
        <f>ROUND(I214*H214,2)</f>
        <v>0</v>
      </c>
      <c r="BL214" s="13" t="s">
        <v>218</v>
      </c>
      <c r="BM214" s="13" t="s">
        <v>1094</v>
      </c>
    </row>
    <row r="215" spans="2:65" s="1" customFormat="1" ht="11.25">
      <c r="B215" s="30"/>
      <c r="C215" s="31"/>
      <c r="D215" s="182" t="s">
        <v>148</v>
      </c>
      <c r="E215" s="31"/>
      <c r="F215" s="183" t="s">
        <v>1093</v>
      </c>
      <c r="G215" s="31"/>
      <c r="H215" s="31"/>
      <c r="I215" s="99"/>
      <c r="J215" s="31"/>
      <c r="K215" s="31"/>
      <c r="L215" s="34"/>
      <c r="M215" s="184"/>
      <c r="N215" s="56"/>
      <c r="O215" s="56"/>
      <c r="P215" s="56"/>
      <c r="Q215" s="56"/>
      <c r="R215" s="56"/>
      <c r="S215" s="56"/>
      <c r="T215" s="57"/>
      <c r="AT215" s="13" t="s">
        <v>148</v>
      </c>
      <c r="AU215" s="13" t="s">
        <v>84</v>
      </c>
    </row>
    <row r="216" spans="2:65" s="1" customFormat="1" ht="16.5" customHeight="1">
      <c r="B216" s="30"/>
      <c r="C216" s="170" t="s">
        <v>407</v>
      </c>
      <c r="D216" s="170" t="s">
        <v>142</v>
      </c>
      <c r="E216" s="171" t="s">
        <v>1095</v>
      </c>
      <c r="F216" s="172" t="s">
        <v>1096</v>
      </c>
      <c r="G216" s="173" t="s">
        <v>145</v>
      </c>
      <c r="H216" s="174">
        <v>3</v>
      </c>
      <c r="I216" s="175"/>
      <c r="J216" s="176">
        <f>ROUND(I216*H216,2)</f>
        <v>0</v>
      </c>
      <c r="K216" s="172" t="s">
        <v>19</v>
      </c>
      <c r="L216" s="34"/>
      <c r="M216" s="177" t="s">
        <v>19</v>
      </c>
      <c r="N216" s="178" t="s">
        <v>45</v>
      </c>
      <c r="O216" s="56"/>
      <c r="P216" s="179">
        <f>O216*H216</f>
        <v>0</v>
      </c>
      <c r="Q216" s="179">
        <v>0</v>
      </c>
      <c r="R216" s="179">
        <f>Q216*H216</f>
        <v>0</v>
      </c>
      <c r="S216" s="179">
        <v>1.7000000000000001E-2</v>
      </c>
      <c r="T216" s="180">
        <f>S216*H216</f>
        <v>5.1000000000000004E-2</v>
      </c>
      <c r="AR216" s="13" t="s">
        <v>218</v>
      </c>
      <c r="AT216" s="13" t="s">
        <v>142</v>
      </c>
      <c r="AU216" s="13" t="s">
        <v>84</v>
      </c>
      <c r="AY216" s="13" t="s">
        <v>139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3" t="s">
        <v>82</v>
      </c>
      <c r="BK216" s="181">
        <f>ROUND(I216*H216,2)</f>
        <v>0</v>
      </c>
      <c r="BL216" s="13" t="s">
        <v>218</v>
      </c>
      <c r="BM216" s="13" t="s">
        <v>1097</v>
      </c>
    </row>
    <row r="217" spans="2:65" s="1" customFormat="1" ht="11.25">
      <c r="B217" s="30"/>
      <c r="C217" s="31"/>
      <c r="D217" s="182" t="s">
        <v>148</v>
      </c>
      <c r="E217" s="31"/>
      <c r="F217" s="183" t="s">
        <v>1096</v>
      </c>
      <c r="G217" s="31"/>
      <c r="H217" s="31"/>
      <c r="I217" s="99"/>
      <c r="J217" s="31"/>
      <c r="K217" s="31"/>
      <c r="L217" s="34"/>
      <c r="M217" s="184"/>
      <c r="N217" s="56"/>
      <c r="O217" s="56"/>
      <c r="P217" s="56"/>
      <c r="Q217" s="56"/>
      <c r="R217" s="56"/>
      <c r="S217" s="56"/>
      <c r="T217" s="57"/>
      <c r="AT217" s="13" t="s">
        <v>148</v>
      </c>
      <c r="AU217" s="13" t="s">
        <v>84</v>
      </c>
    </row>
    <row r="218" spans="2:65" s="1" customFormat="1" ht="16.5" customHeight="1">
      <c r="B218" s="30"/>
      <c r="C218" s="170" t="s">
        <v>412</v>
      </c>
      <c r="D218" s="170" t="s">
        <v>142</v>
      </c>
      <c r="E218" s="171" t="s">
        <v>1098</v>
      </c>
      <c r="F218" s="172" t="s">
        <v>1099</v>
      </c>
      <c r="G218" s="173" t="s">
        <v>269</v>
      </c>
      <c r="H218" s="174">
        <v>1</v>
      </c>
      <c r="I218" s="175"/>
      <c r="J218" s="176">
        <f>ROUND(I218*H218,2)</f>
        <v>0</v>
      </c>
      <c r="K218" s="172" t="s">
        <v>19</v>
      </c>
      <c r="L218" s="34"/>
      <c r="M218" s="177" t="s">
        <v>19</v>
      </c>
      <c r="N218" s="178" t="s">
        <v>45</v>
      </c>
      <c r="O218" s="56"/>
      <c r="P218" s="179">
        <f>O218*H218</f>
        <v>0</v>
      </c>
      <c r="Q218" s="179">
        <v>0</v>
      </c>
      <c r="R218" s="179">
        <f>Q218*H218</f>
        <v>0</v>
      </c>
      <c r="S218" s="179">
        <v>3.3000000000000002E-2</v>
      </c>
      <c r="T218" s="180">
        <f>S218*H218</f>
        <v>3.3000000000000002E-2</v>
      </c>
      <c r="AR218" s="13" t="s">
        <v>218</v>
      </c>
      <c r="AT218" s="13" t="s">
        <v>142</v>
      </c>
      <c r="AU218" s="13" t="s">
        <v>84</v>
      </c>
      <c r="AY218" s="13" t="s">
        <v>139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3" t="s">
        <v>82</v>
      </c>
      <c r="BK218" s="181">
        <f>ROUND(I218*H218,2)</f>
        <v>0</v>
      </c>
      <c r="BL218" s="13" t="s">
        <v>218</v>
      </c>
      <c r="BM218" s="13" t="s">
        <v>1100</v>
      </c>
    </row>
    <row r="219" spans="2:65" s="1" customFormat="1" ht="11.25">
      <c r="B219" s="30"/>
      <c r="C219" s="31"/>
      <c r="D219" s="182" t="s">
        <v>148</v>
      </c>
      <c r="E219" s="31"/>
      <c r="F219" s="183" t="s">
        <v>1101</v>
      </c>
      <c r="G219" s="31"/>
      <c r="H219" s="31"/>
      <c r="I219" s="99"/>
      <c r="J219" s="31"/>
      <c r="K219" s="31"/>
      <c r="L219" s="34"/>
      <c r="M219" s="184"/>
      <c r="N219" s="56"/>
      <c r="O219" s="56"/>
      <c r="P219" s="56"/>
      <c r="Q219" s="56"/>
      <c r="R219" s="56"/>
      <c r="S219" s="56"/>
      <c r="T219" s="57"/>
      <c r="AT219" s="13" t="s">
        <v>148</v>
      </c>
      <c r="AU219" s="13" t="s">
        <v>84</v>
      </c>
    </row>
    <row r="220" spans="2:65" s="1" customFormat="1" ht="16.5" customHeight="1">
      <c r="B220" s="30"/>
      <c r="C220" s="170" t="s">
        <v>417</v>
      </c>
      <c r="D220" s="170" t="s">
        <v>142</v>
      </c>
      <c r="E220" s="171" t="s">
        <v>1102</v>
      </c>
      <c r="F220" s="172" t="s">
        <v>1103</v>
      </c>
      <c r="G220" s="173" t="s">
        <v>153</v>
      </c>
      <c r="H220" s="174">
        <v>1.65</v>
      </c>
      <c r="I220" s="175"/>
      <c r="J220" s="176">
        <f>ROUND(I220*H220,2)</f>
        <v>0</v>
      </c>
      <c r="K220" s="172" t="s">
        <v>19</v>
      </c>
      <c r="L220" s="34"/>
      <c r="M220" s="177" t="s">
        <v>19</v>
      </c>
      <c r="N220" s="178" t="s">
        <v>45</v>
      </c>
      <c r="O220" s="56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AR220" s="13" t="s">
        <v>218</v>
      </c>
      <c r="AT220" s="13" t="s">
        <v>142</v>
      </c>
      <c r="AU220" s="13" t="s">
        <v>84</v>
      </c>
      <c r="AY220" s="13" t="s">
        <v>139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3" t="s">
        <v>82</v>
      </c>
      <c r="BK220" s="181">
        <f>ROUND(I220*H220,2)</f>
        <v>0</v>
      </c>
      <c r="BL220" s="13" t="s">
        <v>218</v>
      </c>
      <c r="BM220" s="13" t="s">
        <v>1104</v>
      </c>
    </row>
    <row r="221" spans="2:65" s="1" customFormat="1" ht="11.25">
      <c r="B221" s="30"/>
      <c r="C221" s="31"/>
      <c r="D221" s="182" t="s">
        <v>148</v>
      </c>
      <c r="E221" s="31"/>
      <c r="F221" s="183" t="s">
        <v>1103</v>
      </c>
      <c r="G221" s="31"/>
      <c r="H221" s="31"/>
      <c r="I221" s="99"/>
      <c r="J221" s="31"/>
      <c r="K221" s="31"/>
      <c r="L221" s="34"/>
      <c r="M221" s="184"/>
      <c r="N221" s="56"/>
      <c r="O221" s="56"/>
      <c r="P221" s="56"/>
      <c r="Q221" s="56"/>
      <c r="R221" s="56"/>
      <c r="S221" s="56"/>
      <c r="T221" s="57"/>
      <c r="AT221" s="13" t="s">
        <v>148</v>
      </c>
      <c r="AU221" s="13" t="s">
        <v>84</v>
      </c>
    </row>
    <row r="222" spans="2:65" s="1" customFormat="1" ht="16.5" customHeight="1">
      <c r="B222" s="30"/>
      <c r="C222" s="170" t="s">
        <v>422</v>
      </c>
      <c r="D222" s="170" t="s">
        <v>142</v>
      </c>
      <c r="E222" s="171" t="s">
        <v>1105</v>
      </c>
      <c r="F222" s="172" t="s">
        <v>1106</v>
      </c>
      <c r="G222" s="173" t="s">
        <v>269</v>
      </c>
      <c r="H222" s="174">
        <v>1</v>
      </c>
      <c r="I222" s="175"/>
      <c r="J222" s="176">
        <f>ROUND(I222*H222,2)</f>
        <v>0</v>
      </c>
      <c r="K222" s="172" t="s">
        <v>19</v>
      </c>
      <c r="L222" s="34"/>
      <c r="M222" s="177" t="s">
        <v>19</v>
      </c>
      <c r="N222" s="178" t="s">
        <v>45</v>
      </c>
      <c r="O222" s="56"/>
      <c r="P222" s="179">
        <f>O222*H222</f>
        <v>0</v>
      </c>
      <c r="Q222" s="179">
        <v>6.9999999999999994E-5</v>
      </c>
      <c r="R222" s="179">
        <f>Q222*H222</f>
        <v>6.9999999999999994E-5</v>
      </c>
      <c r="S222" s="179">
        <v>0</v>
      </c>
      <c r="T222" s="180">
        <f>S222*H222</f>
        <v>0</v>
      </c>
      <c r="AR222" s="13" t="s">
        <v>218</v>
      </c>
      <c r="AT222" s="13" t="s">
        <v>142</v>
      </c>
      <c r="AU222" s="13" t="s">
        <v>84</v>
      </c>
      <c r="AY222" s="13" t="s">
        <v>139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3" t="s">
        <v>82</v>
      </c>
      <c r="BK222" s="181">
        <f>ROUND(I222*H222,2)</f>
        <v>0</v>
      </c>
      <c r="BL222" s="13" t="s">
        <v>218</v>
      </c>
      <c r="BM222" s="13" t="s">
        <v>1107</v>
      </c>
    </row>
    <row r="223" spans="2:65" s="1" customFormat="1" ht="11.25">
      <c r="B223" s="30"/>
      <c r="C223" s="31"/>
      <c r="D223" s="182" t="s">
        <v>148</v>
      </c>
      <c r="E223" s="31"/>
      <c r="F223" s="183" t="s">
        <v>1106</v>
      </c>
      <c r="G223" s="31"/>
      <c r="H223" s="31"/>
      <c r="I223" s="99"/>
      <c r="J223" s="31"/>
      <c r="K223" s="31"/>
      <c r="L223" s="34"/>
      <c r="M223" s="184"/>
      <c r="N223" s="56"/>
      <c r="O223" s="56"/>
      <c r="P223" s="56"/>
      <c r="Q223" s="56"/>
      <c r="R223" s="56"/>
      <c r="S223" s="56"/>
      <c r="T223" s="57"/>
      <c r="AT223" s="13" t="s">
        <v>148</v>
      </c>
      <c r="AU223" s="13" t="s">
        <v>84</v>
      </c>
    </row>
    <row r="224" spans="2:65" s="1" customFormat="1" ht="16.5" customHeight="1">
      <c r="B224" s="30"/>
      <c r="C224" s="170" t="s">
        <v>427</v>
      </c>
      <c r="D224" s="170" t="s">
        <v>142</v>
      </c>
      <c r="E224" s="171" t="s">
        <v>1108</v>
      </c>
      <c r="F224" s="172" t="s">
        <v>1109</v>
      </c>
      <c r="G224" s="173" t="s">
        <v>479</v>
      </c>
      <c r="H224" s="195"/>
      <c r="I224" s="175"/>
      <c r="J224" s="176">
        <f>ROUND(I224*H224,2)</f>
        <v>0</v>
      </c>
      <c r="K224" s="172" t="s">
        <v>154</v>
      </c>
      <c r="L224" s="34"/>
      <c r="M224" s="177" t="s">
        <v>19</v>
      </c>
      <c r="N224" s="178" t="s">
        <v>45</v>
      </c>
      <c r="O224" s="56"/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AR224" s="13" t="s">
        <v>218</v>
      </c>
      <c r="AT224" s="13" t="s">
        <v>142</v>
      </c>
      <c r="AU224" s="13" t="s">
        <v>84</v>
      </c>
      <c r="AY224" s="13" t="s">
        <v>139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3" t="s">
        <v>82</v>
      </c>
      <c r="BK224" s="181">
        <f>ROUND(I224*H224,2)</f>
        <v>0</v>
      </c>
      <c r="BL224" s="13" t="s">
        <v>218</v>
      </c>
      <c r="BM224" s="13" t="s">
        <v>1110</v>
      </c>
    </row>
    <row r="225" spans="2:65" s="1" customFormat="1" ht="19.5">
      <c r="B225" s="30"/>
      <c r="C225" s="31"/>
      <c r="D225" s="182" t="s">
        <v>148</v>
      </c>
      <c r="E225" s="31"/>
      <c r="F225" s="183" t="s">
        <v>1111</v>
      </c>
      <c r="G225" s="31"/>
      <c r="H225" s="31"/>
      <c r="I225" s="99"/>
      <c r="J225" s="31"/>
      <c r="K225" s="31"/>
      <c r="L225" s="34"/>
      <c r="M225" s="184"/>
      <c r="N225" s="56"/>
      <c r="O225" s="56"/>
      <c r="P225" s="56"/>
      <c r="Q225" s="56"/>
      <c r="R225" s="56"/>
      <c r="S225" s="56"/>
      <c r="T225" s="57"/>
      <c r="AT225" s="13" t="s">
        <v>148</v>
      </c>
      <c r="AU225" s="13" t="s">
        <v>84</v>
      </c>
    </row>
    <row r="226" spans="2:65" s="10" customFormat="1" ht="22.9" customHeight="1">
      <c r="B226" s="154"/>
      <c r="C226" s="155"/>
      <c r="D226" s="156" t="s">
        <v>73</v>
      </c>
      <c r="E226" s="168" t="s">
        <v>1112</v>
      </c>
      <c r="F226" s="168" t="s">
        <v>1113</v>
      </c>
      <c r="G226" s="155"/>
      <c r="H226" s="155"/>
      <c r="I226" s="158"/>
      <c r="J226" s="169">
        <f>BK226</f>
        <v>0</v>
      </c>
      <c r="K226" s="155"/>
      <c r="L226" s="160"/>
      <c r="M226" s="161"/>
      <c r="N226" s="162"/>
      <c r="O226" s="162"/>
      <c r="P226" s="163">
        <f>SUM(P227:P236)</f>
        <v>0</v>
      </c>
      <c r="Q226" s="162"/>
      <c r="R226" s="163">
        <f>SUM(R227:R236)</f>
        <v>13.593686999999999</v>
      </c>
      <c r="S226" s="162"/>
      <c r="T226" s="164">
        <f>SUM(T227:T236)</f>
        <v>0</v>
      </c>
      <c r="AR226" s="165" t="s">
        <v>84</v>
      </c>
      <c r="AT226" s="166" t="s">
        <v>73</v>
      </c>
      <c r="AU226" s="166" t="s">
        <v>82</v>
      </c>
      <c r="AY226" s="165" t="s">
        <v>139</v>
      </c>
      <c r="BK226" s="167">
        <f>SUM(BK227:BK236)</f>
        <v>0</v>
      </c>
    </row>
    <row r="227" spans="2:65" s="1" customFormat="1" ht="16.5" customHeight="1">
      <c r="B227" s="30"/>
      <c r="C227" s="170" t="s">
        <v>435</v>
      </c>
      <c r="D227" s="170" t="s">
        <v>142</v>
      </c>
      <c r="E227" s="171" t="s">
        <v>1114</v>
      </c>
      <c r="F227" s="172" t="s">
        <v>1115</v>
      </c>
      <c r="G227" s="173" t="s">
        <v>153</v>
      </c>
      <c r="H227" s="174">
        <v>148.39500000000001</v>
      </c>
      <c r="I227" s="175"/>
      <c r="J227" s="176">
        <f>ROUND(I227*H227,2)</f>
        <v>0</v>
      </c>
      <c r="K227" s="172" t="s">
        <v>154</v>
      </c>
      <c r="L227" s="34"/>
      <c r="M227" s="177" t="s">
        <v>19</v>
      </c>
      <c r="N227" s="178" t="s">
        <v>45</v>
      </c>
      <c r="O227" s="56"/>
      <c r="P227" s="179">
        <f>O227*H227</f>
        <v>0</v>
      </c>
      <c r="Q227" s="179">
        <v>2.9999999999999997E-4</v>
      </c>
      <c r="R227" s="179">
        <f>Q227*H227</f>
        <v>4.4518500000000003E-2</v>
      </c>
      <c r="S227" s="179">
        <v>0</v>
      </c>
      <c r="T227" s="180">
        <f>S227*H227</f>
        <v>0</v>
      </c>
      <c r="AR227" s="13" t="s">
        <v>218</v>
      </c>
      <c r="AT227" s="13" t="s">
        <v>142</v>
      </c>
      <c r="AU227" s="13" t="s">
        <v>84</v>
      </c>
      <c r="AY227" s="13" t="s">
        <v>139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13" t="s">
        <v>82</v>
      </c>
      <c r="BK227" s="181">
        <f>ROUND(I227*H227,2)</f>
        <v>0</v>
      </c>
      <c r="BL227" s="13" t="s">
        <v>218</v>
      </c>
      <c r="BM227" s="13" t="s">
        <v>1116</v>
      </c>
    </row>
    <row r="228" spans="2:65" s="1" customFormat="1" ht="11.25">
      <c r="B228" s="30"/>
      <c r="C228" s="31"/>
      <c r="D228" s="182" t="s">
        <v>148</v>
      </c>
      <c r="E228" s="31"/>
      <c r="F228" s="183" t="s">
        <v>1117</v>
      </c>
      <c r="G228" s="31"/>
      <c r="H228" s="31"/>
      <c r="I228" s="99"/>
      <c r="J228" s="31"/>
      <c r="K228" s="31"/>
      <c r="L228" s="34"/>
      <c r="M228" s="184"/>
      <c r="N228" s="56"/>
      <c r="O228" s="56"/>
      <c r="P228" s="56"/>
      <c r="Q228" s="56"/>
      <c r="R228" s="56"/>
      <c r="S228" s="56"/>
      <c r="T228" s="57"/>
      <c r="AT228" s="13" t="s">
        <v>148</v>
      </c>
      <c r="AU228" s="13" t="s">
        <v>84</v>
      </c>
    </row>
    <row r="229" spans="2:65" s="1" customFormat="1" ht="16.5" customHeight="1">
      <c r="B229" s="30"/>
      <c r="C229" s="170" t="s">
        <v>442</v>
      </c>
      <c r="D229" s="170" t="s">
        <v>142</v>
      </c>
      <c r="E229" s="171" t="s">
        <v>1118</v>
      </c>
      <c r="F229" s="172" t="s">
        <v>1119</v>
      </c>
      <c r="G229" s="173" t="s">
        <v>153</v>
      </c>
      <c r="H229" s="174">
        <v>148.39500000000001</v>
      </c>
      <c r="I229" s="175"/>
      <c r="J229" s="176">
        <f>ROUND(I229*H229,2)</f>
        <v>0</v>
      </c>
      <c r="K229" s="172" t="s">
        <v>154</v>
      </c>
      <c r="L229" s="34"/>
      <c r="M229" s="177" t="s">
        <v>19</v>
      </c>
      <c r="N229" s="178" t="s">
        <v>45</v>
      </c>
      <c r="O229" s="56"/>
      <c r="P229" s="179">
        <f>O229*H229</f>
        <v>0</v>
      </c>
      <c r="Q229" s="179">
        <v>4.3E-3</v>
      </c>
      <c r="R229" s="179">
        <f>Q229*H229</f>
        <v>0.63809850000000001</v>
      </c>
      <c r="S229" s="179">
        <v>0</v>
      </c>
      <c r="T229" s="180">
        <f>S229*H229</f>
        <v>0</v>
      </c>
      <c r="AR229" s="13" t="s">
        <v>218</v>
      </c>
      <c r="AT229" s="13" t="s">
        <v>142</v>
      </c>
      <c r="AU229" s="13" t="s">
        <v>84</v>
      </c>
      <c r="AY229" s="13" t="s">
        <v>139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3" t="s">
        <v>82</v>
      </c>
      <c r="BK229" s="181">
        <f>ROUND(I229*H229,2)</f>
        <v>0</v>
      </c>
      <c r="BL229" s="13" t="s">
        <v>218</v>
      </c>
      <c r="BM229" s="13" t="s">
        <v>1120</v>
      </c>
    </row>
    <row r="230" spans="2:65" s="1" customFormat="1" ht="11.25">
      <c r="B230" s="30"/>
      <c r="C230" s="31"/>
      <c r="D230" s="182" t="s">
        <v>148</v>
      </c>
      <c r="E230" s="31"/>
      <c r="F230" s="183" t="s">
        <v>1121</v>
      </c>
      <c r="G230" s="31"/>
      <c r="H230" s="31"/>
      <c r="I230" s="99"/>
      <c r="J230" s="31"/>
      <c r="K230" s="31"/>
      <c r="L230" s="34"/>
      <c r="M230" s="184"/>
      <c r="N230" s="56"/>
      <c r="O230" s="56"/>
      <c r="P230" s="56"/>
      <c r="Q230" s="56"/>
      <c r="R230" s="56"/>
      <c r="S230" s="56"/>
      <c r="T230" s="57"/>
      <c r="AT230" s="13" t="s">
        <v>148</v>
      </c>
      <c r="AU230" s="13" t="s">
        <v>84</v>
      </c>
    </row>
    <row r="231" spans="2:65" s="1" customFormat="1" ht="16.5" customHeight="1">
      <c r="B231" s="30"/>
      <c r="C231" s="185" t="s">
        <v>446</v>
      </c>
      <c r="D231" s="185" t="s">
        <v>191</v>
      </c>
      <c r="E231" s="186" t="s">
        <v>1122</v>
      </c>
      <c r="F231" s="187" t="s">
        <v>1123</v>
      </c>
      <c r="G231" s="188" t="s">
        <v>153</v>
      </c>
      <c r="H231" s="189">
        <v>133.68899999999999</v>
      </c>
      <c r="I231" s="190"/>
      <c r="J231" s="191">
        <f>ROUND(I231*H231,2)</f>
        <v>0</v>
      </c>
      <c r="K231" s="187" t="s">
        <v>19</v>
      </c>
      <c r="L231" s="192"/>
      <c r="M231" s="193" t="s">
        <v>19</v>
      </c>
      <c r="N231" s="194" t="s">
        <v>45</v>
      </c>
      <c r="O231" s="56"/>
      <c r="P231" s="179">
        <f>O231*H231</f>
        <v>0</v>
      </c>
      <c r="Q231" s="179">
        <v>0.08</v>
      </c>
      <c r="R231" s="179">
        <f>Q231*H231</f>
        <v>10.695119999999999</v>
      </c>
      <c r="S231" s="179">
        <v>0</v>
      </c>
      <c r="T231" s="180">
        <f>S231*H231</f>
        <v>0</v>
      </c>
      <c r="AR231" s="13" t="s">
        <v>294</v>
      </c>
      <c r="AT231" s="13" t="s">
        <v>191</v>
      </c>
      <c r="AU231" s="13" t="s">
        <v>84</v>
      </c>
      <c r="AY231" s="13" t="s">
        <v>139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3" t="s">
        <v>82</v>
      </c>
      <c r="BK231" s="181">
        <f>ROUND(I231*H231,2)</f>
        <v>0</v>
      </c>
      <c r="BL231" s="13" t="s">
        <v>218</v>
      </c>
      <c r="BM231" s="13" t="s">
        <v>1124</v>
      </c>
    </row>
    <row r="232" spans="2:65" s="1" customFormat="1" ht="11.25">
      <c r="B232" s="30"/>
      <c r="C232" s="31"/>
      <c r="D232" s="182" t="s">
        <v>148</v>
      </c>
      <c r="E232" s="31"/>
      <c r="F232" s="183" t="s">
        <v>1123</v>
      </c>
      <c r="G232" s="31"/>
      <c r="H232" s="31"/>
      <c r="I232" s="99"/>
      <c r="J232" s="31"/>
      <c r="K232" s="31"/>
      <c r="L232" s="34"/>
      <c r="M232" s="184"/>
      <c r="N232" s="56"/>
      <c r="O232" s="56"/>
      <c r="P232" s="56"/>
      <c r="Q232" s="56"/>
      <c r="R232" s="56"/>
      <c r="S232" s="56"/>
      <c r="T232" s="57"/>
      <c r="AT232" s="13" t="s">
        <v>148</v>
      </c>
      <c r="AU232" s="13" t="s">
        <v>84</v>
      </c>
    </row>
    <row r="233" spans="2:65" s="1" customFormat="1" ht="16.5" customHeight="1">
      <c r="B233" s="30"/>
      <c r="C233" s="185" t="s">
        <v>450</v>
      </c>
      <c r="D233" s="185" t="s">
        <v>191</v>
      </c>
      <c r="E233" s="186" t="s">
        <v>1125</v>
      </c>
      <c r="F233" s="187" t="s">
        <v>1126</v>
      </c>
      <c r="G233" s="188" t="s">
        <v>153</v>
      </c>
      <c r="H233" s="189">
        <v>29.545999999999999</v>
      </c>
      <c r="I233" s="190"/>
      <c r="J233" s="191">
        <f>ROUND(I233*H233,2)</f>
        <v>0</v>
      </c>
      <c r="K233" s="187" t="s">
        <v>19</v>
      </c>
      <c r="L233" s="192"/>
      <c r="M233" s="193" t="s">
        <v>19</v>
      </c>
      <c r="N233" s="194" t="s">
        <v>45</v>
      </c>
      <c r="O233" s="56"/>
      <c r="P233" s="179">
        <f>O233*H233</f>
        <v>0</v>
      </c>
      <c r="Q233" s="179">
        <v>7.4999999999999997E-2</v>
      </c>
      <c r="R233" s="179">
        <f>Q233*H233</f>
        <v>2.2159499999999999</v>
      </c>
      <c r="S233" s="179">
        <v>0</v>
      </c>
      <c r="T233" s="180">
        <f>S233*H233</f>
        <v>0</v>
      </c>
      <c r="AR233" s="13" t="s">
        <v>294</v>
      </c>
      <c r="AT233" s="13" t="s">
        <v>191</v>
      </c>
      <c r="AU233" s="13" t="s">
        <v>84</v>
      </c>
      <c r="AY233" s="13" t="s">
        <v>139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3" t="s">
        <v>82</v>
      </c>
      <c r="BK233" s="181">
        <f>ROUND(I233*H233,2)</f>
        <v>0</v>
      </c>
      <c r="BL233" s="13" t="s">
        <v>218</v>
      </c>
      <c r="BM233" s="13" t="s">
        <v>1127</v>
      </c>
    </row>
    <row r="234" spans="2:65" s="1" customFormat="1" ht="11.25">
      <c r="B234" s="30"/>
      <c r="C234" s="31"/>
      <c r="D234" s="182" t="s">
        <v>148</v>
      </c>
      <c r="E234" s="31"/>
      <c r="F234" s="183" t="s">
        <v>1128</v>
      </c>
      <c r="G234" s="31"/>
      <c r="H234" s="31"/>
      <c r="I234" s="99"/>
      <c r="J234" s="31"/>
      <c r="K234" s="31"/>
      <c r="L234" s="34"/>
      <c r="M234" s="184"/>
      <c r="N234" s="56"/>
      <c r="O234" s="56"/>
      <c r="P234" s="56"/>
      <c r="Q234" s="56"/>
      <c r="R234" s="56"/>
      <c r="S234" s="56"/>
      <c r="T234" s="57"/>
      <c r="AT234" s="13" t="s">
        <v>148</v>
      </c>
      <c r="AU234" s="13" t="s">
        <v>84</v>
      </c>
    </row>
    <row r="235" spans="2:65" s="1" customFormat="1" ht="16.5" customHeight="1">
      <c r="B235" s="30"/>
      <c r="C235" s="170" t="s">
        <v>455</v>
      </c>
      <c r="D235" s="170" t="s">
        <v>142</v>
      </c>
      <c r="E235" s="171" t="s">
        <v>1129</v>
      </c>
      <c r="F235" s="172" t="s">
        <v>1130</v>
      </c>
      <c r="G235" s="173" t="s">
        <v>403</v>
      </c>
      <c r="H235" s="174">
        <v>13.593999999999999</v>
      </c>
      <c r="I235" s="175"/>
      <c r="J235" s="176">
        <f>ROUND(I235*H235,2)</f>
        <v>0</v>
      </c>
      <c r="K235" s="172" t="s">
        <v>154</v>
      </c>
      <c r="L235" s="34"/>
      <c r="M235" s="177" t="s">
        <v>19</v>
      </c>
      <c r="N235" s="178" t="s">
        <v>45</v>
      </c>
      <c r="O235" s="56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AR235" s="13" t="s">
        <v>218</v>
      </c>
      <c r="AT235" s="13" t="s">
        <v>142</v>
      </c>
      <c r="AU235" s="13" t="s">
        <v>84</v>
      </c>
      <c r="AY235" s="13" t="s">
        <v>139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3" t="s">
        <v>82</v>
      </c>
      <c r="BK235" s="181">
        <f>ROUND(I235*H235,2)</f>
        <v>0</v>
      </c>
      <c r="BL235" s="13" t="s">
        <v>218</v>
      </c>
      <c r="BM235" s="13" t="s">
        <v>1131</v>
      </c>
    </row>
    <row r="236" spans="2:65" s="1" customFormat="1" ht="19.5">
      <c r="B236" s="30"/>
      <c r="C236" s="31"/>
      <c r="D236" s="182" t="s">
        <v>148</v>
      </c>
      <c r="E236" s="31"/>
      <c r="F236" s="183" t="s">
        <v>1132</v>
      </c>
      <c r="G236" s="31"/>
      <c r="H236" s="31"/>
      <c r="I236" s="99"/>
      <c r="J236" s="31"/>
      <c r="K236" s="31"/>
      <c r="L236" s="34"/>
      <c r="M236" s="184"/>
      <c r="N236" s="56"/>
      <c r="O236" s="56"/>
      <c r="P236" s="56"/>
      <c r="Q236" s="56"/>
      <c r="R236" s="56"/>
      <c r="S236" s="56"/>
      <c r="T236" s="57"/>
      <c r="AT236" s="13" t="s">
        <v>148</v>
      </c>
      <c r="AU236" s="13" t="s">
        <v>84</v>
      </c>
    </row>
    <row r="237" spans="2:65" s="10" customFormat="1" ht="22.9" customHeight="1">
      <c r="B237" s="154"/>
      <c r="C237" s="155"/>
      <c r="D237" s="156" t="s">
        <v>73</v>
      </c>
      <c r="E237" s="168" t="s">
        <v>1133</v>
      </c>
      <c r="F237" s="168" t="s">
        <v>1134</v>
      </c>
      <c r="G237" s="155"/>
      <c r="H237" s="155"/>
      <c r="I237" s="158"/>
      <c r="J237" s="169">
        <f>BK237</f>
        <v>0</v>
      </c>
      <c r="K237" s="155"/>
      <c r="L237" s="160"/>
      <c r="M237" s="161"/>
      <c r="N237" s="162"/>
      <c r="O237" s="162"/>
      <c r="P237" s="163">
        <f>SUM(P238:P249)</f>
        <v>0</v>
      </c>
      <c r="Q237" s="162"/>
      <c r="R237" s="163">
        <f>SUM(R238:R249)</f>
        <v>1.9313E-2</v>
      </c>
      <c r="S237" s="162"/>
      <c r="T237" s="164">
        <f>SUM(T238:T249)</f>
        <v>0</v>
      </c>
      <c r="AR237" s="165" t="s">
        <v>84</v>
      </c>
      <c r="AT237" s="166" t="s">
        <v>73</v>
      </c>
      <c r="AU237" s="166" t="s">
        <v>82</v>
      </c>
      <c r="AY237" s="165" t="s">
        <v>139</v>
      </c>
      <c r="BK237" s="167">
        <f>SUM(BK238:BK249)</f>
        <v>0</v>
      </c>
    </row>
    <row r="238" spans="2:65" s="1" customFormat="1" ht="16.5" customHeight="1">
      <c r="B238" s="30"/>
      <c r="C238" s="170" t="s">
        <v>459</v>
      </c>
      <c r="D238" s="170" t="s">
        <v>142</v>
      </c>
      <c r="E238" s="171" t="s">
        <v>1135</v>
      </c>
      <c r="F238" s="172" t="s">
        <v>1136</v>
      </c>
      <c r="G238" s="173" t="s">
        <v>153</v>
      </c>
      <c r="H238" s="174">
        <v>2.4500000000000002</v>
      </c>
      <c r="I238" s="175"/>
      <c r="J238" s="176">
        <f>ROUND(I238*H238,2)</f>
        <v>0</v>
      </c>
      <c r="K238" s="172" t="s">
        <v>154</v>
      </c>
      <c r="L238" s="34"/>
      <c r="M238" s="177" t="s">
        <v>19</v>
      </c>
      <c r="N238" s="178" t="s">
        <v>45</v>
      </c>
      <c r="O238" s="56"/>
      <c r="P238" s="179">
        <f>O238*H238</f>
        <v>0</v>
      </c>
      <c r="Q238" s="179">
        <v>5.0000000000000001E-4</v>
      </c>
      <c r="R238" s="179">
        <f>Q238*H238</f>
        <v>1.2250000000000002E-3</v>
      </c>
      <c r="S238" s="179">
        <v>0</v>
      </c>
      <c r="T238" s="180">
        <f>S238*H238</f>
        <v>0</v>
      </c>
      <c r="AR238" s="13" t="s">
        <v>218</v>
      </c>
      <c r="AT238" s="13" t="s">
        <v>142</v>
      </c>
      <c r="AU238" s="13" t="s">
        <v>84</v>
      </c>
      <c r="AY238" s="13" t="s">
        <v>139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3" t="s">
        <v>82</v>
      </c>
      <c r="BK238" s="181">
        <f>ROUND(I238*H238,2)</f>
        <v>0</v>
      </c>
      <c r="BL238" s="13" t="s">
        <v>218</v>
      </c>
      <c r="BM238" s="13" t="s">
        <v>1137</v>
      </c>
    </row>
    <row r="239" spans="2:65" s="1" customFormat="1" ht="11.25">
      <c r="B239" s="30"/>
      <c r="C239" s="31"/>
      <c r="D239" s="182" t="s">
        <v>148</v>
      </c>
      <c r="E239" s="31"/>
      <c r="F239" s="183" t="s">
        <v>1138</v>
      </c>
      <c r="G239" s="31"/>
      <c r="H239" s="31"/>
      <c r="I239" s="99"/>
      <c r="J239" s="31"/>
      <c r="K239" s="31"/>
      <c r="L239" s="34"/>
      <c r="M239" s="184"/>
      <c r="N239" s="56"/>
      <c r="O239" s="56"/>
      <c r="P239" s="56"/>
      <c r="Q239" s="56"/>
      <c r="R239" s="56"/>
      <c r="S239" s="56"/>
      <c r="T239" s="57"/>
      <c r="AT239" s="13" t="s">
        <v>148</v>
      </c>
      <c r="AU239" s="13" t="s">
        <v>84</v>
      </c>
    </row>
    <row r="240" spans="2:65" s="1" customFormat="1" ht="16.5" customHeight="1">
      <c r="B240" s="30"/>
      <c r="C240" s="170" t="s">
        <v>464</v>
      </c>
      <c r="D240" s="170" t="s">
        <v>142</v>
      </c>
      <c r="E240" s="171" t="s">
        <v>1139</v>
      </c>
      <c r="F240" s="172" t="s">
        <v>1140</v>
      </c>
      <c r="G240" s="173" t="s">
        <v>163</v>
      </c>
      <c r="H240" s="174">
        <v>7</v>
      </c>
      <c r="I240" s="175"/>
      <c r="J240" s="176">
        <f>ROUND(I240*H240,2)</f>
        <v>0</v>
      </c>
      <c r="K240" s="172" t="s">
        <v>19</v>
      </c>
      <c r="L240" s="34"/>
      <c r="M240" s="177" t="s">
        <v>19</v>
      </c>
      <c r="N240" s="178" t="s">
        <v>45</v>
      </c>
      <c r="O240" s="56"/>
      <c r="P240" s="179">
        <f>O240*H240</f>
        <v>0</v>
      </c>
      <c r="Q240" s="179">
        <v>2.0000000000000001E-4</v>
      </c>
      <c r="R240" s="179">
        <f>Q240*H240</f>
        <v>1.4E-3</v>
      </c>
      <c r="S240" s="179">
        <v>0</v>
      </c>
      <c r="T240" s="180">
        <f>S240*H240</f>
        <v>0</v>
      </c>
      <c r="AR240" s="13" t="s">
        <v>218</v>
      </c>
      <c r="AT240" s="13" t="s">
        <v>142</v>
      </c>
      <c r="AU240" s="13" t="s">
        <v>84</v>
      </c>
      <c r="AY240" s="13" t="s">
        <v>139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3" t="s">
        <v>82</v>
      </c>
      <c r="BK240" s="181">
        <f>ROUND(I240*H240,2)</f>
        <v>0</v>
      </c>
      <c r="BL240" s="13" t="s">
        <v>218</v>
      </c>
      <c r="BM240" s="13" t="s">
        <v>1141</v>
      </c>
    </row>
    <row r="241" spans="2:65" s="1" customFormat="1" ht="11.25">
      <c r="B241" s="30"/>
      <c r="C241" s="31"/>
      <c r="D241" s="182" t="s">
        <v>148</v>
      </c>
      <c r="E241" s="31"/>
      <c r="F241" s="183" t="s">
        <v>1142</v>
      </c>
      <c r="G241" s="31"/>
      <c r="H241" s="31"/>
      <c r="I241" s="99"/>
      <c r="J241" s="31"/>
      <c r="K241" s="31"/>
      <c r="L241" s="34"/>
      <c r="M241" s="184"/>
      <c r="N241" s="56"/>
      <c r="O241" s="56"/>
      <c r="P241" s="56"/>
      <c r="Q241" s="56"/>
      <c r="R241" s="56"/>
      <c r="S241" s="56"/>
      <c r="T241" s="57"/>
      <c r="AT241" s="13" t="s">
        <v>148</v>
      </c>
      <c r="AU241" s="13" t="s">
        <v>84</v>
      </c>
    </row>
    <row r="242" spans="2:65" s="1" customFormat="1" ht="16.5" customHeight="1">
      <c r="B242" s="30"/>
      <c r="C242" s="185" t="s">
        <v>468</v>
      </c>
      <c r="D242" s="185" t="s">
        <v>191</v>
      </c>
      <c r="E242" s="186" t="s">
        <v>1143</v>
      </c>
      <c r="F242" s="187" t="s">
        <v>1144</v>
      </c>
      <c r="G242" s="188" t="s">
        <v>163</v>
      </c>
      <c r="H242" s="189">
        <v>7</v>
      </c>
      <c r="I242" s="190"/>
      <c r="J242" s="191">
        <f>ROUND(I242*H242,2)</f>
        <v>0</v>
      </c>
      <c r="K242" s="187" t="s">
        <v>19</v>
      </c>
      <c r="L242" s="192"/>
      <c r="M242" s="193" t="s">
        <v>19</v>
      </c>
      <c r="N242" s="194" t="s">
        <v>45</v>
      </c>
      <c r="O242" s="56"/>
      <c r="P242" s="179">
        <f>O242*H242</f>
        <v>0</v>
      </c>
      <c r="Q242" s="179">
        <v>6.0000000000000002E-5</v>
      </c>
      <c r="R242" s="179">
        <f>Q242*H242</f>
        <v>4.2000000000000002E-4</v>
      </c>
      <c r="S242" s="179">
        <v>0</v>
      </c>
      <c r="T242" s="180">
        <f>S242*H242</f>
        <v>0</v>
      </c>
      <c r="AR242" s="13" t="s">
        <v>294</v>
      </c>
      <c r="AT242" s="13" t="s">
        <v>191</v>
      </c>
      <c r="AU242" s="13" t="s">
        <v>84</v>
      </c>
      <c r="AY242" s="13" t="s">
        <v>139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3" t="s">
        <v>82</v>
      </c>
      <c r="BK242" s="181">
        <f>ROUND(I242*H242,2)</f>
        <v>0</v>
      </c>
      <c r="BL242" s="13" t="s">
        <v>218</v>
      </c>
      <c r="BM242" s="13" t="s">
        <v>1145</v>
      </c>
    </row>
    <row r="243" spans="2:65" s="1" customFormat="1" ht="11.25">
      <c r="B243" s="30"/>
      <c r="C243" s="31"/>
      <c r="D243" s="182" t="s">
        <v>148</v>
      </c>
      <c r="E243" s="31"/>
      <c r="F243" s="183" t="s">
        <v>1144</v>
      </c>
      <c r="G243" s="31"/>
      <c r="H243" s="31"/>
      <c r="I243" s="99"/>
      <c r="J243" s="31"/>
      <c r="K243" s="31"/>
      <c r="L243" s="34"/>
      <c r="M243" s="184"/>
      <c r="N243" s="56"/>
      <c r="O243" s="56"/>
      <c r="P243" s="56"/>
      <c r="Q243" s="56"/>
      <c r="R243" s="56"/>
      <c r="S243" s="56"/>
      <c r="T243" s="57"/>
      <c r="AT243" s="13" t="s">
        <v>148</v>
      </c>
      <c r="AU243" s="13" t="s">
        <v>84</v>
      </c>
    </row>
    <row r="244" spans="2:65" s="1" customFormat="1" ht="16.5" customHeight="1">
      <c r="B244" s="30"/>
      <c r="C244" s="170" t="s">
        <v>472</v>
      </c>
      <c r="D244" s="170" t="s">
        <v>142</v>
      </c>
      <c r="E244" s="171" t="s">
        <v>1146</v>
      </c>
      <c r="F244" s="172" t="s">
        <v>1147</v>
      </c>
      <c r="G244" s="173" t="s">
        <v>153</v>
      </c>
      <c r="H244" s="174">
        <v>2.4500000000000002</v>
      </c>
      <c r="I244" s="175"/>
      <c r="J244" s="176">
        <f>ROUND(I244*H244,2)</f>
        <v>0</v>
      </c>
      <c r="K244" s="172" t="s">
        <v>154</v>
      </c>
      <c r="L244" s="34"/>
      <c r="M244" s="177" t="s">
        <v>19</v>
      </c>
      <c r="N244" s="178" t="s">
        <v>45</v>
      </c>
      <c r="O244" s="56"/>
      <c r="P244" s="179">
        <f>O244*H244</f>
        <v>0</v>
      </c>
      <c r="Q244" s="179">
        <v>4.0000000000000001E-3</v>
      </c>
      <c r="R244" s="179">
        <f>Q244*H244</f>
        <v>9.8000000000000014E-3</v>
      </c>
      <c r="S244" s="179">
        <v>0</v>
      </c>
      <c r="T244" s="180">
        <f>S244*H244</f>
        <v>0</v>
      </c>
      <c r="AR244" s="13" t="s">
        <v>218</v>
      </c>
      <c r="AT244" s="13" t="s">
        <v>142</v>
      </c>
      <c r="AU244" s="13" t="s">
        <v>84</v>
      </c>
      <c r="AY244" s="13" t="s">
        <v>139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3" t="s">
        <v>82</v>
      </c>
      <c r="BK244" s="181">
        <f>ROUND(I244*H244,2)</f>
        <v>0</v>
      </c>
      <c r="BL244" s="13" t="s">
        <v>218</v>
      </c>
      <c r="BM244" s="13" t="s">
        <v>1148</v>
      </c>
    </row>
    <row r="245" spans="2:65" s="1" customFormat="1" ht="11.25">
      <c r="B245" s="30"/>
      <c r="C245" s="31"/>
      <c r="D245" s="182" t="s">
        <v>148</v>
      </c>
      <c r="E245" s="31"/>
      <c r="F245" s="183" t="s">
        <v>1149</v>
      </c>
      <c r="G245" s="31"/>
      <c r="H245" s="31"/>
      <c r="I245" s="99"/>
      <c r="J245" s="31"/>
      <c r="K245" s="31"/>
      <c r="L245" s="34"/>
      <c r="M245" s="184"/>
      <c r="N245" s="56"/>
      <c r="O245" s="56"/>
      <c r="P245" s="56"/>
      <c r="Q245" s="56"/>
      <c r="R245" s="56"/>
      <c r="S245" s="56"/>
      <c r="T245" s="57"/>
      <c r="AT245" s="13" t="s">
        <v>148</v>
      </c>
      <c r="AU245" s="13" t="s">
        <v>84</v>
      </c>
    </row>
    <row r="246" spans="2:65" s="1" customFormat="1" ht="16.5" customHeight="1">
      <c r="B246" s="30"/>
      <c r="C246" s="185" t="s">
        <v>476</v>
      </c>
      <c r="D246" s="185" t="s">
        <v>191</v>
      </c>
      <c r="E246" s="186" t="s">
        <v>1150</v>
      </c>
      <c r="F246" s="187" t="s">
        <v>1151</v>
      </c>
      <c r="G246" s="188" t="s">
        <v>153</v>
      </c>
      <c r="H246" s="189">
        <v>2.6949999999999998</v>
      </c>
      <c r="I246" s="190"/>
      <c r="J246" s="191">
        <f>ROUND(I246*H246,2)</f>
        <v>0</v>
      </c>
      <c r="K246" s="187" t="s">
        <v>19</v>
      </c>
      <c r="L246" s="192"/>
      <c r="M246" s="193" t="s">
        <v>19</v>
      </c>
      <c r="N246" s="194" t="s">
        <v>45</v>
      </c>
      <c r="O246" s="56"/>
      <c r="P246" s="179">
        <f>O246*H246</f>
        <v>0</v>
      </c>
      <c r="Q246" s="179">
        <v>2.3999999999999998E-3</v>
      </c>
      <c r="R246" s="179">
        <f>Q246*H246</f>
        <v>6.4679999999999989E-3</v>
      </c>
      <c r="S246" s="179">
        <v>0</v>
      </c>
      <c r="T246" s="180">
        <f>S246*H246</f>
        <v>0</v>
      </c>
      <c r="AR246" s="13" t="s">
        <v>294</v>
      </c>
      <c r="AT246" s="13" t="s">
        <v>191</v>
      </c>
      <c r="AU246" s="13" t="s">
        <v>84</v>
      </c>
      <c r="AY246" s="13" t="s">
        <v>139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3" t="s">
        <v>82</v>
      </c>
      <c r="BK246" s="181">
        <f>ROUND(I246*H246,2)</f>
        <v>0</v>
      </c>
      <c r="BL246" s="13" t="s">
        <v>218</v>
      </c>
      <c r="BM246" s="13" t="s">
        <v>1152</v>
      </c>
    </row>
    <row r="247" spans="2:65" s="1" customFormat="1" ht="11.25">
      <c r="B247" s="30"/>
      <c r="C247" s="31"/>
      <c r="D247" s="182" t="s">
        <v>148</v>
      </c>
      <c r="E247" s="31"/>
      <c r="F247" s="183" t="s">
        <v>1153</v>
      </c>
      <c r="G247" s="31"/>
      <c r="H247" s="31"/>
      <c r="I247" s="99"/>
      <c r="J247" s="31"/>
      <c r="K247" s="31"/>
      <c r="L247" s="34"/>
      <c r="M247" s="184"/>
      <c r="N247" s="56"/>
      <c r="O247" s="56"/>
      <c r="P247" s="56"/>
      <c r="Q247" s="56"/>
      <c r="R247" s="56"/>
      <c r="S247" s="56"/>
      <c r="T247" s="57"/>
      <c r="AT247" s="13" t="s">
        <v>148</v>
      </c>
      <c r="AU247" s="13" t="s">
        <v>84</v>
      </c>
    </row>
    <row r="248" spans="2:65" s="1" customFormat="1" ht="16.5" customHeight="1">
      <c r="B248" s="30"/>
      <c r="C248" s="170" t="s">
        <v>484</v>
      </c>
      <c r="D248" s="170" t="s">
        <v>142</v>
      </c>
      <c r="E248" s="171" t="s">
        <v>1154</v>
      </c>
      <c r="F248" s="172" t="s">
        <v>1155</v>
      </c>
      <c r="G248" s="173" t="s">
        <v>479</v>
      </c>
      <c r="H248" s="195"/>
      <c r="I248" s="175"/>
      <c r="J248" s="176">
        <f>ROUND(I248*H248,2)</f>
        <v>0</v>
      </c>
      <c r="K248" s="172" t="s">
        <v>154</v>
      </c>
      <c r="L248" s="34"/>
      <c r="M248" s="177" t="s">
        <v>19</v>
      </c>
      <c r="N248" s="178" t="s">
        <v>45</v>
      </c>
      <c r="O248" s="56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13" t="s">
        <v>218</v>
      </c>
      <c r="AT248" s="13" t="s">
        <v>142</v>
      </c>
      <c r="AU248" s="13" t="s">
        <v>84</v>
      </c>
      <c r="AY248" s="13" t="s">
        <v>139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3" t="s">
        <v>82</v>
      </c>
      <c r="BK248" s="181">
        <f>ROUND(I248*H248,2)</f>
        <v>0</v>
      </c>
      <c r="BL248" s="13" t="s">
        <v>218</v>
      </c>
      <c r="BM248" s="13" t="s">
        <v>1156</v>
      </c>
    </row>
    <row r="249" spans="2:65" s="1" customFormat="1" ht="19.5">
      <c r="B249" s="30"/>
      <c r="C249" s="31"/>
      <c r="D249" s="182" t="s">
        <v>148</v>
      </c>
      <c r="E249" s="31"/>
      <c r="F249" s="183" t="s">
        <v>1157</v>
      </c>
      <c r="G249" s="31"/>
      <c r="H249" s="31"/>
      <c r="I249" s="99"/>
      <c r="J249" s="31"/>
      <c r="K249" s="31"/>
      <c r="L249" s="34"/>
      <c r="M249" s="196"/>
      <c r="N249" s="197"/>
      <c r="O249" s="197"/>
      <c r="P249" s="197"/>
      <c r="Q249" s="197"/>
      <c r="R249" s="197"/>
      <c r="S249" s="197"/>
      <c r="T249" s="198"/>
      <c r="AT249" s="13" t="s">
        <v>148</v>
      </c>
      <c r="AU249" s="13" t="s">
        <v>84</v>
      </c>
    </row>
    <row r="250" spans="2:65" s="1" customFormat="1" ht="6.95" customHeight="1">
      <c r="B250" s="42"/>
      <c r="C250" s="43"/>
      <c r="D250" s="43"/>
      <c r="E250" s="43"/>
      <c r="F250" s="43"/>
      <c r="G250" s="43"/>
      <c r="H250" s="43"/>
      <c r="I250" s="121"/>
      <c r="J250" s="43"/>
      <c r="K250" s="43"/>
      <c r="L250" s="34"/>
    </row>
  </sheetData>
  <sheetProtection algorithmName="SHA-512" hashValue="D4n5VoplKx/9B9E60/h0iSthXyHaEGFiROrHxKNsOk3yzEJr3CY/0FXaNAqsGutNjJhWpAoKUWKPM5O2UitCqw==" saltValue="4dfHYpe3wl5tFPZCM0AzvymDTL4cjZBM3jkmw7W/dKAXk4ecy8wvuQUj4SgbFnvbXSRPLMI7UDiunO2/xDBcmw==" spinCount="100000" sheet="1" objects="1" scenarios="1" formatColumns="0" formatRows="0" autoFilter="0"/>
  <autoFilter ref="C94:K249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6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3" t="s">
        <v>90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84</v>
      </c>
    </row>
    <row r="4" spans="2:46" ht="24.95" customHeight="1">
      <c r="B4" s="16"/>
      <c r="D4" s="97" t="s">
        <v>100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6" t="str">
        <f>'Rekapitulace stavby'!K6</f>
        <v>Zruč nad Sázavou ON – oprava</v>
      </c>
      <c r="F7" s="317"/>
      <c r="G7" s="317"/>
      <c r="H7" s="317"/>
      <c r="L7" s="16"/>
    </row>
    <row r="8" spans="2:46" s="1" customFormat="1" ht="12" customHeight="1">
      <c r="B8" s="34"/>
      <c r="D8" s="98" t="s">
        <v>101</v>
      </c>
      <c r="I8" s="99"/>
      <c r="L8" s="34"/>
    </row>
    <row r="9" spans="2:46" s="1" customFormat="1" ht="36.950000000000003" customHeight="1">
      <c r="B9" s="34"/>
      <c r="E9" s="318" t="s">
        <v>1158</v>
      </c>
      <c r="F9" s="319"/>
      <c r="G9" s="319"/>
      <c r="H9" s="31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22</v>
      </c>
      <c r="I12" s="100" t="s">
        <v>23</v>
      </c>
      <c r="J12" s="101" t="str">
        <f>'Rekapitulace stavby'!AN8</f>
        <v>4. 2. 2019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0" t="str">
        <f>'Rekapitulace stavby'!E14</f>
        <v>Vyplň údaj</v>
      </c>
      <c r="F18" s="321"/>
      <c r="G18" s="321"/>
      <c r="H18" s="32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322" t="s">
        <v>19</v>
      </c>
      <c r="F27" s="322"/>
      <c r="G27" s="322"/>
      <c r="H27" s="32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ROUND(J92,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ROUND((SUM(BE92:BE265)),  2)</f>
        <v>0</v>
      </c>
      <c r="I33" s="110">
        <v>0.21</v>
      </c>
      <c r="J33" s="109">
        <f>ROUND(((SUM(BE92:BE265))*I33),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ROUND((SUM(BF92:BF265)),  2)</f>
        <v>0</v>
      </c>
      <c r="I34" s="110">
        <v>0.15</v>
      </c>
      <c r="J34" s="109">
        <f>ROUND(((SUM(BF92:BF265))*I34),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ROUND((SUM(BG92:BG265)),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ROUND((SUM(BH92:BH265)),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ROUND((SUM(BI92:BI265)),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103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3" t="str">
        <f>E7</f>
        <v>Zruč nad Sázavou ON – oprava</v>
      </c>
      <c r="F48" s="324"/>
      <c r="G48" s="324"/>
      <c r="H48" s="324"/>
      <c r="I48" s="99"/>
      <c r="J48" s="31"/>
      <c r="K48" s="31"/>
      <c r="L48" s="34"/>
    </row>
    <row r="49" spans="2:47" s="1" customFormat="1" ht="12" customHeight="1">
      <c r="B49" s="30"/>
      <c r="C49" s="25" t="s">
        <v>101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6" t="str">
        <f>E9</f>
        <v>SO 03 - Oprava vnitřních prostor</v>
      </c>
      <c r="F50" s="295"/>
      <c r="G50" s="295"/>
      <c r="H50" s="295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Zruč nad Sázavou</v>
      </c>
      <c r="G52" s="31"/>
      <c r="H52" s="31"/>
      <c r="I52" s="100" t="s">
        <v>23</v>
      </c>
      <c r="J52" s="51" t="str">
        <f>IF(J12="","",J12)</f>
        <v>4. 2. 2019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K. Svobodová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104</v>
      </c>
      <c r="D57" s="126"/>
      <c r="E57" s="126"/>
      <c r="F57" s="126"/>
      <c r="G57" s="126"/>
      <c r="H57" s="126"/>
      <c r="I57" s="127"/>
      <c r="J57" s="128" t="s">
        <v>105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J92</f>
        <v>0</v>
      </c>
      <c r="K59" s="31"/>
      <c r="L59" s="34"/>
      <c r="AU59" s="13" t="s">
        <v>106</v>
      </c>
    </row>
    <row r="60" spans="2:47" s="7" customFormat="1" ht="24.95" customHeight="1">
      <c r="B60" s="130"/>
      <c r="C60" s="131"/>
      <c r="D60" s="132" t="s">
        <v>107</v>
      </c>
      <c r="E60" s="133"/>
      <c r="F60" s="133"/>
      <c r="G60" s="133"/>
      <c r="H60" s="133"/>
      <c r="I60" s="134"/>
      <c r="J60" s="135">
        <f>J93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109</v>
      </c>
      <c r="E61" s="140"/>
      <c r="F61" s="140"/>
      <c r="G61" s="140"/>
      <c r="H61" s="140"/>
      <c r="I61" s="141"/>
      <c r="J61" s="142">
        <f>J94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111</v>
      </c>
      <c r="E62" s="140"/>
      <c r="F62" s="140"/>
      <c r="G62" s="140"/>
      <c r="H62" s="140"/>
      <c r="I62" s="141"/>
      <c r="J62" s="142">
        <f>J103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112</v>
      </c>
      <c r="E63" s="140"/>
      <c r="F63" s="140"/>
      <c r="G63" s="140"/>
      <c r="H63" s="140"/>
      <c r="I63" s="141"/>
      <c r="J63" s="142">
        <f>J110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897</v>
      </c>
      <c r="E64" s="140"/>
      <c r="F64" s="140"/>
      <c r="G64" s="140"/>
      <c r="H64" s="140"/>
      <c r="I64" s="141"/>
      <c r="J64" s="142">
        <f>J119</f>
        <v>0</v>
      </c>
      <c r="K64" s="138"/>
      <c r="L64" s="143"/>
    </row>
    <row r="65" spans="2:12" s="7" customFormat="1" ht="24.95" customHeight="1">
      <c r="B65" s="130"/>
      <c r="C65" s="131"/>
      <c r="D65" s="132" t="s">
        <v>113</v>
      </c>
      <c r="E65" s="133"/>
      <c r="F65" s="133"/>
      <c r="G65" s="133"/>
      <c r="H65" s="133"/>
      <c r="I65" s="134"/>
      <c r="J65" s="135">
        <f>J122</f>
        <v>0</v>
      </c>
      <c r="K65" s="131"/>
      <c r="L65" s="136"/>
    </row>
    <row r="66" spans="2:12" s="8" customFormat="1" ht="19.899999999999999" customHeight="1">
      <c r="B66" s="137"/>
      <c r="C66" s="138"/>
      <c r="D66" s="139" t="s">
        <v>1159</v>
      </c>
      <c r="E66" s="140"/>
      <c r="F66" s="140"/>
      <c r="G66" s="140"/>
      <c r="H66" s="140"/>
      <c r="I66" s="141"/>
      <c r="J66" s="142">
        <f>J123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118</v>
      </c>
      <c r="E67" s="140"/>
      <c r="F67" s="140"/>
      <c r="G67" s="140"/>
      <c r="H67" s="140"/>
      <c r="I67" s="141"/>
      <c r="J67" s="142">
        <f>J164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899</v>
      </c>
      <c r="E68" s="140"/>
      <c r="F68" s="140"/>
      <c r="G68" s="140"/>
      <c r="H68" s="140"/>
      <c r="I68" s="141"/>
      <c r="J68" s="142">
        <f>J185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1160</v>
      </c>
      <c r="E69" s="140"/>
      <c r="F69" s="140"/>
      <c r="G69" s="140"/>
      <c r="H69" s="140"/>
      <c r="I69" s="141"/>
      <c r="J69" s="142">
        <f>J202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900</v>
      </c>
      <c r="E70" s="140"/>
      <c r="F70" s="140"/>
      <c r="G70" s="140"/>
      <c r="H70" s="140"/>
      <c r="I70" s="141"/>
      <c r="J70" s="142">
        <f>J229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120</v>
      </c>
      <c r="E71" s="140"/>
      <c r="F71" s="140"/>
      <c r="G71" s="140"/>
      <c r="H71" s="140"/>
      <c r="I71" s="141"/>
      <c r="J71" s="142">
        <f>J244</f>
        <v>0</v>
      </c>
      <c r="K71" s="138"/>
      <c r="L71" s="143"/>
    </row>
    <row r="72" spans="2:12" s="8" customFormat="1" ht="19.899999999999999" customHeight="1">
      <c r="B72" s="137"/>
      <c r="C72" s="138"/>
      <c r="D72" s="139" t="s">
        <v>1161</v>
      </c>
      <c r="E72" s="140"/>
      <c r="F72" s="140"/>
      <c r="G72" s="140"/>
      <c r="H72" s="140"/>
      <c r="I72" s="141"/>
      <c r="J72" s="142">
        <f>J247</f>
        <v>0</v>
      </c>
      <c r="K72" s="138"/>
      <c r="L72" s="143"/>
    </row>
    <row r="73" spans="2:12" s="1" customFormat="1" ht="21.75" customHeight="1">
      <c r="B73" s="30"/>
      <c r="C73" s="31"/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121"/>
      <c r="J74" s="43"/>
      <c r="K74" s="43"/>
      <c r="L74" s="34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124"/>
      <c r="J78" s="45"/>
      <c r="K78" s="45"/>
      <c r="L78" s="34"/>
    </row>
    <row r="79" spans="2:12" s="1" customFormat="1" ht="24.95" customHeight="1">
      <c r="B79" s="30"/>
      <c r="C79" s="19" t="s">
        <v>124</v>
      </c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6.95" customHeight="1">
      <c r="B80" s="30"/>
      <c r="C80" s="31"/>
      <c r="D80" s="31"/>
      <c r="E80" s="31"/>
      <c r="F80" s="31"/>
      <c r="G80" s="31"/>
      <c r="H80" s="31"/>
      <c r="I80" s="99"/>
      <c r="J80" s="31"/>
      <c r="K80" s="31"/>
      <c r="L80" s="34"/>
    </row>
    <row r="81" spans="2:65" s="1" customFormat="1" ht="12" customHeight="1">
      <c r="B81" s="30"/>
      <c r="C81" s="25" t="s">
        <v>16</v>
      </c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6.5" customHeight="1">
      <c r="B82" s="30"/>
      <c r="C82" s="31"/>
      <c r="D82" s="31"/>
      <c r="E82" s="323" t="str">
        <f>E7</f>
        <v>Zruč nad Sázavou ON – oprava</v>
      </c>
      <c r="F82" s="324"/>
      <c r="G82" s="324"/>
      <c r="H82" s="324"/>
      <c r="I82" s="99"/>
      <c r="J82" s="31"/>
      <c r="K82" s="31"/>
      <c r="L82" s="34"/>
    </row>
    <row r="83" spans="2:65" s="1" customFormat="1" ht="12" customHeight="1">
      <c r="B83" s="30"/>
      <c r="C83" s="25" t="s">
        <v>101</v>
      </c>
      <c r="D83" s="31"/>
      <c r="E83" s="31"/>
      <c r="F83" s="31"/>
      <c r="G83" s="31"/>
      <c r="H83" s="31"/>
      <c r="I83" s="99"/>
      <c r="J83" s="31"/>
      <c r="K83" s="31"/>
      <c r="L83" s="34"/>
    </row>
    <row r="84" spans="2:65" s="1" customFormat="1" ht="16.5" customHeight="1">
      <c r="B84" s="30"/>
      <c r="C84" s="31"/>
      <c r="D84" s="31"/>
      <c r="E84" s="296" t="str">
        <f>E9</f>
        <v>SO 03 - Oprava vnitřních prostor</v>
      </c>
      <c r="F84" s="295"/>
      <c r="G84" s="295"/>
      <c r="H84" s="295"/>
      <c r="I84" s="99"/>
      <c r="J84" s="31"/>
      <c r="K84" s="31"/>
      <c r="L84" s="34"/>
    </row>
    <row r="85" spans="2:65" s="1" customFormat="1" ht="6.95" customHeight="1">
      <c r="B85" s="30"/>
      <c r="C85" s="31"/>
      <c r="D85" s="31"/>
      <c r="E85" s="31"/>
      <c r="F85" s="31"/>
      <c r="G85" s="31"/>
      <c r="H85" s="31"/>
      <c r="I85" s="99"/>
      <c r="J85" s="31"/>
      <c r="K85" s="31"/>
      <c r="L85" s="34"/>
    </row>
    <row r="86" spans="2:65" s="1" customFormat="1" ht="12" customHeight="1">
      <c r="B86" s="30"/>
      <c r="C86" s="25" t="s">
        <v>21</v>
      </c>
      <c r="D86" s="31"/>
      <c r="E86" s="31"/>
      <c r="F86" s="23" t="str">
        <f>F12</f>
        <v>Zruč nad Sázavou</v>
      </c>
      <c r="G86" s="31"/>
      <c r="H86" s="31"/>
      <c r="I86" s="100" t="s">
        <v>23</v>
      </c>
      <c r="J86" s="51" t="str">
        <f>IF(J12="","",J12)</f>
        <v>4. 2. 2019</v>
      </c>
      <c r="K86" s="31"/>
      <c r="L86" s="34"/>
    </row>
    <row r="87" spans="2:65" s="1" customFormat="1" ht="6.95" customHeight="1">
      <c r="B87" s="30"/>
      <c r="C87" s="31"/>
      <c r="D87" s="31"/>
      <c r="E87" s="31"/>
      <c r="F87" s="31"/>
      <c r="G87" s="31"/>
      <c r="H87" s="31"/>
      <c r="I87" s="99"/>
      <c r="J87" s="31"/>
      <c r="K87" s="31"/>
      <c r="L87" s="34"/>
    </row>
    <row r="88" spans="2:65" s="1" customFormat="1" ht="13.7" customHeight="1">
      <c r="B88" s="30"/>
      <c r="C88" s="25" t="s">
        <v>25</v>
      </c>
      <c r="D88" s="31"/>
      <c r="E88" s="31"/>
      <c r="F88" s="23" t="str">
        <f>E15</f>
        <v>Správa železniční dopravní cesty, s.o.</v>
      </c>
      <c r="G88" s="31"/>
      <c r="H88" s="31"/>
      <c r="I88" s="100" t="s">
        <v>33</v>
      </c>
      <c r="J88" s="28" t="str">
        <f>E21</f>
        <v xml:space="preserve"> </v>
      </c>
      <c r="K88" s="31"/>
      <c r="L88" s="34"/>
    </row>
    <row r="89" spans="2:65" s="1" customFormat="1" ht="13.7" customHeight="1">
      <c r="B89" s="30"/>
      <c r="C89" s="25" t="s">
        <v>31</v>
      </c>
      <c r="D89" s="31"/>
      <c r="E89" s="31"/>
      <c r="F89" s="23" t="str">
        <f>IF(E18="","",E18)</f>
        <v>Vyplň údaj</v>
      </c>
      <c r="G89" s="31"/>
      <c r="H89" s="31"/>
      <c r="I89" s="100" t="s">
        <v>36</v>
      </c>
      <c r="J89" s="28" t="str">
        <f>E24</f>
        <v>K. Svobodová</v>
      </c>
      <c r="K89" s="31"/>
      <c r="L89" s="34"/>
    </row>
    <row r="90" spans="2:65" s="1" customFormat="1" ht="10.35" customHeight="1">
      <c r="B90" s="30"/>
      <c r="C90" s="31"/>
      <c r="D90" s="31"/>
      <c r="E90" s="31"/>
      <c r="F90" s="31"/>
      <c r="G90" s="31"/>
      <c r="H90" s="31"/>
      <c r="I90" s="99"/>
      <c r="J90" s="31"/>
      <c r="K90" s="31"/>
      <c r="L90" s="34"/>
    </row>
    <row r="91" spans="2:65" s="9" customFormat="1" ht="29.25" customHeight="1">
      <c r="B91" s="144"/>
      <c r="C91" s="145" t="s">
        <v>125</v>
      </c>
      <c r="D91" s="146" t="s">
        <v>59</v>
      </c>
      <c r="E91" s="146" t="s">
        <v>55</v>
      </c>
      <c r="F91" s="146" t="s">
        <v>56</v>
      </c>
      <c r="G91" s="146" t="s">
        <v>126</v>
      </c>
      <c r="H91" s="146" t="s">
        <v>127</v>
      </c>
      <c r="I91" s="147" t="s">
        <v>128</v>
      </c>
      <c r="J91" s="146" t="s">
        <v>105</v>
      </c>
      <c r="K91" s="148" t="s">
        <v>129</v>
      </c>
      <c r="L91" s="149"/>
      <c r="M91" s="60" t="s">
        <v>19</v>
      </c>
      <c r="N91" s="61" t="s">
        <v>44</v>
      </c>
      <c r="O91" s="61" t="s">
        <v>130</v>
      </c>
      <c r="P91" s="61" t="s">
        <v>131</v>
      </c>
      <c r="Q91" s="61" t="s">
        <v>132</v>
      </c>
      <c r="R91" s="61" t="s">
        <v>133</v>
      </c>
      <c r="S91" s="61" t="s">
        <v>134</v>
      </c>
      <c r="T91" s="62" t="s">
        <v>135</v>
      </c>
    </row>
    <row r="92" spans="2:65" s="1" customFormat="1" ht="22.9" customHeight="1">
      <c r="B92" s="30"/>
      <c r="C92" s="67" t="s">
        <v>136</v>
      </c>
      <c r="D92" s="31"/>
      <c r="E92" s="31"/>
      <c r="F92" s="31"/>
      <c r="G92" s="31"/>
      <c r="H92" s="31"/>
      <c r="I92" s="99"/>
      <c r="J92" s="150">
        <f>BK92</f>
        <v>0</v>
      </c>
      <c r="K92" s="31"/>
      <c r="L92" s="34"/>
      <c r="M92" s="63"/>
      <c r="N92" s="64"/>
      <c r="O92" s="64"/>
      <c r="P92" s="151">
        <f>P93+P122</f>
        <v>0</v>
      </c>
      <c r="Q92" s="64"/>
      <c r="R92" s="151">
        <f>R93+R122</f>
        <v>5.3912391500000005</v>
      </c>
      <c r="S92" s="64"/>
      <c r="T92" s="152">
        <f>T93+T122</f>
        <v>6.9538305499999993</v>
      </c>
      <c r="AT92" s="13" t="s">
        <v>73</v>
      </c>
      <c r="AU92" s="13" t="s">
        <v>106</v>
      </c>
      <c r="BK92" s="153">
        <f>BK93+BK122</f>
        <v>0</v>
      </c>
    </row>
    <row r="93" spans="2:65" s="10" customFormat="1" ht="25.9" customHeight="1">
      <c r="B93" s="154"/>
      <c r="C93" s="155"/>
      <c r="D93" s="156" t="s">
        <v>73</v>
      </c>
      <c r="E93" s="157" t="s">
        <v>137</v>
      </c>
      <c r="F93" s="157" t="s">
        <v>138</v>
      </c>
      <c r="G93" s="155"/>
      <c r="H93" s="155"/>
      <c r="I93" s="158"/>
      <c r="J93" s="159">
        <f>BK93</f>
        <v>0</v>
      </c>
      <c r="K93" s="155"/>
      <c r="L93" s="160"/>
      <c r="M93" s="161"/>
      <c r="N93" s="162"/>
      <c r="O93" s="162"/>
      <c r="P93" s="163">
        <f>P94+P103+P110+P119</f>
        <v>0</v>
      </c>
      <c r="Q93" s="162"/>
      <c r="R93" s="163">
        <f>R94+R103+R110+R119</f>
        <v>0.45911999999999997</v>
      </c>
      <c r="S93" s="162"/>
      <c r="T93" s="164">
        <f>T94+T103+T110+T119</f>
        <v>0.622</v>
      </c>
      <c r="AR93" s="165" t="s">
        <v>82</v>
      </c>
      <c r="AT93" s="166" t="s">
        <v>73</v>
      </c>
      <c r="AU93" s="166" t="s">
        <v>74</v>
      </c>
      <c r="AY93" s="165" t="s">
        <v>139</v>
      </c>
      <c r="BK93" s="167">
        <f>BK94+BK103+BK110+BK119</f>
        <v>0</v>
      </c>
    </row>
    <row r="94" spans="2:65" s="10" customFormat="1" ht="22.9" customHeight="1">
      <c r="B94" s="154"/>
      <c r="C94" s="155"/>
      <c r="D94" s="156" t="s">
        <v>73</v>
      </c>
      <c r="E94" s="168" t="s">
        <v>149</v>
      </c>
      <c r="F94" s="168" t="s">
        <v>150</v>
      </c>
      <c r="G94" s="155"/>
      <c r="H94" s="155"/>
      <c r="I94" s="158"/>
      <c r="J94" s="169">
        <f>BK94</f>
        <v>0</v>
      </c>
      <c r="K94" s="155"/>
      <c r="L94" s="160"/>
      <c r="M94" s="161"/>
      <c r="N94" s="162"/>
      <c r="O94" s="162"/>
      <c r="P94" s="163">
        <f>SUM(P95:P102)</f>
        <v>0</v>
      </c>
      <c r="Q94" s="162"/>
      <c r="R94" s="163">
        <f>SUM(R95:R102)</f>
        <v>0.45911999999999997</v>
      </c>
      <c r="S94" s="162"/>
      <c r="T94" s="164">
        <f>SUM(T95:T102)</f>
        <v>0</v>
      </c>
      <c r="AR94" s="165" t="s">
        <v>82</v>
      </c>
      <c r="AT94" s="166" t="s">
        <v>73</v>
      </c>
      <c r="AU94" s="166" t="s">
        <v>82</v>
      </c>
      <c r="AY94" s="165" t="s">
        <v>139</v>
      </c>
      <c r="BK94" s="167">
        <f>SUM(BK95:BK102)</f>
        <v>0</v>
      </c>
    </row>
    <row r="95" spans="2:65" s="1" customFormat="1" ht="16.5" customHeight="1">
      <c r="B95" s="30"/>
      <c r="C95" s="170" t="s">
        <v>82</v>
      </c>
      <c r="D95" s="170" t="s">
        <v>142</v>
      </c>
      <c r="E95" s="171" t="s">
        <v>1162</v>
      </c>
      <c r="F95" s="172" t="s">
        <v>1163</v>
      </c>
      <c r="G95" s="173" t="s">
        <v>145</v>
      </c>
      <c r="H95" s="174">
        <v>8</v>
      </c>
      <c r="I95" s="175"/>
      <c r="J95" s="176">
        <f>ROUND(I95*H95,2)</f>
        <v>0</v>
      </c>
      <c r="K95" s="172" t="s">
        <v>154</v>
      </c>
      <c r="L95" s="34"/>
      <c r="M95" s="177" t="s">
        <v>19</v>
      </c>
      <c r="N95" s="178" t="s">
        <v>45</v>
      </c>
      <c r="O95" s="56"/>
      <c r="P95" s="179">
        <f>O95*H95</f>
        <v>0</v>
      </c>
      <c r="Q95" s="179">
        <v>4.684E-2</v>
      </c>
      <c r="R95" s="179">
        <f>Q95*H95</f>
        <v>0.37472</v>
      </c>
      <c r="S95" s="179">
        <v>0</v>
      </c>
      <c r="T95" s="180">
        <f>S95*H95</f>
        <v>0</v>
      </c>
      <c r="AR95" s="13" t="s">
        <v>146</v>
      </c>
      <c r="AT95" s="13" t="s">
        <v>142</v>
      </c>
      <c r="AU95" s="13" t="s">
        <v>84</v>
      </c>
      <c r="AY95" s="13" t="s">
        <v>139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3" t="s">
        <v>82</v>
      </c>
      <c r="BK95" s="181">
        <f>ROUND(I95*H95,2)</f>
        <v>0</v>
      </c>
      <c r="BL95" s="13" t="s">
        <v>146</v>
      </c>
      <c r="BM95" s="13" t="s">
        <v>1164</v>
      </c>
    </row>
    <row r="96" spans="2:65" s="1" customFormat="1" ht="11.25">
      <c r="B96" s="30"/>
      <c r="C96" s="31"/>
      <c r="D96" s="182" t="s">
        <v>148</v>
      </c>
      <c r="E96" s="31"/>
      <c r="F96" s="183" t="s">
        <v>1165</v>
      </c>
      <c r="G96" s="31"/>
      <c r="H96" s="31"/>
      <c r="I96" s="99"/>
      <c r="J96" s="31"/>
      <c r="K96" s="31"/>
      <c r="L96" s="34"/>
      <c r="M96" s="184"/>
      <c r="N96" s="56"/>
      <c r="O96" s="56"/>
      <c r="P96" s="56"/>
      <c r="Q96" s="56"/>
      <c r="R96" s="56"/>
      <c r="S96" s="56"/>
      <c r="T96" s="57"/>
      <c r="AT96" s="13" t="s">
        <v>148</v>
      </c>
      <c r="AU96" s="13" t="s">
        <v>84</v>
      </c>
    </row>
    <row r="97" spans="2:65" s="1" customFormat="1" ht="16.5" customHeight="1">
      <c r="B97" s="30"/>
      <c r="C97" s="185" t="s">
        <v>84</v>
      </c>
      <c r="D97" s="185" t="s">
        <v>191</v>
      </c>
      <c r="E97" s="186" t="s">
        <v>1166</v>
      </c>
      <c r="F97" s="187" t="s">
        <v>1167</v>
      </c>
      <c r="G97" s="188" t="s">
        <v>145</v>
      </c>
      <c r="H97" s="189">
        <v>2</v>
      </c>
      <c r="I97" s="190"/>
      <c r="J97" s="191">
        <f>ROUND(I97*H97,2)</f>
        <v>0</v>
      </c>
      <c r="K97" s="187" t="s">
        <v>154</v>
      </c>
      <c r="L97" s="192"/>
      <c r="M97" s="193" t="s">
        <v>19</v>
      </c>
      <c r="N97" s="194" t="s">
        <v>45</v>
      </c>
      <c r="O97" s="56"/>
      <c r="P97" s="179">
        <f>O97*H97</f>
        <v>0</v>
      </c>
      <c r="Q97" s="179">
        <v>1.0800000000000001E-2</v>
      </c>
      <c r="R97" s="179">
        <f>Q97*H97</f>
        <v>2.1600000000000001E-2</v>
      </c>
      <c r="S97" s="179">
        <v>0</v>
      </c>
      <c r="T97" s="180">
        <f>S97*H97</f>
        <v>0</v>
      </c>
      <c r="AR97" s="13" t="s">
        <v>180</v>
      </c>
      <c r="AT97" s="13" t="s">
        <v>191</v>
      </c>
      <c r="AU97" s="13" t="s">
        <v>84</v>
      </c>
      <c r="AY97" s="13" t="s">
        <v>139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3" t="s">
        <v>82</v>
      </c>
      <c r="BK97" s="181">
        <f>ROUND(I97*H97,2)</f>
        <v>0</v>
      </c>
      <c r="BL97" s="13" t="s">
        <v>146</v>
      </c>
      <c r="BM97" s="13" t="s">
        <v>1168</v>
      </c>
    </row>
    <row r="98" spans="2:65" s="1" customFormat="1" ht="11.25">
      <c r="B98" s="30"/>
      <c r="C98" s="31"/>
      <c r="D98" s="182" t="s">
        <v>148</v>
      </c>
      <c r="E98" s="31"/>
      <c r="F98" s="183" t="s">
        <v>1167</v>
      </c>
      <c r="G98" s="31"/>
      <c r="H98" s="31"/>
      <c r="I98" s="99"/>
      <c r="J98" s="31"/>
      <c r="K98" s="31"/>
      <c r="L98" s="34"/>
      <c r="M98" s="184"/>
      <c r="N98" s="56"/>
      <c r="O98" s="56"/>
      <c r="P98" s="56"/>
      <c r="Q98" s="56"/>
      <c r="R98" s="56"/>
      <c r="S98" s="56"/>
      <c r="T98" s="57"/>
      <c r="AT98" s="13" t="s">
        <v>148</v>
      </c>
      <c r="AU98" s="13" t="s">
        <v>84</v>
      </c>
    </row>
    <row r="99" spans="2:65" s="1" customFormat="1" ht="16.5" customHeight="1">
      <c r="B99" s="30"/>
      <c r="C99" s="185" t="s">
        <v>140</v>
      </c>
      <c r="D99" s="185" t="s">
        <v>191</v>
      </c>
      <c r="E99" s="186" t="s">
        <v>1169</v>
      </c>
      <c r="F99" s="187" t="s">
        <v>1170</v>
      </c>
      <c r="G99" s="188" t="s">
        <v>145</v>
      </c>
      <c r="H99" s="189">
        <v>4</v>
      </c>
      <c r="I99" s="190"/>
      <c r="J99" s="191">
        <f>ROUND(I99*H99,2)</f>
        <v>0</v>
      </c>
      <c r="K99" s="187" t="s">
        <v>154</v>
      </c>
      <c r="L99" s="192"/>
      <c r="M99" s="193" t="s">
        <v>19</v>
      </c>
      <c r="N99" s="194" t="s">
        <v>45</v>
      </c>
      <c r="O99" s="56"/>
      <c r="P99" s="179">
        <f>O99*H99</f>
        <v>0</v>
      </c>
      <c r="Q99" s="179">
        <v>1.06E-2</v>
      </c>
      <c r="R99" s="179">
        <f>Q99*H99</f>
        <v>4.24E-2</v>
      </c>
      <c r="S99" s="179">
        <v>0</v>
      </c>
      <c r="T99" s="180">
        <f>S99*H99</f>
        <v>0</v>
      </c>
      <c r="AR99" s="13" t="s">
        <v>180</v>
      </c>
      <c r="AT99" s="13" t="s">
        <v>191</v>
      </c>
      <c r="AU99" s="13" t="s">
        <v>84</v>
      </c>
      <c r="AY99" s="13" t="s">
        <v>139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3" t="s">
        <v>82</v>
      </c>
      <c r="BK99" s="181">
        <f>ROUND(I99*H99,2)</f>
        <v>0</v>
      </c>
      <c r="BL99" s="13" t="s">
        <v>146</v>
      </c>
      <c r="BM99" s="13" t="s">
        <v>1171</v>
      </c>
    </row>
    <row r="100" spans="2:65" s="1" customFormat="1" ht="11.25">
      <c r="B100" s="30"/>
      <c r="C100" s="31"/>
      <c r="D100" s="182" t="s">
        <v>148</v>
      </c>
      <c r="E100" s="31"/>
      <c r="F100" s="183" t="s">
        <v>1170</v>
      </c>
      <c r="G100" s="31"/>
      <c r="H100" s="31"/>
      <c r="I100" s="99"/>
      <c r="J100" s="31"/>
      <c r="K100" s="31"/>
      <c r="L100" s="34"/>
      <c r="M100" s="184"/>
      <c r="N100" s="56"/>
      <c r="O100" s="56"/>
      <c r="P100" s="56"/>
      <c r="Q100" s="56"/>
      <c r="R100" s="56"/>
      <c r="S100" s="56"/>
      <c r="T100" s="57"/>
      <c r="AT100" s="13" t="s">
        <v>148</v>
      </c>
      <c r="AU100" s="13" t="s">
        <v>84</v>
      </c>
    </row>
    <row r="101" spans="2:65" s="1" customFormat="1" ht="16.5" customHeight="1">
      <c r="B101" s="30"/>
      <c r="C101" s="185" t="s">
        <v>146</v>
      </c>
      <c r="D101" s="185" t="s">
        <v>191</v>
      </c>
      <c r="E101" s="186" t="s">
        <v>1172</v>
      </c>
      <c r="F101" s="187" t="s">
        <v>1173</v>
      </c>
      <c r="G101" s="188" t="s">
        <v>145</v>
      </c>
      <c r="H101" s="189">
        <v>2</v>
      </c>
      <c r="I101" s="190"/>
      <c r="J101" s="191">
        <f>ROUND(I101*H101,2)</f>
        <v>0</v>
      </c>
      <c r="K101" s="187" t="s">
        <v>154</v>
      </c>
      <c r="L101" s="192"/>
      <c r="M101" s="193" t="s">
        <v>19</v>
      </c>
      <c r="N101" s="194" t="s">
        <v>45</v>
      </c>
      <c r="O101" s="56"/>
      <c r="P101" s="179">
        <f>O101*H101</f>
        <v>0</v>
      </c>
      <c r="Q101" s="179">
        <v>1.0200000000000001E-2</v>
      </c>
      <c r="R101" s="179">
        <f>Q101*H101</f>
        <v>2.0400000000000001E-2</v>
      </c>
      <c r="S101" s="179">
        <v>0</v>
      </c>
      <c r="T101" s="180">
        <f>S101*H101</f>
        <v>0</v>
      </c>
      <c r="AR101" s="13" t="s">
        <v>180</v>
      </c>
      <c r="AT101" s="13" t="s">
        <v>191</v>
      </c>
      <c r="AU101" s="13" t="s">
        <v>84</v>
      </c>
      <c r="AY101" s="13" t="s">
        <v>139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3" t="s">
        <v>82</v>
      </c>
      <c r="BK101" s="181">
        <f>ROUND(I101*H101,2)</f>
        <v>0</v>
      </c>
      <c r="BL101" s="13" t="s">
        <v>146</v>
      </c>
      <c r="BM101" s="13" t="s">
        <v>1174</v>
      </c>
    </row>
    <row r="102" spans="2:65" s="1" customFormat="1" ht="11.25">
      <c r="B102" s="30"/>
      <c r="C102" s="31"/>
      <c r="D102" s="182" t="s">
        <v>148</v>
      </c>
      <c r="E102" s="31"/>
      <c r="F102" s="183" t="s">
        <v>1173</v>
      </c>
      <c r="G102" s="31"/>
      <c r="H102" s="31"/>
      <c r="I102" s="99"/>
      <c r="J102" s="31"/>
      <c r="K102" s="31"/>
      <c r="L102" s="34"/>
      <c r="M102" s="184"/>
      <c r="N102" s="56"/>
      <c r="O102" s="56"/>
      <c r="P102" s="56"/>
      <c r="Q102" s="56"/>
      <c r="R102" s="56"/>
      <c r="S102" s="56"/>
      <c r="T102" s="57"/>
      <c r="AT102" s="13" t="s">
        <v>148</v>
      </c>
      <c r="AU102" s="13" t="s">
        <v>84</v>
      </c>
    </row>
    <row r="103" spans="2:65" s="10" customFormat="1" ht="22.9" customHeight="1">
      <c r="B103" s="154"/>
      <c r="C103" s="155"/>
      <c r="D103" s="156" t="s">
        <v>73</v>
      </c>
      <c r="E103" s="168" t="s">
        <v>185</v>
      </c>
      <c r="F103" s="168" t="s">
        <v>265</v>
      </c>
      <c r="G103" s="155"/>
      <c r="H103" s="155"/>
      <c r="I103" s="158"/>
      <c r="J103" s="169">
        <f>BK103</f>
        <v>0</v>
      </c>
      <c r="K103" s="155"/>
      <c r="L103" s="160"/>
      <c r="M103" s="161"/>
      <c r="N103" s="162"/>
      <c r="O103" s="162"/>
      <c r="P103" s="163">
        <f>SUM(P104:P109)</f>
        <v>0</v>
      </c>
      <c r="Q103" s="162"/>
      <c r="R103" s="163">
        <f>SUM(R104:R109)</f>
        <v>0</v>
      </c>
      <c r="S103" s="162"/>
      <c r="T103" s="164">
        <f>SUM(T104:T109)</f>
        <v>0.622</v>
      </c>
      <c r="AR103" s="165" t="s">
        <v>82</v>
      </c>
      <c r="AT103" s="166" t="s">
        <v>73</v>
      </c>
      <c r="AU103" s="166" t="s">
        <v>82</v>
      </c>
      <c r="AY103" s="165" t="s">
        <v>139</v>
      </c>
      <c r="BK103" s="167">
        <f>SUM(BK104:BK109)</f>
        <v>0</v>
      </c>
    </row>
    <row r="104" spans="2:65" s="1" customFormat="1" ht="16.5" customHeight="1">
      <c r="B104" s="30"/>
      <c r="C104" s="170" t="s">
        <v>166</v>
      </c>
      <c r="D104" s="170" t="s">
        <v>142</v>
      </c>
      <c r="E104" s="171" t="s">
        <v>1175</v>
      </c>
      <c r="F104" s="172" t="s">
        <v>1176</v>
      </c>
      <c r="G104" s="173" t="s">
        <v>153</v>
      </c>
      <c r="H104" s="174">
        <v>12</v>
      </c>
      <c r="I104" s="175"/>
      <c r="J104" s="176">
        <f>ROUND(I104*H104,2)</f>
        <v>0</v>
      </c>
      <c r="K104" s="172" t="s">
        <v>154</v>
      </c>
      <c r="L104" s="34"/>
      <c r="M104" s="177" t="s">
        <v>19</v>
      </c>
      <c r="N104" s="178" t="s">
        <v>45</v>
      </c>
      <c r="O104" s="56"/>
      <c r="P104" s="179">
        <f>O104*H104</f>
        <v>0</v>
      </c>
      <c r="Q104" s="179">
        <v>0</v>
      </c>
      <c r="R104" s="179">
        <f>Q104*H104</f>
        <v>0</v>
      </c>
      <c r="S104" s="179">
        <v>4.1000000000000002E-2</v>
      </c>
      <c r="T104" s="180">
        <f>S104*H104</f>
        <v>0.49199999999999999</v>
      </c>
      <c r="AR104" s="13" t="s">
        <v>146</v>
      </c>
      <c r="AT104" s="13" t="s">
        <v>142</v>
      </c>
      <c r="AU104" s="13" t="s">
        <v>84</v>
      </c>
      <c r="AY104" s="13" t="s">
        <v>139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3" t="s">
        <v>82</v>
      </c>
      <c r="BK104" s="181">
        <f>ROUND(I104*H104,2)</f>
        <v>0</v>
      </c>
      <c r="BL104" s="13" t="s">
        <v>146</v>
      </c>
      <c r="BM104" s="13" t="s">
        <v>1177</v>
      </c>
    </row>
    <row r="105" spans="2:65" s="1" customFormat="1" ht="19.5">
      <c r="B105" s="30"/>
      <c r="C105" s="31"/>
      <c r="D105" s="182" t="s">
        <v>148</v>
      </c>
      <c r="E105" s="31"/>
      <c r="F105" s="183" t="s">
        <v>1178</v>
      </c>
      <c r="G105" s="31"/>
      <c r="H105" s="31"/>
      <c r="I105" s="99"/>
      <c r="J105" s="31"/>
      <c r="K105" s="31"/>
      <c r="L105" s="34"/>
      <c r="M105" s="184"/>
      <c r="N105" s="56"/>
      <c r="O105" s="56"/>
      <c r="P105" s="56"/>
      <c r="Q105" s="56"/>
      <c r="R105" s="56"/>
      <c r="S105" s="56"/>
      <c r="T105" s="57"/>
      <c r="AT105" s="13" t="s">
        <v>148</v>
      </c>
      <c r="AU105" s="13" t="s">
        <v>84</v>
      </c>
    </row>
    <row r="106" spans="2:65" s="1" customFormat="1" ht="16.5" customHeight="1">
      <c r="B106" s="30"/>
      <c r="C106" s="170" t="s">
        <v>149</v>
      </c>
      <c r="D106" s="170" t="s">
        <v>142</v>
      </c>
      <c r="E106" s="171" t="s">
        <v>1179</v>
      </c>
      <c r="F106" s="172" t="s">
        <v>1180</v>
      </c>
      <c r="G106" s="173" t="s">
        <v>153</v>
      </c>
      <c r="H106" s="174">
        <v>0.4</v>
      </c>
      <c r="I106" s="175"/>
      <c r="J106" s="176">
        <f>ROUND(I106*H106,2)</f>
        <v>0</v>
      </c>
      <c r="K106" s="172" t="s">
        <v>154</v>
      </c>
      <c r="L106" s="34"/>
      <c r="M106" s="177" t="s">
        <v>19</v>
      </c>
      <c r="N106" s="178" t="s">
        <v>45</v>
      </c>
      <c r="O106" s="56"/>
      <c r="P106" s="179">
        <f>O106*H106</f>
        <v>0</v>
      </c>
      <c r="Q106" s="179">
        <v>0</v>
      </c>
      <c r="R106" s="179">
        <f>Q106*H106</f>
        <v>0</v>
      </c>
      <c r="S106" s="179">
        <v>5.5E-2</v>
      </c>
      <c r="T106" s="180">
        <f>S106*H106</f>
        <v>2.2000000000000002E-2</v>
      </c>
      <c r="AR106" s="13" t="s">
        <v>146</v>
      </c>
      <c r="AT106" s="13" t="s">
        <v>142</v>
      </c>
      <c r="AU106" s="13" t="s">
        <v>84</v>
      </c>
      <c r="AY106" s="13" t="s">
        <v>139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3" t="s">
        <v>82</v>
      </c>
      <c r="BK106" s="181">
        <f>ROUND(I106*H106,2)</f>
        <v>0</v>
      </c>
      <c r="BL106" s="13" t="s">
        <v>146</v>
      </c>
      <c r="BM106" s="13" t="s">
        <v>1181</v>
      </c>
    </row>
    <row r="107" spans="2:65" s="1" customFormat="1" ht="19.5">
      <c r="B107" s="30"/>
      <c r="C107" s="31"/>
      <c r="D107" s="182" t="s">
        <v>148</v>
      </c>
      <c r="E107" s="31"/>
      <c r="F107" s="183" t="s">
        <v>1182</v>
      </c>
      <c r="G107" s="31"/>
      <c r="H107" s="31"/>
      <c r="I107" s="99"/>
      <c r="J107" s="31"/>
      <c r="K107" s="31"/>
      <c r="L107" s="34"/>
      <c r="M107" s="184"/>
      <c r="N107" s="56"/>
      <c r="O107" s="56"/>
      <c r="P107" s="56"/>
      <c r="Q107" s="56"/>
      <c r="R107" s="56"/>
      <c r="S107" s="56"/>
      <c r="T107" s="57"/>
      <c r="AT107" s="13" t="s">
        <v>148</v>
      </c>
      <c r="AU107" s="13" t="s">
        <v>84</v>
      </c>
    </row>
    <row r="108" spans="2:65" s="1" customFormat="1" ht="16.5" customHeight="1">
      <c r="B108" s="30"/>
      <c r="C108" s="170" t="s">
        <v>175</v>
      </c>
      <c r="D108" s="170" t="s">
        <v>142</v>
      </c>
      <c r="E108" s="171" t="s">
        <v>1183</v>
      </c>
      <c r="F108" s="172" t="s">
        <v>1184</v>
      </c>
      <c r="G108" s="173" t="s">
        <v>153</v>
      </c>
      <c r="H108" s="174">
        <v>0.4</v>
      </c>
      <c r="I108" s="175"/>
      <c r="J108" s="176">
        <f>ROUND(I108*H108,2)</f>
        <v>0</v>
      </c>
      <c r="K108" s="172" t="s">
        <v>154</v>
      </c>
      <c r="L108" s="34"/>
      <c r="M108" s="177" t="s">
        <v>19</v>
      </c>
      <c r="N108" s="178" t="s">
        <v>45</v>
      </c>
      <c r="O108" s="56"/>
      <c r="P108" s="179">
        <f>O108*H108</f>
        <v>0</v>
      </c>
      <c r="Q108" s="179">
        <v>0</v>
      </c>
      <c r="R108" s="179">
        <f>Q108*H108</f>
        <v>0</v>
      </c>
      <c r="S108" s="179">
        <v>0.27</v>
      </c>
      <c r="T108" s="180">
        <f>S108*H108</f>
        <v>0.10800000000000001</v>
      </c>
      <c r="AR108" s="13" t="s">
        <v>146</v>
      </c>
      <c r="AT108" s="13" t="s">
        <v>142</v>
      </c>
      <c r="AU108" s="13" t="s">
        <v>84</v>
      </c>
      <c r="AY108" s="13" t="s">
        <v>139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3" t="s">
        <v>82</v>
      </c>
      <c r="BK108" s="181">
        <f>ROUND(I108*H108,2)</f>
        <v>0</v>
      </c>
      <c r="BL108" s="13" t="s">
        <v>146</v>
      </c>
      <c r="BM108" s="13" t="s">
        <v>1185</v>
      </c>
    </row>
    <row r="109" spans="2:65" s="1" customFormat="1" ht="19.5">
      <c r="B109" s="30"/>
      <c r="C109" s="31"/>
      <c r="D109" s="182" t="s">
        <v>148</v>
      </c>
      <c r="E109" s="31"/>
      <c r="F109" s="183" t="s">
        <v>1186</v>
      </c>
      <c r="G109" s="31"/>
      <c r="H109" s="31"/>
      <c r="I109" s="99"/>
      <c r="J109" s="31"/>
      <c r="K109" s="31"/>
      <c r="L109" s="34"/>
      <c r="M109" s="184"/>
      <c r="N109" s="56"/>
      <c r="O109" s="56"/>
      <c r="P109" s="56"/>
      <c r="Q109" s="56"/>
      <c r="R109" s="56"/>
      <c r="S109" s="56"/>
      <c r="T109" s="57"/>
      <c r="AT109" s="13" t="s">
        <v>148</v>
      </c>
      <c r="AU109" s="13" t="s">
        <v>84</v>
      </c>
    </row>
    <row r="110" spans="2:65" s="10" customFormat="1" ht="22.9" customHeight="1">
      <c r="B110" s="154"/>
      <c r="C110" s="155"/>
      <c r="D110" s="156" t="s">
        <v>73</v>
      </c>
      <c r="E110" s="168" t="s">
        <v>405</v>
      </c>
      <c r="F110" s="168" t="s">
        <v>406</v>
      </c>
      <c r="G110" s="155"/>
      <c r="H110" s="155"/>
      <c r="I110" s="158"/>
      <c r="J110" s="169">
        <f>BK110</f>
        <v>0</v>
      </c>
      <c r="K110" s="155"/>
      <c r="L110" s="160"/>
      <c r="M110" s="161"/>
      <c r="N110" s="162"/>
      <c r="O110" s="162"/>
      <c r="P110" s="163">
        <f>SUM(P111:P118)</f>
        <v>0</v>
      </c>
      <c r="Q110" s="162"/>
      <c r="R110" s="163">
        <f>SUM(R111:R118)</f>
        <v>0</v>
      </c>
      <c r="S110" s="162"/>
      <c r="T110" s="164">
        <f>SUM(T111:T118)</f>
        <v>0</v>
      </c>
      <c r="AR110" s="165" t="s">
        <v>82</v>
      </c>
      <c r="AT110" s="166" t="s">
        <v>73</v>
      </c>
      <c r="AU110" s="166" t="s">
        <v>82</v>
      </c>
      <c r="AY110" s="165" t="s">
        <v>139</v>
      </c>
      <c r="BK110" s="167">
        <f>SUM(BK111:BK118)</f>
        <v>0</v>
      </c>
    </row>
    <row r="111" spans="2:65" s="1" customFormat="1" ht="16.5" customHeight="1">
      <c r="B111" s="30"/>
      <c r="C111" s="170" t="s">
        <v>180</v>
      </c>
      <c r="D111" s="170" t="s">
        <v>142</v>
      </c>
      <c r="E111" s="171" t="s">
        <v>408</v>
      </c>
      <c r="F111" s="172" t="s">
        <v>409</v>
      </c>
      <c r="G111" s="173" t="s">
        <v>403</v>
      </c>
      <c r="H111" s="174">
        <v>6.9539999999999997</v>
      </c>
      <c r="I111" s="175"/>
      <c r="J111" s="176">
        <f>ROUND(I111*H111,2)</f>
        <v>0</v>
      </c>
      <c r="K111" s="172" t="s">
        <v>154</v>
      </c>
      <c r="L111" s="34"/>
      <c r="M111" s="177" t="s">
        <v>19</v>
      </c>
      <c r="N111" s="178" t="s">
        <v>45</v>
      </c>
      <c r="O111" s="56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3" t="s">
        <v>146</v>
      </c>
      <c r="AT111" s="13" t="s">
        <v>142</v>
      </c>
      <c r="AU111" s="13" t="s">
        <v>84</v>
      </c>
      <c r="AY111" s="13" t="s">
        <v>139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3" t="s">
        <v>82</v>
      </c>
      <c r="BK111" s="181">
        <f>ROUND(I111*H111,2)</f>
        <v>0</v>
      </c>
      <c r="BL111" s="13" t="s">
        <v>146</v>
      </c>
      <c r="BM111" s="13" t="s">
        <v>1187</v>
      </c>
    </row>
    <row r="112" spans="2:65" s="1" customFormat="1" ht="19.5">
      <c r="B112" s="30"/>
      <c r="C112" s="31"/>
      <c r="D112" s="182" t="s">
        <v>148</v>
      </c>
      <c r="E112" s="31"/>
      <c r="F112" s="183" t="s">
        <v>411</v>
      </c>
      <c r="G112" s="31"/>
      <c r="H112" s="31"/>
      <c r="I112" s="99"/>
      <c r="J112" s="31"/>
      <c r="K112" s="31"/>
      <c r="L112" s="34"/>
      <c r="M112" s="184"/>
      <c r="N112" s="56"/>
      <c r="O112" s="56"/>
      <c r="P112" s="56"/>
      <c r="Q112" s="56"/>
      <c r="R112" s="56"/>
      <c r="S112" s="56"/>
      <c r="T112" s="57"/>
      <c r="AT112" s="13" t="s">
        <v>148</v>
      </c>
      <c r="AU112" s="13" t="s">
        <v>84</v>
      </c>
    </row>
    <row r="113" spans="2:65" s="1" customFormat="1" ht="16.5" customHeight="1">
      <c r="B113" s="30"/>
      <c r="C113" s="170" t="s">
        <v>185</v>
      </c>
      <c r="D113" s="170" t="s">
        <v>142</v>
      </c>
      <c r="E113" s="171" t="s">
        <v>413</v>
      </c>
      <c r="F113" s="172" t="s">
        <v>414</v>
      </c>
      <c r="G113" s="173" t="s">
        <v>403</v>
      </c>
      <c r="H113" s="174">
        <v>6.9539999999999997</v>
      </c>
      <c r="I113" s="175"/>
      <c r="J113" s="176">
        <f>ROUND(I113*H113,2)</f>
        <v>0</v>
      </c>
      <c r="K113" s="172" t="s">
        <v>154</v>
      </c>
      <c r="L113" s="34"/>
      <c r="M113" s="177" t="s">
        <v>19</v>
      </c>
      <c r="N113" s="178" t="s">
        <v>45</v>
      </c>
      <c r="O113" s="56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AR113" s="13" t="s">
        <v>146</v>
      </c>
      <c r="AT113" s="13" t="s">
        <v>142</v>
      </c>
      <c r="AU113" s="13" t="s">
        <v>84</v>
      </c>
      <c r="AY113" s="13" t="s">
        <v>139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3" t="s">
        <v>82</v>
      </c>
      <c r="BK113" s="181">
        <f>ROUND(I113*H113,2)</f>
        <v>0</v>
      </c>
      <c r="BL113" s="13" t="s">
        <v>146</v>
      </c>
      <c r="BM113" s="13" t="s">
        <v>1188</v>
      </c>
    </row>
    <row r="114" spans="2:65" s="1" customFormat="1" ht="11.25">
      <c r="B114" s="30"/>
      <c r="C114" s="31"/>
      <c r="D114" s="182" t="s">
        <v>148</v>
      </c>
      <c r="E114" s="31"/>
      <c r="F114" s="183" t="s">
        <v>416</v>
      </c>
      <c r="G114" s="31"/>
      <c r="H114" s="31"/>
      <c r="I114" s="99"/>
      <c r="J114" s="31"/>
      <c r="K114" s="31"/>
      <c r="L114" s="34"/>
      <c r="M114" s="184"/>
      <c r="N114" s="56"/>
      <c r="O114" s="56"/>
      <c r="P114" s="56"/>
      <c r="Q114" s="56"/>
      <c r="R114" s="56"/>
      <c r="S114" s="56"/>
      <c r="T114" s="57"/>
      <c r="AT114" s="13" t="s">
        <v>148</v>
      </c>
      <c r="AU114" s="13" t="s">
        <v>84</v>
      </c>
    </row>
    <row r="115" spans="2:65" s="1" customFormat="1" ht="16.5" customHeight="1">
      <c r="B115" s="30"/>
      <c r="C115" s="170" t="s">
        <v>190</v>
      </c>
      <c r="D115" s="170" t="s">
        <v>142</v>
      </c>
      <c r="E115" s="171" t="s">
        <v>418</v>
      </c>
      <c r="F115" s="172" t="s">
        <v>419</v>
      </c>
      <c r="G115" s="173" t="s">
        <v>403</v>
      </c>
      <c r="H115" s="174">
        <v>139.08000000000001</v>
      </c>
      <c r="I115" s="175"/>
      <c r="J115" s="176">
        <f>ROUND(I115*H115,2)</f>
        <v>0</v>
      </c>
      <c r="K115" s="172" t="s">
        <v>154</v>
      </c>
      <c r="L115" s="34"/>
      <c r="M115" s="177" t="s">
        <v>19</v>
      </c>
      <c r="N115" s="178" t="s">
        <v>45</v>
      </c>
      <c r="O115" s="56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13" t="s">
        <v>146</v>
      </c>
      <c r="AT115" s="13" t="s">
        <v>142</v>
      </c>
      <c r="AU115" s="13" t="s">
        <v>84</v>
      </c>
      <c r="AY115" s="13" t="s">
        <v>139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3" t="s">
        <v>82</v>
      </c>
      <c r="BK115" s="181">
        <f>ROUND(I115*H115,2)</f>
        <v>0</v>
      </c>
      <c r="BL115" s="13" t="s">
        <v>146</v>
      </c>
      <c r="BM115" s="13" t="s">
        <v>1189</v>
      </c>
    </row>
    <row r="116" spans="2:65" s="1" customFormat="1" ht="19.5">
      <c r="B116" s="30"/>
      <c r="C116" s="31"/>
      <c r="D116" s="182" t="s">
        <v>148</v>
      </c>
      <c r="E116" s="31"/>
      <c r="F116" s="183" t="s">
        <v>421</v>
      </c>
      <c r="G116" s="31"/>
      <c r="H116" s="31"/>
      <c r="I116" s="99"/>
      <c r="J116" s="31"/>
      <c r="K116" s="31"/>
      <c r="L116" s="34"/>
      <c r="M116" s="184"/>
      <c r="N116" s="56"/>
      <c r="O116" s="56"/>
      <c r="P116" s="56"/>
      <c r="Q116" s="56"/>
      <c r="R116" s="56"/>
      <c r="S116" s="56"/>
      <c r="T116" s="57"/>
      <c r="AT116" s="13" t="s">
        <v>148</v>
      </c>
      <c r="AU116" s="13" t="s">
        <v>84</v>
      </c>
    </row>
    <row r="117" spans="2:65" s="1" customFormat="1" ht="16.5" customHeight="1">
      <c r="B117" s="30"/>
      <c r="C117" s="170" t="s">
        <v>195</v>
      </c>
      <c r="D117" s="170" t="s">
        <v>142</v>
      </c>
      <c r="E117" s="171" t="s">
        <v>423</v>
      </c>
      <c r="F117" s="172" t="s">
        <v>424</v>
      </c>
      <c r="G117" s="173" t="s">
        <v>403</v>
      </c>
      <c r="H117" s="174">
        <v>6.593</v>
      </c>
      <c r="I117" s="175"/>
      <c r="J117" s="176">
        <f>ROUND(I117*H117,2)</f>
        <v>0</v>
      </c>
      <c r="K117" s="172" t="s">
        <v>154</v>
      </c>
      <c r="L117" s="34"/>
      <c r="M117" s="177" t="s">
        <v>19</v>
      </c>
      <c r="N117" s="178" t="s">
        <v>45</v>
      </c>
      <c r="O117" s="56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13" t="s">
        <v>146</v>
      </c>
      <c r="AT117" s="13" t="s">
        <v>142</v>
      </c>
      <c r="AU117" s="13" t="s">
        <v>84</v>
      </c>
      <c r="AY117" s="13" t="s">
        <v>139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3" t="s">
        <v>82</v>
      </c>
      <c r="BK117" s="181">
        <f>ROUND(I117*H117,2)</f>
        <v>0</v>
      </c>
      <c r="BL117" s="13" t="s">
        <v>146</v>
      </c>
      <c r="BM117" s="13" t="s">
        <v>1190</v>
      </c>
    </row>
    <row r="118" spans="2:65" s="1" customFormat="1" ht="19.5">
      <c r="B118" s="30"/>
      <c r="C118" s="31"/>
      <c r="D118" s="182" t="s">
        <v>148</v>
      </c>
      <c r="E118" s="31"/>
      <c r="F118" s="183" t="s">
        <v>426</v>
      </c>
      <c r="G118" s="31"/>
      <c r="H118" s="31"/>
      <c r="I118" s="99"/>
      <c r="J118" s="31"/>
      <c r="K118" s="31"/>
      <c r="L118" s="34"/>
      <c r="M118" s="184"/>
      <c r="N118" s="56"/>
      <c r="O118" s="56"/>
      <c r="P118" s="56"/>
      <c r="Q118" s="56"/>
      <c r="R118" s="56"/>
      <c r="S118" s="56"/>
      <c r="T118" s="57"/>
      <c r="AT118" s="13" t="s">
        <v>148</v>
      </c>
      <c r="AU118" s="13" t="s">
        <v>84</v>
      </c>
    </row>
    <row r="119" spans="2:65" s="10" customFormat="1" ht="22.9" customHeight="1">
      <c r="B119" s="154"/>
      <c r="C119" s="155"/>
      <c r="D119" s="156" t="s">
        <v>73</v>
      </c>
      <c r="E119" s="168" t="s">
        <v>1081</v>
      </c>
      <c r="F119" s="168" t="s">
        <v>1082</v>
      </c>
      <c r="G119" s="155"/>
      <c r="H119" s="155"/>
      <c r="I119" s="158"/>
      <c r="J119" s="169">
        <f>BK119</f>
        <v>0</v>
      </c>
      <c r="K119" s="155"/>
      <c r="L119" s="160"/>
      <c r="M119" s="161"/>
      <c r="N119" s="162"/>
      <c r="O119" s="162"/>
      <c r="P119" s="163">
        <f>SUM(P120:P121)</f>
        <v>0</v>
      </c>
      <c r="Q119" s="162"/>
      <c r="R119" s="163">
        <f>SUM(R120:R121)</f>
        <v>0</v>
      </c>
      <c r="S119" s="162"/>
      <c r="T119" s="164">
        <f>SUM(T120:T121)</f>
        <v>0</v>
      </c>
      <c r="AR119" s="165" t="s">
        <v>82</v>
      </c>
      <c r="AT119" s="166" t="s">
        <v>73</v>
      </c>
      <c r="AU119" s="166" t="s">
        <v>82</v>
      </c>
      <c r="AY119" s="165" t="s">
        <v>139</v>
      </c>
      <c r="BK119" s="167">
        <f>SUM(BK120:BK121)</f>
        <v>0</v>
      </c>
    </row>
    <row r="120" spans="2:65" s="1" customFormat="1" ht="16.5" customHeight="1">
      <c r="B120" s="30"/>
      <c r="C120" s="170" t="s">
        <v>200</v>
      </c>
      <c r="D120" s="170" t="s">
        <v>142</v>
      </c>
      <c r="E120" s="171" t="s">
        <v>1083</v>
      </c>
      <c r="F120" s="172" t="s">
        <v>1084</v>
      </c>
      <c r="G120" s="173" t="s">
        <v>403</v>
      </c>
      <c r="H120" s="174">
        <v>0.45900000000000002</v>
      </c>
      <c r="I120" s="175"/>
      <c r="J120" s="176">
        <f>ROUND(I120*H120,2)</f>
        <v>0</v>
      </c>
      <c r="K120" s="172" t="s">
        <v>154</v>
      </c>
      <c r="L120" s="34"/>
      <c r="M120" s="177" t="s">
        <v>19</v>
      </c>
      <c r="N120" s="178" t="s">
        <v>45</v>
      </c>
      <c r="O120" s="56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13" t="s">
        <v>146</v>
      </c>
      <c r="AT120" s="13" t="s">
        <v>142</v>
      </c>
      <c r="AU120" s="13" t="s">
        <v>84</v>
      </c>
      <c r="AY120" s="13" t="s">
        <v>139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3" t="s">
        <v>82</v>
      </c>
      <c r="BK120" s="181">
        <f>ROUND(I120*H120,2)</f>
        <v>0</v>
      </c>
      <c r="BL120" s="13" t="s">
        <v>146</v>
      </c>
      <c r="BM120" s="13" t="s">
        <v>1191</v>
      </c>
    </row>
    <row r="121" spans="2:65" s="1" customFormat="1" ht="19.5">
      <c r="B121" s="30"/>
      <c r="C121" s="31"/>
      <c r="D121" s="182" t="s">
        <v>148</v>
      </c>
      <c r="E121" s="31"/>
      <c r="F121" s="183" t="s">
        <v>1086</v>
      </c>
      <c r="G121" s="31"/>
      <c r="H121" s="31"/>
      <c r="I121" s="99"/>
      <c r="J121" s="31"/>
      <c r="K121" s="31"/>
      <c r="L121" s="34"/>
      <c r="M121" s="184"/>
      <c r="N121" s="56"/>
      <c r="O121" s="56"/>
      <c r="P121" s="56"/>
      <c r="Q121" s="56"/>
      <c r="R121" s="56"/>
      <c r="S121" s="56"/>
      <c r="T121" s="57"/>
      <c r="AT121" s="13" t="s">
        <v>148</v>
      </c>
      <c r="AU121" s="13" t="s">
        <v>84</v>
      </c>
    </row>
    <row r="122" spans="2:65" s="10" customFormat="1" ht="25.9" customHeight="1">
      <c r="B122" s="154"/>
      <c r="C122" s="155"/>
      <c r="D122" s="156" t="s">
        <v>73</v>
      </c>
      <c r="E122" s="157" t="s">
        <v>431</v>
      </c>
      <c r="F122" s="157" t="s">
        <v>432</v>
      </c>
      <c r="G122" s="155"/>
      <c r="H122" s="155"/>
      <c r="I122" s="158"/>
      <c r="J122" s="159">
        <f>BK122</f>
        <v>0</v>
      </c>
      <c r="K122" s="155"/>
      <c r="L122" s="160"/>
      <c r="M122" s="161"/>
      <c r="N122" s="162"/>
      <c r="O122" s="162"/>
      <c r="P122" s="163">
        <f>P123+P164+P185+P202+P229+P244+P247</f>
        <v>0</v>
      </c>
      <c r="Q122" s="162"/>
      <c r="R122" s="163">
        <f>R123+R164+R185+R202+R229+R244+R247</f>
        <v>4.9321191500000001</v>
      </c>
      <c r="S122" s="162"/>
      <c r="T122" s="164">
        <f>T123+T164+T185+T202+T229+T244+T247</f>
        <v>6.3318305499999994</v>
      </c>
      <c r="AR122" s="165" t="s">
        <v>84</v>
      </c>
      <c r="AT122" s="166" t="s">
        <v>73</v>
      </c>
      <c r="AU122" s="166" t="s">
        <v>74</v>
      </c>
      <c r="AY122" s="165" t="s">
        <v>139</v>
      </c>
      <c r="BK122" s="167">
        <f>BK123+BK164+BK185+BK202+BK229+BK244+BK247</f>
        <v>0</v>
      </c>
    </row>
    <row r="123" spans="2:65" s="10" customFormat="1" ht="22.9" customHeight="1">
      <c r="B123" s="154"/>
      <c r="C123" s="155"/>
      <c r="D123" s="156" t="s">
        <v>73</v>
      </c>
      <c r="E123" s="168" t="s">
        <v>1192</v>
      </c>
      <c r="F123" s="168" t="s">
        <v>1193</v>
      </c>
      <c r="G123" s="155"/>
      <c r="H123" s="155"/>
      <c r="I123" s="158"/>
      <c r="J123" s="169">
        <f>BK123</f>
        <v>0</v>
      </c>
      <c r="K123" s="155"/>
      <c r="L123" s="160"/>
      <c r="M123" s="161"/>
      <c r="N123" s="162"/>
      <c r="O123" s="162"/>
      <c r="P123" s="163">
        <f>SUM(P124:P163)</f>
        <v>0</v>
      </c>
      <c r="Q123" s="162"/>
      <c r="R123" s="163">
        <f>SUM(R124:R163)</f>
        <v>0.13625000000000004</v>
      </c>
      <c r="S123" s="162"/>
      <c r="T123" s="164">
        <f>SUM(T124:T163)</f>
        <v>0.16753000000000001</v>
      </c>
      <c r="AR123" s="165" t="s">
        <v>84</v>
      </c>
      <c r="AT123" s="166" t="s">
        <v>73</v>
      </c>
      <c r="AU123" s="166" t="s">
        <v>82</v>
      </c>
      <c r="AY123" s="165" t="s">
        <v>139</v>
      </c>
      <c r="BK123" s="167">
        <f>SUM(BK124:BK163)</f>
        <v>0</v>
      </c>
    </row>
    <row r="124" spans="2:65" s="1" customFormat="1" ht="16.5" customHeight="1">
      <c r="B124" s="30"/>
      <c r="C124" s="170" t="s">
        <v>204</v>
      </c>
      <c r="D124" s="170" t="s">
        <v>142</v>
      </c>
      <c r="E124" s="171" t="s">
        <v>1194</v>
      </c>
      <c r="F124" s="172" t="s">
        <v>1195</v>
      </c>
      <c r="G124" s="173" t="s">
        <v>1196</v>
      </c>
      <c r="H124" s="174">
        <v>3</v>
      </c>
      <c r="I124" s="175"/>
      <c r="J124" s="176">
        <f>ROUND(I124*H124,2)</f>
        <v>0</v>
      </c>
      <c r="K124" s="172" t="s">
        <v>154</v>
      </c>
      <c r="L124" s="34"/>
      <c r="M124" s="177" t="s">
        <v>19</v>
      </c>
      <c r="N124" s="178" t="s">
        <v>45</v>
      </c>
      <c r="O124" s="56"/>
      <c r="P124" s="179">
        <f>O124*H124</f>
        <v>0</v>
      </c>
      <c r="Q124" s="179">
        <v>0</v>
      </c>
      <c r="R124" s="179">
        <f>Q124*H124</f>
        <v>0</v>
      </c>
      <c r="S124" s="179">
        <v>1.933E-2</v>
      </c>
      <c r="T124" s="180">
        <f>S124*H124</f>
        <v>5.799E-2</v>
      </c>
      <c r="AR124" s="13" t="s">
        <v>218</v>
      </c>
      <c r="AT124" s="13" t="s">
        <v>142</v>
      </c>
      <c r="AU124" s="13" t="s">
        <v>84</v>
      </c>
      <c r="AY124" s="13" t="s">
        <v>139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3" t="s">
        <v>82</v>
      </c>
      <c r="BK124" s="181">
        <f>ROUND(I124*H124,2)</f>
        <v>0</v>
      </c>
      <c r="BL124" s="13" t="s">
        <v>218</v>
      </c>
      <c r="BM124" s="13" t="s">
        <v>1197</v>
      </c>
    </row>
    <row r="125" spans="2:65" s="1" customFormat="1" ht="11.25">
      <c r="B125" s="30"/>
      <c r="C125" s="31"/>
      <c r="D125" s="182" t="s">
        <v>148</v>
      </c>
      <c r="E125" s="31"/>
      <c r="F125" s="183" t="s">
        <v>1198</v>
      </c>
      <c r="G125" s="31"/>
      <c r="H125" s="31"/>
      <c r="I125" s="99"/>
      <c r="J125" s="31"/>
      <c r="K125" s="31"/>
      <c r="L125" s="34"/>
      <c r="M125" s="184"/>
      <c r="N125" s="56"/>
      <c r="O125" s="56"/>
      <c r="P125" s="56"/>
      <c r="Q125" s="56"/>
      <c r="R125" s="56"/>
      <c r="S125" s="56"/>
      <c r="T125" s="57"/>
      <c r="AT125" s="13" t="s">
        <v>148</v>
      </c>
      <c r="AU125" s="13" t="s">
        <v>84</v>
      </c>
    </row>
    <row r="126" spans="2:65" s="1" customFormat="1" ht="16.5" customHeight="1">
      <c r="B126" s="30"/>
      <c r="C126" s="170" t="s">
        <v>209</v>
      </c>
      <c r="D126" s="170" t="s">
        <v>142</v>
      </c>
      <c r="E126" s="171" t="s">
        <v>1199</v>
      </c>
      <c r="F126" s="172" t="s">
        <v>1200</v>
      </c>
      <c r="G126" s="173" t="s">
        <v>1196</v>
      </c>
      <c r="H126" s="174">
        <v>1</v>
      </c>
      <c r="I126" s="175"/>
      <c r="J126" s="176">
        <f>ROUND(I126*H126,2)</f>
        <v>0</v>
      </c>
      <c r="K126" s="172" t="s">
        <v>154</v>
      </c>
      <c r="L126" s="34"/>
      <c r="M126" s="177" t="s">
        <v>19</v>
      </c>
      <c r="N126" s="178" t="s">
        <v>45</v>
      </c>
      <c r="O126" s="56"/>
      <c r="P126" s="179">
        <f>O126*H126</f>
        <v>0</v>
      </c>
      <c r="Q126" s="179">
        <v>1.3820000000000001E-2</v>
      </c>
      <c r="R126" s="179">
        <f>Q126*H126</f>
        <v>1.3820000000000001E-2</v>
      </c>
      <c r="S126" s="179">
        <v>0</v>
      </c>
      <c r="T126" s="180">
        <f>S126*H126</f>
        <v>0</v>
      </c>
      <c r="AR126" s="13" t="s">
        <v>218</v>
      </c>
      <c r="AT126" s="13" t="s">
        <v>142</v>
      </c>
      <c r="AU126" s="13" t="s">
        <v>84</v>
      </c>
      <c r="AY126" s="13" t="s">
        <v>139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3" t="s">
        <v>82</v>
      </c>
      <c r="BK126" s="181">
        <f>ROUND(I126*H126,2)</f>
        <v>0</v>
      </c>
      <c r="BL126" s="13" t="s">
        <v>218</v>
      </c>
      <c r="BM126" s="13" t="s">
        <v>1201</v>
      </c>
    </row>
    <row r="127" spans="2:65" s="1" customFormat="1" ht="11.25">
      <c r="B127" s="30"/>
      <c r="C127" s="31"/>
      <c r="D127" s="182" t="s">
        <v>148</v>
      </c>
      <c r="E127" s="31"/>
      <c r="F127" s="183" t="s">
        <v>1202</v>
      </c>
      <c r="G127" s="31"/>
      <c r="H127" s="31"/>
      <c r="I127" s="99"/>
      <c r="J127" s="31"/>
      <c r="K127" s="31"/>
      <c r="L127" s="34"/>
      <c r="M127" s="184"/>
      <c r="N127" s="56"/>
      <c r="O127" s="56"/>
      <c r="P127" s="56"/>
      <c r="Q127" s="56"/>
      <c r="R127" s="56"/>
      <c r="S127" s="56"/>
      <c r="T127" s="57"/>
      <c r="AT127" s="13" t="s">
        <v>148</v>
      </c>
      <c r="AU127" s="13" t="s">
        <v>84</v>
      </c>
    </row>
    <row r="128" spans="2:65" s="1" customFormat="1" ht="16.5" customHeight="1">
      <c r="B128" s="30"/>
      <c r="C128" s="170" t="s">
        <v>8</v>
      </c>
      <c r="D128" s="170" t="s">
        <v>142</v>
      </c>
      <c r="E128" s="171" t="s">
        <v>1203</v>
      </c>
      <c r="F128" s="172" t="s">
        <v>1204</v>
      </c>
      <c r="G128" s="173" t="s">
        <v>1196</v>
      </c>
      <c r="H128" s="174">
        <v>2</v>
      </c>
      <c r="I128" s="175"/>
      <c r="J128" s="176">
        <f>ROUND(I128*H128,2)</f>
        <v>0</v>
      </c>
      <c r="K128" s="172" t="s">
        <v>154</v>
      </c>
      <c r="L128" s="34"/>
      <c r="M128" s="177" t="s">
        <v>19</v>
      </c>
      <c r="N128" s="178" t="s">
        <v>45</v>
      </c>
      <c r="O128" s="56"/>
      <c r="P128" s="179">
        <f>O128*H128</f>
        <v>0</v>
      </c>
      <c r="Q128" s="179">
        <v>1.6920000000000001E-2</v>
      </c>
      <c r="R128" s="179">
        <f>Q128*H128</f>
        <v>3.3840000000000002E-2</v>
      </c>
      <c r="S128" s="179">
        <v>0</v>
      </c>
      <c r="T128" s="180">
        <f>S128*H128</f>
        <v>0</v>
      </c>
      <c r="AR128" s="13" t="s">
        <v>218</v>
      </c>
      <c r="AT128" s="13" t="s">
        <v>142</v>
      </c>
      <c r="AU128" s="13" t="s">
        <v>84</v>
      </c>
      <c r="AY128" s="13" t="s">
        <v>139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3" t="s">
        <v>82</v>
      </c>
      <c r="BK128" s="181">
        <f>ROUND(I128*H128,2)</f>
        <v>0</v>
      </c>
      <c r="BL128" s="13" t="s">
        <v>218</v>
      </c>
      <c r="BM128" s="13" t="s">
        <v>1205</v>
      </c>
    </row>
    <row r="129" spans="2:65" s="1" customFormat="1" ht="11.25">
      <c r="B129" s="30"/>
      <c r="C129" s="31"/>
      <c r="D129" s="182" t="s">
        <v>148</v>
      </c>
      <c r="E129" s="31"/>
      <c r="F129" s="183" t="s">
        <v>1206</v>
      </c>
      <c r="G129" s="31"/>
      <c r="H129" s="31"/>
      <c r="I129" s="99"/>
      <c r="J129" s="31"/>
      <c r="K129" s="31"/>
      <c r="L129" s="34"/>
      <c r="M129" s="184"/>
      <c r="N129" s="56"/>
      <c r="O129" s="56"/>
      <c r="P129" s="56"/>
      <c r="Q129" s="56"/>
      <c r="R129" s="56"/>
      <c r="S129" s="56"/>
      <c r="T129" s="57"/>
      <c r="AT129" s="13" t="s">
        <v>148</v>
      </c>
      <c r="AU129" s="13" t="s">
        <v>84</v>
      </c>
    </row>
    <row r="130" spans="2:65" s="1" customFormat="1" ht="16.5" customHeight="1">
      <c r="B130" s="30"/>
      <c r="C130" s="170" t="s">
        <v>218</v>
      </c>
      <c r="D130" s="170" t="s">
        <v>142</v>
      </c>
      <c r="E130" s="171" t="s">
        <v>1207</v>
      </c>
      <c r="F130" s="172" t="s">
        <v>1208</v>
      </c>
      <c r="G130" s="173" t="s">
        <v>1196</v>
      </c>
      <c r="H130" s="174">
        <v>2</v>
      </c>
      <c r="I130" s="175"/>
      <c r="J130" s="176">
        <f>ROUND(I130*H130,2)</f>
        <v>0</v>
      </c>
      <c r="K130" s="172" t="s">
        <v>154</v>
      </c>
      <c r="L130" s="34"/>
      <c r="M130" s="177" t="s">
        <v>19</v>
      </c>
      <c r="N130" s="178" t="s">
        <v>45</v>
      </c>
      <c r="O130" s="56"/>
      <c r="P130" s="179">
        <f>O130*H130</f>
        <v>0</v>
      </c>
      <c r="Q130" s="179">
        <v>1.6080000000000001E-2</v>
      </c>
      <c r="R130" s="179">
        <f>Q130*H130</f>
        <v>3.2160000000000001E-2</v>
      </c>
      <c r="S130" s="179">
        <v>0</v>
      </c>
      <c r="T130" s="180">
        <f>S130*H130</f>
        <v>0</v>
      </c>
      <c r="AR130" s="13" t="s">
        <v>218</v>
      </c>
      <c r="AT130" s="13" t="s">
        <v>142</v>
      </c>
      <c r="AU130" s="13" t="s">
        <v>84</v>
      </c>
      <c r="AY130" s="13" t="s">
        <v>139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3" t="s">
        <v>82</v>
      </c>
      <c r="BK130" s="181">
        <f>ROUND(I130*H130,2)</f>
        <v>0</v>
      </c>
      <c r="BL130" s="13" t="s">
        <v>218</v>
      </c>
      <c r="BM130" s="13" t="s">
        <v>1209</v>
      </c>
    </row>
    <row r="131" spans="2:65" s="1" customFormat="1" ht="11.25">
      <c r="B131" s="30"/>
      <c r="C131" s="31"/>
      <c r="D131" s="182" t="s">
        <v>148</v>
      </c>
      <c r="E131" s="31"/>
      <c r="F131" s="183" t="s">
        <v>1210</v>
      </c>
      <c r="G131" s="31"/>
      <c r="H131" s="31"/>
      <c r="I131" s="99"/>
      <c r="J131" s="31"/>
      <c r="K131" s="31"/>
      <c r="L131" s="34"/>
      <c r="M131" s="184"/>
      <c r="N131" s="56"/>
      <c r="O131" s="56"/>
      <c r="P131" s="56"/>
      <c r="Q131" s="56"/>
      <c r="R131" s="56"/>
      <c r="S131" s="56"/>
      <c r="T131" s="57"/>
      <c r="AT131" s="13" t="s">
        <v>148</v>
      </c>
      <c r="AU131" s="13" t="s">
        <v>84</v>
      </c>
    </row>
    <row r="132" spans="2:65" s="1" customFormat="1" ht="16.5" customHeight="1">
      <c r="B132" s="30"/>
      <c r="C132" s="170" t="s">
        <v>223</v>
      </c>
      <c r="D132" s="170" t="s">
        <v>142</v>
      </c>
      <c r="E132" s="171" t="s">
        <v>1211</v>
      </c>
      <c r="F132" s="172" t="s">
        <v>1212</v>
      </c>
      <c r="G132" s="173" t="s">
        <v>1196</v>
      </c>
      <c r="H132" s="174">
        <v>2</v>
      </c>
      <c r="I132" s="175"/>
      <c r="J132" s="176">
        <f>ROUND(I132*H132,2)</f>
        <v>0</v>
      </c>
      <c r="K132" s="172" t="s">
        <v>154</v>
      </c>
      <c r="L132" s="34"/>
      <c r="M132" s="177" t="s">
        <v>19</v>
      </c>
      <c r="N132" s="178" t="s">
        <v>45</v>
      </c>
      <c r="O132" s="56"/>
      <c r="P132" s="179">
        <f>O132*H132</f>
        <v>0</v>
      </c>
      <c r="Q132" s="179">
        <v>0</v>
      </c>
      <c r="R132" s="179">
        <f>Q132*H132</f>
        <v>0</v>
      </c>
      <c r="S132" s="179">
        <v>1.72E-2</v>
      </c>
      <c r="T132" s="180">
        <f>S132*H132</f>
        <v>3.44E-2</v>
      </c>
      <c r="AR132" s="13" t="s">
        <v>218</v>
      </c>
      <c r="AT132" s="13" t="s">
        <v>142</v>
      </c>
      <c r="AU132" s="13" t="s">
        <v>84</v>
      </c>
      <c r="AY132" s="13" t="s">
        <v>139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3" t="s">
        <v>82</v>
      </c>
      <c r="BK132" s="181">
        <f>ROUND(I132*H132,2)</f>
        <v>0</v>
      </c>
      <c r="BL132" s="13" t="s">
        <v>218</v>
      </c>
      <c r="BM132" s="13" t="s">
        <v>1213</v>
      </c>
    </row>
    <row r="133" spans="2:65" s="1" customFormat="1" ht="11.25">
      <c r="B133" s="30"/>
      <c r="C133" s="31"/>
      <c r="D133" s="182" t="s">
        <v>148</v>
      </c>
      <c r="E133" s="31"/>
      <c r="F133" s="183" t="s">
        <v>1214</v>
      </c>
      <c r="G133" s="31"/>
      <c r="H133" s="31"/>
      <c r="I133" s="99"/>
      <c r="J133" s="31"/>
      <c r="K133" s="31"/>
      <c r="L133" s="34"/>
      <c r="M133" s="184"/>
      <c r="N133" s="56"/>
      <c r="O133" s="56"/>
      <c r="P133" s="56"/>
      <c r="Q133" s="56"/>
      <c r="R133" s="56"/>
      <c r="S133" s="56"/>
      <c r="T133" s="57"/>
      <c r="AT133" s="13" t="s">
        <v>148</v>
      </c>
      <c r="AU133" s="13" t="s">
        <v>84</v>
      </c>
    </row>
    <row r="134" spans="2:65" s="1" customFormat="1" ht="16.5" customHeight="1">
      <c r="B134" s="30"/>
      <c r="C134" s="170" t="s">
        <v>228</v>
      </c>
      <c r="D134" s="170" t="s">
        <v>142</v>
      </c>
      <c r="E134" s="171" t="s">
        <v>1215</v>
      </c>
      <c r="F134" s="172" t="s">
        <v>1216</v>
      </c>
      <c r="G134" s="173" t="s">
        <v>1196</v>
      </c>
      <c r="H134" s="174">
        <v>3</v>
      </c>
      <c r="I134" s="175"/>
      <c r="J134" s="176">
        <f>ROUND(I134*H134,2)</f>
        <v>0</v>
      </c>
      <c r="K134" s="172" t="s">
        <v>154</v>
      </c>
      <c r="L134" s="34"/>
      <c r="M134" s="177" t="s">
        <v>19</v>
      </c>
      <c r="N134" s="178" t="s">
        <v>45</v>
      </c>
      <c r="O134" s="56"/>
      <c r="P134" s="179">
        <f>O134*H134</f>
        <v>0</v>
      </c>
      <c r="Q134" s="179">
        <v>0</v>
      </c>
      <c r="R134" s="179">
        <f>Q134*H134</f>
        <v>0</v>
      </c>
      <c r="S134" s="179">
        <v>1.9460000000000002E-2</v>
      </c>
      <c r="T134" s="180">
        <f>S134*H134</f>
        <v>5.8380000000000001E-2</v>
      </c>
      <c r="AR134" s="13" t="s">
        <v>218</v>
      </c>
      <c r="AT134" s="13" t="s">
        <v>142</v>
      </c>
      <c r="AU134" s="13" t="s">
        <v>84</v>
      </c>
      <c r="AY134" s="13" t="s">
        <v>139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3" t="s">
        <v>82</v>
      </c>
      <c r="BK134" s="181">
        <f>ROUND(I134*H134,2)</f>
        <v>0</v>
      </c>
      <c r="BL134" s="13" t="s">
        <v>218</v>
      </c>
      <c r="BM134" s="13" t="s">
        <v>1217</v>
      </c>
    </row>
    <row r="135" spans="2:65" s="1" customFormat="1" ht="11.25">
      <c r="B135" s="30"/>
      <c r="C135" s="31"/>
      <c r="D135" s="182" t="s">
        <v>148</v>
      </c>
      <c r="E135" s="31"/>
      <c r="F135" s="183" t="s">
        <v>1218</v>
      </c>
      <c r="G135" s="31"/>
      <c r="H135" s="31"/>
      <c r="I135" s="99"/>
      <c r="J135" s="31"/>
      <c r="K135" s="31"/>
      <c r="L135" s="34"/>
      <c r="M135" s="184"/>
      <c r="N135" s="56"/>
      <c r="O135" s="56"/>
      <c r="P135" s="56"/>
      <c r="Q135" s="56"/>
      <c r="R135" s="56"/>
      <c r="S135" s="56"/>
      <c r="T135" s="57"/>
      <c r="AT135" s="13" t="s">
        <v>148</v>
      </c>
      <c r="AU135" s="13" t="s">
        <v>84</v>
      </c>
    </row>
    <row r="136" spans="2:65" s="1" customFormat="1" ht="16.5" customHeight="1">
      <c r="B136" s="30"/>
      <c r="C136" s="170" t="s">
        <v>233</v>
      </c>
      <c r="D136" s="170" t="s">
        <v>142</v>
      </c>
      <c r="E136" s="171" t="s">
        <v>1219</v>
      </c>
      <c r="F136" s="172" t="s">
        <v>1220</v>
      </c>
      <c r="G136" s="173" t="s">
        <v>1196</v>
      </c>
      <c r="H136" s="174">
        <v>3</v>
      </c>
      <c r="I136" s="175"/>
      <c r="J136" s="176">
        <f>ROUND(I136*H136,2)</f>
        <v>0</v>
      </c>
      <c r="K136" s="172" t="s">
        <v>154</v>
      </c>
      <c r="L136" s="34"/>
      <c r="M136" s="177" t="s">
        <v>19</v>
      </c>
      <c r="N136" s="178" t="s">
        <v>45</v>
      </c>
      <c r="O136" s="56"/>
      <c r="P136" s="179">
        <f>O136*H136</f>
        <v>0</v>
      </c>
      <c r="Q136" s="179">
        <v>1.4970000000000001E-2</v>
      </c>
      <c r="R136" s="179">
        <f>Q136*H136</f>
        <v>4.4910000000000005E-2</v>
      </c>
      <c r="S136" s="179">
        <v>0</v>
      </c>
      <c r="T136" s="180">
        <f>S136*H136</f>
        <v>0</v>
      </c>
      <c r="AR136" s="13" t="s">
        <v>218</v>
      </c>
      <c r="AT136" s="13" t="s">
        <v>142</v>
      </c>
      <c r="AU136" s="13" t="s">
        <v>84</v>
      </c>
      <c r="AY136" s="13" t="s">
        <v>139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3" t="s">
        <v>82</v>
      </c>
      <c r="BK136" s="181">
        <f>ROUND(I136*H136,2)</f>
        <v>0</v>
      </c>
      <c r="BL136" s="13" t="s">
        <v>218</v>
      </c>
      <c r="BM136" s="13" t="s">
        <v>1221</v>
      </c>
    </row>
    <row r="137" spans="2:65" s="1" customFormat="1" ht="11.25">
      <c r="B137" s="30"/>
      <c r="C137" s="31"/>
      <c r="D137" s="182" t="s">
        <v>148</v>
      </c>
      <c r="E137" s="31"/>
      <c r="F137" s="183" t="s">
        <v>1222</v>
      </c>
      <c r="G137" s="31"/>
      <c r="H137" s="31"/>
      <c r="I137" s="99"/>
      <c r="J137" s="31"/>
      <c r="K137" s="31"/>
      <c r="L137" s="34"/>
      <c r="M137" s="184"/>
      <c r="N137" s="56"/>
      <c r="O137" s="56"/>
      <c r="P137" s="56"/>
      <c r="Q137" s="56"/>
      <c r="R137" s="56"/>
      <c r="S137" s="56"/>
      <c r="T137" s="57"/>
      <c r="AT137" s="13" t="s">
        <v>148</v>
      </c>
      <c r="AU137" s="13" t="s">
        <v>84</v>
      </c>
    </row>
    <row r="138" spans="2:65" s="1" customFormat="1" ht="16.5" customHeight="1">
      <c r="B138" s="30"/>
      <c r="C138" s="170" t="s">
        <v>239</v>
      </c>
      <c r="D138" s="170" t="s">
        <v>142</v>
      </c>
      <c r="E138" s="171" t="s">
        <v>1223</v>
      </c>
      <c r="F138" s="172" t="s">
        <v>1224</v>
      </c>
      <c r="G138" s="173" t="s">
        <v>1196</v>
      </c>
      <c r="H138" s="174">
        <v>3</v>
      </c>
      <c r="I138" s="175"/>
      <c r="J138" s="176">
        <f>ROUND(I138*H138,2)</f>
        <v>0</v>
      </c>
      <c r="K138" s="172" t="s">
        <v>154</v>
      </c>
      <c r="L138" s="34"/>
      <c r="M138" s="177" t="s">
        <v>19</v>
      </c>
      <c r="N138" s="178" t="s">
        <v>45</v>
      </c>
      <c r="O138" s="56"/>
      <c r="P138" s="179">
        <f>O138*H138</f>
        <v>0</v>
      </c>
      <c r="Q138" s="179">
        <v>5.1999999999999995E-4</v>
      </c>
      <c r="R138" s="179">
        <f>Q138*H138</f>
        <v>1.5599999999999998E-3</v>
      </c>
      <c r="S138" s="179">
        <v>0</v>
      </c>
      <c r="T138" s="180">
        <f>S138*H138</f>
        <v>0</v>
      </c>
      <c r="AR138" s="13" t="s">
        <v>218</v>
      </c>
      <c r="AT138" s="13" t="s">
        <v>142</v>
      </c>
      <c r="AU138" s="13" t="s">
        <v>84</v>
      </c>
      <c r="AY138" s="13" t="s">
        <v>139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3" t="s">
        <v>82</v>
      </c>
      <c r="BK138" s="181">
        <f>ROUND(I138*H138,2)</f>
        <v>0</v>
      </c>
      <c r="BL138" s="13" t="s">
        <v>218</v>
      </c>
      <c r="BM138" s="13" t="s">
        <v>1225</v>
      </c>
    </row>
    <row r="139" spans="2:65" s="1" customFormat="1" ht="11.25">
      <c r="B139" s="30"/>
      <c r="C139" s="31"/>
      <c r="D139" s="182" t="s">
        <v>148</v>
      </c>
      <c r="E139" s="31"/>
      <c r="F139" s="183" t="s">
        <v>1224</v>
      </c>
      <c r="G139" s="31"/>
      <c r="H139" s="31"/>
      <c r="I139" s="99"/>
      <c r="J139" s="31"/>
      <c r="K139" s="31"/>
      <c r="L139" s="34"/>
      <c r="M139" s="184"/>
      <c r="N139" s="56"/>
      <c r="O139" s="56"/>
      <c r="P139" s="56"/>
      <c r="Q139" s="56"/>
      <c r="R139" s="56"/>
      <c r="S139" s="56"/>
      <c r="T139" s="57"/>
      <c r="AT139" s="13" t="s">
        <v>148</v>
      </c>
      <c r="AU139" s="13" t="s">
        <v>84</v>
      </c>
    </row>
    <row r="140" spans="2:65" s="1" customFormat="1" ht="16.5" customHeight="1">
      <c r="B140" s="30"/>
      <c r="C140" s="170" t="s">
        <v>7</v>
      </c>
      <c r="D140" s="170" t="s">
        <v>142</v>
      </c>
      <c r="E140" s="171" t="s">
        <v>1226</v>
      </c>
      <c r="F140" s="172" t="s">
        <v>1227</v>
      </c>
      <c r="G140" s="173" t="s">
        <v>1196</v>
      </c>
      <c r="H140" s="174">
        <v>3</v>
      </c>
      <c r="I140" s="175"/>
      <c r="J140" s="176">
        <f>ROUND(I140*H140,2)</f>
        <v>0</v>
      </c>
      <c r="K140" s="172" t="s">
        <v>154</v>
      </c>
      <c r="L140" s="34"/>
      <c r="M140" s="177" t="s">
        <v>19</v>
      </c>
      <c r="N140" s="178" t="s">
        <v>45</v>
      </c>
      <c r="O140" s="56"/>
      <c r="P140" s="179">
        <f>O140*H140</f>
        <v>0</v>
      </c>
      <c r="Q140" s="179">
        <v>5.1999999999999995E-4</v>
      </c>
      <c r="R140" s="179">
        <f>Q140*H140</f>
        <v>1.5599999999999998E-3</v>
      </c>
      <c r="S140" s="179">
        <v>0</v>
      </c>
      <c r="T140" s="180">
        <f>S140*H140</f>
        <v>0</v>
      </c>
      <c r="AR140" s="13" t="s">
        <v>218</v>
      </c>
      <c r="AT140" s="13" t="s">
        <v>142</v>
      </c>
      <c r="AU140" s="13" t="s">
        <v>84</v>
      </c>
      <c r="AY140" s="13" t="s">
        <v>139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3" t="s">
        <v>82</v>
      </c>
      <c r="BK140" s="181">
        <f>ROUND(I140*H140,2)</f>
        <v>0</v>
      </c>
      <c r="BL140" s="13" t="s">
        <v>218</v>
      </c>
      <c r="BM140" s="13" t="s">
        <v>1228</v>
      </c>
    </row>
    <row r="141" spans="2:65" s="1" customFormat="1" ht="11.25">
      <c r="B141" s="30"/>
      <c r="C141" s="31"/>
      <c r="D141" s="182" t="s">
        <v>148</v>
      </c>
      <c r="E141" s="31"/>
      <c r="F141" s="183" t="s">
        <v>1227</v>
      </c>
      <c r="G141" s="31"/>
      <c r="H141" s="31"/>
      <c r="I141" s="99"/>
      <c r="J141" s="31"/>
      <c r="K141" s="31"/>
      <c r="L141" s="34"/>
      <c r="M141" s="184"/>
      <c r="N141" s="56"/>
      <c r="O141" s="56"/>
      <c r="P141" s="56"/>
      <c r="Q141" s="56"/>
      <c r="R141" s="56"/>
      <c r="S141" s="56"/>
      <c r="T141" s="57"/>
      <c r="AT141" s="13" t="s">
        <v>148</v>
      </c>
      <c r="AU141" s="13" t="s">
        <v>84</v>
      </c>
    </row>
    <row r="142" spans="2:65" s="1" customFormat="1" ht="16.5" customHeight="1">
      <c r="B142" s="30"/>
      <c r="C142" s="170" t="s">
        <v>248</v>
      </c>
      <c r="D142" s="170" t="s">
        <v>142</v>
      </c>
      <c r="E142" s="171" t="s">
        <v>1229</v>
      </c>
      <c r="F142" s="172" t="s">
        <v>1230</v>
      </c>
      <c r="G142" s="173" t="s">
        <v>1196</v>
      </c>
      <c r="H142" s="174">
        <v>3</v>
      </c>
      <c r="I142" s="175"/>
      <c r="J142" s="176">
        <f>ROUND(I142*H142,2)</f>
        <v>0</v>
      </c>
      <c r="K142" s="172" t="s">
        <v>154</v>
      </c>
      <c r="L142" s="34"/>
      <c r="M142" s="177" t="s">
        <v>19</v>
      </c>
      <c r="N142" s="178" t="s">
        <v>45</v>
      </c>
      <c r="O142" s="56"/>
      <c r="P142" s="179">
        <f>O142*H142</f>
        <v>0</v>
      </c>
      <c r="Q142" s="179">
        <v>5.1999999999999995E-4</v>
      </c>
      <c r="R142" s="179">
        <f>Q142*H142</f>
        <v>1.5599999999999998E-3</v>
      </c>
      <c r="S142" s="179">
        <v>0</v>
      </c>
      <c r="T142" s="180">
        <f>S142*H142</f>
        <v>0</v>
      </c>
      <c r="AR142" s="13" t="s">
        <v>218</v>
      </c>
      <c r="AT142" s="13" t="s">
        <v>142</v>
      </c>
      <c r="AU142" s="13" t="s">
        <v>84</v>
      </c>
      <c r="AY142" s="13" t="s">
        <v>139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3" t="s">
        <v>82</v>
      </c>
      <c r="BK142" s="181">
        <f>ROUND(I142*H142,2)</f>
        <v>0</v>
      </c>
      <c r="BL142" s="13" t="s">
        <v>218</v>
      </c>
      <c r="BM142" s="13" t="s">
        <v>1231</v>
      </c>
    </row>
    <row r="143" spans="2:65" s="1" customFormat="1" ht="11.25">
      <c r="B143" s="30"/>
      <c r="C143" s="31"/>
      <c r="D143" s="182" t="s">
        <v>148</v>
      </c>
      <c r="E143" s="31"/>
      <c r="F143" s="183" t="s">
        <v>1230</v>
      </c>
      <c r="G143" s="31"/>
      <c r="H143" s="31"/>
      <c r="I143" s="99"/>
      <c r="J143" s="31"/>
      <c r="K143" s="31"/>
      <c r="L143" s="34"/>
      <c r="M143" s="184"/>
      <c r="N143" s="56"/>
      <c r="O143" s="56"/>
      <c r="P143" s="56"/>
      <c r="Q143" s="56"/>
      <c r="R143" s="56"/>
      <c r="S143" s="56"/>
      <c r="T143" s="57"/>
      <c r="AT143" s="13" t="s">
        <v>148</v>
      </c>
      <c r="AU143" s="13" t="s">
        <v>84</v>
      </c>
    </row>
    <row r="144" spans="2:65" s="1" customFormat="1" ht="16.5" customHeight="1">
      <c r="B144" s="30"/>
      <c r="C144" s="170" t="s">
        <v>252</v>
      </c>
      <c r="D144" s="170" t="s">
        <v>142</v>
      </c>
      <c r="E144" s="171" t="s">
        <v>1232</v>
      </c>
      <c r="F144" s="172" t="s">
        <v>1233</v>
      </c>
      <c r="G144" s="173" t="s">
        <v>1196</v>
      </c>
      <c r="H144" s="174">
        <v>1</v>
      </c>
      <c r="I144" s="175"/>
      <c r="J144" s="176">
        <f>ROUND(I144*H144,2)</f>
        <v>0</v>
      </c>
      <c r="K144" s="172" t="s">
        <v>154</v>
      </c>
      <c r="L144" s="34"/>
      <c r="M144" s="177" t="s">
        <v>19</v>
      </c>
      <c r="N144" s="178" t="s">
        <v>45</v>
      </c>
      <c r="O144" s="56"/>
      <c r="P144" s="179">
        <f>O144*H144</f>
        <v>0</v>
      </c>
      <c r="Q144" s="179">
        <v>0</v>
      </c>
      <c r="R144" s="179">
        <f>Q144*H144</f>
        <v>0</v>
      </c>
      <c r="S144" s="179">
        <v>9.1999999999999998E-3</v>
      </c>
      <c r="T144" s="180">
        <f>S144*H144</f>
        <v>9.1999999999999998E-3</v>
      </c>
      <c r="AR144" s="13" t="s">
        <v>218</v>
      </c>
      <c r="AT144" s="13" t="s">
        <v>142</v>
      </c>
      <c r="AU144" s="13" t="s">
        <v>84</v>
      </c>
      <c r="AY144" s="13" t="s">
        <v>139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3" t="s">
        <v>82</v>
      </c>
      <c r="BK144" s="181">
        <f>ROUND(I144*H144,2)</f>
        <v>0</v>
      </c>
      <c r="BL144" s="13" t="s">
        <v>218</v>
      </c>
      <c r="BM144" s="13" t="s">
        <v>1234</v>
      </c>
    </row>
    <row r="145" spans="2:65" s="1" customFormat="1" ht="11.25">
      <c r="B145" s="30"/>
      <c r="C145" s="31"/>
      <c r="D145" s="182" t="s">
        <v>148</v>
      </c>
      <c r="E145" s="31"/>
      <c r="F145" s="183" t="s">
        <v>1235</v>
      </c>
      <c r="G145" s="31"/>
      <c r="H145" s="31"/>
      <c r="I145" s="99"/>
      <c r="J145" s="31"/>
      <c r="K145" s="31"/>
      <c r="L145" s="34"/>
      <c r="M145" s="184"/>
      <c r="N145" s="56"/>
      <c r="O145" s="56"/>
      <c r="P145" s="56"/>
      <c r="Q145" s="56"/>
      <c r="R145" s="56"/>
      <c r="S145" s="56"/>
      <c r="T145" s="57"/>
      <c r="AT145" s="13" t="s">
        <v>148</v>
      </c>
      <c r="AU145" s="13" t="s">
        <v>84</v>
      </c>
    </row>
    <row r="146" spans="2:65" s="1" customFormat="1" ht="16.5" customHeight="1">
      <c r="B146" s="30"/>
      <c r="C146" s="170" t="s">
        <v>256</v>
      </c>
      <c r="D146" s="170" t="s">
        <v>142</v>
      </c>
      <c r="E146" s="171" t="s">
        <v>1236</v>
      </c>
      <c r="F146" s="172" t="s">
        <v>1237</v>
      </c>
      <c r="G146" s="173" t="s">
        <v>1196</v>
      </c>
      <c r="H146" s="174">
        <v>1</v>
      </c>
      <c r="I146" s="175"/>
      <c r="J146" s="176">
        <f>ROUND(I146*H146,2)</f>
        <v>0</v>
      </c>
      <c r="K146" s="172" t="s">
        <v>19</v>
      </c>
      <c r="L146" s="34"/>
      <c r="M146" s="177" t="s">
        <v>19</v>
      </c>
      <c r="N146" s="178" t="s">
        <v>45</v>
      </c>
      <c r="O146" s="56"/>
      <c r="P146" s="179">
        <f>O146*H146</f>
        <v>0</v>
      </c>
      <c r="Q146" s="179">
        <v>0</v>
      </c>
      <c r="R146" s="179">
        <f>Q146*H146</f>
        <v>0</v>
      </c>
      <c r="S146" s="179">
        <v>8.7000000000000001E-4</v>
      </c>
      <c r="T146" s="180">
        <f>S146*H146</f>
        <v>8.7000000000000001E-4</v>
      </c>
      <c r="AR146" s="13" t="s">
        <v>218</v>
      </c>
      <c r="AT146" s="13" t="s">
        <v>142</v>
      </c>
      <c r="AU146" s="13" t="s">
        <v>84</v>
      </c>
      <c r="AY146" s="13" t="s">
        <v>139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3" t="s">
        <v>82</v>
      </c>
      <c r="BK146" s="181">
        <f>ROUND(I146*H146,2)</f>
        <v>0</v>
      </c>
      <c r="BL146" s="13" t="s">
        <v>218</v>
      </c>
      <c r="BM146" s="13" t="s">
        <v>1238</v>
      </c>
    </row>
    <row r="147" spans="2:65" s="1" customFormat="1" ht="11.25">
      <c r="B147" s="30"/>
      <c r="C147" s="31"/>
      <c r="D147" s="182" t="s">
        <v>148</v>
      </c>
      <c r="E147" s="31"/>
      <c r="F147" s="183" t="s">
        <v>1237</v>
      </c>
      <c r="G147" s="31"/>
      <c r="H147" s="31"/>
      <c r="I147" s="99"/>
      <c r="J147" s="31"/>
      <c r="K147" s="31"/>
      <c r="L147" s="34"/>
      <c r="M147" s="184"/>
      <c r="N147" s="56"/>
      <c r="O147" s="56"/>
      <c r="P147" s="56"/>
      <c r="Q147" s="56"/>
      <c r="R147" s="56"/>
      <c r="S147" s="56"/>
      <c r="T147" s="57"/>
      <c r="AT147" s="13" t="s">
        <v>148</v>
      </c>
      <c r="AU147" s="13" t="s">
        <v>84</v>
      </c>
    </row>
    <row r="148" spans="2:65" s="1" customFormat="1" ht="16.5" customHeight="1">
      <c r="B148" s="30"/>
      <c r="C148" s="170" t="s">
        <v>261</v>
      </c>
      <c r="D148" s="170" t="s">
        <v>142</v>
      </c>
      <c r="E148" s="171" t="s">
        <v>1239</v>
      </c>
      <c r="F148" s="172" t="s">
        <v>1240</v>
      </c>
      <c r="G148" s="173" t="s">
        <v>1196</v>
      </c>
      <c r="H148" s="174">
        <v>1</v>
      </c>
      <c r="I148" s="175"/>
      <c r="J148" s="176">
        <f>ROUND(I148*H148,2)</f>
        <v>0</v>
      </c>
      <c r="K148" s="172" t="s">
        <v>154</v>
      </c>
      <c r="L148" s="34"/>
      <c r="M148" s="177" t="s">
        <v>19</v>
      </c>
      <c r="N148" s="178" t="s">
        <v>45</v>
      </c>
      <c r="O148" s="56"/>
      <c r="P148" s="179">
        <f>O148*H148</f>
        <v>0</v>
      </c>
      <c r="Q148" s="179">
        <v>0</v>
      </c>
      <c r="R148" s="179">
        <f>Q148*H148</f>
        <v>0</v>
      </c>
      <c r="S148" s="179">
        <v>1.56E-3</v>
      </c>
      <c r="T148" s="180">
        <f>S148*H148</f>
        <v>1.56E-3</v>
      </c>
      <c r="AR148" s="13" t="s">
        <v>218</v>
      </c>
      <c r="AT148" s="13" t="s">
        <v>142</v>
      </c>
      <c r="AU148" s="13" t="s">
        <v>84</v>
      </c>
      <c r="AY148" s="13" t="s">
        <v>139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3" t="s">
        <v>82</v>
      </c>
      <c r="BK148" s="181">
        <f>ROUND(I148*H148,2)</f>
        <v>0</v>
      </c>
      <c r="BL148" s="13" t="s">
        <v>218</v>
      </c>
      <c r="BM148" s="13" t="s">
        <v>1241</v>
      </c>
    </row>
    <row r="149" spans="2:65" s="1" customFormat="1" ht="11.25">
      <c r="B149" s="30"/>
      <c r="C149" s="31"/>
      <c r="D149" s="182" t="s">
        <v>148</v>
      </c>
      <c r="E149" s="31"/>
      <c r="F149" s="183" t="s">
        <v>1242</v>
      </c>
      <c r="G149" s="31"/>
      <c r="H149" s="31"/>
      <c r="I149" s="99"/>
      <c r="J149" s="31"/>
      <c r="K149" s="31"/>
      <c r="L149" s="34"/>
      <c r="M149" s="184"/>
      <c r="N149" s="56"/>
      <c r="O149" s="56"/>
      <c r="P149" s="56"/>
      <c r="Q149" s="56"/>
      <c r="R149" s="56"/>
      <c r="S149" s="56"/>
      <c r="T149" s="57"/>
      <c r="AT149" s="13" t="s">
        <v>148</v>
      </c>
      <c r="AU149" s="13" t="s">
        <v>84</v>
      </c>
    </row>
    <row r="150" spans="2:65" s="1" customFormat="1" ht="16.5" customHeight="1">
      <c r="B150" s="30"/>
      <c r="C150" s="170" t="s">
        <v>266</v>
      </c>
      <c r="D150" s="170" t="s">
        <v>142</v>
      </c>
      <c r="E150" s="171" t="s">
        <v>1243</v>
      </c>
      <c r="F150" s="172" t="s">
        <v>1244</v>
      </c>
      <c r="G150" s="173" t="s">
        <v>1196</v>
      </c>
      <c r="H150" s="174">
        <v>3</v>
      </c>
      <c r="I150" s="175"/>
      <c r="J150" s="176">
        <f>ROUND(I150*H150,2)</f>
        <v>0</v>
      </c>
      <c r="K150" s="172" t="s">
        <v>154</v>
      </c>
      <c r="L150" s="34"/>
      <c r="M150" s="177" t="s">
        <v>19</v>
      </c>
      <c r="N150" s="178" t="s">
        <v>45</v>
      </c>
      <c r="O150" s="56"/>
      <c r="P150" s="179">
        <f>O150*H150</f>
        <v>0</v>
      </c>
      <c r="Q150" s="179">
        <v>0</v>
      </c>
      <c r="R150" s="179">
        <f>Q150*H150</f>
        <v>0</v>
      </c>
      <c r="S150" s="179">
        <v>8.5999999999999998E-4</v>
      </c>
      <c r="T150" s="180">
        <f>S150*H150</f>
        <v>2.5799999999999998E-3</v>
      </c>
      <c r="AR150" s="13" t="s">
        <v>218</v>
      </c>
      <c r="AT150" s="13" t="s">
        <v>142</v>
      </c>
      <c r="AU150" s="13" t="s">
        <v>84</v>
      </c>
      <c r="AY150" s="13" t="s">
        <v>139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3" t="s">
        <v>82</v>
      </c>
      <c r="BK150" s="181">
        <f>ROUND(I150*H150,2)</f>
        <v>0</v>
      </c>
      <c r="BL150" s="13" t="s">
        <v>218</v>
      </c>
      <c r="BM150" s="13" t="s">
        <v>1245</v>
      </c>
    </row>
    <row r="151" spans="2:65" s="1" customFormat="1" ht="11.25">
      <c r="B151" s="30"/>
      <c r="C151" s="31"/>
      <c r="D151" s="182" t="s">
        <v>148</v>
      </c>
      <c r="E151" s="31"/>
      <c r="F151" s="183" t="s">
        <v>1246</v>
      </c>
      <c r="G151" s="31"/>
      <c r="H151" s="31"/>
      <c r="I151" s="99"/>
      <c r="J151" s="31"/>
      <c r="K151" s="31"/>
      <c r="L151" s="34"/>
      <c r="M151" s="184"/>
      <c r="N151" s="56"/>
      <c r="O151" s="56"/>
      <c r="P151" s="56"/>
      <c r="Q151" s="56"/>
      <c r="R151" s="56"/>
      <c r="S151" s="56"/>
      <c r="T151" s="57"/>
      <c r="AT151" s="13" t="s">
        <v>148</v>
      </c>
      <c r="AU151" s="13" t="s">
        <v>84</v>
      </c>
    </row>
    <row r="152" spans="2:65" s="1" customFormat="1" ht="16.5" customHeight="1">
      <c r="B152" s="30"/>
      <c r="C152" s="170" t="s">
        <v>272</v>
      </c>
      <c r="D152" s="170" t="s">
        <v>142</v>
      </c>
      <c r="E152" s="171" t="s">
        <v>1247</v>
      </c>
      <c r="F152" s="172" t="s">
        <v>1248</v>
      </c>
      <c r="G152" s="173" t="s">
        <v>1196</v>
      </c>
      <c r="H152" s="174">
        <v>1</v>
      </c>
      <c r="I152" s="175"/>
      <c r="J152" s="176">
        <f>ROUND(I152*H152,2)</f>
        <v>0</v>
      </c>
      <c r="K152" s="172" t="s">
        <v>154</v>
      </c>
      <c r="L152" s="34"/>
      <c r="M152" s="177" t="s">
        <v>19</v>
      </c>
      <c r="N152" s="178" t="s">
        <v>45</v>
      </c>
      <c r="O152" s="56"/>
      <c r="P152" s="179">
        <f>O152*H152</f>
        <v>0</v>
      </c>
      <c r="Q152" s="179">
        <v>1.25E-3</v>
      </c>
      <c r="R152" s="179">
        <f>Q152*H152</f>
        <v>1.25E-3</v>
      </c>
      <c r="S152" s="179">
        <v>0</v>
      </c>
      <c r="T152" s="180">
        <f>S152*H152</f>
        <v>0</v>
      </c>
      <c r="AR152" s="13" t="s">
        <v>218</v>
      </c>
      <c r="AT152" s="13" t="s">
        <v>142</v>
      </c>
      <c r="AU152" s="13" t="s">
        <v>84</v>
      </c>
      <c r="AY152" s="13" t="s">
        <v>139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3" t="s">
        <v>82</v>
      </c>
      <c r="BK152" s="181">
        <f>ROUND(I152*H152,2)</f>
        <v>0</v>
      </c>
      <c r="BL152" s="13" t="s">
        <v>218</v>
      </c>
      <c r="BM152" s="13" t="s">
        <v>1249</v>
      </c>
    </row>
    <row r="153" spans="2:65" s="1" customFormat="1" ht="11.25">
      <c r="B153" s="30"/>
      <c r="C153" s="31"/>
      <c r="D153" s="182" t="s">
        <v>148</v>
      </c>
      <c r="E153" s="31"/>
      <c r="F153" s="183" t="s">
        <v>1250</v>
      </c>
      <c r="G153" s="31"/>
      <c r="H153" s="31"/>
      <c r="I153" s="99"/>
      <c r="J153" s="31"/>
      <c r="K153" s="31"/>
      <c r="L153" s="34"/>
      <c r="M153" s="184"/>
      <c r="N153" s="56"/>
      <c r="O153" s="56"/>
      <c r="P153" s="56"/>
      <c r="Q153" s="56"/>
      <c r="R153" s="56"/>
      <c r="S153" s="56"/>
      <c r="T153" s="57"/>
      <c r="AT153" s="13" t="s">
        <v>148</v>
      </c>
      <c r="AU153" s="13" t="s">
        <v>84</v>
      </c>
    </row>
    <row r="154" spans="2:65" s="1" customFormat="1" ht="16.5" customHeight="1">
      <c r="B154" s="30"/>
      <c r="C154" s="170" t="s">
        <v>276</v>
      </c>
      <c r="D154" s="170" t="s">
        <v>142</v>
      </c>
      <c r="E154" s="171" t="s">
        <v>1251</v>
      </c>
      <c r="F154" s="172" t="s">
        <v>1252</v>
      </c>
      <c r="G154" s="173" t="s">
        <v>1196</v>
      </c>
      <c r="H154" s="174">
        <v>3</v>
      </c>
      <c r="I154" s="175"/>
      <c r="J154" s="176">
        <f>ROUND(I154*H154,2)</f>
        <v>0</v>
      </c>
      <c r="K154" s="172" t="s">
        <v>154</v>
      </c>
      <c r="L154" s="34"/>
      <c r="M154" s="177" t="s">
        <v>19</v>
      </c>
      <c r="N154" s="178" t="s">
        <v>45</v>
      </c>
      <c r="O154" s="56"/>
      <c r="P154" s="179">
        <f>O154*H154</f>
        <v>0</v>
      </c>
      <c r="Q154" s="179">
        <v>1.5399999999999999E-3</v>
      </c>
      <c r="R154" s="179">
        <f>Q154*H154</f>
        <v>4.62E-3</v>
      </c>
      <c r="S154" s="179">
        <v>0</v>
      </c>
      <c r="T154" s="180">
        <f>S154*H154</f>
        <v>0</v>
      </c>
      <c r="AR154" s="13" t="s">
        <v>218</v>
      </c>
      <c r="AT154" s="13" t="s">
        <v>142</v>
      </c>
      <c r="AU154" s="13" t="s">
        <v>84</v>
      </c>
      <c r="AY154" s="13" t="s">
        <v>139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3" t="s">
        <v>82</v>
      </c>
      <c r="BK154" s="181">
        <f>ROUND(I154*H154,2)</f>
        <v>0</v>
      </c>
      <c r="BL154" s="13" t="s">
        <v>218</v>
      </c>
      <c r="BM154" s="13" t="s">
        <v>1253</v>
      </c>
    </row>
    <row r="155" spans="2:65" s="1" customFormat="1" ht="11.25">
      <c r="B155" s="30"/>
      <c r="C155" s="31"/>
      <c r="D155" s="182" t="s">
        <v>148</v>
      </c>
      <c r="E155" s="31"/>
      <c r="F155" s="183" t="s">
        <v>1254</v>
      </c>
      <c r="G155" s="31"/>
      <c r="H155" s="31"/>
      <c r="I155" s="99"/>
      <c r="J155" s="31"/>
      <c r="K155" s="31"/>
      <c r="L155" s="34"/>
      <c r="M155" s="184"/>
      <c r="N155" s="56"/>
      <c r="O155" s="56"/>
      <c r="P155" s="56"/>
      <c r="Q155" s="56"/>
      <c r="R155" s="56"/>
      <c r="S155" s="56"/>
      <c r="T155" s="57"/>
      <c r="AT155" s="13" t="s">
        <v>148</v>
      </c>
      <c r="AU155" s="13" t="s">
        <v>84</v>
      </c>
    </row>
    <row r="156" spans="2:65" s="1" customFormat="1" ht="16.5" customHeight="1">
      <c r="B156" s="30"/>
      <c r="C156" s="170" t="s">
        <v>280</v>
      </c>
      <c r="D156" s="170" t="s">
        <v>142</v>
      </c>
      <c r="E156" s="171" t="s">
        <v>1255</v>
      </c>
      <c r="F156" s="172" t="s">
        <v>1256</v>
      </c>
      <c r="G156" s="173" t="s">
        <v>145</v>
      </c>
      <c r="H156" s="174">
        <v>3</v>
      </c>
      <c r="I156" s="175"/>
      <c r="J156" s="176">
        <f>ROUND(I156*H156,2)</f>
        <v>0</v>
      </c>
      <c r="K156" s="172" t="s">
        <v>154</v>
      </c>
      <c r="L156" s="34"/>
      <c r="M156" s="177" t="s">
        <v>19</v>
      </c>
      <c r="N156" s="178" t="s">
        <v>45</v>
      </c>
      <c r="O156" s="56"/>
      <c r="P156" s="179">
        <f>O156*H156</f>
        <v>0</v>
      </c>
      <c r="Q156" s="179">
        <v>0</v>
      </c>
      <c r="R156" s="179">
        <f>Q156*H156</f>
        <v>0</v>
      </c>
      <c r="S156" s="179">
        <v>8.4999999999999995E-4</v>
      </c>
      <c r="T156" s="180">
        <f>S156*H156</f>
        <v>2.5499999999999997E-3</v>
      </c>
      <c r="AR156" s="13" t="s">
        <v>218</v>
      </c>
      <c r="AT156" s="13" t="s">
        <v>142</v>
      </c>
      <c r="AU156" s="13" t="s">
        <v>84</v>
      </c>
      <c r="AY156" s="13" t="s">
        <v>139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3" t="s">
        <v>82</v>
      </c>
      <c r="BK156" s="181">
        <f>ROUND(I156*H156,2)</f>
        <v>0</v>
      </c>
      <c r="BL156" s="13" t="s">
        <v>218</v>
      </c>
      <c r="BM156" s="13" t="s">
        <v>1257</v>
      </c>
    </row>
    <row r="157" spans="2:65" s="1" customFormat="1" ht="11.25">
      <c r="B157" s="30"/>
      <c r="C157" s="31"/>
      <c r="D157" s="182" t="s">
        <v>148</v>
      </c>
      <c r="E157" s="31"/>
      <c r="F157" s="183" t="s">
        <v>1258</v>
      </c>
      <c r="G157" s="31"/>
      <c r="H157" s="31"/>
      <c r="I157" s="99"/>
      <c r="J157" s="31"/>
      <c r="K157" s="31"/>
      <c r="L157" s="34"/>
      <c r="M157" s="184"/>
      <c r="N157" s="56"/>
      <c r="O157" s="56"/>
      <c r="P157" s="56"/>
      <c r="Q157" s="56"/>
      <c r="R157" s="56"/>
      <c r="S157" s="56"/>
      <c r="T157" s="57"/>
      <c r="AT157" s="13" t="s">
        <v>148</v>
      </c>
      <c r="AU157" s="13" t="s">
        <v>84</v>
      </c>
    </row>
    <row r="158" spans="2:65" s="1" customFormat="1" ht="16.5" customHeight="1">
      <c r="B158" s="30"/>
      <c r="C158" s="170" t="s">
        <v>284</v>
      </c>
      <c r="D158" s="170" t="s">
        <v>142</v>
      </c>
      <c r="E158" s="171" t="s">
        <v>1259</v>
      </c>
      <c r="F158" s="172" t="s">
        <v>1260</v>
      </c>
      <c r="G158" s="173" t="s">
        <v>145</v>
      </c>
      <c r="H158" s="174">
        <v>3</v>
      </c>
      <c r="I158" s="175"/>
      <c r="J158" s="176">
        <f>ROUND(I158*H158,2)</f>
        <v>0</v>
      </c>
      <c r="K158" s="172" t="s">
        <v>154</v>
      </c>
      <c r="L158" s="34"/>
      <c r="M158" s="177" t="s">
        <v>19</v>
      </c>
      <c r="N158" s="178" t="s">
        <v>45</v>
      </c>
      <c r="O158" s="56"/>
      <c r="P158" s="179">
        <f>O158*H158</f>
        <v>0</v>
      </c>
      <c r="Q158" s="179">
        <v>2.3000000000000001E-4</v>
      </c>
      <c r="R158" s="179">
        <f>Q158*H158</f>
        <v>6.9000000000000008E-4</v>
      </c>
      <c r="S158" s="179">
        <v>0</v>
      </c>
      <c r="T158" s="180">
        <f>S158*H158</f>
        <v>0</v>
      </c>
      <c r="AR158" s="13" t="s">
        <v>218</v>
      </c>
      <c r="AT158" s="13" t="s">
        <v>142</v>
      </c>
      <c r="AU158" s="13" t="s">
        <v>84</v>
      </c>
      <c r="AY158" s="13" t="s">
        <v>139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3" t="s">
        <v>82</v>
      </c>
      <c r="BK158" s="181">
        <f>ROUND(I158*H158,2)</f>
        <v>0</v>
      </c>
      <c r="BL158" s="13" t="s">
        <v>218</v>
      </c>
      <c r="BM158" s="13" t="s">
        <v>1261</v>
      </c>
    </row>
    <row r="159" spans="2:65" s="1" customFormat="1" ht="11.25">
      <c r="B159" s="30"/>
      <c r="C159" s="31"/>
      <c r="D159" s="182" t="s">
        <v>148</v>
      </c>
      <c r="E159" s="31"/>
      <c r="F159" s="183" t="s">
        <v>1262</v>
      </c>
      <c r="G159" s="31"/>
      <c r="H159" s="31"/>
      <c r="I159" s="99"/>
      <c r="J159" s="31"/>
      <c r="K159" s="31"/>
      <c r="L159" s="34"/>
      <c r="M159" s="184"/>
      <c r="N159" s="56"/>
      <c r="O159" s="56"/>
      <c r="P159" s="56"/>
      <c r="Q159" s="56"/>
      <c r="R159" s="56"/>
      <c r="S159" s="56"/>
      <c r="T159" s="57"/>
      <c r="AT159" s="13" t="s">
        <v>148</v>
      </c>
      <c r="AU159" s="13" t="s">
        <v>84</v>
      </c>
    </row>
    <row r="160" spans="2:65" s="1" customFormat="1" ht="16.5" customHeight="1">
      <c r="B160" s="30"/>
      <c r="C160" s="170" t="s">
        <v>289</v>
      </c>
      <c r="D160" s="170" t="s">
        <v>142</v>
      </c>
      <c r="E160" s="171" t="s">
        <v>1263</v>
      </c>
      <c r="F160" s="172" t="s">
        <v>1264</v>
      </c>
      <c r="G160" s="173" t="s">
        <v>145</v>
      </c>
      <c r="H160" s="174">
        <v>1</v>
      </c>
      <c r="I160" s="175"/>
      <c r="J160" s="176">
        <f>ROUND(I160*H160,2)</f>
        <v>0</v>
      </c>
      <c r="K160" s="172" t="s">
        <v>154</v>
      </c>
      <c r="L160" s="34"/>
      <c r="M160" s="177" t="s">
        <v>19</v>
      </c>
      <c r="N160" s="178" t="s">
        <v>45</v>
      </c>
      <c r="O160" s="56"/>
      <c r="P160" s="179">
        <f>O160*H160</f>
        <v>0</v>
      </c>
      <c r="Q160" s="179">
        <v>2.7999999999999998E-4</v>
      </c>
      <c r="R160" s="179">
        <f>Q160*H160</f>
        <v>2.7999999999999998E-4</v>
      </c>
      <c r="S160" s="179">
        <v>0</v>
      </c>
      <c r="T160" s="180">
        <f>S160*H160</f>
        <v>0</v>
      </c>
      <c r="AR160" s="13" t="s">
        <v>218</v>
      </c>
      <c r="AT160" s="13" t="s">
        <v>142</v>
      </c>
      <c r="AU160" s="13" t="s">
        <v>84</v>
      </c>
      <c r="AY160" s="13" t="s">
        <v>139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3" t="s">
        <v>82</v>
      </c>
      <c r="BK160" s="181">
        <f>ROUND(I160*H160,2)</f>
        <v>0</v>
      </c>
      <c r="BL160" s="13" t="s">
        <v>218</v>
      </c>
      <c r="BM160" s="13" t="s">
        <v>1265</v>
      </c>
    </row>
    <row r="161" spans="2:65" s="1" customFormat="1" ht="11.25">
      <c r="B161" s="30"/>
      <c r="C161" s="31"/>
      <c r="D161" s="182" t="s">
        <v>148</v>
      </c>
      <c r="E161" s="31"/>
      <c r="F161" s="183" t="s">
        <v>1266</v>
      </c>
      <c r="G161" s="31"/>
      <c r="H161" s="31"/>
      <c r="I161" s="99"/>
      <c r="J161" s="31"/>
      <c r="K161" s="31"/>
      <c r="L161" s="34"/>
      <c r="M161" s="184"/>
      <c r="N161" s="56"/>
      <c r="O161" s="56"/>
      <c r="P161" s="56"/>
      <c r="Q161" s="56"/>
      <c r="R161" s="56"/>
      <c r="S161" s="56"/>
      <c r="T161" s="57"/>
      <c r="AT161" s="13" t="s">
        <v>148</v>
      </c>
      <c r="AU161" s="13" t="s">
        <v>84</v>
      </c>
    </row>
    <row r="162" spans="2:65" s="1" customFormat="1" ht="16.5" customHeight="1">
      <c r="B162" s="30"/>
      <c r="C162" s="170" t="s">
        <v>294</v>
      </c>
      <c r="D162" s="170" t="s">
        <v>142</v>
      </c>
      <c r="E162" s="171" t="s">
        <v>1267</v>
      </c>
      <c r="F162" s="172" t="s">
        <v>1268</v>
      </c>
      <c r="G162" s="173" t="s">
        <v>479</v>
      </c>
      <c r="H162" s="195"/>
      <c r="I162" s="175"/>
      <c r="J162" s="176">
        <f>ROUND(I162*H162,2)</f>
        <v>0</v>
      </c>
      <c r="K162" s="172" t="s">
        <v>154</v>
      </c>
      <c r="L162" s="34"/>
      <c r="M162" s="177" t="s">
        <v>19</v>
      </c>
      <c r="N162" s="178" t="s">
        <v>45</v>
      </c>
      <c r="O162" s="56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13" t="s">
        <v>218</v>
      </c>
      <c r="AT162" s="13" t="s">
        <v>142</v>
      </c>
      <c r="AU162" s="13" t="s">
        <v>84</v>
      </c>
      <c r="AY162" s="13" t="s">
        <v>139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3" t="s">
        <v>82</v>
      </c>
      <c r="BK162" s="181">
        <f>ROUND(I162*H162,2)</f>
        <v>0</v>
      </c>
      <c r="BL162" s="13" t="s">
        <v>218</v>
      </c>
      <c r="BM162" s="13" t="s">
        <v>1269</v>
      </c>
    </row>
    <row r="163" spans="2:65" s="1" customFormat="1" ht="19.5">
      <c r="B163" s="30"/>
      <c r="C163" s="31"/>
      <c r="D163" s="182" t="s">
        <v>148</v>
      </c>
      <c r="E163" s="31"/>
      <c r="F163" s="183" t="s">
        <v>1270</v>
      </c>
      <c r="G163" s="31"/>
      <c r="H163" s="31"/>
      <c r="I163" s="99"/>
      <c r="J163" s="31"/>
      <c r="K163" s="31"/>
      <c r="L163" s="34"/>
      <c r="M163" s="184"/>
      <c r="N163" s="56"/>
      <c r="O163" s="56"/>
      <c r="P163" s="56"/>
      <c r="Q163" s="56"/>
      <c r="R163" s="56"/>
      <c r="S163" s="56"/>
      <c r="T163" s="57"/>
      <c r="AT163" s="13" t="s">
        <v>148</v>
      </c>
      <c r="AU163" s="13" t="s">
        <v>84</v>
      </c>
    </row>
    <row r="164" spans="2:65" s="10" customFormat="1" ht="22.9" customHeight="1">
      <c r="B164" s="154"/>
      <c r="C164" s="155"/>
      <c r="D164" s="156" t="s">
        <v>73</v>
      </c>
      <c r="E164" s="168" t="s">
        <v>618</v>
      </c>
      <c r="F164" s="168" t="s">
        <v>619</v>
      </c>
      <c r="G164" s="155"/>
      <c r="H164" s="155"/>
      <c r="I164" s="158"/>
      <c r="J164" s="169">
        <f>BK164</f>
        <v>0</v>
      </c>
      <c r="K164" s="155"/>
      <c r="L164" s="160"/>
      <c r="M164" s="161"/>
      <c r="N164" s="162"/>
      <c r="O164" s="162"/>
      <c r="P164" s="163">
        <f>SUM(P165:P184)</f>
        <v>0</v>
      </c>
      <c r="Q164" s="162"/>
      <c r="R164" s="163">
        <f>SUM(R165:R184)</f>
        <v>0.12659999999999999</v>
      </c>
      <c r="S164" s="162"/>
      <c r="T164" s="164">
        <f>SUM(T165:T184)</f>
        <v>0.17399999999999999</v>
      </c>
      <c r="AR164" s="165" t="s">
        <v>84</v>
      </c>
      <c r="AT164" s="166" t="s">
        <v>73</v>
      </c>
      <c r="AU164" s="166" t="s">
        <v>82</v>
      </c>
      <c r="AY164" s="165" t="s">
        <v>139</v>
      </c>
      <c r="BK164" s="167">
        <f>SUM(BK165:BK184)</f>
        <v>0</v>
      </c>
    </row>
    <row r="165" spans="2:65" s="1" customFormat="1" ht="16.5" customHeight="1">
      <c r="B165" s="30"/>
      <c r="C165" s="170" t="s">
        <v>299</v>
      </c>
      <c r="D165" s="170" t="s">
        <v>142</v>
      </c>
      <c r="E165" s="171" t="s">
        <v>1271</v>
      </c>
      <c r="F165" s="172" t="s">
        <v>1272</v>
      </c>
      <c r="G165" s="173" t="s">
        <v>145</v>
      </c>
      <c r="H165" s="174">
        <v>6</v>
      </c>
      <c r="I165" s="175"/>
      <c r="J165" s="176">
        <f>ROUND(I165*H165,2)</f>
        <v>0</v>
      </c>
      <c r="K165" s="172" t="s">
        <v>154</v>
      </c>
      <c r="L165" s="34"/>
      <c r="M165" s="177" t="s">
        <v>19</v>
      </c>
      <c r="N165" s="178" t="s">
        <v>45</v>
      </c>
      <c r="O165" s="56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13" t="s">
        <v>218</v>
      </c>
      <c r="AT165" s="13" t="s">
        <v>142</v>
      </c>
      <c r="AU165" s="13" t="s">
        <v>84</v>
      </c>
      <c r="AY165" s="13" t="s">
        <v>139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3" t="s">
        <v>82</v>
      </c>
      <c r="BK165" s="181">
        <f>ROUND(I165*H165,2)</f>
        <v>0</v>
      </c>
      <c r="BL165" s="13" t="s">
        <v>218</v>
      </c>
      <c r="BM165" s="13" t="s">
        <v>1273</v>
      </c>
    </row>
    <row r="166" spans="2:65" s="1" customFormat="1" ht="19.5">
      <c r="B166" s="30"/>
      <c r="C166" s="31"/>
      <c r="D166" s="182" t="s">
        <v>148</v>
      </c>
      <c r="E166" s="31"/>
      <c r="F166" s="183" t="s">
        <v>1274</v>
      </c>
      <c r="G166" s="31"/>
      <c r="H166" s="31"/>
      <c r="I166" s="99"/>
      <c r="J166" s="31"/>
      <c r="K166" s="31"/>
      <c r="L166" s="34"/>
      <c r="M166" s="184"/>
      <c r="N166" s="56"/>
      <c r="O166" s="56"/>
      <c r="P166" s="56"/>
      <c r="Q166" s="56"/>
      <c r="R166" s="56"/>
      <c r="S166" s="56"/>
      <c r="T166" s="57"/>
      <c r="AT166" s="13" t="s">
        <v>148</v>
      </c>
      <c r="AU166" s="13" t="s">
        <v>84</v>
      </c>
    </row>
    <row r="167" spans="2:65" s="1" customFormat="1" ht="16.5" customHeight="1">
      <c r="B167" s="30"/>
      <c r="C167" s="185" t="s">
        <v>304</v>
      </c>
      <c r="D167" s="185" t="s">
        <v>191</v>
      </c>
      <c r="E167" s="186" t="s">
        <v>1275</v>
      </c>
      <c r="F167" s="187" t="s">
        <v>1276</v>
      </c>
      <c r="G167" s="188" t="s">
        <v>145</v>
      </c>
      <c r="H167" s="189">
        <v>4</v>
      </c>
      <c r="I167" s="190"/>
      <c r="J167" s="191">
        <f>ROUND(I167*H167,2)</f>
        <v>0</v>
      </c>
      <c r="K167" s="187" t="s">
        <v>154</v>
      </c>
      <c r="L167" s="192"/>
      <c r="M167" s="193" t="s">
        <v>19</v>
      </c>
      <c r="N167" s="194" t="s">
        <v>45</v>
      </c>
      <c r="O167" s="56"/>
      <c r="P167" s="179">
        <f>O167*H167</f>
        <v>0</v>
      </c>
      <c r="Q167" s="179">
        <v>1.6E-2</v>
      </c>
      <c r="R167" s="179">
        <f>Q167*H167</f>
        <v>6.4000000000000001E-2</v>
      </c>
      <c r="S167" s="179">
        <v>0</v>
      </c>
      <c r="T167" s="180">
        <f>S167*H167</f>
        <v>0</v>
      </c>
      <c r="AR167" s="13" t="s">
        <v>294</v>
      </c>
      <c r="AT167" s="13" t="s">
        <v>191</v>
      </c>
      <c r="AU167" s="13" t="s">
        <v>84</v>
      </c>
      <c r="AY167" s="13" t="s">
        <v>139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3" t="s">
        <v>82</v>
      </c>
      <c r="BK167" s="181">
        <f>ROUND(I167*H167,2)</f>
        <v>0</v>
      </c>
      <c r="BL167" s="13" t="s">
        <v>218</v>
      </c>
      <c r="BM167" s="13" t="s">
        <v>1277</v>
      </c>
    </row>
    <row r="168" spans="2:65" s="1" customFormat="1" ht="11.25">
      <c r="B168" s="30"/>
      <c r="C168" s="31"/>
      <c r="D168" s="182" t="s">
        <v>148</v>
      </c>
      <c r="E168" s="31"/>
      <c r="F168" s="183" t="s">
        <v>1276</v>
      </c>
      <c r="G168" s="31"/>
      <c r="H168" s="31"/>
      <c r="I168" s="99"/>
      <c r="J168" s="31"/>
      <c r="K168" s="31"/>
      <c r="L168" s="34"/>
      <c r="M168" s="184"/>
      <c r="N168" s="56"/>
      <c r="O168" s="56"/>
      <c r="P168" s="56"/>
      <c r="Q168" s="56"/>
      <c r="R168" s="56"/>
      <c r="S168" s="56"/>
      <c r="T168" s="57"/>
      <c r="AT168" s="13" t="s">
        <v>148</v>
      </c>
      <c r="AU168" s="13" t="s">
        <v>84</v>
      </c>
    </row>
    <row r="169" spans="2:65" s="1" customFormat="1" ht="16.5" customHeight="1">
      <c r="B169" s="30"/>
      <c r="C169" s="185" t="s">
        <v>309</v>
      </c>
      <c r="D169" s="185" t="s">
        <v>191</v>
      </c>
      <c r="E169" s="186" t="s">
        <v>1278</v>
      </c>
      <c r="F169" s="187" t="s">
        <v>1279</v>
      </c>
      <c r="G169" s="188" t="s">
        <v>145</v>
      </c>
      <c r="H169" s="189">
        <v>2</v>
      </c>
      <c r="I169" s="190"/>
      <c r="J169" s="191">
        <f>ROUND(I169*H169,2)</f>
        <v>0</v>
      </c>
      <c r="K169" s="187" t="s">
        <v>154</v>
      </c>
      <c r="L169" s="192"/>
      <c r="M169" s="193" t="s">
        <v>19</v>
      </c>
      <c r="N169" s="194" t="s">
        <v>45</v>
      </c>
      <c r="O169" s="56"/>
      <c r="P169" s="179">
        <f>O169*H169</f>
        <v>0</v>
      </c>
      <c r="Q169" s="179">
        <v>1.38E-2</v>
      </c>
      <c r="R169" s="179">
        <f>Q169*H169</f>
        <v>2.76E-2</v>
      </c>
      <c r="S169" s="179">
        <v>0</v>
      </c>
      <c r="T169" s="180">
        <f>S169*H169</f>
        <v>0</v>
      </c>
      <c r="AR169" s="13" t="s">
        <v>294</v>
      </c>
      <c r="AT169" s="13" t="s">
        <v>191</v>
      </c>
      <c r="AU169" s="13" t="s">
        <v>84</v>
      </c>
      <c r="AY169" s="13" t="s">
        <v>139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3" t="s">
        <v>82</v>
      </c>
      <c r="BK169" s="181">
        <f>ROUND(I169*H169,2)</f>
        <v>0</v>
      </c>
      <c r="BL169" s="13" t="s">
        <v>218</v>
      </c>
      <c r="BM169" s="13" t="s">
        <v>1280</v>
      </c>
    </row>
    <row r="170" spans="2:65" s="1" customFormat="1" ht="11.25">
      <c r="B170" s="30"/>
      <c r="C170" s="31"/>
      <c r="D170" s="182" t="s">
        <v>148</v>
      </c>
      <c r="E170" s="31"/>
      <c r="F170" s="183" t="s">
        <v>1279</v>
      </c>
      <c r="G170" s="31"/>
      <c r="H170" s="31"/>
      <c r="I170" s="99"/>
      <c r="J170" s="31"/>
      <c r="K170" s="31"/>
      <c r="L170" s="34"/>
      <c r="M170" s="184"/>
      <c r="N170" s="56"/>
      <c r="O170" s="56"/>
      <c r="P170" s="56"/>
      <c r="Q170" s="56"/>
      <c r="R170" s="56"/>
      <c r="S170" s="56"/>
      <c r="T170" s="57"/>
      <c r="AT170" s="13" t="s">
        <v>148</v>
      </c>
      <c r="AU170" s="13" t="s">
        <v>84</v>
      </c>
    </row>
    <row r="171" spans="2:65" s="1" customFormat="1" ht="16.5" customHeight="1">
      <c r="B171" s="30"/>
      <c r="C171" s="170" t="s">
        <v>314</v>
      </c>
      <c r="D171" s="170" t="s">
        <v>142</v>
      </c>
      <c r="E171" s="171" t="s">
        <v>1281</v>
      </c>
      <c r="F171" s="172" t="s">
        <v>1282</v>
      </c>
      <c r="G171" s="173" t="s">
        <v>145</v>
      </c>
      <c r="H171" s="174">
        <v>2</v>
      </c>
      <c r="I171" s="175"/>
      <c r="J171" s="176">
        <f>ROUND(I171*H171,2)</f>
        <v>0</v>
      </c>
      <c r="K171" s="172" t="s">
        <v>154</v>
      </c>
      <c r="L171" s="34"/>
      <c r="M171" s="177" t="s">
        <v>19</v>
      </c>
      <c r="N171" s="178" t="s">
        <v>45</v>
      </c>
      <c r="O171" s="56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13" t="s">
        <v>218</v>
      </c>
      <c r="AT171" s="13" t="s">
        <v>142</v>
      </c>
      <c r="AU171" s="13" t="s">
        <v>84</v>
      </c>
      <c r="AY171" s="13" t="s">
        <v>139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3" t="s">
        <v>82</v>
      </c>
      <c r="BK171" s="181">
        <f>ROUND(I171*H171,2)</f>
        <v>0</v>
      </c>
      <c r="BL171" s="13" t="s">
        <v>218</v>
      </c>
      <c r="BM171" s="13" t="s">
        <v>1283</v>
      </c>
    </row>
    <row r="172" spans="2:65" s="1" customFormat="1" ht="19.5">
      <c r="B172" s="30"/>
      <c r="C172" s="31"/>
      <c r="D172" s="182" t="s">
        <v>148</v>
      </c>
      <c r="E172" s="31"/>
      <c r="F172" s="183" t="s">
        <v>1284</v>
      </c>
      <c r="G172" s="31"/>
      <c r="H172" s="31"/>
      <c r="I172" s="99"/>
      <c r="J172" s="31"/>
      <c r="K172" s="31"/>
      <c r="L172" s="34"/>
      <c r="M172" s="184"/>
      <c r="N172" s="56"/>
      <c r="O172" s="56"/>
      <c r="P172" s="56"/>
      <c r="Q172" s="56"/>
      <c r="R172" s="56"/>
      <c r="S172" s="56"/>
      <c r="T172" s="57"/>
      <c r="AT172" s="13" t="s">
        <v>148</v>
      </c>
      <c r="AU172" s="13" t="s">
        <v>84</v>
      </c>
    </row>
    <row r="173" spans="2:65" s="1" customFormat="1" ht="16.5" customHeight="1">
      <c r="B173" s="30"/>
      <c r="C173" s="185" t="s">
        <v>319</v>
      </c>
      <c r="D173" s="185" t="s">
        <v>191</v>
      </c>
      <c r="E173" s="186" t="s">
        <v>1285</v>
      </c>
      <c r="F173" s="187" t="s">
        <v>1286</v>
      </c>
      <c r="G173" s="188" t="s">
        <v>145</v>
      </c>
      <c r="H173" s="189">
        <v>2</v>
      </c>
      <c r="I173" s="190"/>
      <c r="J173" s="191">
        <f>ROUND(I173*H173,2)</f>
        <v>0</v>
      </c>
      <c r="K173" s="187" t="s">
        <v>154</v>
      </c>
      <c r="L173" s="192"/>
      <c r="M173" s="193" t="s">
        <v>19</v>
      </c>
      <c r="N173" s="194" t="s">
        <v>45</v>
      </c>
      <c r="O173" s="56"/>
      <c r="P173" s="179">
        <f>O173*H173</f>
        <v>0</v>
      </c>
      <c r="Q173" s="179">
        <v>1.7500000000000002E-2</v>
      </c>
      <c r="R173" s="179">
        <f>Q173*H173</f>
        <v>3.5000000000000003E-2</v>
      </c>
      <c r="S173" s="179">
        <v>0</v>
      </c>
      <c r="T173" s="180">
        <f>S173*H173</f>
        <v>0</v>
      </c>
      <c r="AR173" s="13" t="s">
        <v>294</v>
      </c>
      <c r="AT173" s="13" t="s">
        <v>191</v>
      </c>
      <c r="AU173" s="13" t="s">
        <v>84</v>
      </c>
      <c r="AY173" s="13" t="s">
        <v>139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3" t="s">
        <v>82</v>
      </c>
      <c r="BK173" s="181">
        <f>ROUND(I173*H173,2)</f>
        <v>0</v>
      </c>
      <c r="BL173" s="13" t="s">
        <v>218</v>
      </c>
      <c r="BM173" s="13" t="s">
        <v>1287</v>
      </c>
    </row>
    <row r="174" spans="2:65" s="1" customFormat="1" ht="11.25">
      <c r="B174" s="30"/>
      <c r="C174" s="31"/>
      <c r="D174" s="182" t="s">
        <v>148</v>
      </c>
      <c r="E174" s="31"/>
      <c r="F174" s="183" t="s">
        <v>1286</v>
      </c>
      <c r="G174" s="31"/>
      <c r="H174" s="31"/>
      <c r="I174" s="99"/>
      <c r="J174" s="31"/>
      <c r="K174" s="31"/>
      <c r="L174" s="34"/>
      <c r="M174" s="184"/>
      <c r="N174" s="56"/>
      <c r="O174" s="56"/>
      <c r="P174" s="56"/>
      <c r="Q174" s="56"/>
      <c r="R174" s="56"/>
      <c r="S174" s="56"/>
      <c r="T174" s="57"/>
      <c r="AT174" s="13" t="s">
        <v>148</v>
      </c>
      <c r="AU174" s="13" t="s">
        <v>84</v>
      </c>
    </row>
    <row r="175" spans="2:65" s="1" customFormat="1" ht="16.5" customHeight="1">
      <c r="B175" s="30"/>
      <c r="C175" s="170" t="s">
        <v>324</v>
      </c>
      <c r="D175" s="170" t="s">
        <v>142</v>
      </c>
      <c r="E175" s="171" t="s">
        <v>1288</v>
      </c>
      <c r="F175" s="172" t="s">
        <v>1289</v>
      </c>
      <c r="G175" s="173" t="s">
        <v>145</v>
      </c>
      <c r="H175" s="174">
        <v>8</v>
      </c>
      <c r="I175" s="175"/>
      <c r="J175" s="176">
        <f>ROUND(I175*H175,2)</f>
        <v>0</v>
      </c>
      <c r="K175" s="172" t="s">
        <v>19</v>
      </c>
      <c r="L175" s="34"/>
      <c r="M175" s="177" t="s">
        <v>19</v>
      </c>
      <c r="N175" s="178" t="s">
        <v>45</v>
      </c>
      <c r="O175" s="56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13" t="s">
        <v>218</v>
      </c>
      <c r="AT175" s="13" t="s">
        <v>142</v>
      </c>
      <c r="AU175" s="13" t="s">
        <v>84</v>
      </c>
      <c r="AY175" s="13" t="s">
        <v>139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3" t="s">
        <v>82</v>
      </c>
      <c r="BK175" s="181">
        <f>ROUND(I175*H175,2)</f>
        <v>0</v>
      </c>
      <c r="BL175" s="13" t="s">
        <v>218</v>
      </c>
      <c r="BM175" s="13" t="s">
        <v>1290</v>
      </c>
    </row>
    <row r="176" spans="2:65" s="1" customFormat="1" ht="11.25">
      <c r="B176" s="30"/>
      <c r="C176" s="31"/>
      <c r="D176" s="182" t="s">
        <v>148</v>
      </c>
      <c r="E176" s="31"/>
      <c r="F176" s="183" t="s">
        <v>1289</v>
      </c>
      <c r="G176" s="31"/>
      <c r="H176" s="31"/>
      <c r="I176" s="99"/>
      <c r="J176" s="31"/>
      <c r="K176" s="31"/>
      <c r="L176" s="34"/>
      <c r="M176" s="184"/>
      <c r="N176" s="56"/>
      <c r="O176" s="56"/>
      <c r="P176" s="56"/>
      <c r="Q176" s="56"/>
      <c r="R176" s="56"/>
      <c r="S176" s="56"/>
      <c r="T176" s="57"/>
      <c r="AT176" s="13" t="s">
        <v>148</v>
      </c>
      <c r="AU176" s="13" t="s">
        <v>84</v>
      </c>
    </row>
    <row r="177" spans="2:65" s="1" customFormat="1" ht="16.5" customHeight="1">
      <c r="B177" s="30"/>
      <c r="C177" s="170" t="s">
        <v>329</v>
      </c>
      <c r="D177" s="170" t="s">
        <v>142</v>
      </c>
      <c r="E177" s="171" t="s">
        <v>1291</v>
      </c>
      <c r="F177" s="172" t="s">
        <v>1292</v>
      </c>
      <c r="G177" s="173" t="s">
        <v>145</v>
      </c>
      <c r="H177" s="174">
        <v>8</v>
      </c>
      <c r="I177" s="175"/>
      <c r="J177" s="176">
        <f>ROUND(I177*H177,2)</f>
        <v>0</v>
      </c>
      <c r="K177" s="172" t="s">
        <v>19</v>
      </c>
      <c r="L177" s="34"/>
      <c r="M177" s="177" t="s">
        <v>19</v>
      </c>
      <c r="N177" s="178" t="s">
        <v>45</v>
      </c>
      <c r="O177" s="56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13" t="s">
        <v>218</v>
      </c>
      <c r="AT177" s="13" t="s">
        <v>142</v>
      </c>
      <c r="AU177" s="13" t="s">
        <v>84</v>
      </c>
      <c r="AY177" s="13" t="s">
        <v>139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3" t="s">
        <v>82</v>
      </c>
      <c r="BK177" s="181">
        <f>ROUND(I177*H177,2)</f>
        <v>0</v>
      </c>
      <c r="BL177" s="13" t="s">
        <v>218</v>
      </c>
      <c r="BM177" s="13" t="s">
        <v>1293</v>
      </c>
    </row>
    <row r="178" spans="2:65" s="1" customFormat="1" ht="11.25">
      <c r="B178" s="30"/>
      <c r="C178" s="31"/>
      <c r="D178" s="182" t="s">
        <v>148</v>
      </c>
      <c r="E178" s="31"/>
      <c r="F178" s="183" t="s">
        <v>1292</v>
      </c>
      <c r="G178" s="31"/>
      <c r="H178" s="31"/>
      <c r="I178" s="99"/>
      <c r="J178" s="31"/>
      <c r="K178" s="31"/>
      <c r="L178" s="34"/>
      <c r="M178" s="184"/>
      <c r="N178" s="56"/>
      <c r="O178" s="56"/>
      <c r="P178" s="56"/>
      <c r="Q178" s="56"/>
      <c r="R178" s="56"/>
      <c r="S178" s="56"/>
      <c r="T178" s="57"/>
      <c r="AT178" s="13" t="s">
        <v>148</v>
      </c>
      <c r="AU178" s="13" t="s">
        <v>84</v>
      </c>
    </row>
    <row r="179" spans="2:65" s="1" customFormat="1" ht="16.5" customHeight="1">
      <c r="B179" s="30"/>
      <c r="C179" s="170" t="s">
        <v>334</v>
      </c>
      <c r="D179" s="170" t="s">
        <v>142</v>
      </c>
      <c r="E179" s="171" t="s">
        <v>1294</v>
      </c>
      <c r="F179" s="172" t="s">
        <v>1295</v>
      </c>
      <c r="G179" s="173" t="s">
        <v>269</v>
      </c>
      <c r="H179" s="174">
        <v>1</v>
      </c>
      <c r="I179" s="175"/>
      <c r="J179" s="176">
        <f>ROUND(I179*H179,2)</f>
        <v>0</v>
      </c>
      <c r="K179" s="172" t="s">
        <v>19</v>
      </c>
      <c r="L179" s="34"/>
      <c r="M179" s="177" t="s">
        <v>19</v>
      </c>
      <c r="N179" s="178" t="s">
        <v>45</v>
      </c>
      <c r="O179" s="56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13" t="s">
        <v>218</v>
      </c>
      <c r="AT179" s="13" t="s">
        <v>142</v>
      </c>
      <c r="AU179" s="13" t="s">
        <v>84</v>
      </c>
      <c r="AY179" s="13" t="s">
        <v>139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3" t="s">
        <v>82</v>
      </c>
      <c r="BK179" s="181">
        <f>ROUND(I179*H179,2)</f>
        <v>0</v>
      </c>
      <c r="BL179" s="13" t="s">
        <v>218</v>
      </c>
      <c r="BM179" s="13" t="s">
        <v>1296</v>
      </c>
    </row>
    <row r="180" spans="2:65" s="1" customFormat="1" ht="29.25">
      <c r="B180" s="30"/>
      <c r="C180" s="31"/>
      <c r="D180" s="182" t="s">
        <v>148</v>
      </c>
      <c r="E180" s="31"/>
      <c r="F180" s="183" t="s">
        <v>1297</v>
      </c>
      <c r="G180" s="31"/>
      <c r="H180" s="31"/>
      <c r="I180" s="99"/>
      <c r="J180" s="31"/>
      <c r="K180" s="31"/>
      <c r="L180" s="34"/>
      <c r="M180" s="184"/>
      <c r="N180" s="56"/>
      <c r="O180" s="56"/>
      <c r="P180" s="56"/>
      <c r="Q180" s="56"/>
      <c r="R180" s="56"/>
      <c r="S180" s="56"/>
      <c r="T180" s="57"/>
      <c r="AT180" s="13" t="s">
        <v>148</v>
      </c>
      <c r="AU180" s="13" t="s">
        <v>84</v>
      </c>
    </row>
    <row r="181" spans="2:65" s="1" customFormat="1" ht="16.5" customHeight="1">
      <c r="B181" s="30"/>
      <c r="C181" s="170" t="s">
        <v>339</v>
      </c>
      <c r="D181" s="170" t="s">
        <v>142</v>
      </c>
      <c r="E181" s="171" t="s">
        <v>1298</v>
      </c>
      <c r="F181" s="172" t="s">
        <v>1299</v>
      </c>
      <c r="G181" s="173" t="s">
        <v>145</v>
      </c>
      <c r="H181" s="174">
        <v>1</v>
      </c>
      <c r="I181" s="175"/>
      <c r="J181" s="176">
        <f>ROUND(I181*H181,2)</f>
        <v>0</v>
      </c>
      <c r="K181" s="172" t="s">
        <v>154</v>
      </c>
      <c r="L181" s="34"/>
      <c r="M181" s="177" t="s">
        <v>19</v>
      </c>
      <c r="N181" s="178" t="s">
        <v>45</v>
      </c>
      <c r="O181" s="56"/>
      <c r="P181" s="179">
        <f>O181*H181</f>
        <v>0</v>
      </c>
      <c r="Q181" s="179">
        <v>0</v>
      </c>
      <c r="R181" s="179">
        <f>Q181*H181</f>
        <v>0</v>
      </c>
      <c r="S181" s="179">
        <v>0.17399999999999999</v>
      </c>
      <c r="T181" s="180">
        <f>S181*H181</f>
        <v>0.17399999999999999</v>
      </c>
      <c r="AR181" s="13" t="s">
        <v>218</v>
      </c>
      <c r="AT181" s="13" t="s">
        <v>142</v>
      </c>
      <c r="AU181" s="13" t="s">
        <v>84</v>
      </c>
      <c r="AY181" s="13" t="s">
        <v>139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3" t="s">
        <v>82</v>
      </c>
      <c r="BK181" s="181">
        <f>ROUND(I181*H181,2)</f>
        <v>0</v>
      </c>
      <c r="BL181" s="13" t="s">
        <v>218</v>
      </c>
      <c r="BM181" s="13" t="s">
        <v>1300</v>
      </c>
    </row>
    <row r="182" spans="2:65" s="1" customFormat="1" ht="11.25">
      <c r="B182" s="30"/>
      <c r="C182" s="31"/>
      <c r="D182" s="182" t="s">
        <v>148</v>
      </c>
      <c r="E182" s="31"/>
      <c r="F182" s="183" t="s">
        <v>1301</v>
      </c>
      <c r="G182" s="31"/>
      <c r="H182" s="31"/>
      <c r="I182" s="99"/>
      <c r="J182" s="31"/>
      <c r="K182" s="31"/>
      <c r="L182" s="34"/>
      <c r="M182" s="184"/>
      <c r="N182" s="56"/>
      <c r="O182" s="56"/>
      <c r="P182" s="56"/>
      <c r="Q182" s="56"/>
      <c r="R182" s="56"/>
      <c r="S182" s="56"/>
      <c r="T182" s="57"/>
      <c r="AT182" s="13" t="s">
        <v>148</v>
      </c>
      <c r="AU182" s="13" t="s">
        <v>84</v>
      </c>
    </row>
    <row r="183" spans="2:65" s="1" customFormat="1" ht="16.5" customHeight="1">
      <c r="B183" s="30"/>
      <c r="C183" s="170" t="s">
        <v>344</v>
      </c>
      <c r="D183" s="170" t="s">
        <v>142</v>
      </c>
      <c r="E183" s="171" t="s">
        <v>1302</v>
      </c>
      <c r="F183" s="172" t="s">
        <v>1303</v>
      </c>
      <c r="G183" s="173" t="s">
        <v>479</v>
      </c>
      <c r="H183" s="195"/>
      <c r="I183" s="175"/>
      <c r="J183" s="176">
        <f>ROUND(I183*H183,2)</f>
        <v>0</v>
      </c>
      <c r="K183" s="172" t="s">
        <v>154</v>
      </c>
      <c r="L183" s="34"/>
      <c r="M183" s="177" t="s">
        <v>19</v>
      </c>
      <c r="N183" s="178" t="s">
        <v>45</v>
      </c>
      <c r="O183" s="56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13" t="s">
        <v>218</v>
      </c>
      <c r="AT183" s="13" t="s">
        <v>142</v>
      </c>
      <c r="AU183" s="13" t="s">
        <v>84</v>
      </c>
      <c r="AY183" s="13" t="s">
        <v>139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3" t="s">
        <v>82</v>
      </c>
      <c r="BK183" s="181">
        <f>ROUND(I183*H183,2)</f>
        <v>0</v>
      </c>
      <c r="BL183" s="13" t="s">
        <v>218</v>
      </c>
      <c r="BM183" s="13" t="s">
        <v>1304</v>
      </c>
    </row>
    <row r="184" spans="2:65" s="1" customFormat="1" ht="19.5">
      <c r="B184" s="30"/>
      <c r="C184" s="31"/>
      <c r="D184" s="182" t="s">
        <v>148</v>
      </c>
      <c r="E184" s="31"/>
      <c r="F184" s="183" t="s">
        <v>1305</v>
      </c>
      <c r="G184" s="31"/>
      <c r="H184" s="31"/>
      <c r="I184" s="99"/>
      <c r="J184" s="31"/>
      <c r="K184" s="31"/>
      <c r="L184" s="34"/>
      <c r="M184" s="184"/>
      <c r="N184" s="56"/>
      <c r="O184" s="56"/>
      <c r="P184" s="56"/>
      <c r="Q184" s="56"/>
      <c r="R184" s="56"/>
      <c r="S184" s="56"/>
      <c r="T184" s="57"/>
      <c r="AT184" s="13" t="s">
        <v>148</v>
      </c>
      <c r="AU184" s="13" t="s">
        <v>84</v>
      </c>
    </row>
    <row r="185" spans="2:65" s="10" customFormat="1" ht="22.9" customHeight="1">
      <c r="B185" s="154"/>
      <c r="C185" s="155"/>
      <c r="D185" s="156" t="s">
        <v>73</v>
      </c>
      <c r="E185" s="168" t="s">
        <v>1112</v>
      </c>
      <c r="F185" s="168" t="s">
        <v>1113</v>
      </c>
      <c r="G185" s="155"/>
      <c r="H185" s="155"/>
      <c r="I185" s="158"/>
      <c r="J185" s="169">
        <f>BK185</f>
        <v>0</v>
      </c>
      <c r="K185" s="155"/>
      <c r="L185" s="160"/>
      <c r="M185" s="161"/>
      <c r="N185" s="162"/>
      <c r="O185" s="162"/>
      <c r="P185" s="163">
        <f>SUM(P186:P201)</f>
        <v>0</v>
      </c>
      <c r="Q185" s="162"/>
      <c r="R185" s="163">
        <f>SUM(R186:R201)</f>
        <v>2.5926791299999996</v>
      </c>
      <c r="S185" s="162"/>
      <c r="T185" s="164">
        <f>SUM(T186:T201)</f>
        <v>4.1109979000000001</v>
      </c>
      <c r="AR185" s="165" t="s">
        <v>84</v>
      </c>
      <c r="AT185" s="166" t="s">
        <v>73</v>
      </c>
      <c r="AU185" s="166" t="s">
        <v>82</v>
      </c>
      <c r="AY185" s="165" t="s">
        <v>139</v>
      </c>
      <c r="BK185" s="167">
        <f>SUM(BK186:BK201)</f>
        <v>0</v>
      </c>
    </row>
    <row r="186" spans="2:65" s="1" customFormat="1" ht="16.5" customHeight="1">
      <c r="B186" s="30"/>
      <c r="C186" s="170" t="s">
        <v>349</v>
      </c>
      <c r="D186" s="170" t="s">
        <v>142</v>
      </c>
      <c r="E186" s="171" t="s">
        <v>1306</v>
      </c>
      <c r="F186" s="172" t="s">
        <v>1307</v>
      </c>
      <c r="G186" s="173" t="s">
        <v>153</v>
      </c>
      <c r="H186" s="174">
        <v>33.340000000000003</v>
      </c>
      <c r="I186" s="175"/>
      <c r="J186" s="176">
        <f>ROUND(I186*H186,2)</f>
        <v>0</v>
      </c>
      <c r="K186" s="172" t="s">
        <v>19</v>
      </c>
      <c r="L186" s="34"/>
      <c r="M186" s="177" t="s">
        <v>19</v>
      </c>
      <c r="N186" s="178" t="s">
        <v>45</v>
      </c>
      <c r="O186" s="56"/>
      <c r="P186" s="179">
        <f>O186*H186</f>
        <v>0</v>
      </c>
      <c r="Q186" s="179">
        <v>2.9999999999999997E-4</v>
      </c>
      <c r="R186" s="179">
        <f>Q186*H186</f>
        <v>1.0002E-2</v>
      </c>
      <c r="S186" s="179">
        <v>0</v>
      </c>
      <c r="T186" s="180">
        <f>S186*H186</f>
        <v>0</v>
      </c>
      <c r="AR186" s="13" t="s">
        <v>218</v>
      </c>
      <c r="AT186" s="13" t="s">
        <v>142</v>
      </c>
      <c r="AU186" s="13" t="s">
        <v>84</v>
      </c>
      <c r="AY186" s="13" t="s">
        <v>139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3" t="s">
        <v>82</v>
      </c>
      <c r="BK186" s="181">
        <f>ROUND(I186*H186,2)</f>
        <v>0</v>
      </c>
      <c r="BL186" s="13" t="s">
        <v>218</v>
      </c>
      <c r="BM186" s="13" t="s">
        <v>1308</v>
      </c>
    </row>
    <row r="187" spans="2:65" s="1" customFormat="1" ht="11.25">
      <c r="B187" s="30"/>
      <c r="C187" s="31"/>
      <c r="D187" s="182" t="s">
        <v>148</v>
      </c>
      <c r="E187" s="31"/>
      <c r="F187" s="183" t="s">
        <v>1307</v>
      </c>
      <c r="G187" s="31"/>
      <c r="H187" s="31"/>
      <c r="I187" s="99"/>
      <c r="J187" s="31"/>
      <c r="K187" s="31"/>
      <c r="L187" s="34"/>
      <c r="M187" s="184"/>
      <c r="N187" s="56"/>
      <c r="O187" s="56"/>
      <c r="P187" s="56"/>
      <c r="Q187" s="56"/>
      <c r="R187" s="56"/>
      <c r="S187" s="56"/>
      <c r="T187" s="57"/>
      <c r="AT187" s="13" t="s">
        <v>148</v>
      </c>
      <c r="AU187" s="13" t="s">
        <v>84</v>
      </c>
    </row>
    <row r="188" spans="2:65" s="1" customFormat="1" ht="16.5" customHeight="1">
      <c r="B188" s="30"/>
      <c r="C188" s="170" t="s">
        <v>354</v>
      </c>
      <c r="D188" s="170" t="s">
        <v>142</v>
      </c>
      <c r="E188" s="171" t="s">
        <v>1309</v>
      </c>
      <c r="F188" s="172" t="s">
        <v>1310</v>
      </c>
      <c r="G188" s="173" t="s">
        <v>163</v>
      </c>
      <c r="H188" s="174">
        <v>57.8</v>
      </c>
      <c r="I188" s="175"/>
      <c r="J188" s="176">
        <f>ROUND(I188*H188,2)</f>
        <v>0</v>
      </c>
      <c r="K188" s="172" t="s">
        <v>154</v>
      </c>
      <c r="L188" s="34"/>
      <c r="M188" s="177" t="s">
        <v>19</v>
      </c>
      <c r="N188" s="178" t="s">
        <v>45</v>
      </c>
      <c r="O188" s="56"/>
      <c r="P188" s="179">
        <f>O188*H188</f>
        <v>0</v>
      </c>
      <c r="Q188" s="179">
        <v>0</v>
      </c>
      <c r="R188" s="179">
        <f>Q188*H188</f>
        <v>0</v>
      </c>
      <c r="S188" s="179">
        <v>1.174E-2</v>
      </c>
      <c r="T188" s="180">
        <f>S188*H188</f>
        <v>0.67857199999999995</v>
      </c>
      <c r="AR188" s="13" t="s">
        <v>218</v>
      </c>
      <c r="AT188" s="13" t="s">
        <v>142</v>
      </c>
      <c r="AU188" s="13" t="s">
        <v>84</v>
      </c>
      <c r="AY188" s="13" t="s">
        <v>139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3" t="s">
        <v>82</v>
      </c>
      <c r="BK188" s="181">
        <f>ROUND(I188*H188,2)</f>
        <v>0</v>
      </c>
      <c r="BL188" s="13" t="s">
        <v>218</v>
      </c>
      <c r="BM188" s="13" t="s">
        <v>1311</v>
      </c>
    </row>
    <row r="189" spans="2:65" s="1" customFormat="1" ht="11.25">
      <c r="B189" s="30"/>
      <c r="C189" s="31"/>
      <c r="D189" s="182" t="s">
        <v>148</v>
      </c>
      <c r="E189" s="31"/>
      <c r="F189" s="183" t="s">
        <v>1310</v>
      </c>
      <c r="G189" s="31"/>
      <c r="H189" s="31"/>
      <c r="I189" s="99"/>
      <c r="J189" s="31"/>
      <c r="K189" s="31"/>
      <c r="L189" s="34"/>
      <c r="M189" s="184"/>
      <c r="N189" s="56"/>
      <c r="O189" s="56"/>
      <c r="P189" s="56"/>
      <c r="Q189" s="56"/>
      <c r="R189" s="56"/>
      <c r="S189" s="56"/>
      <c r="T189" s="57"/>
      <c r="AT189" s="13" t="s">
        <v>148</v>
      </c>
      <c r="AU189" s="13" t="s">
        <v>84</v>
      </c>
    </row>
    <row r="190" spans="2:65" s="1" customFormat="1" ht="16.5" customHeight="1">
      <c r="B190" s="30"/>
      <c r="C190" s="170" t="s">
        <v>359</v>
      </c>
      <c r="D190" s="170" t="s">
        <v>142</v>
      </c>
      <c r="E190" s="171" t="s">
        <v>1312</v>
      </c>
      <c r="F190" s="172" t="s">
        <v>1313</v>
      </c>
      <c r="G190" s="173" t="s">
        <v>163</v>
      </c>
      <c r="H190" s="174">
        <v>57.8</v>
      </c>
      <c r="I190" s="175"/>
      <c r="J190" s="176">
        <f>ROUND(I190*H190,2)</f>
        <v>0</v>
      </c>
      <c r="K190" s="172" t="s">
        <v>154</v>
      </c>
      <c r="L190" s="34"/>
      <c r="M190" s="177" t="s">
        <v>19</v>
      </c>
      <c r="N190" s="178" t="s">
        <v>45</v>
      </c>
      <c r="O190" s="56"/>
      <c r="P190" s="179">
        <f>O190*H190</f>
        <v>0</v>
      </c>
      <c r="Q190" s="179">
        <v>4.2999999999999999E-4</v>
      </c>
      <c r="R190" s="179">
        <f>Q190*H190</f>
        <v>2.4853999999999998E-2</v>
      </c>
      <c r="S190" s="179">
        <v>0</v>
      </c>
      <c r="T190" s="180">
        <f>S190*H190</f>
        <v>0</v>
      </c>
      <c r="AR190" s="13" t="s">
        <v>218</v>
      </c>
      <c r="AT190" s="13" t="s">
        <v>142</v>
      </c>
      <c r="AU190" s="13" t="s">
        <v>84</v>
      </c>
      <c r="AY190" s="13" t="s">
        <v>139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3" t="s">
        <v>82</v>
      </c>
      <c r="BK190" s="181">
        <f>ROUND(I190*H190,2)</f>
        <v>0</v>
      </c>
      <c r="BL190" s="13" t="s">
        <v>218</v>
      </c>
      <c r="BM190" s="13" t="s">
        <v>1314</v>
      </c>
    </row>
    <row r="191" spans="2:65" s="1" customFormat="1" ht="11.25">
      <c r="B191" s="30"/>
      <c r="C191" s="31"/>
      <c r="D191" s="182" t="s">
        <v>148</v>
      </c>
      <c r="E191" s="31"/>
      <c r="F191" s="183" t="s">
        <v>1315</v>
      </c>
      <c r="G191" s="31"/>
      <c r="H191" s="31"/>
      <c r="I191" s="99"/>
      <c r="J191" s="31"/>
      <c r="K191" s="31"/>
      <c r="L191" s="34"/>
      <c r="M191" s="184"/>
      <c r="N191" s="56"/>
      <c r="O191" s="56"/>
      <c r="P191" s="56"/>
      <c r="Q191" s="56"/>
      <c r="R191" s="56"/>
      <c r="S191" s="56"/>
      <c r="T191" s="57"/>
      <c r="AT191" s="13" t="s">
        <v>148</v>
      </c>
      <c r="AU191" s="13" t="s">
        <v>84</v>
      </c>
    </row>
    <row r="192" spans="2:65" s="1" customFormat="1" ht="16.5" customHeight="1">
      <c r="B192" s="30"/>
      <c r="C192" s="185" t="s">
        <v>364</v>
      </c>
      <c r="D192" s="185" t="s">
        <v>191</v>
      </c>
      <c r="E192" s="186" t="s">
        <v>1316</v>
      </c>
      <c r="F192" s="187" t="s">
        <v>1317</v>
      </c>
      <c r="G192" s="188" t="s">
        <v>145</v>
      </c>
      <c r="H192" s="189">
        <v>192.667</v>
      </c>
      <c r="I192" s="190"/>
      <c r="J192" s="191">
        <f>ROUND(I192*H192,2)</f>
        <v>0</v>
      </c>
      <c r="K192" s="187" t="s">
        <v>154</v>
      </c>
      <c r="L192" s="192"/>
      <c r="M192" s="193" t="s">
        <v>19</v>
      </c>
      <c r="N192" s="194" t="s">
        <v>45</v>
      </c>
      <c r="O192" s="56"/>
      <c r="P192" s="179">
        <f>O192*H192</f>
        <v>0</v>
      </c>
      <c r="Q192" s="179">
        <v>3.8999999999999999E-4</v>
      </c>
      <c r="R192" s="179">
        <f>Q192*H192</f>
        <v>7.5140129999999999E-2</v>
      </c>
      <c r="S192" s="179">
        <v>0</v>
      </c>
      <c r="T192" s="180">
        <f>S192*H192</f>
        <v>0</v>
      </c>
      <c r="AR192" s="13" t="s">
        <v>294</v>
      </c>
      <c r="AT192" s="13" t="s">
        <v>191</v>
      </c>
      <c r="AU192" s="13" t="s">
        <v>84</v>
      </c>
      <c r="AY192" s="13" t="s">
        <v>139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3" t="s">
        <v>82</v>
      </c>
      <c r="BK192" s="181">
        <f>ROUND(I192*H192,2)</f>
        <v>0</v>
      </c>
      <c r="BL192" s="13" t="s">
        <v>218</v>
      </c>
      <c r="BM192" s="13" t="s">
        <v>1318</v>
      </c>
    </row>
    <row r="193" spans="2:65" s="1" customFormat="1" ht="11.25">
      <c r="B193" s="30"/>
      <c r="C193" s="31"/>
      <c r="D193" s="182" t="s">
        <v>148</v>
      </c>
      <c r="E193" s="31"/>
      <c r="F193" s="183" t="s">
        <v>1317</v>
      </c>
      <c r="G193" s="31"/>
      <c r="H193" s="31"/>
      <c r="I193" s="99"/>
      <c r="J193" s="31"/>
      <c r="K193" s="31"/>
      <c r="L193" s="34"/>
      <c r="M193" s="184"/>
      <c r="N193" s="56"/>
      <c r="O193" s="56"/>
      <c r="P193" s="56"/>
      <c r="Q193" s="56"/>
      <c r="R193" s="56"/>
      <c r="S193" s="56"/>
      <c r="T193" s="57"/>
      <c r="AT193" s="13" t="s">
        <v>148</v>
      </c>
      <c r="AU193" s="13" t="s">
        <v>84</v>
      </c>
    </row>
    <row r="194" spans="2:65" s="1" customFormat="1" ht="16.5" customHeight="1">
      <c r="B194" s="30"/>
      <c r="C194" s="170" t="s">
        <v>369</v>
      </c>
      <c r="D194" s="170" t="s">
        <v>142</v>
      </c>
      <c r="E194" s="171" t="s">
        <v>1319</v>
      </c>
      <c r="F194" s="172" t="s">
        <v>1320</v>
      </c>
      <c r="G194" s="173" t="s">
        <v>153</v>
      </c>
      <c r="H194" s="174">
        <v>41.27</v>
      </c>
      <c r="I194" s="175"/>
      <c r="J194" s="176">
        <f>ROUND(I194*H194,2)</f>
        <v>0</v>
      </c>
      <c r="K194" s="172" t="s">
        <v>154</v>
      </c>
      <c r="L194" s="34"/>
      <c r="M194" s="177" t="s">
        <v>19</v>
      </c>
      <c r="N194" s="178" t="s">
        <v>45</v>
      </c>
      <c r="O194" s="56"/>
      <c r="P194" s="179">
        <f>O194*H194</f>
        <v>0</v>
      </c>
      <c r="Q194" s="179">
        <v>0</v>
      </c>
      <c r="R194" s="179">
        <f>Q194*H194</f>
        <v>0</v>
      </c>
      <c r="S194" s="179">
        <v>8.3169999999999994E-2</v>
      </c>
      <c r="T194" s="180">
        <f>S194*H194</f>
        <v>3.4324259000000001</v>
      </c>
      <c r="AR194" s="13" t="s">
        <v>218</v>
      </c>
      <c r="AT194" s="13" t="s">
        <v>142</v>
      </c>
      <c r="AU194" s="13" t="s">
        <v>84</v>
      </c>
      <c r="AY194" s="13" t="s">
        <v>139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3" t="s">
        <v>82</v>
      </c>
      <c r="BK194" s="181">
        <f>ROUND(I194*H194,2)</f>
        <v>0</v>
      </c>
      <c r="BL194" s="13" t="s">
        <v>218</v>
      </c>
      <c r="BM194" s="13" t="s">
        <v>1321</v>
      </c>
    </row>
    <row r="195" spans="2:65" s="1" customFormat="1" ht="11.25">
      <c r="B195" s="30"/>
      <c r="C195" s="31"/>
      <c r="D195" s="182" t="s">
        <v>148</v>
      </c>
      <c r="E195" s="31"/>
      <c r="F195" s="183" t="s">
        <v>1320</v>
      </c>
      <c r="G195" s="31"/>
      <c r="H195" s="31"/>
      <c r="I195" s="99"/>
      <c r="J195" s="31"/>
      <c r="K195" s="31"/>
      <c r="L195" s="34"/>
      <c r="M195" s="184"/>
      <c r="N195" s="56"/>
      <c r="O195" s="56"/>
      <c r="P195" s="56"/>
      <c r="Q195" s="56"/>
      <c r="R195" s="56"/>
      <c r="S195" s="56"/>
      <c r="T195" s="57"/>
      <c r="AT195" s="13" t="s">
        <v>148</v>
      </c>
      <c r="AU195" s="13" t="s">
        <v>84</v>
      </c>
    </row>
    <row r="196" spans="2:65" s="1" customFormat="1" ht="16.5" customHeight="1">
      <c r="B196" s="30"/>
      <c r="C196" s="170" t="s">
        <v>374</v>
      </c>
      <c r="D196" s="170" t="s">
        <v>142</v>
      </c>
      <c r="E196" s="171" t="s">
        <v>1322</v>
      </c>
      <c r="F196" s="172" t="s">
        <v>1323</v>
      </c>
      <c r="G196" s="173" t="s">
        <v>153</v>
      </c>
      <c r="H196" s="174">
        <v>74.61</v>
      </c>
      <c r="I196" s="175"/>
      <c r="J196" s="176">
        <f>ROUND(I196*H196,2)</f>
        <v>0</v>
      </c>
      <c r="K196" s="172" t="s">
        <v>154</v>
      </c>
      <c r="L196" s="34"/>
      <c r="M196" s="177" t="s">
        <v>19</v>
      </c>
      <c r="N196" s="178" t="s">
        <v>45</v>
      </c>
      <c r="O196" s="56"/>
      <c r="P196" s="179">
        <f>O196*H196</f>
        <v>0</v>
      </c>
      <c r="Q196" s="179">
        <v>6.3E-3</v>
      </c>
      <c r="R196" s="179">
        <f>Q196*H196</f>
        <v>0.47004299999999999</v>
      </c>
      <c r="S196" s="179">
        <v>0</v>
      </c>
      <c r="T196" s="180">
        <f>S196*H196</f>
        <v>0</v>
      </c>
      <c r="AR196" s="13" t="s">
        <v>218</v>
      </c>
      <c r="AT196" s="13" t="s">
        <v>142</v>
      </c>
      <c r="AU196" s="13" t="s">
        <v>84</v>
      </c>
      <c r="AY196" s="13" t="s">
        <v>139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3" t="s">
        <v>82</v>
      </c>
      <c r="BK196" s="181">
        <f>ROUND(I196*H196,2)</f>
        <v>0</v>
      </c>
      <c r="BL196" s="13" t="s">
        <v>218</v>
      </c>
      <c r="BM196" s="13" t="s">
        <v>1324</v>
      </c>
    </row>
    <row r="197" spans="2:65" s="1" customFormat="1" ht="11.25">
      <c r="B197" s="30"/>
      <c r="C197" s="31"/>
      <c r="D197" s="182" t="s">
        <v>148</v>
      </c>
      <c r="E197" s="31"/>
      <c r="F197" s="183" t="s">
        <v>1325</v>
      </c>
      <c r="G197" s="31"/>
      <c r="H197" s="31"/>
      <c r="I197" s="99"/>
      <c r="J197" s="31"/>
      <c r="K197" s="31"/>
      <c r="L197" s="34"/>
      <c r="M197" s="184"/>
      <c r="N197" s="56"/>
      <c r="O197" s="56"/>
      <c r="P197" s="56"/>
      <c r="Q197" s="56"/>
      <c r="R197" s="56"/>
      <c r="S197" s="56"/>
      <c r="T197" s="57"/>
      <c r="AT197" s="13" t="s">
        <v>148</v>
      </c>
      <c r="AU197" s="13" t="s">
        <v>84</v>
      </c>
    </row>
    <row r="198" spans="2:65" s="1" customFormat="1" ht="16.5" customHeight="1">
      <c r="B198" s="30"/>
      <c r="C198" s="185" t="s">
        <v>379</v>
      </c>
      <c r="D198" s="185" t="s">
        <v>191</v>
      </c>
      <c r="E198" s="186" t="s">
        <v>1326</v>
      </c>
      <c r="F198" s="187" t="s">
        <v>1327</v>
      </c>
      <c r="G198" s="188" t="s">
        <v>153</v>
      </c>
      <c r="H198" s="189">
        <v>104.825</v>
      </c>
      <c r="I198" s="190"/>
      <c r="J198" s="191">
        <f>ROUND(I198*H198,2)</f>
        <v>0</v>
      </c>
      <c r="K198" s="187" t="s">
        <v>154</v>
      </c>
      <c r="L198" s="192"/>
      <c r="M198" s="193" t="s">
        <v>19</v>
      </c>
      <c r="N198" s="194" t="s">
        <v>45</v>
      </c>
      <c r="O198" s="56"/>
      <c r="P198" s="179">
        <f>O198*H198</f>
        <v>0</v>
      </c>
      <c r="Q198" s="179">
        <v>1.9199999999999998E-2</v>
      </c>
      <c r="R198" s="179">
        <f>Q198*H198</f>
        <v>2.0126399999999998</v>
      </c>
      <c r="S198" s="179">
        <v>0</v>
      </c>
      <c r="T198" s="180">
        <f>S198*H198</f>
        <v>0</v>
      </c>
      <c r="AR198" s="13" t="s">
        <v>294</v>
      </c>
      <c r="AT198" s="13" t="s">
        <v>191</v>
      </c>
      <c r="AU198" s="13" t="s">
        <v>84</v>
      </c>
      <c r="AY198" s="13" t="s">
        <v>139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3" t="s">
        <v>82</v>
      </c>
      <c r="BK198" s="181">
        <f>ROUND(I198*H198,2)</f>
        <v>0</v>
      </c>
      <c r="BL198" s="13" t="s">
        <v>218</v>
      </c>
      <c r="BM198" s="13" t="s">
        <v>1328</v>
      </c>
    </row>
    <row r="199" spans="2:65" s="1" customFormat="1" ht="11.25">
      <c r="B199" s="30"/>
      <c r="C199" s="31"/>
      <c r="D199" s="182" t="s">
        <v>148</v>
      </c>
      <c r="E199" s="31"/>
      <c r="F199" s="183" t="s">
        <v>1327</v>
      </c>
      <c r="G199" s="31"/>
      <c r="H199" s="31"/>
      <c r="I199" s="99"/>
      <c r="J199" s="31"/>
      <c r="K199" s="31"/>
      <c r="L199" s="34"/>
      <c r="M199" s="184"/>
      <c r="N199" s="56"/>
      <c r="O199" s="56"/>
      <c r="P199" s="56"/>
      <c r="Q199" s="56"/>
      <c r="R199" s="56"/>
      <c r="S199" s="56"/>
      <c r="T199" s="57"/>
      <c r="AT199" s="13" t="s">
        <v>148</v>
      </c>
      <c r="AU199" s="13" t="s">
        <v>84</v>
      </c>
    </row>
    <row r="200" spans="2:65" s="1" customFormat="1" ht="16.5" customHeight="1">
      <c r="B200" s="30"/>
      <c r="C200" s="170" t="s">
        <v>384</v>
      </c>
      <c r="D200" s="170" t="s">
        <v>142</v>
      </c>
      <c r="E200" s="171" t="s">
        <v>1329</v>
      </c>
      <c r="F200" s="172" t="s">
        <v>1330</v>
      </c>
      <c r="G200" s="173" t="s">
        <v>479</v>
      </c>
      <c r="H200" s="195"/>
      <c r="I200" s="175"/>
      <c r="J200" s="176">
        <f>ROUND(I200*H200,2)</f>
        <v>0</v>
      </c>
      <c r="K200" s="172" t="s">
        <v>154</v>
      </c>
      <c r="L200" s="34"/>
      <c r="M200" s="177" t="s">
        <v>19</v>
      </c>
      <c r="N200" s="178" t="s">
        <v>45</v>
      </c>
      <c r="O200" s="56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13" t="s">
        <v>218</v>
      </c>
      <c r="AT200" s="13" t="s">
        <v>142</v>
      </c>
      <c r="AU200" s="13" t="s">
        <v>84</v>
      </c>
      <c r="AY200" s="13" t="s">
        <v>139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3" t="s">
        <v>82</v>
      </c>
      <c r="BK200" s="181">
        <f>ROUND(I200*H200,2)</f>
        <v>0</v>
      </c>
      <c r="BL200" s="13" t="s">
        <v>218</v>
      </c>
      <c r="BM200" s="13" t="s">
        <v>1331</v>
      </c>
    </row>
    <row r="201" spans="2:65" s="1" customFormat="1" ht="19.5">
      <c r="B201" s="30"/>
      <c r="C201" s="31"/>
      <c r="D201" s="182" t="s">
        <v>148</v>
      </c>
      <c r="E201" s="31"/>
      <c r="F201" s="183" t="s">
        <v>1332</v>
      </c>
      <c r="G201" s="31"/>
      <c r="H201" s="31"/>
      <c r="I201" s="99"/>
      <c r="J201" s="31"/>
      <c r="K201" s="31"/>
      <c r="L201" s="34"/>
      <c r="M201" s="184"/>
      <c r="N201" s="56"/>
      <c r="O201" s="56"/>
      <c r="P201" s="56"/>
      <c r="Q201" s="56"/>
      <c r="R201" s="56"/>
      <c r="S201" s="56"/>
      <c r="T201" s="57"/>
      <c r="AT201" s="13" t="s">
        <v>148</v>
      </c>
      <c r="AU201" s="13" t="s">
        <v>84</v>
      </c>
    </row>
    <row r="202" spans="2:65" s="10" customFormat="1" ht="22.9" customHeight="1">
      <c r="B202" s="154"/>
      <c r="C202" s="155"/>
      <c r="D202" s="156" t="s">
        <v>73</v>
      </c>
      <c r="E202" s="168" t="s">
        <v>1333</v>
      </c>
      <c r="F202" s="168" t="s">
        <v>1334</v>
      </c>
      <c r="G202" s="155"/>
      <c r="H202" s="155"/>
      <c r="I202" s="158"/>
      <c r="J202" s="169">
        <f>BK202</f>
        <v>0</v>
      </c>
      <c r="K202" s="155"/>
      <c r="L202" s="160"/>
      <c r="M202" s="161"/>
      <c r="N202" s="162"/>
      <c r="O202" s="162"/>
      <c r="P202" s="163">
        <f>SUM(P203:P228)</f>
        <v>0</v>
      </c>
      <c r="Q202" s="162"/>
      <c r="R202" s="163">
        <f>SUM(R203:R228)</f>
        <v>0.17369062000000002</v>
      </c>
      <c r="S202" s="162"/>
      <c r="T202" s="164">
        <f>SUM(T203:T228)</f>
        <v>7.1445000000000008E-2</v>
      </c>
      <c r="AR202" s="165" t="s">
        <v>84</v>
      </c>
      <c r="AT202" s="166" t="s">
        <v>73</v>
      </c>
      <c r="AU202" s="166" t="s">
        <v>82</v>
      </c>
      <c r="AY202" s="165" t="s">
        <v>139</v>
      </c>
      <c r="BK202" s="167">
        <f>SUM(BK203:BK228)</f>
        <v>0</v>
      </c>
    </row>
    <row r="203" spans="2:65" s="1" customFormat="1" ht="16.5" customHeight="1">
      <c r="B203" s="30"/>
      <c r="C203" s="170" t="s">
        <v>389</v>
      </c>
      <c r="D203" s="170" t="s">
        <v>142</v>
      </c>
      <c r="E203" s="171" t="s">
        <v>1335</v>
      </c>
      <c r="F203" s="172" t="s">
        <v>1336</v>
      </c>
      <c r="G203" s="173" t="s">
        <v>153</v>
      </c>
      <c r="H203" s="174">
        <v>20.684999999999999</v>
      </c>
      <c r="I203" s="175"/>
      <c r="J203" s="176">
        <f>ROUND(I203*H203,2)</f>
        <v>0</v>
      </c>
      <c r="K203" s="172" t="s">
        <v>154</v>
      </c>
      <c r="L203" s="34"/>
      <c r="M203" s="177" t="s">
        <v>19</v>
      </c>
      <c r="N203" s="178" t="s">
        <v>45</v>
      </c>
      <c r="O203" s="56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13" t="s">
        <v>218</v>
      </c>
      <c r="AT203" s="13" t="s">
        <v>142</v>
      </c>
      <c r="AU203" s="13" t="s">
        <v>84</v>
      </c>
      <c r="AY203" s="13" t="s">
        <v>139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3" t="s">
        <v>82</v>
      </c>
      <c r="BK203" s="181">
        <f>ROUND(I203*H203,2)</f>
        <v>0</v>
      </c>
      <c r="BL203" s="13" t="s">
        <v>218</v>
      </c>
      <c r="BM203" s="13" t="s">
        <v>1337</v>
      </c>
    </row>
    <row r="204" spans="2:65" s="1" customFormat="1" ht="11.25">
      <c r="B204" s="30"/>
      <c r="C204" s="31"/>
      <c r="D204" s="182" t="s">
        <v>148</v>
      </c>
      <c r="E204" s="31"/>
      <c r="F204" s="183" t="s">
        <v>1338</v>
      </c>
      <c r="G204" s="31"/>
      <c r="H204" s="31"/>
      <c r="I204" s="99"/>
      <c r="J204" s="31"/>
      <c r="K204" s="31"/>
      <c r="L204" s="34"/>
      <c r="M204" s="184"/>
      <c r="N204" s="56"/>
      <c r="O204" s="56"/>
      <c r="P204" s="56"/>
      <c r="Q204" s="56"/>
      <c r="R204" s="56"/>
      <c r="S204" s="56"/>
      <c r="T204" s="57"/>
      <c r="AT204" s="13" t="s">
        <v>148</v>
      </c>
      <c r="AU204" s="13" t="s">
        <v>84</v>
      </c>
    </row>
    <row r="205" spans="2:65" s="1" customFormat="1" ht="16.5" customHeight="1">
      <c r="B205" s="30"/>
      <c r="C205" s="170" t="s">
        <v>394</v>
      </c>
      <c r="D205" s="170" t="s">
        <v>142</v>
      </c>
      <c r="E205" s="171" t="s">
        <v>1339</v>
      </c>
      <c r="F205" s="172" t="s">
        <v>1340</v>
      </c>
      <c r="G205" s="173" t="s">
        <v>153</v>
      </c>
      <c r="H205" s="174">
        <v>20.684999999999999</v>
      </c>
      <c r="I205" s="175"/>
      <c r="J205" s="176">
        <f>ROUND(I205*H205,2)</f>
        <v>0</v>
      </c>
      <c r="K205" s="172" t="s">
        <v>154</v>
      </c>
      <c r="L205" s="34"/>
      <c r="M205" s="177" t="s">
        <v>19</v>
      </c>
      <c r="N205" s="178" t="s">
        <v>45</v>
      </c>
      <c r="O205" s="56"/>
      <c r="P205" s="179">
        <f>O205*H205</f>
        <v>0</v>
      </c>
      <c r="Q205" s="179">
        <v>3.0000000000000001E-5</v>
      </c>
      <c r="R205" s="179">
        <f>Q205*H205</f>
        <v>6.2054999999999999E-4</v>
      </c>
      <c r="S205" s="179">
        <v>0</v>
      </c>
      <c r="T205" s="180">
        <f>S205*H205</f>
        <v>0</v>
      </c>
      <c r="AR205" s="13" t="s">
        <v>218</v>
      </c>
      <c r="AT205" s="13" t="s">
        <v>142</v>
      </c>
      <c r="AU205" s="13" t="s">
        <v>84</v>
      </c>
      <c r="AY205" s="13" t="s">
        <v>139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3" t="s">
        <v>82</v>
      </c>
      <c r="BK205" s="181">
        <f>ROUND(I205*H205,2)</f>
        <v>0</v>
      </c>
      <c r="BL205" s="13" t="s">
        <v>218</v>
      </c>
      <c r="BM205" s="13" t="s">
        <v>1341</v>
      </c>
    </row>
    <row r="206" spans="2:65" s="1" customFormat="1" ht="11.25">
      <c r="B206" s="30"/>
      <c r="C206" s="31"/>
      <c r="D206" s="182" t="s">
        <v>148</v>
      </c>
      <c r="E206" s="31"/>
      <c r="F206" s="183" t="s">
        <v>1342</v>
      </c>
      <c r="G206" s="31"/>
      <c r="H206" s="31"/>
      <c r="I206" s="99"/>
      <c r="J206" s="31"/>
      <c r="K206" s="31"/>
      <c r="L206" s="34"/>
      <c r="M206" s="184"/>
      <c r="N206" s="56"/>
      <c r="O206" s="56"/>
      <c r="P206" s="56"/>
      <c r="Q206" s="56"/>
      <c r="R206" s="56"/>
      <c r="S206" s="56"/>
      <c r="T206" s="57"/>
      <c r="AT206" s="13" t="s">
        <v>148</v>
      </c>
      <c r="AU206" s="13" t="s">
        <v>84</v>
      </c>
    </row>
    <row r="207" spans="2:65" s="1" customFormat="1" ht="16.5" customHeight="1">
      <c r="B207" s="30"/>
      <c r="C207" s="170" t="s">
        <v>400</v>
      </c>
      <c r="D207" s="170" t="s">
        <v>142</v>
      </c>
      <c r="E207" s="171" t="s">
        <v>1343</v>
      </c>
      <c r="F207" s="172" t="s">
        <v>1344</v>
      </c>
      <c r="G207" s="173" t="s">
        <v>153</v>
      </c>
      <c r="H207" s="174">
        <v>20.684999999999999</v>
      </c>
      <c r="I207" s="175"/>
      <c r="J207" s="176">
        <f>ROUND(I207*H207,2)</f>
        <v>0</v>
      </c>
      <c r="K207" s="172" t="s">
        <v>154</v>
      </c>
      <c r="L207" s="34"/>
      <c r="M207" s="177" t="s">
        <v>19</v>
      </c>
      <c r="N207" s="178" t="s">
        <v>45</v>
      </c>
      <c r="O207" s="56"/>
      <c r="P207" s="179">
        <f>O207*H207</f>
        <v>0</v>
      </c>
      <c r="Q207" s="179">
        <v>4.5500000000000002E-3</v>
      </c>
      <c r="R207" s="179">
        <f>Q207*H207</f>
        <v>9.4116749999999999E-2</v>
      </c>
      <c r="S207" s="179">
        <v>0</v>
      </c>
      <c r="T207" s="180">
        <f>S207*H207</f>
        <v>0</v>
      </c>
      <c r="AR207" s="13" t="s">
        <v>218</v>
      </c>
      <c r="AT207" s="13" t="s">
        <v>142</v>
      </c>
      <c r="AU207" s="13" t="s">
        <v>84</v>
      </c>
      <c r="AY207" s="13" t="s">
        <v>139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3" t="s">
        <v>82</v>
      </c>
      <c r="BK207" s="181">
        <f>ROUND(I207*H207,2)</f>
        <v>0</v>
      </c>
      <c r="BL207" s="13" t="s">
        <v>218</v>
      </c>
      <c r="BM207" s="13" t="s">
        <v>1345</v>
      </c>
    </row>
    <row r="208" spans="2:65" s="1" customFormat="1" ht="11.25">
      <c r="B208" s="30"/>
      <c r="C208" s="31"/>
      <c r="D208" s="182" t="s">
        <v>148</v>
      </c>
      <c r="E208" s="31"/>
      <c r="F208" s="183" t="s">
        <v>1346</v>
      </c>
      <c r="G208" s="31"/>
      <c r="H208" s="31"/>
      <c r="I208" s="99"/>
      <c r="J208" s="31"/>
      <c r="K208" s="31"/>
      <c r="L208" s="34"/>
      <c r="M208" s="184"/>
      <c r="N208" s="56"/>
      <c r="O208" s="56"/>
      <c r="P208" s="56"/>
      <c r="Q208" s="56"/>
      <c r="R208" s="56"/>
      <c r="S208" s="56"/>
      <c r="T208" s="57"/>
      <c r="AT208" s="13" t="s">
        <v>148</v>
      </c>
      <c r="AU208" s="13" t="s">
        <v>84</v>
      </c>
    </row>
    <row r="209" spans="2:65" s="1" customFormat="1" ht="16.5" customHeight="1">
      <c r="B209" s="30"/>
      <c r="C209" s="170" t="s">
        <v>407</v>
      </c>
      <c r="D209" s="170" t="s">
        <v>142</v>
      </c>
      <c r="E209" s="171" t="s">
        <v>1347</v>
      </c>
      <c r="F209" s="172" t="s">
        <v>1348</v>
      </c>
      <c r="G209" s="173" t="s">
        <v>153</v>
      </c>
      <c r="H209" s="174">
        <v>20.684999999999999</v>
      </c>
      <c r="I209" s="175"/>
      <c r="J209" s="176">
        <f>ROUND(I209*H209,2)</f>
        <v>0</v>
      </c>
      <c r="K209" s="172" t="s">
        <v>154</v>
      </c>
      <c r="L209" s="34"/>
      <c r="M209" s="177" t="s">
        <v>19</v>
      </c>
      <c r="N209" s="178" t="s">
        <v>45</v>
      </c>
      <c r="O209" s="56"/>
      <c r="P209" s="179">
        <f>O209*H209</f>
        <v>0</v>
      </c>
      <c r="Q209" s="179">
        <v>0</v>
      </c>
      <c r="R209" s="179">
        <f>Q209*H209</f>
        <v>0</v>
      </c>
      <c r="S209" s="179">
        <v>3.0000000000000001E-3</v>
      </c>
      <c r="T209" s="180">
        <f>S209*H209</f>
        <v>6.2054999999999999E-2</v>
      </c>
      <c r="AR209" s="13" t="s">
        <v>218</v>
      </c>
      <c r="AT209" s="13" t="s">
        <v>142</v>
      </c>
      <c r="AU209" s="13" t="s">
        <v>84</v>
      </c>
      <c r="AY209" s="13" t="s">
        <v>139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3" t="s">
        <v>82</v>
      </c>
      <c r="BK209" s="181">
        <f>ROUND(I209*H209,2)</f>
        <v>0</v>
      </c>
      <c r="BL209" s="13" t="s">
        <v>218</v>
      </c>
      <c r="BM209" s="13" t="s">
        <v>1349</v>
      </c>
    </row>
    <row r="210" spans="2:65" s="1" customFormat="1" ht="11.25">
      <c r="B210" s="30"/>
      <c r="C210" s="31"/>
      <c r="D210" s="182" t="s">
        <v>148</v>
      </c>
      <c r="E210" s="31"/>
      <c r="F210" s="183" t="s">
        <v>1350</v>
      </c>
      <c r="G210" s="31"/>
      <c r="H210" s="31"/>
      <c r="I210" s="99"/>
      <c r="J210" s="31"/>
      <c r="K210" s="31"/>
      <c r="L210" s="34"/>
      <c r="M210" s="184"/>
      <c r="N210" s="56"/>
      <c r="O210" s="56"/>
      <c r="P210" s="56"/>
      <c r="Q210" s="56"/>
      <c r="R210" s="56"/>
      <c r="S210" s="56"/>
      <c r="T210" s="57"/>
      <c r="AT210" s="13" t="s">
        <v>148</v>
      </c>
      <c r="AU210" s="13" t="s">
        <v>84</v>
      </c>
    </row>
    <row r="211" spans="2:65" s="1" customFormat="1" ht="16.5" customHeight="1">
      <c r="B211" s="30"/>
      <c r="C211" s="170" t="s">
        <v>412</v>
      </c>
      <c r="D211" s="170" t="s">
        <v>142</v>
      </c>
      <c r="E211" s="171" t="s">
        <v>1351</v>
      </c>
      <c r="F211" s="172" t="s">
        <v>1352</v>
      </c>
      <c r="G211" s="173" t="s">
        <v>153</v>
      </c>
      <c r="H211" s="174">
        <v>20.684999999999999</v>
      </c>
      <c r="I211" s="175"/>
      <c r="J211" s="176">
        <f>ROUND(I211*H211,2)</f>
        <v>0</v>
      </c>
      <c r="K211" s="172" t="s">
        <v>154</v>
      </c>
      <c r="L211" s="34"/>
      <c r="M211" s="177" t="s">
        <v>19</v>
      </c>
      <c r="N211" s="178" t="s">
        <v>45</v>
      </c>
      <c r="O211" s="56"/>
      <c r="P211" s="179">
        <f>O211*H211</f>
        <v>0</v>
      </c>
      <c r="Q211" s="179">
        <v>2.9999999999999997E-4</v>
      </c>
      <c r="R211" s="179">
        <f>Q211*H211</f>
        <v>6.2054999999999992E-3</v>
      </c>
      <c r="S211" s="179">
        <v>0</v>
      </c>
      <c r="T211" s="180">
        <f>S211*H211</f>
        <v>0</v>
      </c>
      <c r="AR211" s="13" t="s">
        <v>218</v>
      </c>
      <c r="AT211" s="13" t="s">
        <v>142</v>
      </c>
      <c r="AU211" s="13" t="s">
        <v>84</v>
      </c>
      <c r="AY211" s="13" t="s">
        <v>139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3" t="s">
        <v>82</v>
      </c>
      <c r="BK211" s="181">
        <f>ROUND(I211*H211,2)</f>
        <v>0</v>
      </c>
      <c r="BL211" s="13" t="s">
        <v>218</v>
      </c>
      <c r="BM211" s="13" t="s">
        <v>1353</v>
      </c>
    </row>
    <row r="212" spans="2:65" s="1" customFormat="1" ht="11.25">
      <c r="B212" s="30"/>
      <c r="C212" s="31"/>
      <c r="D212" s="182" t="s">
        <v>148</v>
      </c>
      <c r="E212" s="31"/>
      <c r="F212" s="183" t="s">
        <v>1354</v>
      </c>
      <c r="G212" s="31"/>
      <c r="H212" s="31"/>
      <c r="I212" s="99"/>
      <c r="J212" s="31"/>
      <c r="K212" s="31"/>
      <c r="L212" s="34"/>
      <c r="M212" s="184"/>
      <c r="N212" s="56"/>
      <c r="O212" s="56"/>
      <c r="P212" s="56"/>
      <c r="Q212" s="56"/>
      <c r="R212" s="56"/>
      <c r="S212" s="56"/>
      <c r="T212" s="57"/>
      <c r="AT212" s="13" t="s">
        <v>148</v>
      </c>
      <c r="AU212" s="13" t="s">
        <v>84</v>
      </c>
    </row>
    <row r="213" spans="2:65" s="1" customFormat="1" ht="22.5" customHeight="1">
      <c r="B213" s="30"/>
      <c r="C213" s="185" t="s">
        <v>417</v>
      </c>
      <c r="D213" s="185" t="s">
        <v>191</v>
      </c>
      <c r="E213" s="186" t="s">
        <v>1355</v>
      </c>
      <c r="F213" s="187" t="s">
        <v>1356</v>
      </c>
      <c r="G213" s="188" t="s">
        <v>153</v>
      </c>
      <c r="H213" s="189">
        <v>22.754000000000001</v>
      </c>
      <c r="I213" s="190"/>
      <c r="J213" s="191">
        <f>ROUND(I213*H213,2)</f>
        <v>0</v>
      </c>
      <c r="K213" s="187" t="s">
        <v>154</v>
      </c>
      <c r="L213" s="192"/>
      <c r="M213" s="193" t="s">
        <v>19</v>
      </c>
      <c r="N213" s="194" t="s">
        <v>45</v>
      </c>
      <c r="O213" s="56"/>
      <c r="P213" s="179">
        <f>O213*H213</f>
        <v>0</v>
      </c>
      <c r="Q213" s="179">
        <v>2.8700000000000002E-3</v>
      </c>
      <c r="R213" s="179">
        <f>Q213*H213</f>
        <v>6.5303980000000011E-2</v>
      </c>
      <c r="S213" s="179">
        <v>0</v>
      </c>
      <c r="T213" s="180">
        <f>S213*H213</f>
        <v>0</v>
      </c>
      <c r="AR213" s="13" t="s">
        <v>294</v>
      </c>
      <c r="AT213" s="13" t="s">
        <v>191</v>
      </c>
      <c r="AU213" s="13" t="s">
        <v>84</v>
      </c>
      <c r="AY213" s="13" t="s">
        <v>139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3" t="s">
        <v>82</v>
      </c>
      <c r="BK213" s="181">
        <f>ROUND(I213*H213,2)</f>
        <v>0</v>
      </c>
      <c r="BL213" s="13" t="s">
        <v>218</v>
      </c>
      <c r="BM213" s="13" t="s">
        <v>1357</v>
      </c>
    </row>
    <row r="214" spans="2:65" s="1" customFormat="1" ht="11.25">
      <c r="B214" s="30"/>
      <c r="C214" s="31"/>
      <c r="D214" s="182" t="s">
        <v>148</v>
      </c>
      <c r="E214" s="31"/>
      <c r="F214" s="183" t="s">
        <v>1356</v>
      </c>
      <c r="G214" s="31"/>
      <c r="H214" s="31"/>
      <c r="I214" s="99"/>
      <c r="J214" s="31"/>
      <c r="K214" s="31"/>
      <c r="L214" s="34"/>
      <c r="M214" s="184"/>
      <c r="N214" s="56"/>
      <c r="O214" s="56"/>
      <c r="P214" s="56"/>
      <c r="Q214" s="56"/>
      <c r="R214" s="56"/>
      <c r="S214" s="56"/>
      <c r="T214" s="57"/>
      <c r="AT214" s="13" t="s">
        <v>148</v>
      </c>
      <c r="AU214" s="13" t="s">
        <v>84</v>
      </c>
    </row>
    <row r="215" spans="2:65" s="1" customFormat="1" ht="16.5" customHeight="1">
      <c r="B215" s="30"/>
      <c r="C215" s="170" t="s">
        <v>422</v>
      </c>
      <c r="D215" s="170" t="s">
        <v>142</v>
      </c>
      <c r="E215" s="171" t="s">
        <v>1358</v>
      </c>
      <c r="F215" s="172" t="s">
        <v>1359</v>
      </c>
      <c r="G215" s="173" t="s">
        <v>163</v>
      </c>
      <c r="H215" s="174">
        <v>26.1</v>
      </c>
      <c r="I215" s="175"/>
      <c r="J215" s="176">
        <f>ROUND(I215*H215,2)</f>
        <v>0</v>
      </c>
      <c r="K215" s="172" t="s">
        <v>154</v>
      </c>
      <c r="L215" s="34"/>
      <c r="M215" s="177" t="s">
        <v>19</v>
      </c>
      <c r="N215" s="178" t="s">
        <v>45</v>
      </c>
      <c r="O215" s="56"/>
      <c r="P215" s="179">
        <f>O215*H215</f>
        <v>0</v>
      </c>
      <c r="Q215" s="179">
        <v>0</v>
      </c>
      <c r="R215" s="179">
        <f>Q215*H215</f>
        <v>0</v>
      </c>
      <c r="S215" s="179">
        <v>2.9999999999999997E-4</v>
      </c>
      <c r="T215" s="180">
        <f>S215*H215</f>
        <v>7.8300000000000002E-3</v>
      </c>
      <c r="AR215" s="13" t="s">
        <v>218</v>
      </c>
      <c r="AT215" s="13" t="s">
        <v>142</v>
      </c>
      <c r="AU215" s="13" t="s">
        <v>84</v>
      </c>
      <c r="AY215" s="13" t="s">
        <v>139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3" t="s">
        <v>82</v>
      </c>
      <c r="BK215" s="181">
        <f>ROUND(I215*H215,2)</f>
        <v>0</v>
      </c>
      <c r="BL215" s="13" t="s">
        <v>218</v>
      </c>
      <c r="BM215" s="13" t="s">
        <v>1360</v>
      </c>
    </row>
    <row r="216" spans="2:65" s="1" customFormat="1" ht="11.25">
      <c r="B216" s="30"/>
      <c r="C216" s="31"/>
      <c r="D216" s="182" t="s">
        <v>148</v>
      </c>
      <c r="E216" s="31"/>
      <c r="F216" s="183" t="s">
        <v>1361</v>
      </c>
      <c r="G216" s="31"/>
      <c r="H216" s="31"/>
      <c r="I216" s="99"/>
      <c r="J216" s="31"/>
      <c r="K216" s="31"/>
      <c r="L216" s="34"/>
      <c r="M216" s="184"/>
      <c r="N216" s="56"/>
      <c r="O216" s="56"/>
      <c r="P216" s="56"/>
      <c r="Q216" s="56"/>
      <c r="R216" s="56"/>
      <c r="S216" s="56"/>
      <c r="T216" s="57"/>
      <c r="AT216" s="13" t="s">
        <v>148</v>
      </c>
      <c r="AU216" s="13" t="s">
        <v>84</v>
      </c>
    </row>
    <row r="217" spans="2:65" s="1" customFormat="1" ht="16.5" customHeight="1">
      <c r="B217" s="30"/>
      <c r="C217" s="170" t="s">
        <v>427</v>
      </c>
      <c r="D217" s="170" t="s">
        <v>142</v>
      </c>
      <c r="E217" s="171" t="s">
        <v>1362</v>
      </c>
      <c r="F217" s="172" t="s">
        <v>1363</v>
      </c>
      <c r="G217" s="173" t="s">
        <v>163</v>
      </c>
      <c r="H217" s="174">
        <v>26.1</v>
      </c>
      <c r="I217" s="175"/>
      <c r="J217" s="176">
        <f>ROUND(I217*H217,2)</f>
        <v>0</v>
      </c>
      <c r="K217" s="172" t="s">
        <v>154</v>
      </c>
      <c r="L217" s="34"/>
      <c r="M217" s="177" t="s">
        <v>19</v>
      </c>
      <c r="N217" s="178" t="s">
        <v>45</v>
      </c>
      <c r="O217" s="56"/>
      <c r="P217" s="179">
        <f>O217*H217</f>
        <v>0</v>
      </c>
      <c r="Q217" s="179">
        <v>1.0000000000000001E-5</v>
      </c>
      <c r="R217" s="179">
        <f>Q217*H217</f>
        <v>2.6100000000000006E-4</v>
      </c>
      <c r="S217" s="179">
        <v>0</v>
      </c>
      <c r="T217" s="180">
        <f>S217*H217</f>
        <v>0</v>
      </c>
      <c r="AR217" s="13" t="s">
        <v>218</v>
      </c>
      <c r="AT217" s="13" t="s">
        <v>142</v>
      </c>
      <c r="AU217" s="13" t="s">
        <v>84</v>
      </c>
      <c r="AY217" s="13" t="s">
        <v>139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3" t="s">
        <v>82</v>
      </c>
      <c r="BK217" s="181">
        <f>ROUND(I217*H217,2)</f>
        <v>0</v>
      </c>
      <c r="BL217" s="13" t="s">
        <v>218</v>
      </c>
      <c r="BM217" s="13" t="s">
        <v>1364</v>
      </c>
    </row>
    <row r="218" spans="2:65" s="1" customFormat="1" ht="11.25">
      <c r="B218" s="30"/>
      <c r="C218" s="31"/>
      <c r="D218" s="182" t="s">
        <v>148</v>
      </c>
      <c r="E218" s="31"/>
      <c r="F218" s="183" t="s">
        <v>1365</v>
      </c>
      <c r="G218" s="31"/>
      <c r="H218" s="31"/>
      <c r="I218" s="99"/>
      <c r="J218" s="31"/>
      <c r="K218" s="31"/>
      <c r="L218" s="34"/>
      <c r="M218" s="184"/>
      <c r="N218" s="56"/>
      <c r="O218" s="56"/>
      <c r="P218" s="56"/>
      <c r="Q218" s="56"/>
      <c r="R218" s="56"/>
      <c r="S218" s="56"/>
      <c r="T218" s="57"/>
      <c r="AT218" s="13" t="s">
        <v>148</v>
      </c>
      <c r="AU218" s="13" t="s">
        <v>84</v>
      </c>
    </row>
    <row r="219" spans="2:65" s="1" customFormat="1" ht="16.5" customHeight="1">
      <c r="B219" s="30"/>
      <c r="C219" s="185" t="s">
        <v>435</v>
      </c>
      <c r="D219" s="185" t="s">
        <v>191</v>
      </c>
      <c r="E219" s="186" t="s">
        <v>1366</v>
      </c>
      <c r="F219" s="187" t="s">
        <v>1367</v>
      </c>
      <c r="G219" s="188" t="s">
        <v>163</v>
      </c>
      <c r="H219" s="189">
        <v>26.622</v>
      </c>
      <c r="I219" s="190"/>
      <c r="J219" s="191">
        <f>ROUND(I219*H219,2)</f>
        <v>0</v>
      </c>
      <c r="K219" s="187" t="s">
        <v>154</v>
      </c>
      <c r="L219" s="192"/>
      <c r="M219" s="193" t="s">
        <v>19</v>
      </c>
      <c r="N219" s="194" t="s">
        <v>45</v>
      </c>
      <c r="O219" s="56"/>
      <c r="P219" s="179">
        <f>O219*H219</f>
        <v>0</v>
      </c>
      <c r="Q219" s="179">
        <v>2.2000000000000001E-4</v>
      </c>
      <c r="R219" s="179">
        <f>Q219*H219</f>
        <v>5.8568400000000003E-3</v>
      </c>
      <c r="S219" s="179">
        <v>0</v>
      </c>
      <c r="T219" s="180">
        <f>S219*H219</f>
        <v>0</v>
      </c>
      <c r="AR219" s="13" t="s">
        <v>294</v>
      </c>
      <c r="AT219" s="13" t="s">
        <v>191</v>
      </c>
      <c r="AU219" s="13" t="s">
        <v>84</v>
      </c>
      <c r="AY219" s="13" t="s">
        <v>139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3" t="s">
        <v>82</v>
      </c>
      <c r="BK219" s="181">
        <f>ROUND(I219*H219,2)</f>
        <v>0</v>
      </c>
      <c r="BL219" s="13" t="s">
        <v>218</v>
      </c>
      <c r="BM219" s="13" t="s">
        <v>1368</v>
      </c>
    </row>
    <row r="220" spans="2:65" s="1" customFormat="1" ht="11.25">
      <c r="B220" s="30"/>
      <c r="C220" s="31"/>
      <c r="D220" s="182" t="s">
        <v>148</v>
      </c>
      <c r="E220" s="31"/>
      <c r="F220" s="183" t="s">
        <v>1367</v>
      </c>
      <c r="G220" s="31"/>
      <c r="H220" s="31"/>
      <c r="I220" s="99"/>
      <c r="J220" s="31"/>
      <c r="K220" s="31"/>
      <c r="L220" s="34"/>
      <c r="M220" s="184"/>
      <c r="N220" s="56"/>
      <c r="O220" s="56"/>
      <c r="P220" s="56"/>
      <c r="Q220" s="56"/>
      <c r="R220" s="56"/>
      <c r="S220" s="56"/>
      <c r="T220" s="57"/>
      <c r="AT220" s="13" t="s">
        <v>148</v>
      </c>
      <c r="AU220" s="13" t="s">
        <v>84</v>
      </c>
    </row>
    <row r="221" spans="2:65" s="1" customFormat="1" ht="16.5" customHeight="1">
      <c r="B221" s="30"/>
      <c r="C221" s="170" t="s">
        <v>442</v>
      </c>
      <c r="D221" s="170" t="s">
        <v>142</v>
      </c>
      <c r="E221" s="171" t="s">
        <v>1369</v>
      </c>
      <c r="F221" s="172" t="s">
        <v>1370</v>
      </c>
      <c r="G221" s="173" t="s">
        <v>163</v>
      </c>
      <c r="H221" s="174">
        <v>5.2</v>
      </c>
      <c r="I221" s="175"/>
      <c r="J221" s="176">
        <f>ROUND(I221*H221,2)</f>
        <v>0</v>
      </c>
      <c r="K221" s="172" t="s">
        <v>154</v>
      </c>
      <c r="L221" s="34"/>
      <c r="M221" s="177" t="s">
        <v>19</v>
      </c>
      <c r="N221" s="178" t="s">
        <v>45</v>
      </c>
      <c r="O221" s="56"/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AR221" s="13" t="s">
        <v>218</v>
      </c>
      <c r="AT221" s="13" t="s">
        <v>142</v>
      </c>
      <c r="AU221" s="13" t="s">
        <v>84</v>
      </c>
      <c r="AY221" s="13" t="s">
        <v>139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3" t="s">
        <v>82</v>
      </c>
      <c r="BK221" s="181">
        <f>ROUND(I221*H221,2)</f>
        <v>0</v>
      </c>
      <c r="BL221" s="13" t="s">
        <v>218</v>
      </c>
      <c r="BM221" s="13" t="s">
        <v>1371</v>
      </c>
    </row>
    <row r="222" spans="2:65" s="1" customFormat="1" ht="11.25">
      <c r="B222" s="30"/>
      <c r="C222" s="31"/>
      <c r="D222" s="182" t="s">
        <v>148</v>
      </c>
      <c r="E222" s="31"/>
      <c r="F222" s="183" t="s">
        <v>1372</v>
      </c>
      <c r="G222" s="31"/>
      <c r="H222" s="31"/>
      <c r="I222" s="99"/>
      <c r="J222" s="31"/>
      <c r="K222" s="31"/>
      <c r="L222" s="34"/>
      <c r="M222" s="184"/>
      <c r="N222" s="56"/>
      <c r="O222" s="56"/>
      <c r="P222" s="56"/>
      <c r="Q222" s="56"/>
      <c r="R222" s="56"/>
      <c r="S222" s="56"/>
      <c r="T222" s="57"/>
      <c r="AT222" s="13" t="s">
        <v>148</v>
      </c>
      <c r="AU222" s="13" t="s">
        <v>84</v>
      </c>
    </row>
    <row r="223" spans="2:65" s="1" customFormat="1" ht="16.5" customHeight="1">
      <c r="B223" s="30"/>
      <c r="C223" s="185" t="s">
        <v>446</v>
      </c>
      <c r="D223" s="185" t="s">
        <v>191</v>
      </c>
      <c r="E223" s="186" t="s">
        <v>1373</v>
      </c>
      <c r="F223" s="187" t="s">
        <v>1374</v>
      </c>
      <c r="G223" s="188" t="s">
        <v>163</v>
      </c>
      <c r="H223" s="189">
        <v>5.3040000000000003</v>
      </c>
      <c r="I223" s="190"/>
      <c r="J223" s="191">
        <f>ROUND(I223*H223,2)</f>
        <v>0</v>
      </c>
      <c r="K223" s="187" t="s">
        <v>154</v>
      </c>
      <c r="L223" s="192"/>
      <c r="M223" s="193" t="s">
        <v>19</v>
      </c>
      <c r="N223" s="194" t="s">
        <v>45</v>
      </c>
      <c r="O223" s="56"/>
      <c r="P223" s="179">
        <f>O223*H223</f>
        <v>0</v>
      </c>
      <c r="Q223" s="179">
        <v>2.5000000000000001E-4</v>
      </c>
      <c r="R223" s="179">
        <f>Q223*H223</f>
        <v>1.3260000000000001E-3</v>
      </c>
      <c r="S223" s="179">
        <v>0</v>
      </c>
      <c r="T223" s="180">
        <f>S223*H223</f>
        <v>0</v>
      </c>
      <c r="AR223" s="13" t="s">
        <v>294</v>
      </c>
      <c r="AT223" s="13" t="s">
        <v>191</v>
      </c>
      <c r="AU223" s="13" t="s">
        <v>84</v>
      </c>
      <c r="AY223" s="13" t="s">
        <v>139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3" t="s">
        <v>82</v>
      </c>
      <c r="BK223" s="181">
        <f>ROUND(I223*H223,2)</f>
        <v>0</v>
      </c>
      <c r="BL223" s="13" t="s">
        <v>218</v>
      </c>
      <c r="BM223" s="13" t="s">
        <v>1375</v>
      </c>
    </row>
    <row r="224" spans="2:65" s="1" customFormat="1" ht="11.25">
      <c r="B224" s="30"/>
      <c r="C224" s="31"/>
      <c r="D224" s="182" t="s">
        <v>148</v>
      </c>
      <c r="E224" s="31"/>
      <c r="F224" s="183" t="s">
        <v>1374</v>
      </c>
      <c r="G224" s="31"/>
      <c r="H224" s="31"/>
      <c r="I224" s="99"/>
      <c r="J224" s="31"/>
      <c r="K224" s="31"/>
      <c r="L224" s="34"/>
      <c r="M224" s="184"/>
      <c r="N224" s="56"/>
      <c r="O224" s="56"/>
      <c r="P224" s="56"/>
      <c r="Q224" s="56"/>
      <c r="R224" s="56"/>
      <c r="S224" s="56"/>
      <c r="T224" s="57"/>
      <c r="AT224" s="13" t="s">
        <v>148</v>
      </c>
      <c r="AU224" s="13" t="s">
        <v>84</v>
      </c>
    </row>
    <row r="225" spans="2:65" s="1" customFormat="1" ht="16.5" customHeight="1">
      <c r="B225" s="30"/>
      <c r="C225" s="170" t="s">
        <v>450</v>
      </c>
      <c r="D225" s="170" t="s">
        <v>142</v>
      </c>
      <c r="E225" s="171" t="s">
        <v>1376</v>
      </c>
      <c r="F225" s="172" t="s">
        <v>1377</v>
      </c>
      <c r="G225" s="173" t="s">
        <v>163</v>
      </c>
      <c r="H225" s="174">
        <v>5.2</v>
      </c>
      <c r="I225" s="175"/>
      <c r="J225" s="176">
        <f>ROUND(I225*H225,2)</f>
        <v>0</v>
      </c>
      <c r="K225" s="172" t="s">
        <v>154</v>
      </c>
      <c r="L225" s="34"/>
      <c r="M225" s="177" t="s">
        <v>19</v>
      </c>
      <c r="N225" s="178" t="s">
        <v>45</v>
      </c>
      <c r="O225" s="56"/>
      <c r="P225" s="179">
        <f>O225*H225</f>
        <v>0</v>
      </c>
      <c r="Q225" s="179">
        <v>0</v>
      </c>
      <c r="R225" s="179">
        <f>Q225*H225</f>
        <v>0</v>
      </c>
      <c r="S225" s="179">
        <v>2.9999999999999997E-4</v>
      </c>
      <c r="T225" s="180">
        <f>S225*H225</f>
        <v>1.56E-3</v>
      </c>
      <c r="AR225" s="13" t="s">
        <v>218</v>
      </c>
      <c r="AT225" s="13" t="s">
        <v>142</v>
      </c>
      <c r="AU225" s="13" t="s">
        <v>84</v>
      </c>
      <c r="AY225" s="13" t="s">
        <v>139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3" t="s">
        <v>82</v>
      </c>
      <c r="BK225" s="181">
        <f>ROUND(I225*H225,2)</f>
        <v>0</v>
      </c>
      <c r="BL225" s="13" t="s">
        <v>218</v>
      </c>
      <c r="BM225" s="13" t="s">
        <v>1378</v>
      </c>
    </row>
    <row r="226" spans="2:65" s="1" customFormat="1" ht="11.25">
      <c r="B226" s="30"/>
      <c r="C226" s="31"/>
      <c r="D226" s="182" t="s">
        <v>148</v>
      </c>
      <c r="E226" s="31"/>
      <c r="F226" s="183" t="s">
        <v>1379</v>
      </c>
      <c r="G226" s="31"/>
      <c r="H226" s="31"/>
      <c r="I226" s="99"/>
      <c r="J226" s="31"/>
      <c r="K226" s="31"/>
      <c r="L226" s="34"/>
      <c r="M226" s="184"/>
      <c r="N226" s="56"/>
      <c r="O226" s="56"/>
      <c r="P226" s="56"/>
      <c r="Q226" s="56"/>
      <c r="R226" s="56"/>
      <c r="S226" s="56"/>
      <c r="T226" s="57"/>
      <c r="AT226" s="13" t="s">
        <v>148</v>
      </c>
      <c r="AU226" s="13" t="s">
        <v>84</v>
      </c>
    </row>
    <row r="227" spans="2:65" s="1" customFormat="1" ht="16.5" customHeight="1">
      <c r="B227" s="30"/>
      <c r="C227" s="170" t="s">
        <v>455</v>
      </c>
      <c r="D227" s="170" t="s">
        <v>142</v>
      </c>
      <c r="E227" s="171" t="s">
        <v>1380</v>
      </c>
      <c r="F227" s="172" t="s">
        <v>1381</v>
      </c>
      <c r="G227" s="173" t="s">
        <v>479</v>
      </c>
      <c r="H227" s="195"/>
      <c r="I227" s="175"/>
      <c r="J227" s="176">
        <f>ROUND(I227*H227,2)</f>
        <v>0</v>
      </c>
      <c r="K227" s="172" t="s">
        <v>154</v>
      </c>
      <c r="L227" s="34"/>
      <c r="M227" s="177" t="s">
        <v>19</v>
      </c>
      <c r="N227" s="178" t="s">
        <v>45</v>
      </c>
      <c r="O227" s="56"/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AR227" s="13" t="s">
        <v>218</v>
      </c>
      <c r="AT227" s="13" t="s">
        <v>142</v>
      </c>
      <c r="AU227" s="13" t="s">
        <v>84</v>
      </c>
      <c r="AY227" s="13" t="s">
        <v>139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13" t="s">
        <v>82</v>
      </c>
      <c r="BK227" s="181">
        <f>ROUND(I227*H227,2)</f>
        <v>0</v>
      </c>
      <c r="BL227" s="13" t="s">
        <v>218</v>
      </c>
      <c r="BM227" s="13" t="s">
        <v>1382</v>
      </c>
    </row>
    <row r="228" spans="2:65" s="1" customFormat="1" ht="19.5">
      <c r="B228" s="30"/>
      <c r="C228" s="31"/>
      <c r="D228" s="182" t="s">
        <v>148</v>
      </c>
      <c r="E228" s="31"/>
      <c r="F228" s="183" t="s">
        <v>1383</v>
      </c>
      <c r="G228" s="31"/>
      <c r="H228" s="31"/>
      <c r="I228" s="99"/>
      <c r="J228" s="31"/>
      <c r="K228" s="31"/>
      <c r="L228" s="34"/>
      <c r="M228" s="184"/>
      <c r="N228" s="56"/>
      <c r="O228" s="56"/>
      <c r="P228" s="56"/>
      <c r="Q228" s="56"/>
      <c r="R228" s="56"/>
      <c r="S228" s="56"/>
      <c r="T228" s="57"/>
      <c r="AT228" s="13" t="s">
        <v>148</v>
      </c>
      <c r="AU228" s="13" t="s">
        <v>84</v>
      </c>
    </row>
    <row r="229" spans="2:65" s="10" customFormat="1" ht="22.9" customHeight="1">
      <c r="B229" s="154"/>
      <c r="C229" s="155"/>
      <c r="D229" s="156" t="s">
        <v>73</v>
      </c>
      <c r="E229" s="168" t="s">
        <v>1133</v>
      </c>
      <c r="F229" s="168" t="s">
        <v>1134</v>
      </c>
      <c r="G229" s="155"/>
      <c r="H229" s="155"/>
      <c r="I229" s="158"/>
      <c r="J229" s="169">
        <f>BK229</f>
        <v>0</v>
      </c>
      <c r="K229" s="155"/>
      <c r="L229" s="160"/>
      <c r="M229" s="161"/>
      <c r="N229" s="162"/>
      <c r="O229" s="162"/>
      <c r="P229" s="163">
        <f>SUM(P230:P243)</f>
        <v>0</v>
      </c>
      <c r="Q229" s="162"/>
      <c r="R229" s="163">
        <f>SUM(R230:R243)</f>
        <v>1.2002668999999999</v>
      </c>
      <c r="S229" s="162"/>
      <c r="T229" s="164">
        <f>SUM(T230:T243)</f>
        <v>1.6775599999999999</v>
      </c>
      <c r="AR229" s="165" t="s">
        <v>84</v>
      </c>
      <c r="AT229" s="166" t="s">
        <v>73</v>
      </c>
      <c r="AU229" s="166" t="s">
        <v>82</v>
      </c>
      <c r="AY229" s="165" t="s">
        <v>139</v>
      </c>
      <c r="BK229" s="167">
        <f>SUM(BK230:BK243)</f>
        <v>0</v>
      </c>
    </row>
    <row r="230" spans="2:65" s="1" customFormat="1" ht="16.5" customHeight="1">
      <c r="B230" s="30"/>
      <c r="C230" s="170" t="s">
        <v>459</v>
      </c>
      <c r="D230" s="170" t="s">
        <v>142</v>
      </c>
      <c r="E230" s="171" t="s">
        <v>1384</v>
      </c>
      <c r="F230" s="172" t="s">
        <v>1385</v>
      </c>
      <c r="G230" s="173" t="s">
        <v>153</v>
      </c>
      <c r="H230" s="174">
        <v>61.674999999999997</v>
      </c>
      <c r="I230" s="175"/>
      <c r="J230" s="176">
        <f>ROUND(I230*H230,2)</f>
        <v>0</v>
      </c>
      <c r="K230" s="172" t="s">
        <v>154</v>
      </c>
      <c r="L230" s="34"/>
      <c r="M230" s="177" t="s">
        <v>19</v>
      </c>
      <c r="N230" s="178" t="s">
        <v>45</v>
      </c>
      <c r="O230" s="56"/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AR230" s="13" t="s">
        <v>218</v>
      </c>
      <c r="AT230" s="13" t="s">
        <v>142</v>
      </c>
      <c r="AU230" s="13" t="s">
        <v>84</v>
      </c>
      <c r="AY230" s="13" t="s">
        <v>139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3" t="s">
        <v>82</v>
      </c>
      <c r="BK230" s="181">
        <f>ROUND(I230*H230,2)</f>
        <v>0</v>
      </c>
      <c r="BL230" s="13" t="s">
        <v>218</v>
      </c>
      <c r="BM230" s="13" t="s">
        <v>1386</v>
      </c>
    </row>
    <row r="231" spans="2:65" s="1" customFormat="1" ht="11.25">
      <c r="B231" s="30"/>
      <c r="C231" s="31"/>
      <c r="D231" s="182" t="s">
        <v>148</v>
      </c>
      <c r="E231" s="31"/>
      <c r="F231" s="183" t="s">
        <v>1387</v>
      </c>
      <c r="G231" s="31"/>
      <c r="H231" s="31"/>
      <c r="I231" s="99"/>
      <c r="J231" s="31"/>
      <c r="K231" s="31"/>
      <c r="L231" s="34"/>
      <c r="M231" s="184"/>
      <c r="N231" s="56"/>
      <c r="O231" s="56"/>
      <c r="P231" s="56"/>
      <c r="Q231" s="56"/>
      <c r="R231" s="56"/>
      <c r="S231" s="56"/>
      <c r="T231" s="57"/>
      <c r="AT231" s="13" t="s">
        <v>148</v>
      </c>
      <c r="AU231" s="13" t="s">
        <v>84</v>
      </c>
    </row>
    <row r="232" spans="2:65" s="1" customFormat="1" ht="16.5" customHeight="1">
      <c r="B232" s="30"/>
      <c r="C232" s="170" t="s">
        <v>464</v>
      </c>
      <c r="D232" s="170" t="s">
        <v>142</v>
      </c>
      <c r="E232" s="171" t="s">
        <v>1388</v>
      </c>
      <c r="F232" s="172" t="s">
        <v>1389</v>
      </c>
      <c r="G232" s="173" t="s">
        <v>153</v>
      </c>
      <c r="H232" s="174">
        <v>61.674999999999997</v>
      </c>
      <c r="I232" s="175"/>
      <c r="J232" s="176">
        <f>ROUND(I232*H232,2)</f>
        <v>0</v>
      </c>
      <c r="K232" s="172" t="s">
        <v>154</v>
      </c>
      <c r="L232" s="34"/>
      <c r="M232" s="177" t="s">
        <v>19</v>
      </c>
      <c r="N232" s="178" t="s">
        <v>45</v>
      </c>
      <c r="O232" s="56"/>
      <c r="P232" s="179">
        <f>O232*H232</f>
        <v>0</v>
      </c>
      <c r="Q232" s="179">
        <v>2.9999999999999997E-4</v>
      </c>
      <c r="R232" s="179">
        <f>Q232*H232</f>
        <v>1.8502499999999998E-2</v>
      </c>
      <c r="S232" s="179">
        <v>0</v>
      </c>
      <c r="T232" s="180">
        <f>S232*H232</f>
        <v>0</v>
      </c>
      <c r="AR232" s="13" t="s">
        <v>218</v>
      </c>
      <c r="AT232" s="13" t="s">
        <v>142</v>
      </c>
      <c r="AU232" s="13" t="s">
        <v>84</v>
      </c>
      <c r="AY232" s="13" t="s">
        <v>139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3" t="s">
        <v>82</v>
      </c>
      <c r="BK232" s="181">
        <f>ROUND(I232*H232,2)</f>
        <v>0</v>
      </c>
      <c r="BL232" s="13" t="s">
        <v>218</v>
      </c>
      <c r="BM232" s="13" t="s">
        <v>1390</v>
      </c>
    </row>
    <row r="233" spans="2:65" s="1" customFormat="1" ht="11.25">
      <c r="B233" s="30"/>
      <c r="C233" s="31"/>
      <c r="D233" s="182" t="s">
        <v>148</v>
      </c>
      <c r="E233" s="31"/>
      <c r="F233" s="183" t="s">
        <v>1391</v>
      </c>
      <c r="G233" s="31"/>
      <c r="H233" s="31"/>
      <c r="I233" s="99"/>
      <c r="J233" s="31"/>
      <c r="K233" s="31"/>
      <c r="L233" s="34"/>
      <c r="M233" s="184"/>
      <c r="N233" s="56"/>
      <c r="O233" s="56"/>
      <c r="P233" s="56"/>
      <c r="Q233" s="56"/>
      <c r="R233" s="56"/>
      <c r="S233" s="56"/>
      <c r="T233" s="57"/>
      <c r="AT233" s="13" t="s">
        <v>148</v>
      </c>
      <c r="AU233" s="13" t="s">
        <v>84</v>
      </c>
    </row>
    <row r="234" spans="2:65" s="1" customFormat="1" ht="16.5" customHeight="1">
      <c r="B234" s="30"/>
      <c r="C234" s="170" t="s">
        <v>468</v>
      </c>
      <c r="D234" s="170" t="s">
        <v>142</v>
      </c>
      <c r="E234" s="171" t="s">
        <v>1392</v>
      </c>
      <c r="F234" s="172" t="s">
        <v>1393</v>
      </c>
      <c r="G234" s="173" t="s">
        <v>153</v>
      </c>
      <c r="H234" s="174">
        <v>61.674999999999997</v>
      </c>
      <c r="I234" s="175"/>
      <c r="J234" s="176">
        <f>ROUND(I234*H234,2)</f>
        <v>0</v>
      </c>
      <c r="K234" s="172" t="s">
        <v>154</v>
      </c>
      <c r="L234" s="34"/>
      <c r="M234" s="177" t="s">
        <v>19</v>
      </c>
      <c r="N234" s="178" t="s">
        <v>45</v>
      </c>
      <c r="O234" s="56"/>
      <c r="P234" s="179">
        <f>O234*H234</f>
        <v>0</v>
      </c>
      <c r="Q234" s="179">
        <v>0</v>
      </c>
      <c r="R234" s="179">
        <f>Q234*H234</f>
        <v>0</v>
      </c>
      <c r="S234" s="179">
        <v>2.7199999999999998E-2</v>
      </c>
      <c r="T234" s="180">
        <f>S234*H234</f>
        <v>1.6775599999999999</v>
      </c>
      <c r="AR234" s="13" t="s">
        <v>218</v>
      </c>
      <c r="AT234" s="13" t="s">
        <v>142</v>
      </c>
      <c r="AU234" s="13" t="s">
        <v>84</v>
      </c>
      <c r="AY234" s="13" t="s">
        <v>139</v>
      </c>
      <c r="BE234" s="181">
        <f>IF(N234="základní",J234,0)</f>
        <v>0</v>
      </c>
      <c r="BF234" s="181">
        <f>IF(N234="snížená",J234,0)</f>
        <v>0</v>
      </c>
      <c r="BG234" s="181">
        <f>IF(N234="zákl. přenesená",J234,0)</f>
        <v>0</v>
      </c>
      <c r="BH234" s="181">
        <f>IF(N234="sníž. přenesená",J234,0)</f>
        <v>0</v>
      </c>
      <c r="BI234" s="181">
        <f>IF(N234="nulová",J234,0)</f>
        <v>0</v>
      </c>
      <c r="BJ234" s="13" t="s">
        <v>82</v>
      </c>
      <c r="BK234" s="181">
        <f>ROUND(I234*H234,2)</f>
        <v>0</v>
      </c>
      <c r="BL234" s="13" t="s">
        <v>218</v>
      </c>
      <c r="BM234" s="13" t="s">
        <v>1394</v>
      </c>
    </row>
    <row r="235" spans="2:65" s="1" customFormat="1" ht="11.25">
      <c r="B235" s="30"/>
      <c r="C235" s="31"/>
      <c r="D235" s="182" t="s">
        <v>148</v>
      </c>
      <c r="E235" s="31"/>
      <c r="F235" s="183" t="s">
        <v>1395</v>
      </c>
      <c r="G235" s="31"/>
      <c r="H235" s="31"/>
      <c r="I235" s="99"/>
      <c r="J235" s="31"/>
      <c r="K235" s="31"/>
      <c r="L235" s="34"/>
      <c r="M235" s="184"/>
      <c r="N235" s="56"/>
      <c r="O235" s="56"/>
      <c r="P235" s="56"/>
      <c r="Q235" s="56"/>
      <c r="R235" s="56"/>
      <c r="S235" s="56"/>
      <c r="T235" s="57"/>
      <c r="AT235" s="13" t="s">
        <v>148</v>
      </c>
      <c r="AU235" s="13" t="s">
        <v>84</v>
      </c>
    </row>
    <row r="236" spans="2:65" s="1" customFormat="1" ht="16.5" customHeight="1">
      <c r="B236" s="30"/>
      <c r="C236" s="170" t="s">
        <v>472</v>
      </c>
      <c r="D236" s="170" t="s">
        <v>142</v>
      </c>
      <c r="E236" s="171" t="s">
        <v>1396</v>
      </c>
      <c r="F236" s="172" t="s">
        <v>1397</v>
      </c>
      <c r="G236" s="173" t="s">
        <v>153</v>
      </c>
      <c r="H236" s="174">
        <v>61.674999999999997</v>
      </c>
      <c r="I236" s="175"/>
      <c r="J236" s="176">
        <f>ROUND(I236*H236,2)</f>
        <v>0</v>
      </c>
      <c r="K236" s="172" t="s">
        <v>154</v>
      </c>
      <c r="L236" s="34"/>
      <c r="M236" s="177" t="s">
        <v>19</v>
      </c>
      <c r="N236" s="178" t="s">
        <v>45</v>
      </c>
      <c r="O236" s="56"/>
      <c r="P236" s="179">
        <f>O236*H236</f>
        <v>0</v>
      </c>
      <c r="Q236" s="179">
        <v>6.0000000000000001E-3</v>
      </c>
      <c r="R236" s="179">
        <f>Q236*H236</f>
        <v>0.37004999999999999</v>
      </c>
      <c r="S236" s="179">
        <v>0</v>
      </c>
      <c r="T236" s="180">
        <f>S236*H236</f>
        <v>0</v>
      </c>
      <c r="AR236" s="13" t="s">
        <v>218</v>
      </c>
      <c r="AT236" s="13" t="s">
        <v>142</v>
      </c>
      <c r="AU236" s="13" t="s">
        <v>84</v>
      </c>
      <c r="AY236" s="13" t="s">
        <v>139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3" t="s">
        <v>82</v>
      </c>
      <c r="BK236" s="181">
        <f>ROUND(I236*H236,2)</f>
        <v>0</v>
      </c>
      <c r="BL236" s="13" t="s">
        <v>218</v>
      </c>
      <c r="BM236" s="13" t="s">
        <v>1398</v>
      </c>
    </row>
    <row r="237" spans="2:65" s="1" customFormat="1" ht="11.25">
      <c r="B237" s="30"/>
      <c r="C237" s="31"/>
      <c r="D237" s="182" t="s">
        <v>148</v>
      </c>
      <c r="E237" s="31"/>
      <c r="F237" s="183" t="s">
        <v>1399</v>
      </c>
      <c r="G237" s="31"/>
      <c r="H237" s="31"/>
      <c r="I237" s="99"/>
      <c r="J237" s="31"/>
      <c r="K237" s="31"/>
      <c r="L237" s="34"/>
      <c r="M237" s="184"/>
      <c r="N237" s="56"/>
      <c r="O237" s="56"/>
      <c r="P237" s="56"/>
      <c r="Q237" s="56"/>
      <c r="R237" s="56"/>
      <c r="S237" s="56"/>
      <c r="T237" s="57"/>
      <c r="AT237" s="13" t="s">
        <v>148</v>
      </c>
      <c r="AU237" s="13" t="s">
        <v>84</v>
      </c>
    </row>
    <row r="238" spans="2:65" s="1" customFormat="1" ht="16.5" customHeight="1">
      <c r="B238" s="30"/>
      <c r="C238" s="185" t="s">
        <v>476</v>
      </c>
      <c r="D238" s="185" t="s">
        <v>191</v>
      </c>
      <c r="E238" s="186" t="s">
        <v>1400</v>
      </c>
      <c r="F238" s="187" t="s">
        <v>1401</v>
      </c>
      <c r="G238" s="188" t="s">
        <v>153</v>
      </c>
      <c r="H238" s="189">
        <v>67.843000000000004</v>
      </c>
      <c r="I238" s="190"/>
      <c r="J238" s="191">
        <f>ROUND(I238*H238,2)</f>
        <v>0</v>
      </c>
      <c r="K238" s="187" t="s">
        <v>154</v>
      </c>
      <c r="L238" s="192"/>
      <c r="M238" s="193" t="s">
        <v>19</v>
      </c>
      <c r="N238" s="194" t="s">
        <v>45</v>
      </c>
      <c r="O238" s="56"/>
      <c r="P238" s="179">
        <f>O238*H238</f>
        <v>0</v>
      </c>
      <c r="Q238" s="179">
        <v>1.18E-2</v>
      </c>
      <c r="R238" s="179">
        <f>Q238*H238</f>
        <v>0.80054740000000002</v>
      </c>
      <c r="S238" s="179">
        <v>0</v>
      </c>
      <c r="T238" s="180">
        <f>S238*H238</f>
        <v>0</v>
      </c>
      <c r="AR238" s="13" t="s">
        <v>294</v>
      </c>
      <c r="AT238" s="13" t="s">
        <v>191</v>
      </c>
      <c r="AU238" s="13" t="s">
        <v>84</v>
      </c>
      <c r="AY238" s="13" t="s">
        <v>139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3" t="s">
        <v>82</v>
      </c>
      <c r="BK238" s="181">
        <f>ROUND(I238*H238,2)</f>
        <v>0</v>
      </c>
      <c r="BL238" s="13" t="s">
        <v>218</v>
      </c>
      <c r="BM238" s="13" t="s">
        <v>1402</v>
      </c>
    </row>
    <row r="239" spans="2:65" s="1" customFormat="1" ht="11.25">
      <c r="B239" s="30"/>
      <c r="C239" s="31"/>
      <c r="D239" s="182" t="s">
        <v>148</v>
      </c>
      <c r="E239" s="31"/>
      <c r="F239" s="183" t="s">
        <v>1401</v>
      </c>
      <c r="G239" s="31"/>
      <c r="H239" s="31"/>
      <c r="I239" s="99"/>
      <c r="J239" s="31"/>
      <c r="K239" s="31"/>
      <c r="L239" s="34"/>
      <c r="M239" s="184"/>
      <c r="N239" s="56"/>
      <c r="O239" s="56"/>
      <c r="P239" s="56"/>
      <c r="Q239" s="56"/>
      <c r="R239" s="56"/>
      <c r="S239" s="56"/>
      <c r="T239" s="57"/>
      <c r="AT239" s="13" t="s">
        <v>148</v>
      </c>
      <c r="AU239" s="13" t="s">
        <v>84</v>
      </c>
    </row>
    <row r="240" spans="2:65" s="1" customFormat="1" ht="16.5" customHeight="1">
      <c r="B240" s="30"/>
      <c r="C240" s="170" t="s">
        <v>484</v>
      </c>
      <c r="D240" s="170" t="s">
        <v>142</v>
      </c>
      <c r="E240" s="171" t="s">
        <v>1403</v>
      </c>
      <c r="F240" s="172" t="s">
        <v>1404</v>
      </c>
      <c r="G240" s="173" t="s">
        <v>163</v>
      </c>
      <c r="H240" s="174">
        <v>42.95</v>
      </c>
      <c r="I240" s="175"/>
      <c r="J240" s="176">
        <f>ROUND(I240*H240,2)</f>
        <v>0</v>
      </c>
      <c r="K240" s="172" t="s">
        <v>1405</v>
      </c>
      <c r="L240" s="34"/>
      <c r="M240" s="177" t="s">
        <v>19</v>
      </c>
      <c r="N240" s="178" t="s">
        <v>45</v>
      </c>
      <c r="O240" s="56"/>
      <c r="P240" s="179">
        <f>O240*H240</f>
        <v>0</v>
      </c>
      <c r="Q240" s="179">
        <v>2.5999999999999998E-4</v>
      </c>
      <c r="R240" s="179">
        <f>Q240*H240</f>
        <v>1.1167E-2</v>
      </c>
      <c r="S240" s="179">
        <v>0</v>
      </c>
      <c r="T240" s="180">
        <f>S240*H240</f>
        <v>0</v>
      </c>
      <c r="AR240" s="13" t="s">
        <v>218</v>
      </c>
      <c r="AT240" s="13" t="s">
        <v>142</v>
      </c>
      <c r="AU240" s="13" t="s">
        <v>84</v>
      </c>
      <c r="AY240" s="13" t="s">
        <v>139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3" t="s">
        <v>82</v>
      </c>
      <c r="BK240" s="181">
        <f>ROUND(I240*H240,2)</f>
        <v>0</v>
      </c>
      <c r="BL240" s="13" t="s">
        <v>218</v>
      </c>
      <c r="BM240" s="13" t="s">
        <v>1406</v>
      </c>
    </row>
    <row r="241" spans="2:65" s="1" customFormat="1" ht="11.25">
      <c r="B241" s="30"/>
      <c r="C241" s="31"/>
      <c r="D241" s="182" t="s">
        <v>148</v>
      </c>
      <c r="E241" s="31"/>
      <c r="F241" s="183" t="s">
        <v>1407</v>
      </c>
      <c r="G241" s="31"/>
      <c r="H241" s="31"/>
      <c r="I241" s="99"/>
      <c r="J241" s="31"/>
      <c r="K241" s="31"/>
      <c r="L241" s="34"/>
      <c r="M241" s="184"/>
      <c r="N241" s="56"/>
      <c r="O241" s="56"/>
      <c r="P241" s="56"/>
      <c r="Q241" s="56"/>
      <c r="R241" s="56"/>
      <c r="S241" s="56"/>
      <c r="T241" s="57"/>
      <c r="AT241" s="13" t="s">
        <v>148</v>
      </c>
      <c r="AU241" s="13" t="s">
        <v>84</v>
      </c>
    </row>
    <row r="242" spans="2:65" s="1" customFormat="1" ht="16.5" customHeight="1">
      <c r="B242" s="30"/>
      <c r="C242" s="170" t="s">
        <v>489</v>
      </c>
      <c r="D242" s="170" t="s">
        <v>142</v>
      </c>
      <c r="E242" s="171" t="s">
        <v>1154</v>
      </c>
      <c r="F242" s="172" t="s">
        <v>1155</v>
      </c>
      <c r="G242" s="173" t="s">
        <v>479</v>
      </c>
      <c r="H242" s="195"/>
      <c r="I242" s="175"/>
      <c r="J242" s="176">
        <f>ROUND(I242*H242,2)</f>
        <v>0</v>
      </c>
      <c r="K242" s="172" t="s">
        <v>154</v>
      </c>
      <c r="L242" s="34"/>
      <c r="M242" s="177" t="s">
        <v>19</v>
      </c>
      <c r="N242" s="178" t="s">
        <v>45</v>
      </c>
      <c r="O242" s="56"/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AR242" s="13" t="s">
        <v>218</v>
      </c>
      <c r="AT242" s="13" t="s">
        <v>142</v>
      </c>
      <c r="AU242" s="13" t="s">
        <v>84</v>
      </c>
      <c r="AY242" s="13" t="s">
        <v>139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3" t="s">
        <v>82</v>
      </c>
      <c r="BK242" s="181">
        <f>ROUND(I242*H242,2)</f>
        <v>0</v>
      </c>
      <c r="BL242" s="13" t="s">
        <v>218</v>
      </c>
      <c r="BM242" s="13" t="s">
        <v>1408</v>
      </c>
    </row>
    <row r="243" spans="2:65" s="1" customFormat="1" ht="19.5">
      <c r="B243" s="30"/>
      <c r="C243" s="31"/>
      <c r="D243" s="182" t="s">
        <v>148</v>
      </c>
      <c r="E243" s="31"/>
      <c r="F243" s="183" t="s">
        <v>1157</v>
      </c>
      <c r="G243" s="31"/>
      <c r="H243" s="31"/>
      <c r="I243" s="99"/>
      <c r="J243" s="31"/>
      <c r="K243" s="31"/>
      <c r="L243" s="34"/>
      <c r="M243" s="184"/>
      <c r="N243" s="56"/>
      <c r="O243" s="56"/>
      <c r="P243" s="56"/>
      <c r="Q243" s="56"/>
      <c r="R243" s="56"/>
      <c r="S243" s="56"/>
      <c r="T243" s="57"/>
      <c r="AT243" s="13" t="s">
        <v>148</v>
      </c>
      <c r="AU243" s="13" t="s">
        <v>84</v>
      </c>
    </row>
    <row r="244" spans="2:65" s="10" customFormat="1" ht="22.9" customHeight="1">
      <c r="B244" s="154"/>
      <c r="C244" s="155"/>
      <c r="D244" s="156" t="s">
        <v>73</v>
      </c>
      <c r="E244" s="168" t="s">
        <v>774</v>
      </c>
      <c r="F244" s="168" t="s">
        <v>775</v>
      </c>
      <c r="G244" s="155"/>
      <c r="H244" s="155"/>
      <c r="I244" s="158"/>
      <c r="J244" s="169">
        <f>BK244</f>
        <v>0</v>
      </c>
      <c r="K244" s="155"/>
      <c r="L244" s="160"/>
      <c r="M244" s="161"/>
      <c r="N244" s="162"/>
      <c r="O244" s="162"/>
      <c r="P244" s="163">
        <f>SUM(P245:P246)</f>
        <v>0</v>
      </c>
      <c r="Q244" s="162"/>
      <c r="R244" s="163">
        <f>SUM(R245:R246)</f>
        <v>1.6000000000000001E-4</v>
      </c>
      <c r="S244" s="162"/>
      <c r="T244" s="164">
        <f>SUM(T245:T246)</f>
        <v>0</v>
      </c>
      <c r="AR244" s="165" t="s">
        <v>84</v>
      </c>
      <c r="AT244" s="166" t="s">
        <v>73</v>
      </c>
      <c r="AU244" s="166" t="s">
        <v>82</v>
      </c>
      <c r="AY244" s="165" t="s">
        <v>139</v>
      </c>
      <c r="BK244" s="167">
        <f>SUM(BK245:BK246)</f>
        <v>0</v>
      </c>
    </row>
    <row r="245" spans="2:65" s="1" customFormat="1" ht="16.5" customHeight="1">
      <c r="B245" s="30"/>
      <c r="C245" s="170" t="s">
        <v>494</v>
      </c>
      <c r="D245" s="170" t="s">
        <v>142</v>
      </c>
      <c r="E245" s="171" t="s">
        <v>1409</v>
      </c>
      <c r="F245" s="172" t="s">
        <v>1410</v>
      </c>
      <c r="G245" s="173" t="s">
        <v>269</v>
      </c>
      <c r="H245" s="174">
        <v>1</v>
      </c>
      <c r="I245" s="175"/>
      <c r="J245" s="176">
        <f>ROUND(I245*H245,2)</f>
        <v>0</v>
      </c>
      <c r="K245" s="172" t="s">
        <v>19</v>
      </c>
      <c r="L245" s="34"/>
      <c r="M245" s="177" t="s">
        <v>19</v>
      </c>
      <c r="N245" s="178" t="s">
        <v>45</v>
      </c>
      <c r="O245" s="56"/>
      <c r="P245" s="179">
        <f>O245*H245</f>
        <v>0</v>
      </c>
      <c r="Q245" s="179">
        <v>1.6000000000000001E-4</v>
      </c>
      <c r="R245" s="179">
        <f>Q245*H245</f>
        <v>1.6000000000000001E-4</v>
      </c>
      <c r="S245" s="179">
        <v>0</v>
      </c>
      <c r="T245" s="180">
        <f>S245*H245</f>
        <v>0</v>
      </c>
      <c r="AR245" s="13" t="s">
        <v>218</v>
      </c>
      <c r="AT245" s="13" t="s">
        <v>142</v>
      </c>
      <c r="AU245" s="13" t="s">
        <v>84</v>
      </c>
      <c r="AY245" s="13" t="s">
        <v>139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3" t="s">
        <v>82</v>
      </c>
      <c r="BK245" s="181">
        <f>ROUND(I245*H245,2)</f>
        <v>0</v>
      </c>
      <c r="BL245" s="13" t="s">
        <v>218</v>
      </c>
      <c r="BM245" s="13" t="s">
        <v>1411</v>
      </c>
    </row>
    <row r="246" spans="2:65" s="1" customFormat="1" ht="11.25">
      <c r="B246" s="30"/>
      <c r="C246" s="31"/>
      <c r="D246" s="182" t="s">
        <v>148</v>
      </c>
      <c r="E246" s="31"/>
      <c r="F246" s="183" t="s">
        <v>1412</v>
      </c>
      <c r="G246" s="31"/>
      <c r="H246" s="31"/>
      <c r="I246" s="99"/>
      <c r="J246" s="31"/>
      <c r="K246" s="31"/>
      <c r="L246" s="34"/>
      <c r="M246" s="184"/>
      <c r="N246" s="56"/>
      <c r="O246" s="56"/>
      <c r="P246" s="56"/>
      <c r="Q246" s="56"/>
      <c r="R246" s="56"/>
      <c r="S246" s="56"/>
      <c r="T246" s="57"/>
      <c r="AT246" s="13" t="s">
        <v>148</v>
      </c>
      <c r="AU246" s="13" t="s">
        <v>84</v>
      </c>
    </row>
    <row r="247" spans="2:65" s="10" customFormat="1" ht="22.9" customHeight="1">
      <c r="B247" s="154"/>
      <c r="C247" s="155"/>
      <c r="D247" s="156" t="s">
        <v>73</v>
      </c>
      <c r="E247" s="168" t="s">
        <v>1413</v>
      </c>
      <c r="F247" s="168" t="s">
        <v>1414</v>
      </c>
      <c r="G247" s="155"/>
      <c r="H247" s="155"/>
      <c r="I247" s="158"/>
      <c r="J247" s="169">
        <f>BK247</f>
        <v>0</v>
      </c>
      <c r="K247" s="155"/>
      <c r="L247" s="160"/>
      <c r="M247" s="161"/>
      <c r="N247" s="162"/>
      <c r="O247" s="162"/>
      <c r="P247" s="163">
        <f>SUM(P248:P265)</f>
        <v>0</v>
      </c>
      <c r="Q247" s="162"/>
      <c r="R247" s="163">
        <f>SUM(R248:R265)</f>
        <v>0.70247249999999994</v>
      </c>
      <c r="S247" s="162"/>
      <c r="T247" s="164">
        <f>SUM(T248:T265)</f>
        <v>0.13029764999999999</v>
      </c>
      <c r="AR247" s="165" t="s">
        <v>84</v>
      </c>
      <c r="AT247" s="166" t="s">
        <v>73</v>
      </c>
      <c r="AU247" s="166" t="s">
        <v>82</v>
      </c>
      <c r="AY247" s="165" t="s">
        <v>139</v>
      </c>
      <c r="BK247" s="167">
        <f>SUM(BK248:BK265)</f>
        <v>0</v>
      </c>
    </row>
    <row r="248" spans="2:65" s="1" customFormat="1" ht="16.5" customHeight="1">
      <c r="B248" s="30"/>
      <c r="C248" s="170" t="s">
        <v>498</v>
      </c>
      <c r="D248" s="170" t="s">
        <v>142</v>
      </c>
      <c r="E248" s="171" t="s">
        <v>1415</v>
      </c>
      <c r="F248" s="172" t="s">
        <v>1416</v>
      </c>
      <c r="G248" s="173" t="s">
        <v>153</v>
      </c>
      <c r="H248" s="174">
        <v>420.315</v>
      </c>
      <c r="I248" s="175"/>
      <c r="J248" s="176">
        <f>ROUND(I248*H248,2)</f>
        <v>0</v>
      </c>
      <c r="K248" s="172" t="s">
        <v>154</v>
      </c>
      <c r="L248" s="34"/>
      <c r="M248" s="177" t="s">
        <v>19</v>
      </c>
      <c r="N248" s="178" t="s">
        <v>45</v>
      </c>
      <c r="O248" s="56"/>
      <c r="P248" s="179">
        <f>O248*H248</f>
        <v>0</v>
      </c>
      <c r="Q248" s="179">
        <v>1E-3</v>
      </c>
      <c r="R248" s="179">
        <f>Q248*H248</f>
        <v>0.42031499999999999</v>
      </c>
      <c r="S248" s="179">
        <v>3.1E-4</v>
      </c>
      <c r="T248" s="180">
        <f>S248*H248</f>
        <v>0.13029764999999999</v>
      </c>
      <c r="AR248" s="13" t="s">
        <v>218</v>
      </c>
      <c r="AT248" s="13" t="s">
        <v>142</v>
      </c>
      <c r="AU248" s="13" t="s">
        <v>84</v>
      </c>
      <c r="AY248" s="13" t="s">
        <v>139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3" t="s">
        <v>82</v>
      </c>
      <c r="BK248" s="181">
        <f>ROUND(I248*H248,2)</f>
        <v>0</v>
      </c>
      <c r="BL248" s="13" t="s">
        <v>218</v>
      </c>
      <c r="BM248" s="13" t="s">
        <v>1417</v>
      </c>
    </row>
    <row r="249" spans="2:65" s="1" customFormat="1" ht="11.25">
      <c r="B249" s="30"/>
      <c r="C249" s="31"/>
      <c r="D249" s="182" t="s">
        <v>148</v>
      </c>
      <c r="E249" s="31"/>
      <c r="F249" s="183" t="s">
        <v>1418</v>
      </c>
      <c r="G249" s="31"/>
      <c r="H249" s="31"/>
      <c r="I249" s="99"/>
      <c r="J249" s="31"/>
      <c r="K249" s="31"/>
      <c r="L249" s="34"/>
      <c r="M249" s="184"/>
      <c r="N249" s="56"/>
      <c r="O249" s="56"/>
      <c r="P249" s="56"/>
      <c r="Q249" s="56"/>
      <c r="R249" s="56"/>
      <c r="S249" s="56"/>
      <c r="T249" s="57"/>
      <c r="AT249" s="13" t="s">
        <v>148</v>
      </c>
      <c r="AU249" s="13" t="s">
        <v>84</v>
      </c>
    </row>
    <row r="250" spans="2:65" s="1" customFormat="1" ht="16.5" customHeight="1">
      <c r="B250" s="30"/>
      <c r="C250" s="170" t="s">
        <v>503</v>
      </c>
      <c r="D250" s="170" t="s">
        <v>142</v>
      </c>
      <c r="E250" s="171" t="s">
        <v>1419</v>
      </c>
      <c r="F250" s="172" t="s">
        <v>1420</v>
      </c>
      <c r="G250" s="173" t="s">
        <v>153</v>
      </c>
      <c r="H250" s="174">
        <v>420.315</v>
      </c>
      <c r="I250" s="175"/>
      <c r="J250" s="176">
        <f>ROUND(I250*H250,2)</f>
        <v>0</v>
      </c>
      <c r="K250" s="172" t="s">
        <v>154</v>
      </c>
      <c r="L250" s="34"/>
      <c r="M250" s="177" t="s">
        <v>19</v>
      </c>
      <c r="N250" s="178" t="s">
        <v>45</v>
      </c>
      <c r="O250" s="56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13" t="s">
        <v>218</v>
      </c>
      <c r="AT250" s="13" t="s">
        <v>142</v>
      </c>
      <c r="AU250" s="13" t="s">
        <v>84</v>
      </c>
      <c r="AY250" s="13" t="s">
        <v>139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3" t="s">
        <v>82</v>
      </c>
      <c r="BK250" s="181">
        <f>ROUND(I250*H250,2)</f>
        <v>0</v>
      </c>
      <c r="BL250" s="13" t="s">
        <v>218</v>
      </c>
      <c r="BM250" s="13" t="s">
        <v>1421</v>
      </c>
    </row>
    <row r="251" spans="2:65" s="1" customFormat="1" ht="11.25">
      <c r="B251" s="30"/>
      <c r="C251" s="31"/>
      <c r="D251" s="182" t="s">
        <v>148</v>
      </c>
      <c r="E251" s="31"/>
      <c r="F251" s="183" t="s">
        <v>1420</v>
      </c>
      <c r="G251" s="31"/>
      <c r="H251" s="31"/>
      <c r="I251" s="99"/>
      <c r="J251" s="31"/>
      <c r="K251" s="31"/>
      <c r="L251" s="34"/>
      <c r="M251" s="184"/>
      <c r="N251" s="56"/>
      <c r="O251" s="56"/>
      <c r="P251" s="56"/>
      <c r="Q251" s="56"/>
      <c r="R251" s="56"/>
      <c r="S251" s="56"/>
      <c r="T251" s="57"/>
      <c r="AT251" s="13" t="s">
        <v>148</v>
      </c>
      <c r="AU251" s="13" t="s">
        <v>84</v>
      </c>
    </row>
    <row r="252" spans="2:65" s="1" customFormat="1" ht="16.5" customHeight="1">
      <c r="B252" s="30"/>
      <c r="C252" s="170" t="s">
        <v>508</v>
      </c>
      <c r="D252" s="170" t="s">
        <v>142</v>
      </c>
      <c r="E252" s="171" t="s">
        <v>1422</v>
      </c>
      <c r="F252" s="172" t="s">
        <v>1423</v>
      </c>
      <c r="G252" s="173" t="s">
        <v>145</v>
      </c>
      <c r="H252" s="174">
        <v>150</v>
      </c>
      <c r="I252" s="175"/>
      <c r="J252" s="176">
        <f>ROUND(I252*H252,2)</f>
        <v>0</v>
      </c>
      <c r="K252" s="172" t="s">
        <v>154</v>
      </c>
      <c r="L252" s="34"/>
      <c r="M252" s="177" t="s">
        <v>19</v>
      </c>
      <c r="N252" s="178" t="s">
        <v>45</v>
      </c>
      <c r="O252" s="56"/>
      <c r="P252" s="179">
        <f>O252*H252</f>
        <v>0</v>
      </c>
      <c r="Q252" s="179">
        <v>4.8000000000000001E-4</v>
      </c>
      <c r="R252" s="179">
        <f>Q252*H252</f>
        <v>7.2000000000000008E-2</v>
      </c>
      <c r="S252" s="179">
        <v>0</v>
      </c>
      <c r="T252" s="180">
        <f>S252*H252</f>
        <v>0</v>
      </c>
      <c r="AR252" s="13" t="s">
        <v>218</v>
      </c>
      <c r="AT252" s="13" t="s">
        <v>142</v>
      </c>
      <c r="AU252" s="13" t="s">
        <v>84</v>
      </c>
      <c r="AY252" s="13" t="s">
        <v>139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3" t="s">
        <v>82</v>
      </c>
      <c r="BK252" s="181">
        <f>ROUND(I252*H252,2)</f>
        <v>0</v>
      </c>
      <c r="BL252" s="13" t="s">
        <v>218</v>
      </c>
      <c r="BM252" s="13" t="s">
        <v>1424</v>
      </c>
    </row>
    <row r="253" spans="2:65" s="1" customFormat="1" ht="11.25">
      <c r="B253" s="30"/>
      <c r="C253" s="31"/>
      <c r="D253" s="182" t="s">
        <v>148</v>
      </c>
      <c r="E253" s="31"/>
      <c r="F253" s="183" t="s">
        <v>1425</v>
      </c>
      <c r="G253" s="31"/>
      <c r="H253" s="31"/>
      <c r="I253" s="99"/>
      <c r="J253" s="31"/>
      <c r="K253" s="31"/>
      <c r="L253" s="34"/>
      <c r="M253" s="184"/>
      <c r="N253" s="56"/>
      <c r="O253" s="56"/>
      <c r="P253" s="56"/>
      <c r="Q253" s="56"/>
      <c r="R253" s="56"/>
      <c r="S253" s="56"/>
      <c r="T253" s="57"/>
      <c r="AT253" s="13" t="s">
        <v>148</v>
      </c>
      <c r="AU253" s="13" t="s">
        <v>84</v>
      </c>
    </row>
    <row r="254" spans="2:65" s="1" customFormat="1" ht="16.5" customHeight="1">
      <c r="B254" s="30"/>
      <c r="C254" s="170" t="s">
        <v>512</v>
      </c>
      <c r="D254" s="170" t="s">
        <v>142</v>
      </c>
      <c r="E254" s="171" t="s">
        <v>1426</v>
      </c>
      <c r="F254" s="172" t="s">
        <v>1427</v>
      </c>
      <c r="G254" s="173" t="s">
        <v>153</v>
      </c>
      <c r="H254" s="174">
        <v>100.895</v>
      </c>
      <c r="I254" s="175"/>
      <c r="J254" s="176">
        <f>ROUND(I254*H254,2)</f>
        <v>0</v>
      </c>
      <c r="K254" s="172" t="s">
        <v>154</v>
      </c>
      <c r="L254" s="34"/>
      <c r="M254" s="177" t="s">
        <v>19</v>
      </c>
      <c r="N254" s="178" t="s">
        <v>45</v>
      </c>
      <c r="O254" s="56"/>
      <c r="P254" s="179">
        <f>O254*H254</f>
        <v>0</v>
      </c>
      <c r="Q254" s="179">
        <v>0</v>
      </c>
      <c r="R254" s="179">
        <f>Q254*H254</f>
        <v>0</v>
      </c>
      <c r="S254" s="179">
        <v>0</v>
      </c>
      <c r="T254" s="180">
        <f>S254*H254</f>
        <v>0</v>
      </c>
      <c r="AR254" s="13" t="s">
        <v>218</v>
      </c>
      <c r="AT254" s="13" t="s">
        <v>142</v>
      </c>
      <c r="AU254" s="13" t="s">
        <v>84</v>
      </c>
      <c r="AY254" s="13" t="s">
        <v>139</v>
      </c>
      <c r="BE254" s="181">
        <f>IF(N254="základní",J254,0)</f>
        <v>0</v>
      </c>
      <c r="BF254" s="181">
        <f>IF(N254="snížená",J254,0)</f>
        <v>0</v>
      </c>
      <c r="BG254" s="181">
        <f>IF(N254="zákl. přenesená",J254,0)</f>
        <v>0</v>
      </c>
      <c r="BH254" s="181">
        <f>IF(N254="sníž. přenesená",J254,0)</f>
        <v>0</v>
      </c>
      <c r="BI254" s="181">
        <f>IF(N254="nulová",J254,0)</f>
        <v>0</v>
      </c>
      <c r="BJ254" s="13" t="s">
        <v>82</v>
      </c>
      <c r="BK254" s="181">
        <f>ROUND(I254*H254,2)</f>
        <v>0</v>
      </c>
      <c r="BL254" s="13" t="s">
        <v>218</v>
      </c>
      <c r="BM254" s="13" t="s">
        <v>1428</v>
      </c>
    </row>
    <row r="255" spans="2:65" s="1" customFormat="1" ht="11.25">
      <c r="B255" s="30"/>
      <c r="C255" s="31"/>
      <c r="D255" s="182" t="s">
        <v>148</v>
      </c>
      <c r="E255" s="31"/>
      <c r="F255" s="183" t="s">
        <v>1429</v>
      </c>
      <c r="G255" s="31"/>
      <c r="H255" s="31"/>
      <c r="I255" s="99"/>
      <c r="J255" s="31"/>
      <c r="K255" s="31"/>
      <c r="L255" s="34"/>
      <c r="M255" s="184"/>
      <c r="N255" s="56"/>
      <c r="O255" s="56"/>
      <c r="P255" s="56"/>
      <c r="Q255" s="56"/>
      <c r="R255" s="56"/>
      <c r="S255" s="56"/>
      <c r="T255" s="57"/>
      <c r="AT255" s="13" t="s">
        <v>148</v>
      </c>
      <c r="AU255" s="13" t="s">
        <v>84</v>
      </c>
    </row>
    <row r="256" spans="2:65" s="1" customFormat="1" ht="16.5" customHeight="1">
      <c r="B256" s="30"/>
      <c r="C256" s="170" t="s">
        <v>519</v>
      </c>
      <c r="D256" s="170" t="s">
        <v>142</v>
      </c>
      <c r="E256" s="171" t="s">
        <v>1430</v>
      </c>
      <c r="F256" s="172" t="s">
        <v>1431</v>
      </c>
      <c r="G256" s="173" t="s">
        <v>153</v>
      </c>
      <c r="H256" s="174">
        <v>33.1</v>
      </c>
      <c r="I256" s="175"/>
      <c r="J256" s="176">
        <f>ROUND(I256*H256,2)</f>
        <v>0</v>
      </c>
      <c r="K256" s="172" t="s">
        <v>154</v>
      </c>
      <c r="L256" s="34"/>
      <c r="M256" s="177" t="s">
        <v>19</v>
      </c>
      <c r="N256" s="178" t="s">
        <v>45</v>
      </c>
      <c r="O256" s="56"/>
      <c r="P256" s="179">
        <f>O256*H256</f>
        <v>0</v>
      </c>
      <c r="Q256" s="179">
        <v>0</v>
      </c>
      <c r="R256" s="179">
        <f>Q256*H256</f>
        <v>0</v>
      </c>
      <c r="S256" s="179">
        <v>0</v>
      </c>
      <c r="T256" s="180">
        <f>S256*H256</f>
        <v>0</v>
      </c>
      <c r="AR256" s="13" t="s">
        <v>218</v>
      </c>
      <c r="AT256" s="13" t="s">
        <v>142</v>
      </c>
      <c r="AU256" s="13" t="s">
        <v>84</v>
      </c>
      <c r="AY256" s="13" t="s">
        <v>139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13" t="s">
        <v>82</v>
      </c>
      <c r="BK256" s="181">
        <f>ROUND(I256*H256,2)</f>
        <v>0</v>
      </c>
      <c r="BL256" s="13" t="s">
        <v>218</v>
      </c>
      <c r="BM256" s="13" t="s">
        <v>1432</v>
      </c>
    </row>
    <row r="257" spans="2:65" s="1" customFormat="1" ht="19.5">
      <c r="B257" s="30"/>
      <c r="C257" s="31"/>
      <c r="D257" s="182" t="s">
        <v>148</v>
      </c>
      <c r="E257" s="31"/>
      <c r="F257" s="183" t="s">
        <v>1433</v>
      </c>
      <c r="G257" s="31"/>
      <c r="H257" s="31"/>
      <c r="I257" s="99"/>
      <c r="J257" s="31"/>
      <c r="K257" s="31"/>
      <c r="L257" s="34"/>
      <c r="M257" s="184"/>
      <c r="N257" s="56"/>
      <c r="O257" s="56"/>
      <c r="P257" s="56"/>
      <c r="Q257" s="56"/>
      <c r="R257" s="56"/>
      <c r="S257" s="56"/>
      <c r="T257" s="57"/>
      <c r="AT257" s="13" t="s">
        <v>148</v>
      </c>
      <c r="AU257" s="13" t="s">
        <v>84</v>
      </c>
    </row>
    <row r="258" spans="2:65" s="1" customFormat="1" ht="16.5" customHeight="1">
      <c r="B258" s="30"/>
      <c r="C258" s="170" t="s">
        <v>524</v>
      </c>
      <c r="D258" s="170" t="s">
        <v>142</v>
      </c>
      <c r="E258" s="171" t="s">
        <v>1434</v>
      </c>
      <c r="F258" s="172" t="s">
        <v>1435</v>
      </c>
      <c r="G258" s="173" t="s">
        <v>153</v>
      </c>
      <c r="H258" s="174">
        <v>48</v>
      </c>
      <c r="I258" s="175"/>
      <c r="J258" s="176">
        <f>ROUND(I258*H258,2)</f>
        <v>0</v>
      </c>
      <c r="K258" s="172" t="s">
        <v>154</v>
      </c>
      <c r="L258" s="34"/>
      <c r="M258" s="177" t="s">
        <v>19</v>
      </c>
      <c r="N258" s="178" t="s">
        <v>45</v>
      </c>
      <c r="O258" s="56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AR258" s="13" t="s">
        <v>218</v>
      </c>
      <c r="AT258" s="13" t="s">
        <v>142</v>
      </c>
      <c r="AU258" s="13" t="s">
        <v>84</v>
      </c>
      <c r="AY258" s="13" t="s">
        <v>139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3" t="s">
        <v>82</v>
      </c>
      <c r="BK258" s="181">
        <f>ROUND(I258*H258,2)</f>
        <v>0</v>
      </c>
      <c r="BL258" s="13" t="s">
        <v>218</v>
      </c>
      <c r="BM258" s="13" t="s">
        <v>1436</v>
      </c>
    </row>
    <row r="259" spans="2:65" s="1" customFormat="1" ht="19.5">
      <c r="B259" s="30"/>
      <c r="C259" s="31"/>
      <c r="D259" s="182" t="s">
        <v>148</v>
      </c>
      <c r="E259" s="31"/>
      <c r="F259" s="183" t="s">
        <v>1437</v>
      </c>
      <c r="G259" s="31"/>
      <c r="H259" s="31"/>
      <c r="I259" s="99"/>
      <c r="J259" s="31"/>
      <c r="K259" s="31"/>
      <c r="L259" s="34"/>
      <c r="M259" s="184"/>
      <c r="N259" s="56"/>
      <c r="O259" s="56"/>
      <c r="P259" s="56"/>
      <c r="Q259" s="56"/>
      <c r="R259" s="56"/>
      <c r="S259" s="56"/>
      <c r="T259" s="57"/>
      <c r="AT259" s="13" t="s">
        <v>148</v>
      </c>
      <c r="AU259" s="13" t="s">
        <v>84</v>
      </c>
    </row>
    <row r="260" spans="2:65" s="1" customFormat="1" ht="16.5" customHeight="1">
      <c r="B260" s="30"/>
      <c r="C260" s="185" t="s">
        <v>529</v>
      </c>
      <c r="D260" s="185" t="s">
        <v>191</v>
      </c>
      <c r="E260" s="186" t="s">
        <v>1438</v>
      </c>
      <c r="F260" s="187" t="s">
        <v>1439</v>
      </c>
      <c r="G260" s="188" t="s">
        <v>153</v>
      </c>
      <c r="H260" s="189">
        <v>105.94</v>
      </c>
      <c r="I260" s="190"/>
      <c r="J260" s="191">
        <f>ROUND(I260*H260,2)</f>
        <v>0</v>
      </c>
      <c r="K260" s="187" t="s">
        <v>154</v>
      </c>
      <c r="L260" s="192"/>
      <c r="M260" s="193" t="s">
        <v>19</v>
      </c>
      <c r="N260" s="194" t="s">
        <v>45</v>
      </c>
      <c r="O260" s="56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13" t="s">
        <v>294</v>
      </c>
      <c r="AT260" s="13" t="s">
        <v>191</v>
      </c>
      <c r="AU260" s="13" t="s">
        <v>84</v>
      </c>
      <c r="AY260" s="13" t="s">
        <v>139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3" t="s">
        <v>82</v>
      </c>
      <c r="BK260" s="181">
        <f>ROUND(I260*H260,2)</f>
        <v>0</v>
      </c>
      <c r="BL260" s="13" t="s">
        <v>218</v>
      </c>
      <c r="BM260" s="13" t="s">
        <v>1440</v>
      </c>
    </row>
    <row r="261" spans="2:65" s="1" customFormat="1" ht="11.25">
      <c r="B261" s="30"/>
      <c r="C261" s="31"/>
      <c r="D261" s="182" t="s">
        <v>148</v>
      </c>
      <c r="E261" s="31"/>
      <c r="F261" s="183" t="s">
        <v>1439</v>
      </c>
      <c r="G261" s="31"/>
      <c r="H261" s="31"/>
      <c r="I261" s="99"/>
      <c r="J261" s="31"/>
      <c r="K261" s="31"/>
      <c r="L261" s="34"/>
      <c r="M261" s="184"/>
      <c r="N261" s="56"/>
      <c r="O261" s="56"/>
      <c r="P261" s="56"/>
      <c r="Q261" s="56"/>
      <c r="R261" s="56"/>
      <c r="S261" s="56"/>
      <c r="T261" s="57"/>
      <c r="AT261" s="13" t="s">
        <v>148</v>
      </c>
      <c r="AU261" s="13" t="s">
        <v>84</v>
      </c>
    </row>
    <row r="262" spans="2:65" s="1" customFormat="1" ht="16.5" customHeight="1">
      <c r="B262" s="30"/>
      <c r="C262" s="170" t="s">
        <v>533</v>
      </c>
      <c r="D262" s="170" t="s">
        <v>142</v>
      </c>
      <c r="E262" s="171" t="s">
        <v>1441</v>
      </c>
      <c r="F262" s="172" t="s">
        <v>1442</v>
      </c>
      <c r="G262" s="173" t="s">
        <v>153</v>
      </c>
      <c r="H262" s="174">
        <v>420.315</v>
      </c>
      <c r="I262" s="175"/>
      <c r="J262" s="176">
        <f>ROUND(I262*H262,2)</f>
        <v>0</v>
      </c>
      <c r="K262" s="172" t="s">
        <v>154</v>
      </c>
      <c r="L262" s="34"/>
      <c r="M262" s="177" t="s">
        <v>19</v>
      </c>
      <c r="N262" s="178" t="s">
        <v>45</v>
      </c>
      <c r="O262" s="56"/>
      <c r="P262" s="179">
        <f>O262*H262</f>
        <v>0</v>
      </c>
      <c r="Q262" s="179">
        <v>2.1000000000000001E-4</v>
      </c>
      <c r="R262" s="179">
        <f>Q262*H262</f>
        <v>8.8266150000000002E-2</v>
      </c>
      <c r="S262" s="179">
        <v>0</v>
      </c>
      <c r="T262" s="180">
        <f>S262*H262</f>
        <v>0</v>
      </c>
      <c r="AR262" s="13" t="s">
        <v>218</v>
      </c>
      <c r="AT262" s="13" t="s">
        <v>142</v>
      </c>
      <c r="AU262" s="13" t="s">
        <v>84</v>
      </c>
      <c r="AY262" s="13" t="s">
        <v>139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3" t="s">
        <v>82</v>
      </c>
      <c r="BK262" s="181">
        <f>ROUND(I262*H262,2)</f>
        <v>0</v>
      </c>
      <c r="BL262" s="13" t="s">
        <v>218</v>
      </c>
      <c r="BM262" s="13" t="s">
        <v>1443</v>
      </c>
    </row>
    <row r="263" spans="2:65" s="1" customFormat="1" ht="11.25">
      <c r="B263" s="30"/>
      <c r="C263" s="31"/>
      <c r="D263" s="182" t="s">
        <v>148</v>
      </c>
      <c r="E263" s="31"/>
      <c r="F263" s="183" t="s">
        <v>1444</v>
      </c>
      <c r="G263" s="31"/>
      <c r="H263" s="31"/>
      <c r="I263" s="99"/>
      <c r="J263" s="31"/>
      <c r="K263" s="31"/>
      <c r="L263" s="34"/>
      <c r="M263" s="184"/>
      <c r="N263" s="56"/>
      <c r="O263" s="56"/>
      <c r="P263" s="56"/>
      <c r="Q263" s="56"/>
      <c r="R263" s="56"/>
      <c r="S263" s="56"/>
      <c r="T263" s="57"/>
      <c r="AT263" s="13" t="s">
        <v>148</v>
      </c>
      <c r="AU263" s="13" t="s">
        <v>84</v>
      </c>
    </row>
    <row r="264" spans="2:65" s="1" customFormat="1" ht="16.5" customHeight="1">
      <c r="B264" s="30"/>
      <c r="C264" s="170" t="s">
        <v>538</v>
      </c>
      <c r="D264" s="170" t="s">
        <v>142</v>
      </c>
      <c r="E264" s="171" t="s">
        <v>1445</v>
      </c>
      <c r="F264" s="172" t="s">
        <v>1446</v>
      </c>
      <c r="G264" s="173" t="s">
        <v>153</v>
      </c>
      <c r="H264" s="174">
        <v>420.315</v>
      </c>
      <c r="I264" s="175"/>
      <c r="J264" s="176">
        <f>ROUND(I264*H264,2)</f>
        <v>0</v>
      </c>
      <c r="K264" s="172" t="s">
        <v>154</v>
      </c>
      <c r="L264" s="34"/>
      <c r="M264" s="177" t="s">
        <v>19</v>
      </c>
      <c r="N264" s="178" t="s">
        <v>45</v>
      </c>
      <c r="O264" s="56"/>
      <c r="P264" s="179">
        <f>O264*H264</f>
        <v>0</v>
      </c>
      <c r="Q264" s="179">
        <v>2.9E-4</v>
      </c>
      <c r="R264" s="179">
        <f>Q264*H264</f>
        <v>0.12189135</v>
      </c>
      <c r="S264" s="179">
        <v>0</v>
      </c>
      <c r="T264" s="180">
        <f>S264*H264</f>
        <v>0</v>
      </c>
      <c r="AR264" s="13" t="s">
        <v>218</v>
      </c>
      <c r="AT264" s="13" t="s">
        <v>142</v>
      </c>
      <c r="AU264" s="13" t="s">
        <v>84</v>
      </c>
      <c r="AY264" s="13" t="s">
        <v>139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3" t="s">
        <v>82</v>
      </c>
      <c r="BK264" s="181">
        <f>ROUND(I264*H264,2)</f>
        <v>0</v>
      </c>
      <c r="BL264" s="13" t="s">
        <v>218</v>
      </c>
      <c r="BM264" s="13" t="s">
        <v>1447</v>
      </c>
    </row>
    <row r="265" spans="2:65" s="1" customFormat="1" ht="11.25">
      <c r="B265" s="30"/>
      <c r="C265" s="31"/>
      <c r="D265" s="182" t="s">
        <v>148</v>
      </c>
      <c r="E265" s="31"/>
      <c r="F265" s="183" t="s">
        <v>1448</v>
      </c>
      <c r="G265" s="31"/>
      <c r="H265" s="31"/>
      <c r="I265" s="99"/>
      <c r="J265" s="31"/>
      <c r="K265" s="31"/>
      <c r="L265" s="34"/>
      <c r="M265" s="196"/>
      <c r="N265" s="197"/>
      <c r="O265" s="197"/>
      <c r="P265" s="197"/>
      <c r="Q265" s="197"/>
      <c r="R265" s="197"/>
      <c r="S265" s="197"/>
      <c r="T265" s="198"/>
      <c r="AT265" s="13" t="s">
        <v>148</v>
      </c>
      <c r="AU265" s="13" t="s">
        <v>84</v>
      </c>
    </row>
    <row r="266" spans="2:65" s="1" customFormat="1" ht="6.95" customHeight="1">
      <c r="B266" s="42"/>
      <c r="C266" s="43"/>
      <c r="D266" s="43"/>
      <c r="E266" s="43"/>
      <c r="F266" s="43"/>
      <c r="G266" s="43"/>
      <c r="H266" s="43"/>
      <c r="I266" s="121"/>
      <c r="J266" s="43"/>
      <c r="K266" s="43"/>
      <c r="L266" s="34"/>
    </row>
  </sheetData>
  <sheetProtection algorithmName="SHA-512" hashValue="ejjFRD0QRjKQFjAOW+myHtN5z+E1+IvbV37lB4sW3wJedrOvwoqGLzvSlruGDeCoeBwu8VGNHV4RcQDP9iS4ag==" saltValue="x7IFKuzr1DCaJ0qqy3Le7Gh3FLS1Jk5YY4DraxnyaAuKS/ai/v6mY1j13D50wA6XOqUkbfja27QRtOP2ePUOJA==" spinCount="100000" sheet="1" objects="1" scenarios="1" formatColumns="0" formatRows="0" autoFilter="0"/>
  <autoFilter ref="C91:K265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3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3" t="s">
        <v>93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84</v>
      </c>
    </row>
    <row r="4" spans="2:46" ht="24.95" customHeight="1">
      <c r="B4" s="16"/>
      <c r="D4" s="97" t="s">
        <v>100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6" t="str">
        <f>'Rekapitulace stavby'!K6</f>
        <v>Zruč nad Sázavou ON – oprava</v>
      </c>
      <c r="F7" s="317"/>
      <c r="G7" s="317"/>
      <c r="H7" s="317"/>
      <c r="L7" s="16"/>
    </row>
    <row r="8" spans="2:46" s="1" customFormat="1" ht="12" customHeight="1">
      <c r="B8" s="34"/>
      <c r="D8" s="98" t="s">
        <v>101</v>
      </c>
      <c r="I8" s="99"/>
      <c r="L8" s="34"/>
    </row>
    <row r="9" spans="2:46" s="1" customFormat="1" ht="36.950000000000003" customHeight="1">
      <c r="B9" s="34"/>
      <c r="E9" s="318" t="s">
        <v>1449</v>
      </c>
      <c r="F9" s="319"/>
      <c r="G9" s="319"/>
      <c r="H9" s="31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22</v>
      </c>
      <c r="I12" s="100" t="s">
        <v>23</v>
      </c>
      <c r="J12" s="101" t="str">
        <f>'Rekapitulace stavby'!AN8</f>
        <v>4. 2. 2019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0" t="str">
        <f>'Rekapitulace stavby'!E14</f>
        <v>Vyplň údaj</v>
      </c>
      <c r="F18" s="321"/>
      <c r="G18" s="321"/>
      <c r="H18" s="32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1450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322" t="s">
        <v>19</v>
      </c>
      <c r="F27" s="322"/>
      <c r="G27" s="322"/>
      <c r="H27" s="32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ROUND((SUM(BE86:BE433)),  2)</f>
        <v>0</v>
      </c>
      <c r="I33" s="110">
        <v>0.21</v>
      </c>
      <c r="J33" s="109">
        <f>ROUND(((SUM(BE86:BE433))*I33),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ROUND((SUM(BF86:BF433)),  2)</f>
        <v>0</v>
      </c>
      <c r="I34" s="110">
        <v>0.15</v>
      </c>
      <c r="J34" s="109">
        <f>ROUND(((SUM(BF86:BF433))*I34),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ROUND((SUM(BG86:BG433)),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ROUND((SUM(BH86:BH433)),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ROUND((SUM(BI86:BI433)),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103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3" t="str">
        <f>E7</f>
        <v>Zruč nad Sázavou ON – oprava</v>
      </c>
      <c r="F48" s="324"/>
      <c r="G48" s="324"/>
      <c r="H48" s="324"/>
      <c r="I48" s="99"/>
      <c r="J48" s="31"/>
      <c r="K48" s="31"/>
      <c r="L48" s="34"/>
    </row>
    <row r="49" spans="2:47" s="1" customFormat="1" ht="12" customHeight="1">
      <c r="B49" s="30"/>
      <c r="C49" s="25" t="s">
        <v>101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6" t="str">
        <f>E9</f>
        <v>SO 04 - Elektroinstalace</v>
      </c>
      <c r="F50" s="295"/>
      <c r="G50" s="295"/>
      <c r="H50" s="295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Zruč nad Sázavou</v>
      </c>
      <c r="G52" s="31"/>
      <c r="H52" s="31"/>
      <c r="I52" s="100" t="s">
        <v>23</v>
      </c>
      <c r="J52" s="51" t="str">
        <f>IF(J12="","",J12)</f>
        <v>4. 2. 2019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SEE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104</v>
      </c>
      <c r="D57" s="126"/>
      <c r="E57" s="126"/>
      <c r="F57" s="126"/>
      <c r="G57" s="126"/>
      <c r="H57" s="126"/>
      <c r="I57" s="127"/>
      <c r="J57" s="128" t="s">
        <v>105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J86</f>
        <v>0</v>
      </c>
      <c r="K59" s="31"/>
      <c r="L59" s="34"/>
      <c r="AU59" s="13" t="s">
        <v>106</v>
      </c>
    </row>
    <row r="60" spans="2:47" s="7" customFormat="1" ht="24.95" customHeight="1">
      <c r="B60" s="130"/>
      <c r="C60" s="131"/>
      <c r="D60" s="132" t="s">
        <v>1451</v>
      </c>
      <c r="E60" s="133"/>
      <c r="F60" s="133"/>
      <c r="G60" s="133"/>
      <c r="H60" s="133"/>
      <c r="I60" s="134"/>
      <c r="J60" s="135">
        <f>J87</f>
        <v>0</v>
      </c>
      <c r="K60" s="131"/>
      <c r="L60" s="136"/>
    </row>
    <row r="61" spans="2:47" s="7" customFormat="1" ht="24.95" customHeight="1">
      <c r="B61" s="130"/>
      <c r="C61" s="131"/>
      <c r="D61" s="132" t="s">
        <v>1452</v>
      </c>
      <c r="E61" s="133"/>
      <c r="F61" s="133"/>
      <c r="G61" s="133"/>
      <c r="H61" s="133"/>
      <c r="I61" s="134"/>
      <c r="J61" s="135">
        <f>J230</f>
        <v>0</v>
      </c>
      <c r="K61" s="131"/>
      <c r="L61" s="136"/>
    </row>
    <row r="62" spans="2:47" s="7" customFormat="1" ht="24.95" customHeight="1">
      <c r="B62" s="130"/>
      <c r="C62" s="131"/>
      <c r="D62" s="132" t="s">
        <v>1453</v>
      </c>
      <c r="E62" s="133"/>
      <c r="F62" s="133"/>
      <c r="G62" s="133"/>
      <c r="H62" s="133"/>
      <c r="I62" s="134"/>
      <c r="J62" s="135">
        <f>J309</f>
        <v>0</v>
      </c>
      <c r="K62" s="131"/>
      <c r="L62" s="136"/>
    </row>
    <row r="63" spans="2:47" s="7" customFormat="1" ht="24.95" customHeight="1">
      <c r="B63" s="130"/>
      <c r="C63" s="131"/>
      <c r="D63" s="132" t="s">
        <v>1454</v>
      </c>
      <c r="E63" s="133"/>
      <c r="F63" s="133"/>
      <c r="G63" s="133"/>
      <c r="H63" s="133"/>
      <c r="I63" s="134"/>
      <c r="J63" s="135">
        <f>J314</f>
        <v>0</v>
      </c>
      <c r="K63" s="131"/>
      <c r="L63" s="136"/>
    </row>
    <row r="64" spans="2:47" s="7" customFormat="1" ht="24.95" customHeight="1">
      <c r="B64" s="130"/>
      <c r="C64" s="131"/>
      <c r="D64" s="132" t="s">
        <v>1455</v>
      </c>
      <c r="E64" s="133"/>
      <c r="F64" s="133"/>
      <c r="G64" s="133"/>
      <c r="H64" s="133"/>
      <c r="I64" s="134"/>
      <c r="J64" s="135">
        <f>J327</f>
        <v>0</v>
      </c>
      <c r="K64" s="131"/>
      <c r="L64" s="136"/>
    </row>
    <row r="65" spans="2:12" s="7" customFormat="1" ht="24.95" customHeight="1">
      <c r="B65" s="130"/>
      <c r="C65" s="131"/>
      <c r="D65" s="132" t="s">
        <v>1456</v>
      </c>
      <c r="E65" s="133"/>
      <c r="F65" s="133"/>
      <c r="G65" s="133"/>
      <c r="H65" s="133"/>
      <c r="I65" s="134"/>
      <c r="J65" s="135">
        <f>J400</f>
        <v>0</v>
      </c>
      <c r="K65" s="131"/>
      <c r="L65" s="136"/>
    </row>
    <row r="66" spans="2:12" s="7" customFormat="1" ht="24.95" customHeight="1">
      <c r="B66" s="130"/>
      <c r="C66" s="131"/>
      <c r="D66" s="132" t="s">
        <v>1457</v>
      </c>
      <c r="E66" s="133"/>
      <c r="F66" s="133"/>
      <c r="G66" s="133"/>
      <c r="H66" s="133"/>
      <c r="I66" s="134"/>
      <c r="J66" s="135">
        <f>J413</f>
        <v>0</v>
      </c>
      <c r="K66" s="131"/>
      <c r="L66" s="136"/>
    </row>
    <row r="67" spans="2:12" s="1" customFormat="1" ht="21.7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121"/>
      <c r="J68" s="43"/>
      <c r="K68" s="43"/>
      <c r="L68" s="34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124"/>
      <c r="J72" s="45"/>
      <c r="K72" s="45"/>
      <c r="L72" s="34"/>
    </row>
    <row r="73" spans="2:12" s="1" customFormat="1" ht="24.95" customHeight="1">
      <c r="B73" s="30"/>
      <c r="C73" s="19" t="s">
        <v>124</v>
      </c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12" s="1" customFormat="1" ht="12" customHeight="1">
      <c r="B75" s="30"/>
      <c r="C75" s="25" t="s">
        <v>16</v>
      </c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16.5" customHeight="1">
      <c r="B76" s="30"/>
      <c r="C76" s="31"/>
      <c r="D76" s="31"/>
      <c r="E76" s="323" t="str">
        <f>E7</f>
        <v>Zruč nad Sázavou ON – oprava</v>
      </c>
      <c r="F76" s="324"/>
      <c r="G76" s="324"/>
      <c r="H76" s="324"/>
      <c r="I76" s="99"/>
      <c r="J76" s="31"/>
      <c r="K76" s="31"/>
      <c r="L76" s="34"/>
    </row>
    <row r="77" spans="2:12" s="1" customFormat="1" ht="12" customHeight="1">
      <c r="B77" s="30"/>
      <c r="C77" s="25" t="s">
        <v>101</v>
      </c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6.5" customHeight="1">
      <c r="B78" s="30"/>
      <c r="C78" s="31"/>
      <c r="D78" s="31"/>
      <c r="E78" s="296" t="str">
        <f>E9</f>
        <v>SO 04 - Elektroinstalace</v>
      </c>
      <c r="F78" s="295"/>
      <c r="G78" s="295"/>
      <c r="H78" s="295"/>
      <c r="I78" s="99"/>
      <c r="J78" s="31"/>
      <c r="K78" s="31"/>
      <c r="L78" s="34"/>
    </row>
    <row r="79" spans="2:12" s="1" customFormat="1" ht="6.95" customHeight="1">
      <c r="B79" s="30"/>
      <c r="C79" s="31"/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2" customHeight="1">
      <c r="B80" s="30"/>
      <c r="C80" s="25" t="s">
        <v>21</v>
      </c>
      <c r="D80" s="31"/>
      <c r="E80" s="31"/>
      <c r="F80" s="23" t="str">
        <f>F12</f>
        <v>Zruč nad Sázavou</v>
      </c>
      <c r="G80" s="31"/>
      <c r="H80" s="31"/>
      <c r="I80" s="100" t="s">
        <v>23</v>
      </c>
      <c r="J80" s="51" t="str">
        <f>IF(J12="","",J12)</f>
        <v>4. 2. 2019</v>
      </c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3.7" customHeight="1">
      <c r="B82" s="30"/>
      <c r="C82" s="25" t="s">
        <v>25</v>
      </c>
      <c r="D82" s="31"/>
      <c r="E82" s="31"/>
      <c r="F82" s="23" t="str">
        <f>E15</f>
        <v>Správa železniční dopravní cesty, s.o.</v>
      </c>
      <c r="G82" s="31"/>
      <c r="H82" s="31"/>
      <c r="I82" s="100" t="s">
        <v>33</v>
      </c>
      <c r="J82" s="28" t="str">
        <f>E21</f>
        <v xml:space="preserve"> </v>
      </c>
      <c r="K82" s="31"/>
      <c r="L82" s="34"/>
    </row>
    <row r="83" spans="2:65" s="1" customFormat="1" ht="13.7" customHeight="1">
      <c r="B83" s="30"/>
      <c r="C83" s="25" t="s">
        <v>31</v>
      </c>
      <c r="D83" s="31"/>
      <c r="E83" s="31"/>
      <c r="F83" s="23" t="str">
        <f>IF(E18="","",E18)</f>
        <v>Vyplň údaj</v>
      </c>
      <c r="G83" s="31"/>
      <c r="H83" s="31"/>
      <c r="I83" s="100" t="s">
        <v>36</v>
      </c>
      <c r="J83" s="28" t="str">
        <f>E24</f>
        <v>SEE</v>
      </c>
      <c r="K83" s="31"/>
      <c r="L83" s="34"/>
    </row>
    <row r="84" spans="2:65" s="1" customFormat="1" ht="10.3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5" s="9" customFormat="1" ht="29.25" customHeight="1">
      <c r="B85" s="144"/>
      <c r="C85" s="145" t="s">
        <v>125</v>
      </c>
      <c r="D85" s="146" t="s">
        <v>59</v>
      </c>
      <c r="E85" s="146" t="s">
        <v>55</v>
      </c>
      <c r="F85" s="146" t="s">
        <v>56</v>
      </c>
      <c r="G85" s="146" t="s">
        <v>126</v>
      </c>
      <c r="H85" s="146" t="s">
        <v>127</v>
      </c>
      <c r="I85" s="147" t="s">
        <v>128</v>
      </c>
      <c r="J85" s="146" t="s">
        <v>105</v>
      </c>
      <c r="K85" s="148" t="s">
        <v>129</v>
      </c>
      <c r="L85" s="149"/>
      <c r="M85" s="60" t="s">
        <v>19</v>
      </c>
      <c r="N85" s="61" t="s">
        <v>44</v>
      </c>
      <c r="O85" s="61" t="s">
        <v>130</v>
      </c>
      <c r="P85" s="61" t="s">
        <v>131</v>
      </c>
      <c r="Q85" s="61" t="s">
        <v>132</v>
      </c>
      <c r="R85" s="61" t="s">
        <v>133</v>
      </c>
      <c r="S85" s="61" t="s">
        <v>134</v>
      </c>
      <c r="T85" s="62" t="s">
        <v>135</v>
      </c>
    </row>
    <row r="86" spans="2:65" s="1" customFormat="1" ht="22.9" customHeight="1">
      <c r="B86" s="30"/>
      <c r="C86" s="67" t="s">
        <v>136</v>
      </c>
      <c r="D86" s="31"/>
      <c r="E86" s="31"/>
      <c r="F86" s="31"/>
      <c r="G86" s="31"/>
      <c r="H86" s="31"/>
      <c r="I86" s="99"/>
      <c r="J86" s="150">
        <f>BK86</f>
        <v>0</v>
      </c>
      <c r="K86" s="31"/>
      <c r="L86" s="34"/>
      <c r="M86" s="63"/>
      <c r="N86" s="64"/>
      <c r="O86" s="64"/>
      <c r="P86" s="151">
        <f>P87+P230+P309+P314+P327+P400+P413</f>
        <v>0</v>
      </c>
      <c r="Q86" s="64"/>
      <c r="R86" s="151">
        <f>R87+R230+R309+R314+R327+R400+R413</f>
        <v>0</v>
      </c>
      <c r="S86" s="64"/>
      <c r="T86" s="152">
        <f>T87+T230+T309+T314+T327+T400+T413</f>
        <v>0</v>
      </c>
      <c r="AT86" s="13" t="s">
        <v>73</v>
      </c>
      <c r="AU86" s="13" t="s">
        <v>106</v>
      </c>
      <c r="BK86" s="153">
        <f>BK87+BK230+BK309+BK314+BK327+BK400+BK413</f>
        <v>0</v>
      </c>
    </row>
    <row r="87" spans="2:65" s="10" customFormat="1" ht="25.9" customHeight="1">
      <c r="B87" s="154"/>
      <c r="C87" s="155"/>
      <c r="D87" s="156" t="s">
        <v>73</v>
      </c>
      <c r="E87" s="157" t="s">
        <v>1458</v>
      </c>
      <c r="F87" s="157" t="s">
        <v>1459</v>
      </c>
      <c r="G87" s="155"/>
      <c r="H87" s="155"/>
      <c r="I87" s="158"/>
      <c r="J87" s="159">
        <f>BK87</f>
        <v>0</v>
      </c>
      <c r="K87" s="155"/>
      <c r="L87" s="160"/>
      <c r="M87" s="161"/>
      <c r="N87" s="162"/>
      <c r="O87" s="162"/>
      <c r="P87" s="163">
        <f>SUM(P88:P229)</f>
        <v>0</v>
      </c>
      <c r="Q87" s="162"/>
      <c r="R87" s="163">
        <f>SUM(R88:R229)</f>
        <v>0</v>
      </c>
      <c r="S87" s="162"/>
      <c r="T87" s="164">
        <f>SUM(T88:T229)</f>
        <v>0</v>
      </c>
      <c r="AR87" s="165" t="s">
        <v>82</v>
      </c>
      <c r="AT87" s="166" t="s">
        <v>73</v>
      </c>
      <c r="AU87" s="166" t="s">
        <v>74</v>
      </c>
      <c r="AY87" s="165" t="s">
        <v>139</v>
      </c>
      <c r="BK87" s="167">
        <f>SUM(BK88:BK229)</f>
        <v>0</v>
      </c>
    </row>
    <row r="88" spans="2:65" s="1" customFormat="1" ht="16.5" customHeight="1">
      <c r="B88" s="30"/>
      <c r="C88" s="170" t="s">
        <v>82</v>
      </c>
      <c r="D88" s="170" t="s">
        <v>142</v>
      </c>
      <c r="E88" s="171" t="s">
        <v>1460</v>
      </c>
      <c r="F88" s="172" t="s">
        <v>1461</v>
      </c>
      <c r="G88" s="173" t="s">
        <v>163</v>
      </c>
      <c r="H88" s="174">
        <v>40</v>
      </c>
      <c r="I88" s="175"/>
      <c r="J88" s="176">
        <f>ROUND(I88*H88,2)</f>
        <v>0</v>
      </c>
      <c r="K88" s="172" t="s">
        <v>1462</v>
      </c>
      <c r="L88" s="34"/>
      <c r="M88" s="177" t="s">
        <v>19</v>
      </c>
      <c r="N88" s="178" t="s">
        <v>45</v>
      </c>
      <c r="O88" s="56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AR88" s="13" t="s">
        <v>146</v>
      </c>
      <c r="AT88" s="13" t="s">
        <v>142</v>
      </c>
      <c r="AU88" s="13" t="s">
        <v>82</v>
      </c>
      <c r="AY88" s="13" t="s">
        <v>139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3" t="s">
        <v>82</v>
      </c>
      <c r="BK88" s="181">
        <f>ROUND(I88*H88,2)</f>
        <v>0</v>
      </c>
      <c r="BL88" s="13" t="s">
        <v>146</v>
      </c>
      <c r="BM88" s="13" t="s">
        <v>84</v>
      </c>
    </row>
    <row r="89" spans="2:65" s="1" customFormat="1" ht="11.25">
      <c r="B89" s="30"/>
      <c r="C89" s="31"/>
      <c r="D89" s="182" t="s">
        <v>148</v>
      </c>
      <c r="E89" s="31"/>
      <c r="F89" s="183" t="s">
        <v>1461</v>
      </c>
      <c r="G89" s="31"/>
      <c r="H89" s="31"/>
      <c r="I89" s="99"/>
      <c r="J89" s="31"/>
      <c r="K89" s="31"/>
      <c r="L89" s="34"/>
      <c r="M89" s="184"/>
      <c r="N89" s="56"/>
      <c r="O89" s="56"/>
      <c r="P89" s="56"/>
      <c r="Q89" s="56"/>
      <c r="R89" s="56"/>
      <c r="S89" s="56"/>
      <c r="T89" s="57"/>
      <c r="AT89" s="13" t="s">
        <v>148</v>
      </c>
      <c r="AU89" s="13" t="s">
        <v>82</v>
      </c>
    </row>
    <row r="90" spans="2:65" s="1" customFormat="1" ht="16.5" customHeight="1">
      <c r="B90" s="30"/>
      <c r="C90" s="170" t="s">
        <v>84</v>
      </c>
      <c r="D90" s="170" t="s">
        <v>142</v>
      </c>
      <c r="E90" s="171" t="s">
        <v>1463</v>
      </c>
      <c r="F90" s="172" t="s">
        <v>1464</v>
      </c>
      <c r="G90" s="173" t="s">
        <v>163</v>
      </c>
      <c r="H90" s="174">
        <v>70</v>
      </c>
      <c r="I90" s="175"/>
      <c r="J90" s="176">
        <f>ROUND(I90*H90,2)</f>
        <v>0</v>
      </c>
      <c r="K90" s="172" t="s">
        <v>1462</v>
      </c>
      <c r="L90" s="34"/>
      <c r="M90" s="177" t="s">
        <v>19</v>
      </c>
      <c r="N90" s="178" t="s">
        <v>45</v>
      </c>
      <c r="O90" s="56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13" t="s">
        <v>146</v>
      </c>
      <c r="AT90" s="13" t="s">
        <v>142</v>
      </c>
      <c r="AU90" s="13" t="s">
        <v>82</v>
      </c>
      <c r="AY90" s="13" t="s">
        <v>139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3" t="s">
        <v>82</v>
      </c>
      <c r="BK90" s="181">
        <f>ROUND(I90*H90,2)</f>
        <v>0</v>
      </c>
      <c r="BL90" s="13" t="s">
        <v>146</v>
      </c>
      <c r="BM90" s="13" t="s">
        <v>146</v>
      </c>
    </row>
    <row r="91" spans="2:65" s="1" customFormat="1" ht="11.25">
      <c r="B91" s="30"/>
      <c r="C91" s="31"/>
      <c r="D91" s="182" t="s">
        <v>148</v>
      </c>
      <c r="E91" s="31"/>
      <c r="F91" s="183" t="s">
        <v>1464</v>
      </c>
      <c r="G91" s="31"/>
      <c r="H91" s="31"/>
      <c r="I91" s="99"/>
      <c r="J91" s="31"/>
      <c r="K91" s="31"/>
      <c r="L91" s="34"/>
      <c r="M91" s="184"/>
      <c r="N91" s="56"/>
      <c r="O91" s="56"/>
      <c r="P91" s="56"/>
      <c r="Q91" s="56"/>
      <c r="R91" s="56"/>
      <c r="S91" s="56"/>
      <c r="T91" s="57"/>
      <c r="AT91" s="13" t="s">
        <v>148</v>
      </c>
      <c r="AU91" s="13" t="s">
        <v>82</v>
      </c>
    </row>
    <row r="92" spans="2:65" s="1" customFormat="1" ht="16.5" customHeight="1">
      <c r="B92" s="30"/>
      <c r="C92" s="170" t="s">
        <v>140</v>
      </c>
      <c r="D92" s="170" t="s">
        <v>142</v>
      </c>
      <c r="E92" s="171" t="s">
        <v>1465</v>
      </c>
      <c r="F92" s="172" t="s">
        <v>1466</v>
      </c>
      <c r="G92" s="173" t="s">
        <v>163</v>
      </c>
      <c r="H92" s="174">
        <v>50</v>
      </c>
      <c r="I92" s="175"/>
      <c r="J92" s="176">
        <f>ROUND(I92*H92,2)</f>
        <v>0</v>
      </c>
      <c r="K92" s="172" t="s">
        <v>1462</v>
      </c>
      <c r="L92" s="34"/>
      <c r="M92" s="177" t="s">
        <v>19</v>
      </c>
      <c r="N92" s="178" t="s">
        <v>45</v>
      </c>
      <c r="O92" s="56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3" t="s">
        <v>146</v>
      </c>
      <c r="AT92" s="13" t="s">
        <v>142</v>
      </c>
      <c r="AU92" s="13" t="s">
        <v>82</v>
      </c>
      <c r="AY92" s="13" t="s">
        <v>139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3" t="s">
        <v>82</v>
      </c>
      <c r="BK92" s="181">
        <f>ROUND(I92*H92,2)</f>
        <v>0</v>
      </c>
      <c r="BL92" s="13" t="s">
        <v>146</v>
      </c>
      <c r="BM92" s="13" t="s">
        <v>149</v>
      </c>
    </row>
    <row r="93" spans="2:65" s="1" customFormat="1" ht="11.25">
      <c r="B93" s="30"/>
      <c r="C93" s="31"/>
      <c r="D93" s="182" t="s">
        <v>148</v>
      </c>
      <c r="E93" s="31"/>
      <c r="F93" s="183" t="s">
        <v>1466</v>
      </c>
      <c r="G93" s="31"/>
      <c r="H93" s="31"/>
      <c r="I93" s="99"/>
      <c r="J93" s="31"/>
      <c r="K93" s="31"/>
      <c r="L93" s="34"/>
      <c r="M93" s="184"/>
      <c r="N93" s="56"/>
      <c r="O93" s="56"/>
      <c r="P93" s="56"/>
      <c r="Q93" s="56"/>
      <c r="R93" s="56"/>
      <c r="S93" s="56"/>
      <c r="T93" s="57"/>
      <c r="AT93" s="13" t="s">
        <v>148</v>
      </c>
      <c r="AU93" s="13" t="s">
        <v>82</v>
      </c>
    </row>
    <row r="94" spans="2:65" s="1" customFormat="1" ht="16.5" customHeight="1">
      <c r="B94" s="30"/>
      <c r="C94" s="170" t="s">
        <v>146</v>
      </c>
      <c r="D94" s="170" t="s">
        <v>142</v>
      </c>
      <c r="E94" s="171" t="s">
        <v>1467</v>
      </c>
      <c r="F94" s="172" t="s">
        <v>1468</v>
      </c>
      <c r="G94" s="173" t="s">
        <v>163</v>
      </c>
      <c r="H94" s="174">
        <v>40</v>
      </c>
      <c r="I94" s="175"/>
      <c r="J94" s="176">
        <f>ROUND(I94*H94,2)</f>
        <v>0</v>
      </c>
      <c r="K94" s="172" t="s">
        <v>1462</v>
      </c>
      <c r="L94" s="34"/>
      <c r="M94" s="177" t="s">
        <v>19</v>
      </c>
      <c r="N94" s="178" t="s">
        <v>45</v>
      </c>
      <c r="O94" s="56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3" t="s">
        <v>146</v>
      </c>
      <c r="AT94" s="13" t="s">
        <v>142</v>
      </c>
      <c r="AU94" s="13" t="s">
        <v>82</v>
      </c>
      <c r="AY94" s="13" t="s">
        <v>139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3" t="s">
        <v>82</v>
      </c>
      <c r="BK94" s="181">
        <f>ROUND(I94*H94,2)</f>
        <v>0</v>
      </c>
      <c r="BL94" s="13" t="s">
        <v>146</v>
      </c>
      <c r="BM94" s="13" t="s">
        <v>190</v>
      </c>
    </row>
    <row r="95" spans="2:65" s="1" customFormat="1" ht="11.25">
      <c r="B95" s="30"/>
      <c r="C95" s="31"/>
      <c r="D95" s="182" t="s">
        <v>148</v>
      </c>
      <c r="E95" s="31"/>
      <c r="F95" s="183" t="s">
        <v>1468</v>
      </c>
      <c r="G95" s="31"/>
      <c r="H95" s="31"/>
      <c r="I95" s="99"/>
      <c r="J95" s="31"/>
      <c r="K95" s="31"/>
      <c r="L95" s="34"/>
      <c r="M95" s="184"/>
      <c r="N95" s="56"/>
      <c r="O95" s="56"/>
      <c r="P95" s="56"/>
      <c r="Q95" s="56"/>
      <c r="R95" s="56"/>
      <c r="S95" s="56"/>
      <c r="T95" s="57"/>
      <c r="AT95" s="13" t="s">
        <v>148</v>
      </c>
      <c r="AU95" s="13" t="s">
        <v>82</v>
      </c>
    </row>
    <row r="96" spans="2:65" s="1" customFormat="1" ht="16.5" customHeight="1">
      <c r="B96" s="30"/>
      <c r="C96" s="170" t="s">
        <v>166</v>
      </c>
      <c r="D96" s="170" t="s">
        <v>142</v>
      </c>
      <c r="E96" s="171" t="s">
        <v>1469</v>
      </c>
      <c r="F96" s="172" t="s">
        <v>1470</v>
      </c>
      <c r="G96" s="173" t="s">
        <v>163</v>
      </c>
      <c r="H96" s="174">
        <v>450</v>
      </c>
      <c r="I96" s="175"/>
      <c r="J96" s="176">
        <f>ROUND(I96*H96,2)</f>
        <v>0</v>
      </c>
      <c r="K96" s="172" t="s">
        <v>1462</v>
      </c>
      <c r="L96" s="34"/>
      <c r="M96" s="177" t="s">
        <v>19</v>
      </c>
      <c r="N96" s="178" t="s">
        <v>45</v>
      </c>
      <c r="O96" s="56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13" t="s">
        <v>146</v>
      </c>
      <c r="AT96" s="13" t="s">
        <v>142</v>
      </c>
      <c r="AU96" s="13" t="s">
        <v>82</v>
      </c>
      <c r="AY96" s="13" t="s">
        <v>139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3" t="s">
        <v>82</v>
      </c>
      <c r="BK96" s="181">
        <f>ROUND(I96*H96,2)</f>
        <v>0</v>
      </c>
      <c r="BL96" s="13" t="s">
        <v>146</v>
      </c>
      <c r="BM96" s="13" t="s">
        <v>200</v>
      </c>
    </row>
    <row r="97" spans="2:65" s="1" customFormat="1" ht="11.25">
      <c r="B97" s="30"/>
      <c r="C97" s="31"/>
      <c r="D97" s="182" t="s">
        <v>148</v>
      </c>
      <c r="E97" s="31"/>
      <c r="F97" s="183" t="s">
        <v>1470</v>
      </c>
      <c r="G97" s="31"/>
      <c r="H97" s="31"/>
      <c r="I97" s="99"/>
      <c r="J97" s="31"/>
      <c r="K97" s="31"/>
      <c r="L97" s="34"/>
      <c r="M97" s="184"/>
      <c r="N97" s="56"/>
      <c r="O97" s="56"/>
      <c r="P97" s="56"/>
      <c r="Q97" s="56"/>
      <c r="R97" s="56"/>
      <c r="S97" s="56"/>
      <c r="T97" s="57"/>
      <c r="AT97" s="13" t="s">
        <v>148</v>
      </c>
      <c r="AU97" s="13" t="s">
        <v>82</v>
      </c>
    </row>
    <row r="98" spans="2:65" s="1" customFormat="1" ht="16.5" customHeight="1">
      <c r="B98" s="30"/>
      <c r="C98" s="170" t="s">
        <v>149</v>
      </c>
      <c r="D98" s="170" t="s">
        <v>142</v>
      </c>
      <c r="E98" s="171" t="s">
        <v>1471</v>
      </c>
      <c r="F98" s="172" t="s">
        <v>1472</v>
      </c>
      <c r="G98" s="173" t="s">
        <v>163</v>
      </c>
      <c r="H98" s="174">
        <v>470</v>
      </c>
      <c r="I98" s="175"/>
      <c r="J98" s="176">
        <f>ROUND(I98*H98,2)</f>
        <v>0</v>
      </c>
      <c r="K98" s="172" t="s">
        <v>1462</v>
      </c>
      <c r="L98" s="34"/>
      <c r="M98" s="177" t="s">
        <v>19</v>
      </c>
      <c r="N98" s="178" t="s">
        <v>45</v>
      </c>
      <c r="O98" s="56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13" t="s">
        <v>146</v>
      </c>
      <c r="AT98" s="13" t="s">
        <v>142</v>
      </c>
      <c r="AU98" s="13" t="s">
        <v>82</v>
      </c>
      <c r="AY98" s="13" t="s">
        <v>139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3" t="s">
        <v>82</v>
      </c>
      <c r="BK98" s="181">
        <f>ROUND(I98*H98,2)</f>
        <v>0</v>
      </c>
      <c r="BL98" s="13" t="s">
        <v>146</v>
      </c>
      <c r="BM98" s="13" t="s">
        <v>209</v>
      </c>
    </row>
    <row r="99" spans="2:65" s="1" customFormat="1" ht="11.25">
      <c r="B99" s="30"/>
      <c r="C99" s="31"/>
      <c r="D99" s="182" t="s">
        <v>148</v>
      </c>
      <c r="E99" s="31"/>
      <c r="F99" s="183" t="s">
        <v>1472</v>
      </c>
      <c r="G99" s="31"/>
      <c r="H99" s="31"/>
      <c r="I99" s="99"/>
      <c r="J99" s="31"/>
      <c r="K99" s="31"/>
      <c r="L99" s="34"/>
      <c r="M99" s="184"/>
      <c r="N99" s="56"/>
      <c r="O99" s="56"/>
      <c r="P99" s="56"/>
      <c r="Q99" s="56"/>
      <c r="R99" s="56"/>
      <c r="S99" s="56"/>
      <c r="T99" s="57"/>
      <c r="AT99" s="13" t="s">
        <v>148</v>
      </c>
      <c r="AU99" s="13" t="s">
        <v>82</v>
      </c>
    </row>
    <row r="100" spans="2:65" s="1" customFormat="1" ht="16.5" customHeight="1">
      <c r="B100" s="30"/>
      <c r="C100" s="170" t="s">
        <v>175</v>
      </c>
      <c r="D100" s="170" t="s">
        <v>142</v>
      </c>
      <c r="E100" s="171" t="s">
        <v>1473</v>
      </c>
      <c r="F100" s="172" t="s">
        <v>1474</v>
      </c>
      <c r="G100" s="173" t="s">
        <v>163</v>
      </c>
      <c r="H100" s="174">
        <v>150</v>
      </c>
      <c r="I100" s="175"/>
      <c r="J100" s="176">
        <f>ROUND(I100*H100,2)</f>
        <v>0</v>
      </c>
      <c r="K100" s="172" t="s">
        <v>1462</v>
      </c>
      <c r="L100" s="34"/>
      <c r="M100" s="177" t="s">
        <v>19</v>
      </c>
      <c r="N100" s="178" t="s">
        <v>45</v>
      </c>
      <c r="O100" s="56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13" t="s">
        <v>146</v>
      </c>
      <c r="AT100" s="13" t="s">
        <v>142</v>
      </c>
      <c r="AU100" s="13" t="s">
        <v>82</v>
      </c>
      <c r="AY100" s="13" t="s">
        <v>139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3" t="s">
        <v>82</v>
      </c>
      <c r="BK100" s="181">
        <f>ROUND(I100*H100,2)</f>
        <v>0</v>
      </c>
      <c r="BL100" s="13" t="s">
        <v>146</v>
      </c>
      <c r="BM100" s="13" t="s">
        <v>218</v>
      </c>
    </row>
    <row r="101" spans="2:65" s="1" customFormat="1" ht="11.25">
      <c r="B101" s="30"/>
      <c r="C101" s="31"/>
      <c r="D101" s="182" t="s">
        <v>148</v>
      </c>
      <c r="E101" s="31"/>
      <c r="F101" s="183" t="s">
        <v>1474</v>
      </c>
      <c r="G101" s="31"/>
      <c r="H101" s="31"/>
      <c r="I101" s="99"/>
      <c r="J101" s="31"/>
      <c r="K101" s="31"/>
      <c r="L101" s="34"/>
      <c r="M101" s="184"/>
      <c r="N101" s="56"/>
      <c r="O101" s="56"/>
      <c r="P101" s="56"/>
      <c r="Q101" s="56"/>
      <c r="R101" s="56"/>
      <c r="S101" s="56"/>
      <c r="T101" s="57"/>
      <c r="AT101" s="13" t="s">
        <v>148</v>
      </c>
      <c r="AU101" s="13" t="s">
        <v>82</v>
      </c>
    </row>
    <row r="102" spans="2:65" s="1" customFormat="1" ht="16.5" customHeight="1">
      <c r="B102" s="30"/>
      <c r="C102" s="170" t="s">
        <v>180</v>
      </c>
      <c r="D102" s="170" t="s">
        <v>142</v>
      </c>
      <c r="E102" s="171" t="s">
        <v>1475</v>
      </c>
      <c r="F102" s="172" t="s">
        <v>1476</v>
      </c>
      <c r="G102" s="173" t="s">
        <v>163</v>
      </c>
      <c r="H102" s="174">
        <v>100</v>
      </c>
      <c r="I102" s="175"/>
      <c r="J102" s="176">
        <f>ROUND(I102*H102,2)</f>
        <v>0</v>
      </c>
      <c r="K102" s="172" t="s">
        <v>1462</v>
      </c>
      <c r="L102" s="34"/>
      <c r="M102" s="177" t="s">
        <v>19</v>
      </c>
      <c r="N102" s="178" t="s">
        <v>45</v>
      </c>
      <c r="O102" s="56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13" t="s">
        <v>146</v>
      </c>
      <c r="AT102" s="13" t="s">
        <v>142</v>
      </c>
      <c r="AU102" s="13" t="s">
        <v>82</v>
      </c>
      <c r="AY102" s="13" t="s">
        <v>139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3" t="s">
        <v>82</v>
      </c>
      <c r="BK102" s="181">
        <f>ROUND(I102*H102,2)</f>
        <v>0</v>
      </c>
      <c r="BL102" s="13" t="s">
        <v>146</v>
      </c>
      <c r="BM102" s="13" t="s">
        <v>228</v>
      </c>
    </row>
    <row r="103" spans="2:65" s="1" customFormat="1" ht="11.25">
      <c r="B103" s="30"/>
      <c r="C103" s="31"/>
      <c r="D103" s="182" t="s">
        <v>148</v>
      </c>
      <c r="E103" s="31"/>
      <c r="F103" s="183" t="s">
        <v>1476</v>
      </c>
      <c r="G103" s="31"/>
      <c r="H103" s="31"/>
      <c r="I103" s="99"/>
      <c r="J103" s="31"/>
      <c r="K103" s="31"/>
      <c r="L103" s="34"/>
      <c r="M103" s="184"/>
      <c r="N103" s="56"/>
      <c r="O103" s="56"/>
      <c r="P103" s="56"/>
      <c r="Q103" s="56"/>
      <c r="R103" s="56"/>
      <c r="S103" s="56"/>
      <c r="T103" s="57"/>
      <c r="AT103" s="13" t="s">
        <v>148</v>
      </c>
      <c r="AU103" s="13" t="s">
        <v>82</v>
      </c>
    </row>
    <row r="104" spans="2:65" s="1" customFormat="1" ht="16.5" customHeight="1">
      <c r="B104" s="30"/>
      <c r="C104" s="170" t="s">
        <v>185</v>
      </c>
      <c r="D104" s="170" t="s">
        <v>142</v>
      </c>
      <c r="E104" s="171" t="s">
        <v>1477</v>
      </c>
      <c r="F104" s="172" t="s">
        <v>1478</v>
      </c>
      <c r="G104" s="173" t="s">
        <v>453</v>
      </c>
      <c r="H104" s="174">
        <v>100</v>
      </c>
      <c r="I104" s="175"/>
      <c r="J104" s="176">
        <f>ROUND(I104*H104,2)</f>
        <v>0</v>
      </c>
      <c r="K104" s="172" t="s">
        <v>1462</v>
      </c>
      <c r="L104" s="34"/>
      <c r="M104" s="177" t="s">
        <v>19</v>
      </c>
      <c r="N104" s="178" t="s">
        <v>45</v>
      </c>
      <c r="O104" s="56"/>
      <c r="P104" s="179">
        <f>O104*H104</f>
        <v>0</v>
      </c>
      <c r="Q104" s="179">
        <v>0</v>
      </c>
      <c r="R104" s="179">
        <f>Q104*H104</f>
        <v>0</v>
      </c>
      <c r="S104" s="179">
        <v>0</v>
      </c>
      <c r="T104" s="180">
        <f>S104*H104</f>
        <v>0</v>
      </c>
      <c r="AR104" s="13" t="s">
        <v>146</v>
      </c>
      <c r="AT104" s="13" t="s">
        <v>142</v>
      </c>
      <c r="AU104" s="13" t="s">
        <v>82</v>
      </c>
      <c r="AY104" s="13" t="s">
        <v>139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3" t="s">
        <v>82</v>
      </c>
      <c r="BK104" s="181">
        <f>ROUND(I104*H104,2)</f>
        <v>0</v>
      </c>
      <c r="BL104" s="13" t="s">
        <v>146</v>
      </c>
      <c r="BM104" s="13" t="s">
        <v>239</v>
      </c>
    </row>
    <row r="105" spans="2:65" s="1" customFormat="1" ht="11.25">
      <c r="B105" s="30"/>
      <c r="C105" s="31"/>
      <c r="D105" s="182" t="s">
        <v>148</v>
      </c>
      <c r="E105" s="31"/>
      <c r="F105" s="183" t="s">
        <v>1478</v>
      </c>
      <c r="G105" s="31"/>
      <c r="H105" s="31"/>
      <c r="I105" s="99"/>
      <c r="J105" s="31"/>
      <c r="K105" s="31"/>
      <c r="L105" s="34"/>
      <c r="M105" s="184"/>
      <c r="N105" s="56"/>
      <c r="O105" s="56"/>
      <c r="P105" s="56"/>
      <c r="Q105" s="56"/>
      <c r="R105" s="56"/>
      <c r="S105" s="56"/>
      <c r="T105" s="57"/>
      <c r="AT105" s="13" t="s">
        <v>148</v>
      </c>
      <c r="AU105" s="13" t="s">
        <v>82</v>
      </c>
    </row>
    <row r="106" spans="2:65" s="1" customFormat="1" ht="16.5" customHeight="1">
      <c r="B106" s="30"/>
      <c r="C106" s="170" t="s">
        <v>190</v>
      </c>
      <c r="D106" s="170" t="s">
        <v>142</v>
      </c>
      <c r="E106" s="171" t="s">
        <v>1479</v>
      </c>
      <c r="F106" s="172" t="s">
        <v>1480</v>
      </c>
      <c r="G106" s="173" t="s">
        <v>163</v>
      </c>
      <c r="H106" s="174">
        <v>80</v>
      </c>
      <c r="I106" s="175"/>
      <c r="J106" s="176">
        <f>ROUND(I106*H106,2)</f>
        <v>0</v>
      </c>
      <c r="K106" s="172" t="s">
        <v>1462</v>
      </c>
      <c r="L106" s="34"/>
      <c r="M106" s="177" t="s">
        <v>19</v>
      </c>
      <c r="N106" s="178" t="s">
        <v>45</v>
      </c>
      <c r="O106" s="56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13" t="s">
        <v>146</v>
      </c>
      <c r="AT106" s="13" t="s">
        <v>142</v>
      </c>
      <c r="AU106" s="13" t="s">
        <v>82</v>
      </c>
      <c r="AY106" s="13" t="s">
        <v>139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3" t="s">
        <v>82</v>
      </c>
      <c r="BK106" s="181">
        <f>ROUND(I106*H106,2)</f>
        <v>0</v>
      </c>
      <c r="BL106" s="13" t="s">
        <v>146</v>
      </c>
      <c r="BM106" s="13" t="s">
        <v>248</v>
      </c>
    </row>
    <row r="107" spans="2:65" s="1" customFormat="1" ht="11.25">
      <c r="B107" s="30"/>
      <c r="C107" s="31"/>
      <c r="D107" s="182" t="s">
        <v>148</v>
      </c>
      <c r="E107" s="31"/>
      <c r="F107" s="183" t="s">
        <v>1480</v>
      </c>
      <c r="G107" s="31"/>
      <c r="H107" s="31"/>
      <c r="I107" s="99"/>
      <c r="J107" s="31"/>
      <c r="K107" s="31"/>
      <c r="L107" s="34"/>
      <c r="M107" s="184"/>
      <c r="N107" s="56"/>
      <c r="O107" s="56"/>
      <c r="P107" s="56"/>
      <c r="Q107" s="56"/>
      <c r="R107" s="56"/>
      <c r="S107" s="56"/>
      <c r="T107" s="57"/>
      <c r="AT107" s="13" t="s">
        <v>148</v>
      </c>
      <c r="AU107" s="13" t="s">
        <v>82</v>
      </c>
    </row>
    <row r="108" spans="2:65" s="1" customFormat="1" ht="16.5" customHeight="1">
      <c r="B108" s="30"/>
      <c r="C108" s="170" t="s">
        <v>195</v>
      </c>
      <c r="D108" s="170" t="s">
        <v>142</v>
      </c>
      <c r="E108" s="171" t="s">
        <v>1481</v>
      </c>
      <c r="F108" s="172" t="s">
        <v>1482</v>
      </c>
      <c r="G108" s="173" t="s">
        <v>163</v>
      </c>
      <c r="H108" s="174">
        <v>70</v>
      </c>
      <c r="I108" s="175"/>
      <c r="J108" s="176">
        <f>ROUND(I108*H108,2)</f>
        <v>0</v>
      </c>
      <c r="K108" s="172" t="s">
        <v>1462</v>
      </c>
      <c r="L108" s="34"/>
      <c r="M108" s="177" t="s">
        <v>19</v>
      </c>
      <c r="N108" s="178" t="s">
        <v>45</v>
      </c>
      <c r="O108" s="56"/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AR108" s="13" t="s">
        <v>146</v>
      </c>
      <c r="AT108" s="13" t="s">
        <v>142</v>
      </c>
      <c r="AU108" s="13" t="s">
        <v>82</v>
      </c>
      <c r="AY108" s="13" t="s">
        <v>139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3" t="s">
        <v>82</v>
      </c>
      <c r="BK108" s="181">
        <f>ROUND(I108*H108,2)</f>
        <v>0</v>
      </c>
      <c r="BL108" s="13" t="s">
        <v>146</v>
      </c>
      <c r="BM108" s="13" t="s">
        <v>256</v>
      </c>
    </row>
    <row r="109" spans="2:65" s="1" customFormat="1" ht="11.25">
      <c r="B109" s="30"/>
      <c r="C109" s="31"/>
      <c r="D109" s="182" t="s">
        <v>148</v>
      </c>
      <c r="E109" s="31"/>
      <c r="F109" s="183" t="s">
        <v>1482</v>
      </c>
      <c r="G109" s="31"/>
      <c r="H109" s="31"/>
      <c r="I109" s="99"/>
      <c r="J109" s="31"/>
      <c r="K109" s="31"/>
      <c r="L109" s="34"/>
      <c r="M109" s="184"/>
      <c r="N109" s="56"/>
      <c r="O109" s="56"/>
      <c r="P109" s="56"/>
      <c r="Q109" s="56"/>
      <c r="R109" s="56"/>
      <c r="S109" s="56"/>
      <c r="T109" s="57"/>
      <c r="AT109" s="13" t="s">
        <v>148</v>
      </c>
      <c r="AU109" s="13" t="s">
        <v>82</v>
      </c>
    </row>
    <row r="110" spans="2:65" s="1" customFormat="1" ht="16.5" customHeight="1">
      <c r="B110" s="30"/>
      <c r="C110" s="170" t="s">
        <v>200</v>
      </c>
      <c r="D110" s="170" t="s">
        <v>142</v>
      </c>
      <c r="E110" s="171" t="s">
        <v>1483</v>
      </c>
      <c r="F110" s="172" t="s">
        <v>1484</v>
      </c>
      <c r="G110" s="173" t="s">
        <v>163</v>
      </c>
      <c r="H110" s="174">
        <v>50</v>
      </c>
      <c r="I110" s="175"/>
      <c r="J110" s="176">
        <f>ROUND(I110*H110,2)</f>
        <v>0</v>
      </c>
      <c r="K110" s="172" t="s">
        <v>1462</v>
      </c>
      <c r="L110" s="34"/>
      <c r="M110" s="177" t="s">
        <v>19</v>
      </c>
      <c r="N110" s="178" t="s">
        <v>45</v>
      </c>
      <c r="O110" s="56"/>
      <c r="P110" s="179">
        <f>O110*H110</f>
        <v>0</v>
      </c>
      <c r="Q110" s="179">
        <v>0</v>
      </c>
      <c r="R110" s="179">
        <f>Q110*H110</f>
        <v>0</v>
      </c>
      <c r="S110" s="179">
        <v>0</v>
      </c>
      <c r="T110" s="180">
        <f>S110*H110</f>
        <v>0</v>
      </c>
      <c r="AR110" s="13" t="s">
        <v>146</v>
      </c>
      <c r="AT110" s="13" t="s">
        <v>142</v>
      </c>
      <c r="AU110" s="13" t="s">
        <v>82</v>
      </c>
      <c r="AY110" s="13" t="s">
        <v>139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3" t="s">
        <v>82</v>
      </c>
      <c r="BK110" s="181">
        <f>ROUND(I110*H110,2)</f>
        <v>0</v>
      </c>
      <c r="BL110" s="13" t="s">
        <v>146</v>
      </c>
      <c r="BM110" s="13" t="s">
        <v>266</v>
      </c>
    </row>
    <row r="111" spans="2:65" s="1" customFormat="1" ht="11.25">
      <c r="B111" s="30"/>
      <c r="C111" s="31"/>
      <c r="D111" s="182" t="s">
        <v>148</v>
      </c>
      <c r="E111" s="31"/>
      <c r="F111" s="183" t="s">
        <v>1484</v>
      </c>
      <c r="G111" s="31"/>
      <c r="H111" s="31"/>
      <c r="I111" s="99"/>
      <c r="J111" s="31"/>
      <c r="K111" s="31"/>
      <c r="L111" s="34"/>
      <c r="M111" s="184"/>
      <c r="N111" s="56"/>
      <c r="O111" s="56"/>
      <c r="P111" s="56"/>
      <c r="Q111" s="56"/>
      <c r="R111" s="56"/>
      <c r="S111" s="56"/>
      <c r="T111" s="57"/>
      <c r="AT111" s="13" t="s">
        <v>148</v>
      </c>
      <c r="AU111" s="13" t="s">
        <v>82</v>
      </c>
    </row>
    <row r="112" spans="2:65" s="1" customFormat="1" ht="16.5" customHeight="1">
      <c r="B112" s="30"/>
      <c r="C112" s="170" t="s">
        <v>204</v>
      </c>
      <c r="D112" s="170" t="s">
        <v>142</v>
      </c>
      <c r="E112" s="171" t="s">
        <v>1485</v>
      </c>
      <c r="F112" s="172" t="s">
        <v>1486</v>
      </c>
      <c r="G112" s="173" t="s">
        <v>163</v>
      </c>
      <c r="H112" s="174">
        <v>150</v>
      </c>
      <c r="I112" s="175"/>
      <c r="J112" s="176">
        <f>ROUND(I112*H112,2)</f>
        <v>0</v>
      </c>
      <c r="K112" s="172" t="s">
        <v>1462</v>
      </c>
      <c r="L112" s="34"/>
      <c r="M112" s="177" t="s">
        <v>19</v>
      </c>
      <c r="N112" s="178" t="s">
        <v>45</v>
      </c>
      <c r="O112" s="56"/>
      <c r="P112" s="179">
        <f>O112*H112</f>
        <v>0</v>
      </c>
      <c r="Q112" s="179">
        <v>0</v>
      </c>
      <c r="R112" s="179">
        <f>Q112*H112</f>
        <v>0</v>
      </c>
      <c r="S112" s="179">
        <v>0</v>
      </c>
      <c r="T112" s="180">
        <f>S112*H112</f>
        <v>0</v>
      </c>
      <c r="AR112" s="13" t="s">
        <v>146</v>
      </c>
      <c r="AT112" s="13" t="s">
        <v>142</v>
      </c>
      <c r="AU112" s="13" t="s">
        <v>82</v>
      </c>
      <c r="AY112" s="13" t="s">
        <v>139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3" t="s">
        <v>82</v>
      </c>
      <c r="BK112" s="181">
        <f>ROUND(I112*H112,2)</f>
        <v>0</v>
      </c>
      <c r="BL112" s="13" t="s">
        <v>146</v>
      </c>
      <c r="BM112" s="13" t="s">
        <v>276</v>
      </c>
    </row>
    <row r="113" spans="2:65" s="1" customFormat="1" ht="11.25">
      <c r="B113" s="30"/>
      <c r="C113" s="31"/>
      <c r="D113" s="182" t="s">
        <v>148</v>
      </c>
      <c r="E113" s="31"/>
      <c r="F113" s="183" t="s">
        <v>1486</v>
      </c>
      <c r="G113" s="31"/>
      <c r="H113" s="31"/>
      <c r="I113" s="99"/>
      <c r="J113" s="31"/>
      <c r="K113" s="31"/>
      <c r="L113" s="34"/>
      <c r="M113" s="184"/>
      <c r="N113" s="56"/>
      <c r="O113" s="56"/>
      <c r="P113" s="56"/>
      <c r="Q113" s="56"/>
      <c r="R113" s="56"/>
      <c r="S113" s="56"/>
      <c r="T113" s="57"/>
      <c r="AT113" s="13" t="s">
        <v>148</v>
      </c>
      <c r="AU113" s="13" t="s">
        <v>82</v>
      </c>
    </row>
    <row r="114" spans="2:65" s="1" customFormat="1" ht="16.5" customHeight="1">
      <c r="B114" s="30"/>
      <c r="C114" s="170" t="s">
        <v>209</v>
      </c>
      <c r="D114" s="170" t="s">
        <v>142</v>
      </c>
      <c r="E114" s="171" t="s">
        <v>1487</v>
      </c>
      <c r="F114" s="172" t="s">
        <v>1488</v>
      </c>
      <c r="G114" s="173" t="s">
        <v>163</v>
      </c>
      <c r="H114" s="174">
        <v>920</v>
      </c>
      <c r="I114" s="175"/>
      <c r="J114" s="176">
        <f>ROUND(I114*H114,2)</f>
        <v>0</v>
      </c>
      <c r="K114" s="172" t="s">
        <v>1462</v>
      </c>
      <c r="L114" s="34"/>
      <c r="M114" s="177" t="s">
        <v>19</v>
      </c>
      <c r="N114" s="178" t="s">
        <v>45</v>
      </c>
      <c r="O114" s="56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13" t="s">
        <v>146</v>
      </c>
      <c r="AT114" s="13" t="s">
        <v>142</v>
      </c>
      <c r="AU114" s="13" t="s">
        <v>82</v>
      </c>
      <c r="AY114" s="13" t="s">
        <v>139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3" t="s">
        <v>82</v>
      </c>
      <c r="BK114" s="181">
        <f>ROUND(I114*H114,2)</f>
        <v>0</v>
      </c>
      <c r="BL114" s="13" t="s">
        <v>146</v>
      </c>
      <c r="BM114" s="13" t="s">
        <v>284</v>
      </c>
    </row>
    <row r="115" spans="2:65" s="1" customFormat="1" ht="11.25">
      <c r="B115" s="30"/>
      <c r="C115" s="31"/>
      <c r="D115" s="182" t="s">
        <v>148</v>
      </c>
      <c r="E115" s="31"/>
      <c r="F115" s="183" t="s">
        <v>1488</v>
      </c>
      <c r="G115" s="31"/>
      <c r="H115" s="31"/>
      <c r="I115" s="99"/>
      <c r="J115" s="31"/>
      <c r="K115" s="31"/>
      <c r="L115" s="34"/>
      <c r="M115" s="184"/>
      <c r="N115" s="56"/>
      <c r="O115" s="56"/>
      <c r="P115" s="56"/>
      <c r="Q115" s="56"/>
      <c r="R115" s="56"/>
      <c r="S115" s="56"/>
      <c r="T115" s="57"/>
      <c r="AT115" s="13" t="s">
        <v>148</v>
      </c>
      <c r="AU115" s="13" t="s">
        <v>82</v>
      </c>
    </row>
    <row r="116" spans="2:65" s="1" customFormat="1" ht="16.5" customHeight="1">
      <c r="B116" s="30"/>
      <c r="C116" s="170" t="s">
        <v>8</v>
      </c>
      <c r="D116" s="170" t="s">
        <v>142</v>
      </c>
      <c r="E116" s="171" t="s">
        <v>1489</v>
      </c>
      <c r="F116" s="172" t="s">
        <v>1490</v>
      </c>
      <c r="G116" s="173" t="s">
        <v>163</v>
      </c>
      <c r="H116" s="174">
        <v>40</v>
      </c>
      <c r="I116" s="175"/>
      <c r="J116" s="176">
        <f>ROUND(I116*H116,2)</f>
        <v>0</v>
      </c>
      <c r="K116" s="172" t="s">
        <v>1462</v>
      </c>
      <c r="L116" s="34"/>
      <c r="M116" s="177" t="s">
        <v>19</v>
      </c>
      <c r="N116" s="178" t="s">
        <v>45</v>
      </c>
      <c r="O116" s="56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13" t="s">
        <v>146</v>
      </c>
      <c r="AT116" s="13" t="s">
        <v>142</v>
      </c>
      <c r="AU116" s="13" t="s">
        <v>82</v>
      </c>
      <c r="AY116" s="13" t="s">
        <v>139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3" t="s">
        <v>82</v>
      </c>
      <c r="BK116" s="181">
        <f>ROUND(I116*H116,2)</f>
        <v>0</v>
      </c>
      <c r="BL116" s="13" t="s">
        <v>146</v>
      </c>
      <c r="BM116" s="13" t="s">
        <v>294</v>
      </c>
    </row>
    <row r="117" spans="2:65" s="1" customFormat="1" ht="11.25">
      <c r="B117" s="30"/>
      <c r="C117" s="31"/>
      <c r="D117" s="182" t="s">
        <v>148</v>
      </c>
      <c r="E117" s="31"/>
      <c r="F117" s="183" t="s">
        <v>1490</v>
      </c>
      <c r="G117" s="31"/>
      <c r="H117" s="31"/>
      <c r="I117" s="99"/>
      <c r="J117" s="31"/>
      <c r="K117" s="31"/>
      <c r="L117" s="34"/>
      <c r="M117" s="184"/>
      <c r="N117" s="56"/>
      <c r="O117" s="56"/>
      <c r="P117" s="56"/>
      <c r="Q117" s="56"/>
      <c r="R117" s="56"/>
      <c r="S117" s="56"/>
      <c r="T117" s="57"/>
      <c r="AT117" s="13" t="s">
        <v>148</v>
      </c>
      <c r="AU117" s="13" t="s">
        <v>82</v>
      </c>
    </row>
    <row r="118" spans="2:65" s="1" customFormat="1" ht="16.5" customHeight="1">
      <c r="B118" s="30"/>
      <c r="C118" s="170" t="s">
        <v>218</v>
      </c>
      <c r="D118" s="170" t="s">
        <v>142</v>
      </c>
      <c r="E118" s="171" t="s">
        <v>1491</v>
      </c>
      <c r="F118" s="172" t="s">
        <v>1492</v>
      </c>
      <c r="G118" s="173" t="s">
        <v>163</v>
      </c>
      <c r="H118" s="174">
        <v>160</v>
      </c>
      <c r="I118" s="175"/>
      <c r="J118" s="176">
        <f>ROUND(I118*H118,2)</f>
        <v>0</v>
      </c>
      <c r="K118" s="172" t="s">
        <v>1462</v>
      </c>
      <c r="L118" s="34"/>
      <c r="M118" s="177" t="s">
        <v>19</v>
      </c>
      <c r="N118" s="178" t="s">
        <v>45</v>
      </c>
      <c r="O118" s="56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13" t="s">
        <v>146</v>
      </c>
      <c r="AT118" s="13" t="s">
        <v>142</v>
      </c>
      <c r="AU118" s="13" t="s">
        <v>82</v>
      </c>
      <c r="AY118" s="13" t="s">
        <v>139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3" t="s">
        <v>82</v>
      </c>
      <c r="BK118" s="181">
        <f>ROUND(I118*H118,2)</f>
        <v>0</v>
      </c>
      <c r="BL118" s="13" t="s">
        <v>146</v>
      </c>
      <c r="BM118" s="13" t="s">
        <v>304</v>
      </c>
    </row>
    <row r="119" spans="2:65" s="1" customFormat="1" ht="11.25">
      <c r="B119" s="30"/>
      <c r="C119" s="31"/>
      <c r="D119" s="182" t="s">
        <v>148</v>
      </c>
      <c r="E119" s="31"/>
      <c r="F119" s="183" t="s">
        <v>1492</v>
      </c>
      <c r="G119" s="31"/>
      <c r="H119" s="31"/>
      <c r="I119" s="99"/>
      <c r="J119" s="31"/>
      <c r="K119" s="31"/>
      <c r="L119" s="34"/>
      <c r="M119" s="184"/>
      <c r="N119" s="56"/>
      <c r="O119" s="56"/>
      <c r="P119" s="56"/>
      <c r="Q119" s="56"/>
      <c r="R119" s="56"/>
      <c r="S119" s="56"/>
      <c r="T119" s="57"/>
      <c r="AT119" s="13" t="s">
        <v>148</v>
      </c>
      <c r="AU119" s="13" t="s">
        <v>82</v>
      </c>
    </row>
    <row r="120" spans="2:65" s="1" customFormat="1" ht="16.5" customHeight="1">
      <c r="B120" s="30"/>
      <c r="C120" s="170" t="s">
        <v>223</v>
      </c>
      <c r="D120" s="170" t="s">
        <v>142</v>
      </c>
      <c r="E120" s="171" t="s">
        <v>1493</v>
      </c>
      <c r="F120" s="172" t="s">
        <v>1494</v>
      </c>
      <c r="G120" s="173" t="s">
        <v>163</v>
      </c>
      <c r="H120" s="174">
        <v>100</v>
      </c>
      <c r="I120" s="175"/>
      <c r="J120" s="176">
        <f>ROUND(I120*H120,2)</f>
        <v>0</v>
      </c>
      <c r="K120" s="172" t="s">
        <v>1462</v>
      </c>
      <c r="L120" s="34"/>
      <c r="M120" s="177" t="s">
        <v>19</v>
      </c>
      <c r="N120" s="178" t="s">
        <v>45</v>
      </c>
      <c r="O120" s="56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13" t="s">
        <v>146</v>
      </c>
      <c r="AT120" s="13" t="s">
        <v>142</v>
      </c>
      <c r="AU120" s="13" t="s">
        <v>82</v>
      </c>
      <c r="AY120" s="13" t="s">
        <v>139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3" t="s">
        <v>82</v>
      </c>
      <c r="BK120" s="181">
        <f>ROUND(I120*H120,2)</f>
        <v>0</v>
      </c>
      <c r="BL120" s="13" t="s">
        <v>146</v>
      </c>
      <c r="BM120" s="13" t="s">
        <v>314</v>
      </c>
    </row>
    <row r="121" spans="2:65" s="1" customFormat="1" ht="11.25">
      <c r="B121" s="30"/>
      <c r="C121" s="31"/>
      <c r="D121" s="182" t="s">
        <v>148</v>
      </c>
      <c r="E121" s="31"/>
      <c r="F121" s="183" t="s">
        <v>1494</v>
      </c>
      <c r="G121" s="31"/>
      <c r="H121" s="31"/>
      <c r="I121" s="99"/>
      <c r="J121" s="31"/>
      <c r="K121" s="31"/>
      <c r="L121" s="34"/>
      <c r="M121" s="184"/>
      <c r="N121" s="56"/>
      <c r="O121" s="56"/>
      <c r="P121" s="56"/>
      <c r="Q121" s="56"/>
      <c r="R121" s="56"/>
      <c r="S121" s="56"/>
      <c r="T121" s="57"/>
      <c r="AT121" s="13" t="s">
        <v>148</v>
      </c>
      <c r="AU121" s="13" t="s">
        <v>82</v>
      </c>
    </row>
    <row r="122" spans="2:65" s="1" customFormat="1" ht="16.5" customHeight="1">
      <c r="B122" s="30"/>
      <c r="C122" s="170" t="s">
        <v>228</v>
      </c>
      <c r="D122" s="170" t="s">
        <v>142</v>
      </c>
      <c r="E122" s="171" t="s">
        <v>1495</v>
      </c>
      <c r="F122" s="172" t="s">
        <v>1496</v>
      </c>
      <c r="G122" s="173" t="s">
        <v>163</v>
      </c>
      <c r="H122" s="174">
        <v>80</v>
      </c>
      <c r="I122" s="175"/>
      <c r="J122" s="176">
        <f>ROUND(I122*H122,2)</f>
        <v>0</v>
      </c>
      <c r="K122" s="172" t="s">
        <v>1462</v>
      </c>
      <c r="L122" s="34"/>
      <c r="M122" s="177" t="s">
        <v>19</v>
      </c>
      <c r="N122" s="178" t="s">
        <v>45</v>
      </c>
      <c r="O122" s="56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13" t="s">
        <v>146</v>
      </c>
      <c r="AT122" s="13" t="s">
        <v>142</v>
      </c>
      <c r="AU122" s="13" t="s">
        <v>82</v>
      </c>
      <c r="AY122" s="13" t="s">
        <v>139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3" t="s">
        <v>82</v>
      </c>
      <c r="BK122" s="181">
        <f>ROUND(I122*H122,2)</f>
        <v>0</v>
      </c>
      <c r="BL122" s="13" t="s">
        <v>146</v>
      </c>
      <c r="BM122" s="13" t="s">
        <v>324</v>
      </c>
    </row>
    <row r="123" spans="2:65" s="1" customFormat="1" ht="11.25">
      <c r="B123" s="30"/>
      <c r="C123" s="31"/>
      <c r="D123" s="182" t="s">
        <v>148</v>
      </c>
      <c r="E123" s="31"/>
      <c r="F123" s="183" t="s">
        <v>1496</v>
      </c>
      <c r="G123" s="31"/>
      <c r="H123" s="31"/>
      <c r="I123" s="99"/>
      <c r="J123" s="31"/>
      <c r="K123" s="31"/>
      <c r="L123" s="34"/>
      <c r="M123" s="184"/>
      <c r="N123" s="56"/>
      <c r="O123" s="56"/>
      <c r="P123" s="56"/>
      <c r="Q123" s="56"/>
      <c r="R123" s="56"/>
      <c r="S123" s="56"/>
      <c r="T123" s="57"/>
      <c r="AT123" s="13" t="s">
        <v>148</v>
      </c>
      <c r="AU123" s="13" t="s">
        <v>82</v>
      </c>
    </row>
    <row r="124" spans="2:65" s="1" customFormat="1" ht="16.5" customHeight="1">
      <c r="B124" s="30"/>
      <c r="C124" s="170" t="s">
        <v>233</v>
      </c>
      <c r="D124" s="170" t="s">
        <v>142</v>
      </c>
      <c r="E124" s="171" t="s">
        <v>1497</v>
      </c>
      <c r="F124" s="172" t="s">
        <v>1498</v>
      </c>
      <c r="G124" s="173" t="s">
        <v>163</v>
      </c>
      <c r="H124" s="174">
        <v>70</v>
      </c>
      <c r="I124" s="175"/>
      <c r="J124" s="176">
        <f>ROUND(I124*H124,2)</f>
        <v>0</v>
      </c>
      <c r="K124" s="172" t="s">
        <v>1462</v>
      </c>
      <c r="L124" s="34"/>
      <c r="M124" s="177" t="s">
        <v>19</v>
      </c>
      <c r="N124" s="178" t="s">
        <v>45</v>
      </c>
      <c r="O124" s="56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13" t="s">
        <v>146</v>
      </c>
      <c r="AT124" s="13" t="s">
        <v>142</v>
      </c>
      <c r="AU124" s="13" t="s">
        <v>82</v>
      </c>
      <c r="AY124" s="13" t="s">
        <v>139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3" t="s">
        <v>82</v>
      </c>
      <c r="BK124" s="181">
        <f>ROUND(I124*H124,2)</f>
        <v>0</v>
      </c>
      <c r="BL124" s="13" t="s">
        <v>146</v>
      </c>
      <c r="BM124" s="13" t="s">
        <v>334</v>
      </c>
    </row>
    <row r="125" spans="2:65" s="1" customFormat="1" ht="11.25">
      <c r="B125" s="30"/>
      <c r="C125" s="31"/>
      <c r="D125" s="182" t="s">
        <v>148</v>
      </c>
      <c r="E125" s="31"/>
      <c r="F125" s="183" t="s">
        <v>1498</v>
      </c>
      <c r="G125" s="31"/>
      <c r="H125" s="31"/>
      <c r="I125" s="99"/>
      <c r="J125" s="31"/>
      <c r="K125" s="31"/>
      <c r="L125" s="34"/>
      <c r="M125" s="184"/>
      <c r="N125" s="56"/>
      <c r="O125" s="56"/>
      <c r="P125" s="56"/>
      <c r="Q125" s="56"/>
      <c r="R125" s="56"/>
      <c r="S125" s="56"/>
      <c r="T125" s="57"/>
      <c r="AT125" s="13" t="s">
        <v>148</v>
      </c>
      <c r="AU125" s="13" t="s">
        <v>82</v>
      </c>
    </row>
    <row r="126" spans="2:65" s="1" customFormat="1" ht="16.5" customHeight="1">
      <c r="B126" s="30"/>
      <c r="C126" s="170" t="s">
        <v>239</v>
      </c>
      <c r="D126" s="170" t="s">
        <v>142</v>
      </c>
      <c r="E126" s="171" t="s">
        <v>1499</v>
      </c>
      <c r="F126" s="172" t="s">
        <v>1500</v>
      </c>
      <c r="G126" s="173" t="s">
        <v>163</v>
      </c>
      <c r="H126" s="174">
        <v>50</v>
      </c>
      <c r="I126" s="175"/>
      <c r="J126" s="176">
        <f>ROUND(I126*H126,2)</f>
        <v>0</v>
      </c>
      <c r="K126" s="172" t="s">
        <v>1462</v>
      </c>
      <c r="L126" s="34"/>
      <c r="M126" s="177" t="s">
        <v>19</v>
      </c>
      <c r="N126" s="178" t="s">
        <v>45</v>
      </c>
      <c r="O126" s="56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13" t="s">
        <v>146</v>
      </c>
      <c r="AT126" s="13" t="s">
        <v>142</v>
      </c>
      <c r="AU126" s="13" t="s">
        <v>82</v>
      </c>
      <c r="AY126" s="13" t="s">
        <v>139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3" t="s">
        <v>82</v>
      </c>
      <c r="BK126" s="181">
        <f>ROUND(I126*H126,2)</f>
        <v>0</v>
      </c>
      <c r="BL126" s="13" t="s">
        <v>146</v>
      </c>
      <c r="BM126" s="13" t="s">
        <v>344</v>
      </c>
    </row>
    <row r="127" spans="2:65" s="1" customFormat="1" ht="11.25">
      <c r="B127" s="30"/>
      <c r="C127" s="31"/>
      <c r="D127" s="182" t="s">
        <v>148</v>
      </c>
      <c r="E127" s="31"/>
      <c r="F127" s="183" t="s">
        <v>1500</v>
      </c>
      <c r="G127" s="31"/>
      <c r="H127" s="31"/>
      <c r="I127" s="99"/>
      <c r="J127" s="31"/>
      <c r="K127" s="31"/>
      <c r="L127" s="34"/>
      <c r="M127" s="184"/>
      <c r="N127" s="56"/>
      <c r="O127" s="56"/>
      <c r="P127" s="56"/>
      <c r="Q127" s="56"/>
      <c r="R127" s="56"/>
      <c r="S127" s="56"/>
      <c r="T127" s="57"/>
      <c r="AT127" s="13" t="s">
        <v>148</v>
      </c>
      <c r="AU127" s="13" t="s">
        <v>82</v>
      </c>
    </row>
    <row r="128" spans="2:65" s="1" customFormat="1" ht="16.5" customHeight="1">
      <c r="B128" s="30"/>
      <c r="C128" s="170" t="s">
        <v>7</v>
      </c>
      <c r="D128" s="170" t="s">
        <v>142</v>
      </c>
      <c r="E128" s="171" t="s">
        <v>1501</v>
      </c>
      <c r="F128" s="172" t="s">
        <v>1502</v>
      </c>
      <c r="G128" s="173" t="s">
        <v>453</v>
      </c>
      <c r="H128" s="174">
        <v>100</v>
      </c>
      <c r="I128" s="175"/>
      <c r="J128" s="176">
        <f>ROUND(I128*H128,2)</f>
        <v>0</v>
      </c>
      <c r="K128" s="172" t="s">
        <v>1462</v>
      </c>
      <c r="L128" s="34"/>
      <c r="M128" s="177" t="s">
        <v>19</v>
      </c>
      <c r="N128" s="178" t="s">
        <v>45</v>
      </c>
      <c r="O128" s="56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13" t="s">
        <v>146</v>
      </c>
      <c r="AT128" s="13" t="s">
        <v>142</v>
      </c>
      <c r="AU128" s="13" t="s">
        <v>82</v>
      </c>
      <c r="AY128" s="13" t="s">
        <v>139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3" t="s">
        <v>82</v>
      </c>
      <c r="BK128" s="181">
        <f>ROUND(I128*H128,2)</f>
        <v>0</v>
      </c>
      <c r="BL128" s="13" t="s">
        <v>146</v>
      </c>
      <c r="BM128" s="13" t="s">
        <v>354</v>
      </c>
    </row>
    <row r="129" spans="2:65" s="1" customFormat="1" ht="11.25">
      <c r="B129" s="30"/>
      <c r="C129" s="31"/>
      <c r="D129" s="182" t="s">
        <v>148</v>
      </c>
      <c r="E129" s="31"/>
      <c r="F129" s="183" t="s">
        <v>1502</v>
      </c>
      <c r="G129" s="31"/>
      <c r="H129" s="31"/>
      <c r="I129" s="99"/>
      <c r="J129" s="31"/>
      <c r="K129" s="31"/>
      <c r="L129" s="34"/>
      <c r="M129" s="184"/>
      <c r="N129" s="56"/>
      <c r="O129" s="56"/>
      <c r="P129" s="56"/>
      <c r="Q129" s="56"/>
      <c r="R129" s="56"/>
      <c r="S129" s="56"/>
      <c r="T129" s="57"/>
      <c r="AT129" s="13" t="s">
        <v>148</v>
      </c>
      <c r="AU129" s="13" t="s">
        <v>82</v>
      </c>
    </row>
    <row r="130" spans="2:65" s="1" customFormat="1" ht="16.5" customHeight="1">
      <c r="B130" s="30"/>
      <c r="C130" s="170" t="s">
        <v>248</v>
      </c>
      <c r="D130" s="170" t="s">
        <v>142</v>
      </c>
      <c r="E130" s="171" t="s">
        <v>1503</v>
      </c>
      <c r="F130" s="172" t="s">
        <v>1504</v>
      </c>
      <c r="G130" s="173" t="s">
        <v>453</v>
      </c>
      <c r="H130" s="174">
        <v>150</v>
      </c>
      <c r="I130" s="175"/>
      <c r="J130" s="176">
        <f>ROUND(I130*H130,2)</f>
        <v>0</v>
      </c>
      <c r="K130" s="172" t="s">
        <v>1462</v>
      </c>
      <c r="L130" s="34"/>
      <c r="M130" s="177" t="s">
        <v>19</v>
      </c>
      <c r="N130" s="178" t="s">
        <v>45</v>
      </c>
      <c r="O130" s="56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13" t="s">
        <v>146</v>
      </c>
      <c r="AT130" s="13" t="s">
        <v>142</v>
      </c>
      <c r="AU130" s="13" t="s">
        <v>82</v>
      </c>
      <c r="AY130" s="13" t="s">
        <v>139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3" t="s">
        <v>82</v>
      </c>
      <c r="BK130" s="181">
        <f>ROUND(I130*H130,2)</f>
        <v>0</v>
      </c>
      <c r="BL130" s="13" t="s">
        <v>146</v>
      </c>
      <c r="BM130" s="13" t="s">
        <v>364</v>
      </c>
    </row>
    <row r="131" spans="2:65" s="1" customFormat="1" ht="11.25">
      <c r="B131" s="30"/>
      <c r="C131" s="31"/>
      <c r="D131" s="182" t="s">
        <v>148</v>
      </c>
      <c r="E131" s="31"/>
      <c r="F131" s="183" t="s">
        <v>1504</v>
      </c>
      <c r="G131" s="31"/>
      <c r="H131" s="31"/>
      <c r="I131" s="99"/>
      <c r="J131" s="31"/>
      <c r="K131" s="31"/>
      <c r="L131" s="34"/>
      <c r="M131" s="184"/>
      <c r="N131" s="56"/>
      <c r="O131" s="56"/>
      <c r="P131" s="56"/>
      <c r="Q131" s="56"/>
      <c r="R131" s="56"/>
      <c r="S131" s="56"/>
      <c r="T131" s="57"/>
      <c r="AT131" s="13" t="s">
        <v>148</v>
      </c>
      <c r="AU131" s="13" t="s">
        <v>82</v>
      </c>
    </row>
    <row r="132" spans="2:65" s="1" customFormat="1" ht="16.5" customHeight="1">
      <c r="B132" s="30"/>
      <c r="C132" s="170" t="s">
        <v>252</v>
      </c>
      <c r="D132" s="170" t="s">
        <v>142</v>
      </c>
      <c r="E132" s="171" t="s">
        <v>1505</v>
      </c>
      <c r="F132" s="172" t="s">
        <v>1506</v>
      </c>
      <c r="G132" s="173" t="s">
        <v>453</v>
      </c>
      <c r="H132" s="174">
        <v>50</v>
      </c>
      <c r="I132" s="175"/>
      <c r="J132" s="176">
        <f>ROUND(I132*H132,2)</f>
        <v>0</v>
      </c>
      <c r="K132" s="172" t="s">
        <v>1462</v>
      </c>
      <c r="L132" s="34"/>
      <c r="M132" s="177" t="s">
        <v>19</v>
      </c>
      <c r="N132" s="178" t="s">
        <v>45</v>
      </c>
      <c r="O132" s="56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13" t="s">
        <v>146</v>
      </c>
      <c r="AT132" s="13" t="s">
        <v>142</v>
      </c>
      <c r="AU132" s="13" t="s">
        <v>82</v>
      </c>
      <c r="AY132" s="13" t="s">
        <v>139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3" t="s">
        <v>82</v>
      </c>
      <c r="BK132" s="181">
        <f>ROUND(I132*H132,2)</f>
        <v>0</v>
      </c>
      <c r="BL132" s="13" t="s">
        <v>146</v>
      </c>
      <c r="BM132" s="13" t="s">
        <v>374</v>
      </c>
    </row>
    <row r="133" spans="2:65" s="1" customFormat="1" ht="11.25">
      <c r="B133" s="30"/>
      <c r="C133" s="31"/>
      <c r="D133" s="182" t="s">
        <v>148</v>
      </c>
      <c r="E133" s="31"/>
      <c r="F133" s="183" t="s">
        <v>1506</v>
      </c>
      <c r="G133" s="31"/>
      <c r="H133" s="31"/>
      <c r="I133" s="99"/>
      <c r="J133" s="31"/>
      <c r="K133" s="31"/>
      <c r="L133" s="34"/>
      <c r="M133" s="184"/>
      <c r="N133" s="56"/>
      <c r="O133" s="56"/>
      <c r="P133" s="56"/>
      <c r="Q133" s="56"/>
      <c r="R133" s="56"/>
      <c r="S133" s="56"/>
      <c r="T133" s="57"/>
      <c r="AT133" s="13" t="s">
        <v>148</v>
      </c>
      <c r="AU133" s="13" t="s">
        <v>82</v>
      </c>
    </row>
    <row r="134" spans="2:65" s="1" customFormat="1" ht="16.5" customHeight="1">
      <c r="B134" s="30"/>
      <c r="C134" s="170" t="s">
        <v>256</v>
      </c>
      <c r="D134" s="170" t="s">
        <v>142</v>
      </c>
      <c r="E134" s="171" t="s">
        <v>1507</v>
      </c>
      <c r="F134" s="172" t="s">
        <v>1508</v>
      </c>
      <c r="G134" s="173" t="s">
        <v>453</v>
      </c>
      <c r="H134" s="174">
        <v>12</v>
      </c>
      <c r="I134" s="175"/>
      <c r="J134" s="176">
        <f>ROUND(I134*H134,2)</f>
        <v>0</v>
      </c>
      <c r="K134" s="172" t="s">
        <v>1462</v>
      </c>
      <c r="L134" s="34"/>
      <c r="M134" s="177" t="s">
        <v>19</v>
      </c>
      <c r="N134" s="178" t="s">
        <v>45</v>
      </c>
      <c r="O134" s="56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13" t="s">
        <v>146</v>
      </c>
      <c r="AT134" s="13" t="s">
        <v>142</v>
      </c>
      <c r="AU134" s="13" t="s">
        <v>82</v>
      </c>
      <c r="AY134" s="13" t="s">
        <v>139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3" t="s">
        <v>82</v>
      </c>
      <c r="BK134" s="181">
        <f>ROUND(I134*H134,2)</f>
        <v>0</v>
      </c>
      <c r="BL134" s="13" t="s">
        <v>146</v>
      </c>
      <c r="BM134" s="13" t="s">
        <v>384</v>
      </c>
    </row>
    <row r="135" spans="2:65" s="1" customFormat="1" ht="11.25">
      <c r="B135" s="30"/>
      <c r="C135" s="31"/>
      <c r="D135" s="182" t="s">
        <v>148</v>
      </c>
      <c r="E135" s="31"/>
      <c r="F135" s="183" t="s">
        <v>1508</v>
      </c>
      <c r="G135" s="31"/>
      <c r="H135" s="31"/>
      <c r="I135" s="99"/>
      <c r="J135" s="31"/>
      <c r="K135" s="31"/>
      <c r="L135" s="34"/>
      <c r="M135" s="184"/>
      <c r="N135" s="56"/>
      <c r="O135" s="56"/>
      <c r="P135" s="56"/>
      <c r="Q135" s="56"/>
      <c r="R135" s="56"/>
      <c r="S135" s="56"/>
      <c r="T135" s="57"/>
      <c r="AT135" s="13" t="s">
        <v>148</v>
      </c>
      <c r="AU135" s="13" t="s">
        <v>82</v>
      </c>
    </row>
    <row r="136" spans="2:65" s="1" customFormat="1" ht="16.5" customHeight="1">
      <c r="B136" s="30"/>
      <c r="C136" s="170" t="s">
        <v>261</v>
      </c>
      <c r="D136" s="170" t="s">
        <v>142</v>
      </c>
      <c r="E136" s="171" t="s">
        <v>1509</v>
      </c>
      <c r="F136" s="172" t="s">
        <v>1510</v>
      </c>
      <c r="G136" s="173" t="s">
        <v>453</v>
      </c>
      <c r="H136" s="174">
        <v>25</v>
      </c>
      <c r="I136" s="175"/>
      <c r="J136" s="176">
        <f>ROUND(I136*H136,2)</f>
        <v>0</v>
      </c>
      <c r="K136" s="172" t="s">
        <v>1462</v>
      </c>
      <c r="L136" s="34"/>
      <c r="M136" s="177" t="s">
        <v>19</v>
      </c>
      <c r="N136" s="178" t="s">
        <v>45</v>
      </c>
      <c r="O136" s="56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AR136" s="13" t="s">
        <v>146</v>
      </c>
      <c r="AT136" s="13" t="s">
        <v>142</v>
      </c>
      <c r="AU136" s="13" t="s">
        <v>82</v>
      </c>
      <c r="AY136" s="13" t="s">
        <v>139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3" t="s">
        <v>82</v>
      </c>
      <c r="BK136" s="181">
        <f>ROUND(I136*H136,2)</f>
        <v>0</v>
      </c>
      <c r="BL136" s="13" t="s">
        <v>146</v>
      </c>
      <c r="BM136" s="13" t="s">
        <v>407</v>
      </c>
    </row>
    <row r="137" spans="2:65" s="1" customFormat="1" ht="11.25">
      <c r="B137" s="30"/>
      <c r="C137" s="31"/>
      <c r="D137" s="182" t="s">
        <v>148</v>
      </c>
      <c r="E137" s="31"/>
      <c r="F137" s="183" t="s">
        <v>1510</v>
      </c>
      <c r="G137" s="31"/>
      <c r="H137" s="31"/>
      <c r="I137" s="99"/>
      <c r="J137" s="31"/>
      <c r="K137" s="31"/>
      <c r="L137" s="34"/>
      <c r="M137" s="184"/>
      <c r="N137" s="56"/>
      <c r="O137" s="56"/>
      <c r="P137" s="56"/>
      <c r="Q137" s="56"/>
      <c r="R137" s="56"/>
      <c r="S137" s="56"/>
      <c r="T137" s="57"/>
      <c r="AT137" s="13" t="s">
        <v>148</v>
      </c>
      <c r="AU137" s="13" t="s">
        <v>82</v>
      </c>
    </row>
    <row r="138" spans="2:65" s="1" customFormat="1" ht="16.5" customHeight="1">
      <c r="B138" s="30"/>
      <c r="C138" s="170" t="s">
        <v>266</v>
      </c>
      <c r="D138" s="170" t="s">
        <v>142</v>
      </c>
      <c r="E138" s="171" t="s">
        <v>1511</v>
      </c>
      <c r="F138" s="172" t="s">
        <v>1512</v>
      </c>
      <c r="G138" s="173" t="s">
        <v>453</v>
      </c>
      <c r="H138" s="174">
        <v>2</v>
      </c>
      <c r="I138" s="175"/>
      <c r="J138" s="176">
        <f>ROUND(I138*H138,2)</f>
        <v>0</v>
      </c>
      <c r="K138" s="172" t="s">
        <v>1462</v>
      </c>
      <c r="L138" s="34"/>
      <c r="M138" s="177" t="s">
        <v>19</v>
      </c>
      <c r="N138" s="178" t="s">
        <v>45</v>
      </c>
      <c r="O138" s="56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13" t="s">
        <v>146</v>
      </c>
      <c r="AT138" s="13" t="s">
        <v>142</v>
      </c>
      <c r="AU138" s="13" t="s">
        <v>82</v>
      </c>
      <c r="AY138" s="13" t="s">
        <v>139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3" t="s">
        <v>82</v>
      </c>
      <c r="BK138" s="181">
        <f>ROUND(I138*H138,2)</f>
        <v>0</v>
      </c>
      <c r="BL138" s="13" t="s">
        <v>146</v>
      </c>
      <c r="BM138" s="13" t="s">
        <v>417</v>
      </c>
    </row>
    <row r="139" spans="2:65" s="1" customFormat="1" ht="11.25">
      <c r="B139" s="30"/>
      <c r="C139" s="31"/>
      <c r="D139" s="182" t="s">
        <v>148</v>
      </c>
      <c r="E139" s="31"/>
      <c r="F139" s="183" t="s">
        <v>1513</v>
      </c>
      <c r="G139" s="31"/>
      <c r="H139" s="31"/>
      <c r="I139" s="99"/>
      <c r="J139" s="31"/>
      <c r="K139" s="31"/>
      <c r="L139" s="34"/>
      <c r="M139" s="184"/>
      <c r="N139" s="56"/>
      <c r="O139" s="56"/>
      <c r="P139" s="56"/>
      <c r="Q139" s="56"/>
      <c r="R139" s="56"/>
      <c r="S139" s="56"/>
      <c r="T139" s="57"/>
      <c r="AT139" s="13" t="s">
        <v>148</v>
      </c>
      <c r="AU139" s="13" t="s">
        <v>82</v>
      </c>
    </row>
    <row r="140" spans="2:65" s="1" customFormat="1" ht="16.5" customHeight="1">
      <c r="B140" s="30"/>
      <c r="C140" s="170" t="s">
        <v>272</v>
      </c>
      <c r="D140" s="170" t="s">
        <v>142</v>
      </c>
      <c r="E140" s="171" t="s">
        <v>1514</v>
      </c>
      <c r="F140" s="172" t="s">
        <v>1515</v>
      </c>
      <c r="G140" s="173" t="s">
        <v>453</v>
      </c>
      <c r="H140" s="174">
        <v>8</v>
      </c>
      <c r="I140" s="175"/>
      <c r="J140" s="176">
        <f>ROUND(I140*H140,2)</f>
        <v>0</v>
      </c>
      <c r="K140" s="172" t="s">
        <v>1462</v>
      </c>
      <c r="L140" s="34"/>
      <c r="M140" s="177" t="s">
        <v>19</v>
      </c>
      <c r="N140" s="178" t="s">
        <v>45</v>
      </c>
      <c r="O140" s="56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13" t="s">
        <v>146</v>
      </c>
      <c r="AT140" s="13" t="s">
        <v>142</v>
      </c>
      <c r="AU140" s="13" t="s">
        <v>82</v>
      </c>
      <c r="AY140" s="13" t="s">
        <v>139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3" t="s">
        <v>82</v>
      </c>
      <c r="BK140" s="181">
        <f>ROUND(I140*H140,2)</f>
        <v>0</v>
      </c>
      <c r="BL140" s="13" t="s">
        <v>146</v>
      </c>
      <c r="BM140" s="13" t="s">
        <v>427</v>
      </c>
    </row>
    <row r="141" spans="2:65" s="1" customFormat="1" ht="11.25">
      <c r="B141" s="30"/>
      <c r="C141" s="31"/>
      <c r="D141" s="182" t="s">
        <v>148</v>
      </c>
      <c r="E141" s="31"/>
      <c r="F141" s="183" t="s">
        <v>1515</v>
      </c>
      <c r="G141" s="31"/>
      <c r="H141" s="31"/>
      <c r="I141" s="99"/>
      <c r="J141" s="31"/>
      <c r="K141" s="31"/>
      <c r="L141" s="34"/>
      <c r="M141" s="184"/>
      <c r="N141" s="56"/>
      <c r="O141" s="56"/>
      <c r="P141" s="56"/>
      <c r="Q141" s="56"/>
      <c r="R141" s="56"/>
      <c r="S141" s="56"/>
      <c r="T141" s="57"/>
      <c r="AT141" s="13" t="s">
        <v>148</v>
      </c>
      <c r="AU141" s="13" t="s">
        <v>82</v>
      </c>
    </row>
    <row r="142" spans="2:65" s="1" customFormat="1" ht="16.5" customHeight="1">
      <c r="B142" s="30"/>
      <c r="C142" s="170" t="s">
        <v>276</v>
      </c>
      <c r="D142" s="170" t="s">
        <v>142</v>
      </c>
      <c r="E142" s="171" t="s">
        <v>1516</v>
      </c>
      <c r="F142" s="172" t="s">
        <v>1517</v>
      </c>
      <c r="G142" s="173" t="s">
        <v>453</v>
      </c>
      <c r="H142" s="174">
        <v>3</v>
      </c>
      <c r="I142" s="175"/>
      <c r="J142" s="176">
        <f>ROUND(I142*H142,2)</f>
        <v>0</v>
      </c>
      <c r="K142" s="172" t="s">
        <v>1462</v>
      </c>
      <c r="L142" s="34"/>
      <c r="M142" s="177" t="s">
        <v>19</v>
      </c>
      <c r="N142" s="178" t="s">
        <v>45</v>
      </c>
      <c r="O142" s="56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13" t="s">
        <v>146</v>
      </c>
      <c r="AT142" s="13" t="s">
        <v>142</v>
      </c>
      <c r="AU142" s="13" t="s">
        <v>82</v>
      </c>
      <c r="AY142" s="13" t="s">
        <v>139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3" t="s">
        <v>82</v>
      </c>
      <c r="BK142" s="181">
        <f>ROUND(I142*H142,2)</f>
        <v>0</v>
      </c>
      <c r="BL142" s="13" t="s">
        <v>146</v>
      </c>
      <c r="BM142" s="13" t="s">
        <v>450</v>
      </c>
    </row>
    <row r="143" spans="2:65" s="1" customFormat="1" ht="11.25">
      <c r="B143" s="30"/>
      <c r="C143" s="31"/>
      <c r="D143" s="182" t="s">
        <v>148</v>
      </c>
      <c r="E143" s="31"/>
      <c r="F143" s="183" t="s">
        <v>1517</v>
      </c>
      <c r="G143" s="31"/>
      <c r="H143" s="31"/>
      <c r="I143" s="99"/>
      <c r="J143" s="31"/>
      <c r="K143" s="31"/>
      <c r="L143" s="34"/>
      <c r="M143" s="184"/>
      <c r="N143" s="56"/>
      <c r="O143" s="56"/>
      <c r="P143" s="56"/>
      <c r="Q143" s="56"/>
      <c r="R143" s="56"/>
      <c r="S143" s="56"/>
      <c r="T143" s="57"/>
      <c r="AT143" s="13" t="s">
        <v>148</v>
      </c>
      <c r="AU143" s="13" t="s">
        <v>82</v>
      </c>
    </row>
    <row r="144" spans="2:65" s="1" customFormat="1" ht="16.5" customHeight="1">
      <c r="B144" s="30"/>
      <c r="C144" s="170" t="s">
        <v>280</v>
      </c>
      <c r="D144" s="170" t="s">
        <v>142</v>
      </c>
      <c r="E144" s="171" t="s">
        <v>1518</v>
      </c>
      <c r="F144" s="172" t="s">
        <v>1519</v>
      </c>
      <c r="G144" s="173" t="s">
        <v>453</v>
      </c>
      <c r="H144" s="174">
        <v>2</v>
      </c>
      <c r="I144" s="175"/>
      <c r="J144" s="176">
        <f>ROUND(I144*H144,2)</f>
        <v>0</v>
      </c>
      <c r="K144" s="172" t="s">
        <v>1462</v>
      </c>
      <c r="L144" s="34"/>
      <c r="M144" s="177" t="s">
        <v>19</v>
      </c>
      <c r="N144" s="178" t="s">
        <v>45</v>
      </c>
      <c r="O144" s="56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13" t="s">
        <v>146</v>
      </c>
      <c r="AT144" s="13" t="s">
        <v>142</v>
      </c>
      <c r="AU144" s="13" t="s">
        <v>82</v>
      </c>
      <c r="AY144" s="13" t="s">
        <v>139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3" t="s">
        <v>82</v>
      </c>
      <c r="BK144" s="181">
        <f>ROUND(I144*H144,2)</f>
        <v>0</v>
      </c>
      <c r="BL144" s="13" t="s">
        <v>146</v>
      </c>
      <c r="BM144" s="13" t="s">
        <v>459</v>
      </c>
    </row>
    <row r="145" spans="2:65" s="1" customFormat="1" ht="11.25">
      <c r="B145" s="30"/>
      <c r="C145" s="31"/>
      <c r="D145" s="182" t="s">
        <v>148</v>
      </c>
      <c r="E145" s="31"/>
      <c r="F145" s="183" t="s">
        <v>1519</v>
      </c>
      <c r="G145" s="31"/>
      <c r="H145" s="31"/>
      <c r="I145" s="99"/>
      <c r="J145" s="31"/>
      <c r="K145" s="31"/>
      <c r="L145" s="34"/>
      <c r="M145" s="184"/>
      <c r="N145" s="56"/>
      <c r="O145" s="56"/>
      <c r="P145" s="56"/>
      <c r="Q145" s="56"/>
      <c r="R145" s="56"/>
      <c r="S145" s="56"/>
      <c r="T145" s="57"/>
      <c r="AT145" s="13" t="s">
        <v>148</v>
      </c>
      <c r="AU145" s="13" t="s">
        <v>82</v>
      </c>
    </row>
    <row r="146" spans="2:65" s="1" customFormat="1" ht="16.5" customHeight="1">
      <c r="B146" s="30"/>
      <c r="C146" s="170" t="s">
        <v>284</v>
      </c>
      <c r="D146" s="170" t="s">
        <v>142</v>
      </c>
      <c r="E146" s="171" t="s">
        <v>1520</v>
      </c>
      <c r="F146" s="172" t="s">
        <v>1521</v>
      </c>
      <c r="G146" s="173" t="s">
        <v>453</v>
      </c>
      <c r="H146" s="174">
        <v>14</v>
      </c>
      <c r="I146" s="175"/>
      <c r="J146" s="176">
        <f>ROUND(I146*H146,2)</f>
        <v>0</v>
      </c>
      <c r="K146" s="172" t="s">
        <v>1462</v>
      </c>
      <c r="L146" s="34"/>
      <c r="M146" s="177" t="s">
        <v>19</v>
      </c>
      <c r="N146" s="178" t="s">
        <v>45</v>
      </c>
      <c r="O146" s="56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AR146" s="13" t="s">
        <v>146</v>
      </c>
      <c r="AT146" s="13" t="s">
        <v>142</v>
      </c>
      <c r="AU146" s="13" t="s">
        <v>82</v>
      </c>
      <c r="AY146" s="13" t="s">
        <v>139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3" t="s">
        <v>82</v>
      </c>
      <c r="BK146" s="181">
        <f>ROUND(I146*H146,2)</f>
        <v>0</v>
      </c>
      <c r="BL146" s="13" t="s">
        <v>146</v>
      </c>
      <c r="BM146" s="13" t="s">
        <v>529</v>
      </c>
    </row>
    <row r="147" spans="2:65" s="1" customFormat="1" ht="11.25">
      <c r="B147" s="30"/>
      <c r="C147" s="31"/>
      <c r="D147" s="182" t="s">
        <v>148</v>
      </c>
      <c r="E147" s="31"/>
      <c r="F147" s="183" t="s">
        <v>1522</v>
      </c>
      <c r="G147" s="31"/>
      <c r="H147" s="31"/>
      <c r="I147" s="99"/>
      <c r="J147" s="31"/>
      <c r="K147" s="31"/>
      <c r="L147" s="34"/>
      <c r="M147" s="184"/>
      <c r="N147" s="56"/>
      <c r="O147" s="56"/>
      <c r="P147" s="56"/>
      <c r="Q147" s="56"/>
      <c r="R147" s="56"/>
      <c r="S147" s="56"/>
      <c r="T147" s="57"/>
      <c r="AT147" s="13" t="s">
        <v>148</v>
      </c>
      <c r="AU147" s="13" t="s">
        <v>82</v>
      </c>
    </row>
    <row r="148" spans="2:65" s="1" customFormat="1" ht="16.5" customHeight="1">
      <c r="B148" s="30"/>
      <c r="C148" s="170" t="s">
        <v>289</v>
      </c>
      <c r="D148" s="170" t="s">
        <v>142</v>
      </c>
      <c r="E148" s="171" t="s">
        <v>1523</v>
      </c>
      <c r="F148" s="172" t="s">
        <v>1524</v>
      </c>
      <c r="G148" s="173" t="s">
        <v>453</v>
      </c>
      <c r="H148" s="174">
        <v>10</v>
      </c>
      <c r="I148" s="175"/>
      <c r="J148" s="176">
        <f>ROUND(I148*H148,2)</f>
        <v>0</v>
      </c>
      <c r="K148" s="172" t="s">
        <v>1462</v>
      </c>
      <c r="L148" s="34"/>
      <c r="M148" s="177" t="s">
        <v>19</v>
      </c>
      <c r="N148" s="178" t="s">
        <v>45</v>
      </c>
      <c r="O148" s="56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13" t="s">
        <v>146</v>
      </c>
      <c r="AT148" s="13" t="s">
        <v>142</v>
      </c>
      <c r="AU148" s="13" t="s">
        <v>82</v>
      </c>
      <c r="AY148" s="13" t="s">
        <v>139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3" t="s">
        <v>82</v>
      </c>
      <c r="BK148" s="181">
        <f>ROUND(I148*H148,2)</f>
        <v>0</v>
      </c>
      <c r="BL148" s="13" t="s">
        <v>146</v>
      </c>
      <c r="BM148" s="13" t="s">
        <v>538</v>
      </c>
    </row>
    <row r="149" spans="2:65" s="1" customFormat="1" ht="11.25">
      <c r="B149" s="30"/>
      <c r="C149" s="31"/>
      <c r="D149" s="182" t="s">
        <v>148</v>
      </c>
      <c r="E149" s="31"/>
      <c r="F149" s="183" t="s">
        <v>1524</v>
      </c>
      <c r="G149" s="31"/>
      <c r="H149" s="31"/>
      <c r="I149" s="99"/>
      <c r="J149" s="31"/>
      <c r="K149" s="31"/>
      <c r="L149" s="34"/>
      <c r="M149" s="184"/>
      <c r="N149" s="56"/>
      <c r="O149" s="56"/>
      <c r="P149" s="56"/>
      <c r="Q149" s="56"/>
      <c r="R149" s="56"/>
      <c r="S149" s="56"/>
      <c r="T149" s="57"/>
      <c r="AT149" s="13" t="s">
        <v>148</v>
      </c>
      <c r="AU149" s="13" t="s">
        <v>82</v>
      </c>
    </row>
    <row r="150" spans="2:65" s="1" customFormat="1" ht="16.5" customHeight="1">
      <c r="B150" s="30"/>
      <c r="C150" s="170" t="s">
        <v>294</v>
      </c>
      <c r="D150" s="170" t="s">
        <v>142</v>
      </c>
      <c r="E150" s="171" t="s">
        <v>1525</v>
      </c>
      <c r="F150" s="172" t="s">
        <v>1526</v>
      </c>
      <c r="G150" s="173" t="s">
        <v>453</v>
      </c>
      <c r="H150" s="174">
        <v>10</v>
      </c>
      <c r="I150" s="175"/>
      <c r="J150" s="176">
        <f>ROUND(I150*H150,2)</f>
        <v>0</v>
      </c>
      <c r="K150" s="172" t="s">
        <v>1462</v>
      </c>
      <c r="L150" s="34"/>
      <c r="M150" s="177" t="s">
        <v>19</v>
      </c>
      <c r="N150" s="178" t="s">
        <v>45</v>
      </c>
      <c r="O150" s="56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13" t="s">
        <v>146</v>
      </c>
      <c r="AT150" s="13" t="s">
        <v>142</v>
      </c>
      <c r="AU150" s="13" t="s">
        <v>82</v>
      </c>
      <c r="AY150" s="13" t="s">
        <v>139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3" t="s">
        <v>82</v>
      </c>
      <c r="BK150" s="181">
        <f>ROUND(I150*H150,2)</f>
        <v>0</v>
      </c>
      <c r="BL150" s="13" t="s">
        <v>146</v>
      </c>
      <c r="BM150" s="13" t="s">
        <v>548</v>
      </c>
    </row>
    <row r="151" spans="2:65" s="1" customFormat="1" ht="11.25">
      <c r="B151" s="30"/>
      <c r="C151" s="31"/>
      <c r="D151" s="182" t="s">
        <v>148</v>
      </c>
      <c r="E151" s="31"/>
      <c r="F151" s="183" t="s">
        <v>1526</v>
      </c>
      <c r="G151" s="31"/>
      <c r="H151" s="31"/>
      <c r="I151" s="99"/>
      <c r="J151" s="31"/>
      <c r="K151" s="31"/>
      <c r="L151" s="34"/>
      <c r="M151" s="184"/>
      <c r="N151" s="56"/>
      <c r="O151" s="56"/>
      <c r="P151" s="56"/>
      <c r="Q151" s="56"/>
      <c r="R151" s="56"/>
      <c r="S151" s="56"/>
      <c r="T151" s="57"/>
      <c r="AT151" s="13" t="s">
        <v>148</v>
      </c>
      <c r="AU151" s="13" t="s">
        <v>82</v>
      </c>
    </row>
    <row r="152" spans="2:65" s="1" customFormat="1" ht="16.5" customHeight="1">
      <c r="B152" s="30"/>
      <c r="C152" s="170" t="s">
        <v>299</v>
      </c>
      <c r="D152" s="170" t="s">
        <v>142</v>
      </c>
      <c r="E152" s="171" t="s">
        <v>1527</v>
      </c>
      <c r="F152" s="172" t="s">
        <v>1528</v>
      </c>
      <c r="G152" s="173" t="s">
        <v>453</v>
      </c>
      <c r="H152" s="174">
        <v>1</v>
      </c>
      <c r="I152" s="175"/>
      <c r="J152" s="176">
        <f>ROUND(I152*H152,2)</f>
        <v>0</v>
      </c>
      <c r="K152" s="172" t="s">
        <v>1462</v>
      </c>
      <c r="L152" s="34"/>
      <c r="M152" s="177" t="s">
        <v>19</v>
      </c>
      <c r="N152" s="178" t="s">
        <v>45</v>
      </c>
      <c r="O152" s="56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13" t="s">
        <v>146</v>
      </c>
      <c r="AT152" s="13" t="s">
        <v>142</v>
      </c>
      <c r="AU152" s="13" t="s">
        <v>82</v>
      </c>
      <c r="AY152" s="13" t="s">
        <v>139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3" t="s">
        <v>82</v>
      </c>
      <c r="BK152" s="181">
        <f>ROUND(I152*H152,2)</f>
        <v>0</v>
      </c>
      <c r="BL152" s="13" t="s">
        <v>146</v>
      </c>
      <c r="BM152" s="13" t="s">
        <v>568</v>
      </c>
    </row>
    <row r="153" spans="2:65" s="1" customFormat="1" ht="11.25">
      <c r="B153" s="30"/>
      <c r="C153" s="31"/>
      <c r="D153" s="182" t="s">
        <v>148</v>
      </c>
      <c r="E153" s="31"/>
      <c r="F153" s="183" t="s">
        <v>1528</v>
      </c>
      <c r="G153" s="31"/>
      <c r="H153" s="31"/>
      <c r="I153" s="99"/>
      <c r="J153" s="31"/>
      <c r="K153" s="31"/>
      <c r="L153" s="34"/>
      <c r="M153" s="184"/>
      <c r="N153" s="56"/>
      <c r="O153" s="56"/>
      <c r="P153" s="56"/>
      <c r="Q153" s="56"/>
      <c r="R153" s="56"/>
      <c r="S153" s="56"/>
      <c r="T153" s="57"/>
      <c r="AT153" s="13" t="s">
        <v>148</v>
      </c>
      <c r="AU153" s="13" t="s">
        <v>82</v>
      </c>
    </row>
    <row r="154" spans="2:65" s="1" customFormat="1" ht="16.5" customHeight="1">
      <c r="B154" s="30"/>
      <c r="C154" s="170" t="s">
        <v>304</v>
      </c>
      <c r="D154" s="170" t="s">
        <v>142</v>
      </c>
      <c r="E154" s="171" t="s">
        <v>1529</v>
      </c>
      <c r="F154" s="172" t="s">
        <v>1530</v>
      </c>
      <c r="G154" s="173" t="s">
        <v>453</v>
      </c>
      <c r="H154" s="174">
        <v>60</v>
      </c>
      <c r="I154" s="175"/>
      <c r="J154" s="176">
        <f>ROUND(I154*H154,2)</f>
        <v>0</v>
      </c>
      <c r="K154" s="172" t="s">
        <v>1462</v>
      </c>
      <c r="L154" s="34"/>
      <c r="M154" s="177" t="s">
        <v>19</v>
      </c>
      <c r="N154" s="178" t="s">
        <v>45</v>
      </c>
      <c r="O154" s="56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13" t="s">
        <v>146</v>
      </c>
      <c r="AT154" s="13" t="s">
        <v>142</v>
      </c>
      <c r="AU154" s="13" t="s">
        <v>82</v>
      </c>
      <c r="AY154" s="13" t="s">
        <v>139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3" t="s">
        <v>82</v>
      </c>
      <c r="BK154" s="181">
        <f>ROUND(I154*H154,2)</f>
        <v>0</v>
      </c>
      <c r="BL154" s="13" t="s">
        <v>146</v>
      </c>
      <c r="BM154" s="13" t="s">
        <v>598</v>
      </c>
    </row>
    <row r="155" spans="2:65" s="1" customFormat="1" ht="11.25">
      <c r="B155" s="30"/>
      <c r="C155" s="31"/>
      <c r="D155" s="182" t="s">
        <v>148</v>
      </c>
      <c r="E155" s="31"/>
      <c r="F155" s="183" t="s">
        <v>1531</v>
      </c>
      <c r="G155" s="31"/>
      <c r="H155" s="31"/>
      <c r="I155" s="99"/>
      <c r="J155" s="31"/>
      <c r="K155" s="31"/>
      <c r="L155" s="34"/>
      <c r="M155" s="184"/>
      <c r="N155" s="56"/>
      <c r="O155" s="56"/>
      <c r="P155" s="56"/>
      <c r="Q155" s="56"/>
      <c r="R155" s="56"/>
      <c r="S155" s="56"/>
      <c r="T155" s="57"/>
      <c r="AT155" s="13" t="s">
        <v>148</v>
      </c>
      <c r="AU155" s="13" t="s">
        <v>82</v>
      </c>
    </row>
    <row r="156" spans="2:65" s="1" customFormat="1" ht="16.5" customHeight="1">
      <c r="B156" s="30"/>
      <c r="C156" s="170" t="s">
        <v>309</v>
      </c>
      <c r="D156" s="170" t="s">
        <v>142</v>
      </c>
      <c r="E156" s="171" t="s">
        <v>1532</v>
      </c>
      <c r="F156" s="172" t="s">
        <v>1533</v>
      </c>
      <c r="G156" s="173" t="s">
        <v>453</v>
      </c>
      <c r="H156" s="174">
        <v>60</v>
      </c>
      <c r="I156" s="175"/>
      <c r="J156" s="176">
        <f>ROUND(I156*H156,2)</f>
        <v>0</v>
      </c>
      <c r="K156" s="172" t="s">
        <v>1462</v>
      </c>
      <c r="L156" s="34"/>
      <c r="M156" s="177" t="s">
        <v>19</v>
      </c>
      <c r="N156" s="178" t="s">
        <v>45</v>
      </c>
      <c r="O156" s="56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13" t="s">
        <v>146</v>
      </c>
      <c r="AT156" s="13" t="s">
        <v>142</v>
      </c>
      <c r="AU156" s="13" t="s">
        <v>82</v>
      </c>
      <c r="AY156" s="13" t="s">
        <v>139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3" t="s">
        <v>82</v>
      </c>
      <c r="BK156" s="181">
        <f>ROUND(I156*H156,2)</f>
        <v>0</v>
      </c>
      <c r="BL156" s="13" t="s">
        <v>146</v>
      </c>
      <c r="BM156" s="13" t="s">
        <v>608</v>
      </c>
    </row>
    <row r="157" spans="2:65" s="1" customFormat="1" ht="11.25">
      <c r="B157" s="30"/>
      <c r="C157" s="31"/>
      <c r="D157" s="182" t="s">
        <v>148</v>
      </c>
      <c r="E157" s="31"/>
      <c r="F157" s="183" t="s">
        <v>1533</v>
      </c>
      <c r="G157" s="31"/>
      <c r="H157" s="31"/>
      <c r="I157" s="99"/>
      <c r="J157" s="31"/>
      <c r="K157" s="31"/>
      <c r="L157" s="34"/>
      <c r="M157" s="184"/>
      <c r="N157" s="56"/>
      <c r="O157" s="56"/>
      <c r="P157" s="56"/>
      <c r="Q157" s="56"/>
      <c r="R157" s="56"/>
      <c r="S157" s="56"/>
      <c r="T157" s="57"/>
      <c r="AT157" s="13" t="s">
        <v>148</v>
      </c>
      <c r="AU157" s="13" t="s">
        <v>82</v>
      </c>
    </row>
    <row r="158" spans="2:65" s="1" customFormat="1" ht="16.5" customHeight="1">
      <c r="B158" s="30"/>
      <c r="C158" s="170" t="s">
        <v>314</v>
      </c>
      <c r="D158" s="170" t="s">
        <v>142</v>
      </c>
      <c r="E158" s="171" t="s">
        <v>1534</v>
      </c>
      <c r="F158" s="172" t="s">
        <v>1535</v>
      </c>
      <c r="G158" s="173" t="s">
        <v>453</v>
      </c>
      <c r="H158" s="174">
        <v>10</v>
      </c>
      <c r="I158" s="175"/>
      <c r="J158" s="176">
        <f>ROUND(I158*H158,2)</f>
        <v>0</v>
      </c>
      <c r="K158" s="172" t="s">
        <v>1462</v>
      </c>
      <c r="L158" s="34"/>
      <c r="M158" s="177" t="s">
        <v>19</v>
      </c>
      <c r="N158" s="178" t="s">
        <v>45</v>
      </c>
      <c r="O158" s="56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13" t="s">
        <v>146</v>
      </c>
      <c r="AT158" s="13" t="s">
        <v>142</v>
      </c>
      <c r="AU158" s="13" t="s">
        <v>82</v>
      </c>
      <c r="AY158" s="13" t="s">
        <v>139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3" t="s">
        <v>82</v>
      </c>
      <c r="BK158" s="181">
        <f>ROUND(I158*H158,2)</f>
        <v>0</v>
      </c>
      <c r="BL158" s="13" t="s">
        <v>146</v>
      </c>
      <c r="BM158" s="13" t="s">
        <v>620</v>
      </c>
    </row>
    <row r="159" spans="2:65" s="1" customFormat="1" ht="11.25">
      <c r="B159" s="30"/>
      <c r="C159" s="31"/>
      <c r="D159" s="182" t="s">
        <v>148</v>
      </c>
      <c r="E159" s="31"/>
      <c r="F159" s="183" t="s">
        <v>1535</v>
      </c>
      <c r="G159" s="31"/>
      <c r="H159" s="31"/>
      <c r="I159" s="99"/>
      <c r="J159" s="31"/>
      <c r="K159" s="31"/>
      <c r="L159" s="34"/>
      <c r="M159" s="184"/>
      <c r="N159" s="56"/>
      <c r="O159" s="56"/>
      <c r="P159" s="56"/>
      <c r="Q159" s="56"/>
      <c r="R159" s="56"/>
      <c r="S159" s="56"/>
      <c r="T159" s="57"/>
      <c r="AT159" s="13" t="s">
        <v>148</v>
      </c>
      <c r="AU159" s="13" t="s">
        <v>82</v>
      </c>
    </row>
    <row r="160" spans="2:65" s="1" customFormat="1" ht="16.5" customHeight="1">
      <c r="B160" s="30"/>
      <c r="C160" s="170" t="s">
        <v>319</v>
      </c>
      <c r="D160" s="170" t="s">
        <v>142</v>
      </c>
      <c r="E160" s="171" t="s">
        <v>1536</v>
      </c>
      <c r="F160" s="172" t="s">
        <v>1537</v>
      </c>
      <c r="G160" s="173" t="s">
        <v>453</v>
      </c>
      <c r="H160" s="174">
        <v>2</v>
      </c>
      <c r="I160" s="175"/>
      <c r="J160" s="176">
        <f>ROUND(I160*H160,2)</f>
        <v>0</v>
      </c>
      <c r="K160" s="172" t="s">
        <v>1462</v>
      </c>
      <c r="L160" s="34"/>
      <c r="M160" s="177" t="s">
        <v>19</v>
      </c>
      <c r="N160" s="178" t="s">
        <v>45</v>
      </c>
      <c r="O160" s="56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13" t="s">
        <v>146</v>
      </c>
      <c r="AT160" s="13" t="s">
        <v>142</v>
      </c>
      <c r="AU160" s="13" t="s">
        <v>82</v>
      </c>
      <c r="AY160" s="13" t="s">
        <v>139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3" t="s">
        <v>82</v>
      </c>
      <c r="BK160" s="181">
        <f>ROUND(I160*H160,2)</f>
        <v>0</v>
      </c>
      <c r="BL160" s="13" t="s">
        <v>146</v>
      </c>
      <c r="BM160" s="13" t="s">
        <v>630</v>
      </c>
    </row>
    <row r="161" spans="2:65" s="1" customFormat="1" ht="11.25">
      <c r="B161" s="30"/>
      <c r="C161" s="31"/>
      <c r="D161" s="182" t="s">
        <v>148</v>
      </c>
      <c r="E161" s="31"/>
      <c r="F161" s="183" t="s">
        <v>1537</v>
      </c>
      <c r="G161" s="31"/>
      <c r="H161" s="31"/>
      <c r="I161" s="99"/>
      <c r="J161" s="31"/>
      <c r="K161" s="31"/>
      <c r="L161" s="34"/>
      <c r="M161" s="184"/>
      <c r="N161" s="56"/>
      <c r="O161" s="56"/>
      <c r="P161" s="56"/>
      <c r="Q161" s="56"/>
      <c r="R161" s="56"/>
      <c r="S161" s="56"/>
      <c r="T161" s="57"/>
      <c r="AT161" s="13" t="s">
        <v>148</v>
      </c>
      <c r="AU161" s="13" t="s">
        <v>82</v>
      </c>
    </row>
    <row r="162" spans="2:65" s="1" customFormat="1" ht="16.5" customHeight="1">
      <c r="B162" s="30"/>
      <c r="C162" s="170" t="s">
        <v>324</v>
      </c>
      <c r="D162" s="170" t="s">
        <v>142</v>
      </c>
      <c r="E162" s="171" t="s">
        <v>1538</v>
      </c>
      <c r="F162" s="172" t="s">
        <v>1539</v>
      </c>
      <c r="G162" s="173" t="s">
        <v>453</v>
      </c>
      <c r="H162" s="174">
        <v>1</v>
      </c>
      <c r="I162" s="175"/>
      <c r="J162" s="176">
        <f>ROUND(I162*H162,2)</f>
        <v>0</v>
      </c>
      <c r="K162" s="172" t="s">
        <v>1462</v>
      </c>
      <c r="L162" s="34"/>
      <c r="M162" s="177" t="s">
        <v>19</v>
      </c>
      <c r="N162" s="178" t="s">
        <v>45</v>
      </c>
      <c r="O162" s="56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13" t="s">
        <v>146</v>
      </c>
      <c r="AT162" s="13" t="s">
        <v>142</v>
      </c>
      <c r="AU162" s="13" t="s">
        <v>82</v>
      </c>
      <c r="AY162" s="13" t="s">
        <v>139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3" t="s">
        <v>82</v>
      </c>
      <c r="BK162" s="181">
        <f>ROUND(I162*H162,2)</f>
        <v>0</v>
      </c>
      <c r="BL162" s="13" t="s">
        <v>146</v>
      </c>
      <c r="BM162" s="13" t="s">
        <v>639</v>
      </c>
    </row>
    <row r="163" spans="2:65" s="1" customFormat="1" ht="11.25">
      <c r="B163" s="30"/>
      <c r="C163" s="31"/>
      <c r="D163" s="182" t="s">
        <v>148</v>
      </c>
      <c r="E163" s="31"/>
      <c r="F163" s="183" t="s">
        <v>1539</v>
      </c>
      <c r="G163" s="31"/>
      <c r="H163" s="31"/>
      <c r="I163" s="99"/>
      <c r="J163" s="31"/>
      <c r="K163" s="31"/>
      <c r="L163" s="34"/>
      <c r="M163" s="184"/>
      <c r="N163" s="56"/>
      <c r="O163" s="56"/>
      <c r="P163" s="56"/>
      <c r="Q163" s="56"/>
      <c r="R163" s="56"/>
      <c r="S163" s="56"/>
      <c r="T163" s="57"/>
      <c r="AT163" s="13" t="s">
        <v>148</v>
      </c>
      <c r="AU163" s="13" t="s">
        <v>82</v>
      </c>
    </row>
    <row r="164" spans="2:65" s="1" customFormat="1" ht="16.5" customHeight="1">
      <c r="B164" s="30"/>
      <c r="C164" s="170" t="s">
        <v>329</v>
      </c>
      <c r="D164" s="170" t="s">
        <v>142</v>
      </c>
      <c r="E164" s="171" t="s">
        <v>1540</v>
      </c>
      <c r="F164" s="172" t="s">
        <v>1541</v>
      </c>
      <c r="G164" s="173" t="s">
        <v>453</v>
      </c>
      <c r="H164" s="174">
        <v>6</v>
      </c>
      <c r="I164" s="175"/>
      <c r="J164" s="176">
        <f>ROUND(I164*H164,2)</f>
        <v>0</v>
      </c>
      <c r="K164" s="172" t="s">
        <v>1462</v>
      </c>
      <c r="L164" s="34"/>
      <c r="M164" s="177" t="s">
        <v>19</v>
      </c>
      <c r="N164" s="178" t="s">
        <v>45</v>
      </c>
      <c r="O164" s="56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13" t="s">
        <v>146</v>
      </c>
      <c r="AT164" s="13" t="s">
        <v>142</v>
      </c>
      <c r="AU164" s="13" t="s">
        <v>82</v>
      </c>
      <c r="AY164" s="13" t="s">
        <v>139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3" t="s">
        <v>82</v>
      </c>
      <c r="BK164" s="181">
        <f>ROUND(I164*H164,2)</f>
        <v>0</v>
      </c>
      <c r="BL164" s="13" t="s">
        <v>146</v>
      </c>
      <c r="BM164" s="13" t="s">
        <v>649</v>
      </c>
    </row>
    <row r="165" spans="2:65" s="1" customFormat="1" ht="11.25">
      <c r="B165" s="30"/>
      <c r="C165" s="31"/>
      <c r="D165" s="182" t="s">
        <v>148</v>
      </c>
      <c r="E165" s="31"/>
      <c r="F165" s="183" t="s">
        <v>1541</v>
      </c>
      <c r="G165" s="31"/>
      <c r="H165" s="31"/>
      <c r="I165" s="99"/>
      <c r="J165" s="31"/>
      <c r="K165" s="31"/>
      <c r="L165" s="34"/>
      <c r="M165" s="184"/>
      <c r="N165" s="56"/>
      <c r="O165" s="56"/>
      <c r="P165" s="56"/>
      <c r="Q165" s="56"/>
      <c r="R165" s="56"/>
      <c r="S165" s="56"/>
      <c r="T165" s="57"/>
      <c r="AT165" s="13" t="s">
        <v>148</v>
      </c>
      <c r="AU165" s="13" t="s">
        <v>82</v>
      </c>
    </row>
    <row r="166" spans="2:65" s="1" customFormat="1" ht="16.5" customHeight="1">
      <c r="B166" s="30"/>
      <c r="C166" s="170" t="s">
        <v>334</v>
      </c>
      <c r="D166" s="170" t="s">
        <v>142</v>
      </c>
      <c r="E166" s="171" t="s">
        <v>1542</v>
      </c>
      <c r="F166" s="172" t="s">
        <v>1543</v>
      </c>
      <c r="G166" s="173" t="s">
        <v>453</v>
      </c>
      <c r="H166" s="174">
        <v>8</v>
      </c>
      <c r="I166" s="175"/>
      <c r="J166" s="176">
        <f>ROUND(I166*H166,2)</f>
        <v>0</v>
      </c>
      <c r="K166" s="172" t="s">
        <v>1462</v>
      </c>
      <c r="L166" s="34"/>
      <c r="M166" s="177" t="s">
        <v>19</v>
      </c>
      <c r="N166" s="178" t="s">
        <v>45</v>
      </c>
      <c r="O166" s="56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13" t="s">
        <v>146</v>
      </c>
      <c r="AT166" s="13" t="s">
        <v>142</v>
      </c>
      <c r="AU166" s="13" t="s">
        <v>82</v>
      </c>
      <c r="AY166" s="13" t="s">
        <v>139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3" t="s">
        <v>82</v>
      </c>
      <c r="BK166" s="181">
        <f>ROUND(I166*H166,2)</f>
        <v>0</v>
      </c>
      <c r="BL166" s="13" t="s">
        <v>146</v>
      </c>
      <c r="BM166" s="13" t="s">
        <v>657</v>
      </c>
    </row>
    <row r="167" spans="2:65" s="1" customFormat="1" ht="11.25">
      <c r="B167" s="30"/>
      <c r="C167" s="31"/>
      <c r="D167" s="182" t="s">
        <v>148</v>
      </c>
      <c r="E167" s="31"/>
      <c r="F167" s="183" t="s">
        <v>1543</v>
      </c>
      <c r="G167" s="31"/>
      <c r="H167" s="31"/>
      <c r="I167" s="99"/>
      <c r="J167" s="31"/>
      <c r="K167" s="31"/>
      <c r="L167" s="34"/>
      <c r="M167" s="184"/>
      <c r="N167" s="56"/>
      <c r="O167" s="56"/>
      <c r="P167" s="56"/>
      <c r="Q167" s="56"/>
      <c r="R167" s="56"/>
      <c r="S167" s="56"/>
      <c r="T167" s="57"/>
      <c r="AT167" s="13" t="s">
        <v>148</v>
      </c>
      <c r="AU167" s="13" t="s">
        <v>82</v>
      </c>
    </row>
    <row r="168" spans="2:65" s="1" customFormat="1" ht="16.5" customHeight="1">
      <c r="B168" s="30"/>
      <c r="C168" s="170" t="s">
        <v>339</v>
      </c>
      <c r="D168" s="170" t="s">
        <v>142</v>
      </c>
      <c r="E168" s="171" t="s">
        <v>1544</v>
      </c>
      <c r="F168" s="172" t="s">
        <v>1545</v>
      </c>
      <c r="G168" s="173" t="s">
        <v>453</v>
      </c>
      <c r="H168" s="174">
        <v>8</v>
      </c>
      <c r="I168" s="175"/>
      <c r="J168" s="176">
        <f>ROUND(I168*H168,2)</f>
        <v>0</v>
      </c>
      <c r="K168" s="172" t="s">
        <v>1462</v>
      </c>
      <c r="L168" s="34"/>
      <c r="M168" s="177" t="s">
        <v>19</v>
      </c>
      <c r="N168" s="178" t="s">
        <v>45</v>
      </c>
      <c r="O168" s="56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13" t="s">
        <v>146</v>
      </c>
      <c r="AT168" s="13" t="s">
        <v>142</v>
      </c>
      <c r="AU168" s="13" t="s">
        <v>82</v>
      </c>
      <c r="AY168" s="13" t="s">
        <v>139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3" t="s">
        <v>82</v>
      </c>
      <c r="BK168" s="181">
        <f>ROUND(I168*H168,2)</f>
        <v>0</v>
      </c>
      <c r="BL168" s="13" t="s">
        <v>146</v>
      </c>
      <c r="BM168" s="13" t="s">
        <v>709</v>
      </c>
    </row>
    <row r="169" spans="2:65" s="1" customFormat="1" ht="11.25">
      <c r="B169" s="30"/>
      <c r="C169" s="31"/>
      <c r="D169" s="182" t="s">
        <v>148</v>
      </c>
      <c r="E169" s="31"/>
      <c r="F169" s="183" t="s">
        <v>1545</v>
      </c>
      <c r="G169" s="31"/>
      <c r="H169" s="31"/>
      <c r="I169" s="99"/>
      <c r="J169" s="31"/>
      <c r="K169" s="31"/>
      <c r="L169" s="34"/>
      <c r="M169" s="184"/>
      <c r="N169" s="56"/>
      <c r="O169" s="56"/>
      <c r="P169" s="56"/>
      <c r="Q169" s="56"/>
      <c r="R169" s="56"/>
      <c r="S169" s="56"/>
      <c r="T169" s="57"/>
      <c r="AT169" s="13" t="s">
        <v>148</v>
      </c>
      <c r="AU169" s="13" t="s">
        <v>82</v>
      </c>
    </row>
    <row r="170" spans="2:65" s="1" customFormat="1" ht="16.5" customHeight="1">
      <c r="B170" s="30"/>
      <c r="C170" s="170" t="s">
        <v>344</v>
      </c>
      <c r="D170" s="170" t="s">
        <v>142</v>
      </c>
      <c r="E170" s="171" t="s">
        <v>1546</v>
      </c>
      <c r="F170" s="172" t="s">
        <v>1547</v>
      </c>
      <c r="G170" s="173" t="s">
        <v>453</v>
      </c>
      <c r="H170" s="174">
        <v>2</v>
      </c>
      <c r="I170" s="175"/>
      <c r="J170" s="176">
        <f>ROUND(I170*H170,2)</f>
        <v>0</v>
      </c>
      <c r="K170" s="172" t="s">
        <v>1462</v>
      </c>
      <c r="L170" s="34"/>
      <c r="M170" s="177" t="s">
        <v>19</v>
      </c>
      <c r="N170" s="178" t="s">
        <v>45</v>
      </c>
      <c r="O170" s="56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AR170" s="13" t="s">
        <v>146</v>
      </c>
      <c r="AT170" s="13" t="s">
        <v>142</v>
      </c>
      <c r="AU170" s="13" t="s">
        <v>82</v>
      </c>
      <c r="AY170" s="13" t="s">
        <v>139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3" t="s">
        <v>82</v>
      </c>
      <c r="BK170" s="181">
        <f>ROUND(I170*H170,2)</f>
        <v>0</v>
      </c>
      <c r="BL170" s="13" t="s">
        <v>146</v>
      </c>
      <c r="BM170" s="13" t="s">
        <v>727</v>
      </c>
    </row>
    <row r="171" spans="2:65" s="1" customFormat="1" ht="11.25">
      <c r="B171" s="30"/>
      <c r="C171" s="31"/>
      <c r="D171" s="182" t="s">
        <v>148</v>
      </c>
      <c r="E171" s="31"/>
      <c r="F171" s="183" t="s">
        <v>1547</v>
      </c>
      <c r="G171" s="31"/>
      <c r="H171" s="31"/>
      <c r="I171" s="99"/>
      <c r="J171" s="31"/>
      <c r="K171" s="31"/>
      <c r="L171" s="34"/>
      <c r="M171" s="184"/>
      <c r="N171" s="56"/>
      <c r="O171" s="56"/>
      <c r="P171" s="56"/>
      <c r="Q171" s="56"/>
      <c r="R171" s="56"/>
      <c r="S171" s="56"/>
      <c r="T171" s="57"/>
      <c r="AT171" s="13" t="s">
        <v>148</v>
      </c>
      <c r="AU171" s="13" t="s">
        <v>82</v>
      </c>
    </row>
    <row r="172" spans="2:65" s="1" customFormat="1" ht="16.5" customHeight="1">
      <c r="B172" s="30"/>
      <c r="C172" s="170" t="s">
        <v>349</v>
      </c>
      <c r="D172" s="170" t="s">
        <v>142</v>
      </c>
      <c r="E172" s="171" t="s">
        <v>1548</v>
      </c>
      <c r="F172" s="172" t="s">
        <v>1549</v>
      </c>
      <c r="G172" s="173" t="s">
        <v>453</v>
      </c>
      <c r="H172" s="174">
        <v>7</v>
      </c>
      <c r="I172" s="175"/>
      <c r="J172" s="176">
        <f>ROUND(I172*H172,2)</f>
        <v>0</v>
      </c>
      <c r="K172" s="172" t="s">
        <v>1462</v>
      </c>
      <c r="L172" s="34"/>
      <c r="M172" s="177" t="s">
        <v>19</v>
      </c>
      <c r="N172" s="178" t="s">
        <v>45</v>
      </c>
      <c r="O172" s="56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13" t="s">
        <v>146</v>
      </c>
      <c r="AT172" s="13" t="s">
        <v>142</v>
      </c>
      <c r="AU172" s="13" t="s">
        <v>82</v>
      </c>
      <c r="AY172" s="13" t="s">
        <v>139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3" t="s">
        <v>82</v>
      </c>
      <c r="BK172" s="181">
        <f>ROUND(I172*H172,2)</f>
        <v>0</v>
      </c>
      <c r="BL172" s="13" t="s">
        <v>146</v>
      </c>
      <c r="BM172" s="13" t="s">
        <v>736</v>
      </c>
    </row>
    <row r="173" spans="2:65" s="1" customFormat="1" ht="11.25">
      <c r="B173" s="30"/>
      <c r="C173" s="31"/>
      <c r="D173" s="182" t="s">
        <v>148</v>
      </c>
      <c r="E173" s="31"/>
      <c r="F173" s="183" t="s">
        <v>1549</v>
      </c>
      <c r="G173" s="31"/>
      <c r="H173" s="31"/>
      <c r="I173" s="99"/>
      <c r="J173" s="31"/>
      <c r="K173" s="31"/>
      <c r="L173" s="34"/>
      <c r="M173" s="184"/>
      <c r="N173" s="56"/>
      <c r="O173" s="56"/>
      <c r="P173" s="56"/>
      <c r="Q173" s="56"/>
      <c r="R173" s="56"/>
      <c r="S173" s="56"/>
      <c r="T173" s="57"/>
      <c r="AT173" s="13" t="s">
        <v>148</v>
      </c>
      <c r="AU173" s="13" t="s">
        <v>82</v>
      </c>
    </row>
    <row r="174" spans="2:65" s="1" customFormat="1" ht="16.5" customHeight="1">
      <c r="B174" s="30"/>
      <c r="C174" s="170" t="s">
        <v>354</v>
      </c>
      <c r="D174" s="170" t="s">
        <v>142</v>
      </c>
      <c r="E174" s="171" t="s">
        <v>1550</v>
      </c>
      <c r="F174" s="172" t="s">
        <v>1551</v>
      </c>
      <c r="G174" s="173" t="s">
        <v>453</v>
      </c>
      <c r="H174" s="174">
        <v>7</v>
      </c>
      <c r="I174" s="175"/>
      <c r="J174" s="176">
        <f>ROUND(I174*H174,2)</f>
        <v>0</v>
      </c>
      <c r="K174" s="172" t="s">
        <v>1462</v>
      </c>
      <c r="L174" s="34"/>
      <c r="M174" s="177" t="s">
        <v>19</v>
      </c>
      <c r="N174" s="178" t="s">
        <v>45</v>
      </c>
      <c r="O174" s="56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13" t="s">
        <v>146</v>
      </c>
      <c r="AT174" s="13" t="s">
        <v>142</v>
      </c>
      <c r="AU174" s="13" t="s">
        <v>82</v>
      </c>
      <c r="AY174" s="13" t="s">
        <v>139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3" t="s">
        <v>82</v>
      </c>
      <c r="BK174" s="181">
        <f>ROUND(I174*H174,2)</f>
        <v>0</v>
      </c>
      <c r="BL174" s="13" t="s">
        <v>146</v>
      </c>
      <c r="BM174" s="13" t="s">
        <v>745</v>
      </c>
    </row>
    <row r="175" spans="2:65" s="1" customFormat="1" ht="11.25">
      <c r="B175" s="30"/>
      <c r="C175" s="31"/>
      <c r="D175" s="182" t="s">
        <v>148</v>
      </c>
      <c r="E175" s="31"/>
      <c r="F175" s="183" t="s">
        <v>1551</v>
      </c>
      <c r="G175" s="31"/>
      <c r="H175" s="31"/>
      <c r="I175" s="99"/>
      <c r="J175" s="31"/>
      <c r="K175" s="31"/>
      <c r="L175" s="34"/>
      <c r="M175" s="184"/>
      <c r="N175" s="56"/>
      <c r="O175" s="56"/>
      <c r="P175" s="56"/>
      <c r="Q175" s="56"/>
      <c r="R175" s="56"/>
      <c r="S175" s="56"/>
      <c r="T175" s="57"/>
      <c r="AT175" s="13" t="s">
        <v>148</v>
      </c>
      <c r="AU175" s="13" t="s">
        <v>82</v>
      </c>
    </row>
    <row r="176" spans="2:65" s="1" customFormat="1" ht="16.5" customHeight="1">
      <c r="B176" s="30"/>
      <c r="C176" s="170" t="s">
        <v>359</v>
      </c>
      <c r="D176" s="170" t="s">
        <v>142</v>
      </c>
      <c r="E176" s="171" t="s">
        <v>1552</v>
      </c>
      <c r="F176" s="172" t="s">
        <v>1553</v>
      </c>
      <c r="G176" s="173" t="s">
        <v>453</v>
      </c>
      <c r="H176" s="174">
        <v>10</v>
      </c>
      <c r="I176" s="175"/>
      <c r="J176" s="176">
        <f>ROUND(I176*H176,2)</f>
        <v>0</v>
      </c>
      <c r="K176" s="172" t="s">
        <v>1462</v>
      </c>
      <c r="L176" s="34"/>
      <c r="M176" s="177" t="s">
        <v>19</v>
      </c>
      <c r="N176" s="178" t="s">
        <v>45</v>
      </c>
      <c r="O176" s="56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13" t="s">
        <v>146</v>
      </c>
      <c r="AT176" s="13" t="s">
        <v>142</v>
      </c>
      <c r="AU176" s="13" t="s">
        <v>82</v>
      </c>
      <c r="AY176" s="13" t="s">
        <v>139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3" t="s">
        <v>82</v>
      </c>
      <c r="BK176" s="181">
        <f>ROUND(I176*H176,2)</f>
        <v>0</v>
      </c>
      <c r="BL176" s="13" t="s">
        <v>146</v>
      </c>
      <c r="BM176" s="13" t="s">
        <v>757</v>
      </c>
    </row>
    <row r="177" spans="2:65" s="1" customFormat="1" ht="11.25">
      <c r="B177" s="30"/>
      <c r="C177" s="31"/>
      <c r="D177" s="182" t="s">
        <v>148</v>
      </c>
      <c r="E177" s="31"/>
      <c r="F177" s="183" t="s">
        <v>1553</v>
      </c>
      <c r="G177" s="31"/>
      <c r="H177" s="31"/>
      <c r="I177" s="99"/>
      <c r="J177" s="31"/>
      <c r="K177" s="31"/>
      <c r="L177" s="34"/>
      <c r="M177" s="184"/>
      <c r="N177" s="56"/>
      <c r="O177" s="56"/>
      <c r="P177" s="56"/>
      <c r="Q177" s="56"/>
      <c r="R177" s="56"/>
      <c r="S177" s="56"/>
      <c r="T177" s="57"/>
      <c r="AT177" s="13" t="s">
        <v>148</v>
      </c>
      <c r="AU177" s="13" t="s">
        <v>82</v>
      </c>
    </row>
    <row r="178" spans="2:65" s="1" customFormat="1" ht="16.5" customHeight="1">
      <c r="B178" s="30"/>
      <c r="C178" s="170" t="s">
        <v>364</v>
      </c>
      <c r="D178" s="170" t="s">
        <v>142</v>
      </c>
      <c r="E178" s="171" t="s">
        <v>1554</v>
      </c>
      <c r="F178" s="172" t="s">
        <v>1555</v>
      </c>
      <c r="G178" s="173" t="s">
        <v>453</v>
      </c>
      <c r="H178" s="174">
        <v>60</v>
      </c>
      <c r="I178" s="175"/>
      <c r="J178" s="176">
        <f>ROUND(I178*H178,2)</f>
        <v>0</v>
      </c>
      <c r="K178" s="172" t="s">
        <v>1462</v>
      </c>
      <c r="L178" s="34"/>
      <c r="M178" s="177" t="s">
        <v>19</v>
      </c>
      <c r="N178" s="178" t="s">
        <v>45</v>
      </c>
      <c r="O178" s="56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13" t="s">
        <v>146</v>
      </c>
      <c r="AT178" s="13" t="s">
        <v>142</v>
      </c>
      <c r="AU178" s="13" t="s">
        <v>82</v>
      </c>
      <c r="AY178" s="13" t="s">
        <v>139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3" t="s">
        <v>82</v>
      </c>
      <c r="BK178" s="181">
        <f>ROUND(I178*H178,2)</f>
        <v>0</v>
      </c>
      <c r="BL178" s="13" t="s">
        <v>146</v>
      </c>
      <c r="BM178" s="13" t="s">
        <v>796</v>
      </c>
    </row>
    <row r="179" spans="2:65" s="1" customFormat="1" ht="11.25">
      <c r="B179" s="30"/>
      <c r="C179" s="31"/>
      <c r="D179" s="182" t="s">
        <v>148</v>
      </c>
      <c r="E179" s="31"/>
      <c r="F179" s="183" t="s">
        <v>1555</v>
      </c>
      <c r="G179" s="31"/>
      <c r="H179" s="31"/>
      <c r="I179" s="99"/>
      <c r="J179" s="31"/>
      <c r="K179" s="31"/>
      <c r="L179" s="34"/>
      <c r="M179" s="184"/>
      <c r="N179" s="56"/>
      <c r="O179" s="56"/>
      <c r="P179" s="56"/>
      <c r="Q179" s="56"/>
      <c r="R179" s="56"/>
      <c r="S179" s="56"/>
      <c r="T179" s="57"/>
      <c r="AT179" s="13" t="s">
        <v>148</v>
      </c>
      <c r="AU179" s="13" t="s">
        <v>82</v>
      </c>
    </row>
    <row r="180" spans="2:65" s="1" customFormat="1" ht="16.5" customHeight="1">
      <c r="B180" s="30"/>
      <c r="C180" s="170" t="s">
        <v>369</v>
      </c>
      <c r="D180" s="170" t="s">
        <v>142</v>
      </c>
      <c r="E180" s="171" t="s">
        <v>1556</v>
      </c>
      <c r="F180" s="172" t="s">
        <v>1557</v>
      </c>
      <c r="G180" s="173" t="s">
        <v>453</v>
      </c>
      <c r="H180" s="174">
        <v>10</v>
      </c>
      <c r="I180" s="175"/>
      <c r="J180" s="176">
        <f>ROUND(I180*H180,2)</f>
        <v>0</v>
      </c>
      <c r="K180" s="172" t="s">
        <v>1462</v>
      </c>
      <c r="L180" s="34"/>
      <c r="M180" s="177" t="s">
        <v>19</v>
      </c>
      <c r="N180" s="178" t="s">
        <v>45</v>
      </c>
      <c r="O180" s="56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AR180" s="13" t="s">
        <v>146</v>
      </c>
      <c r="AT180" s="13" t="s">
        <v>142</v>
      </c>
      <c r="AU180" s="13" t="s">
        <v>82</v>
      </c>
      <c r="AY180" s="13" t="s">
        <v>139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3" t="s">
        <v>82</v>
      </c>
      <c r="BK180" s="181">
        <f>ROUND(I180*H180,2)</f>
        <v>0</v>
      </c>
      <c r="BL180" s="13" t="s">
        <v>146</v>
      </c>
      <c r="BM180" s="13" t="s">
        <v>806</v>
      </c>
    </row>
    <row r="181" spans="2:65" s="1" customFormat="1" ht="11.25">
      <c r="B181" s="30"/>
      <c r="C181" s="31"/>
      <c r="D181" s="182" t="s">
        <v>148</v>
      </c>
      <c r="E181" s="31"/>
      <c r="F181" s="183" t="s">
        <v>1557</v>
      </c>
      <c r="G181" s="31"/>
      <c r="H181" s="31"/>
      <c r="I181" s="99"/>
      <c r="J181" s="31"/>
      <c r="K181" s="31"/>
      <c r="L181" s="34"/>
      <c r="M181" s="184"/>
      <c r="N181" s="56"/>
      <c r="O181" s="56"/>
      <c r="P181" s="56"/>
      <c r="Q181" s="56"/>
      <c r="R181" s="56"/>
      <c r="S181" s="56"/>
      <c r="T181" s="57"/>
      <c r="AT181" s="13" t="s">
        <v>148</v>
      </c>
      <c r="AU181" s="13" t="s">
        <v>82</v>
      </c>
    </row>
    <row r="182" spans="2:65" s="1" customFormat="1" ht="16.5" customHeight="1">
      <c r="B182" s="30"/>
      <c r="C182" s="170" t="s">
        <v>374</v>
      </c>
      <c r="D182" s="170" t="s">
        <v>142</v>
      </c>
      <c r="E182" s="171" t="s">
        <v>1558</v>
      </c>
      <c r="F182" s="172" t="s">
        <v>1559</v>
      </c>
      <c r="G182" s="173" t="s">
        <v>453</v>
      </c>
      <c r="H182" s="174">
        <v>60</v>
      </c>
      <c r="I182" s="175"/>
      <c r="J182" s="176">
        <f>ROUND(I182*H182,2)</f>
        <v>0</v>
      </c>
      <c r="K182" s="172" t="s">
        <v>1462</v>
      </c>
      <c r="L182" s="34"/>
      <c r="M182" s="177" t="s">
        <v>19</v>
      </c>
      <c r="N182" s="178" t="s">
        <v>45</v>
      </c>
      <c r="O182" s="56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AR182" s="13" t="s">
        <v>146</v>
      </c>
      <c r="AT182" s="13" t="s">
        <v>142</v>
      </c>
      <c r="AU182" s="13" t="s">
        <v>82</v>
      </c>
      <c r="AY182" s="13" t="s">
        <v>139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3" t="s">
        <v>82</v>
      </c>
      <c r="BK182" s="181">
        <f>ROUND(I182*H182,2)</f>
        <v>0</v>
      </c>
      <c r="BL182" s="13" t="s">
        <v>146</v>
      </c>
      <c r="BM182" s="13" t="s">
        <v>813</v>
      </c>
    </row>
    <row r="183" spans="2:65" s="1" customFormat="1" ht="11.25">
      <c r="B183" s="30"/>
      <c r="C183" s="31"/>
      <c r="D183" s="182" t="s">
        <v>148</v>
      </c>
      <c r="E183" s="31"/>
      <c r="F183" s="183" t="s">
        <v>1559</v>
      </c>
      <c r="G183" s="31"/>
      <c r="H183" s="31"/>
      <c r="I183" s="99"/>
      <c r="J183" s="31"/>
      <c r="K183" s="31"/>
      <c r="L183" s="34"/>
      <c r="M183" s="184"/>
      <c r="N183" s="56"/>
      <c r="O183" s="56"/>
      <c r="P183" s="56"/>
      <c r="Q183" s="56"/>
      <c r="R183" s="56"/>
      <c r="S183" s="56"/>
      <c r="T183" s="57"/>
      <c r="AT183" s="13" t="s">
        <v>148</v>
      </c>
      <c r="AU183" s="13" t="s">
        <v>82</v>
      </c>
    </row>
    <row r="184" spans="2:65" s="1" customFormat="1" ht="16.5" customHeight="1">
      <c r="B184" s="30"/>
      <c r="C184" s="170" t="s">
        <v>379</v>
      </c>
      <c r="D184" s="170" t="s">
        <v>142</v>
      </c>
      <c r="E184" s="171" t="s">
        <v>1560</v>
      </c>
      <c r="F184" s="172" t="s">
        <v>1561</v>
      </c>
      <c r="G184" s="173" t="s">
        <v>163</v>
      </c>
      <c r="H184" s="174">
        <v>45</v>
      </c>
      <c r="I184" s="175"/>
      <c r="J184" s="176">
        <f>ROUND(I184*H184,2)</f>
        <v>0</v>
      </c>
      <c r="K184" s="172" t="s">
        <v>1462</v>
      </c>
      <c r="L184" s="34"/>
      <c r="M184" s="177" t="s">
        <v>19</v>
      </c>
      <c r="N184" s="178" t="s">
        <v>45</v>
      </c>
      <c r="O184" s="56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13" t="s">
        <v>146</v>
      </c>
      <c r="AT184" s="13" t="s">
        <v>142</v>
      </c>
      <c r="AU184" s="13" t="s">
        <v>82</v>
      </c>
      <c r="AY184" s="13" t="s">
        <v>139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3" t="s">
        <v>82</v>
      </c>
      <c r="BK184" s="181">
        <f>ROUND(I184*H184,2)</f>
        <v>0</v>
      </c>
      <c r="BL184" s="13" t="s">
        <v>146</v>
      </c>
      <c r="BM184" s="13" t="s">
        <v>823</v>
      </c>
    </row>
    <row r="185" spans="2:65" s="1" customFormat="1" ht="11.25">
      <c r="B185" s="30"/>
      <c r="C185" s="31"/>
      <c r="D185" s="182" t="s">
        <v>148</v>
      </c>
      <c r="E185" s="31"/>
      <c r="F185" s="183" t="s">
        <v>1561</v>
      </c>
      <c r="G185" s="31"/>
      <c r="H185" s="31"/>
      <c r="I185" s="99"/>
      <c r="J185" s="31"/>
      <c r="K185" s="31"/>
      <c r="L185" s="34"/>
      <c r="M185" s="184"/>
      <c r="N185" s="56"/>
      <c r="O185" s="56"/>
      <c r="P185" s="56"/>
      <c r="Q185" s="56"/>
      <c r="R185" s="56"/>
      <c r="S185" s="56"/>
      <c r="T185" s="57"/>
      <c r="AT185" s="13" t="s">
        <v>148</v>
      </c>
      <c r="AU185" s="13" t="s">
        <v>82</v>
      </c>
    </row>
    <row r="186" spans="2:65" s="1" customFormat="1" ht="16.5" customHeight="1">
      <c r="B186" s="30"/>
      <c r="C186" s="170" t="s">
        <v>384</v>
      </c>
      <c r="D186" s="170" t="s">
        <v>142</v>
      </c>
      <c r="E186" s="171" t="s">
        <v>1562</v>
      </c>
      <c r="F186" s="172" t="s">
        <v>1563</v>
      </c>
      <c r="G186" s="173" t="s">
        <v>453</v>
      </c>
      <c r="H186" s="174">
        <v>10</v>
      </c>
      <c r="I186" s="175"/>
      <c r="J186" s="176">
        <f>ROUND(I186*H186,2)</f>
        <v>0</v>
      </c>
      <c r="K186" s="172" t="s">
        <v>1462</v>
      </c>
      <c r="L186" s="34"/>
      <c r="M186" s="177" t="s">
        <v>19</v>
      </c>
      <c r="N186" s="178" t="s">
        <v>45</v>
      </c>
      <c r="O186" s="56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13" t="s">
        <v>146</v>
      </c>
      <c r="AT186" s="13" t="s">
        <v>142</v>
      </c>
      <c r="AU186" s="13" t="s">
        <v>82</v>
      </c>
      <c r="AY186" s="13" t="s">
        <v>139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3" t="s">
        <v>82</v>
      </c>
      <c r="BK186" s="181">
        <f>ROUND(I186*H186,2)</f>
        <v>0</v>
      </c>
      <c r="BL186" s="13" t="s">
        <v>146</v>
      </c>
      <c r="BM186" s="13" t="s">
        <v>857</v>
      </c>
    </row>
    <row r="187" spans="2:65" s="1" customFormat="1" ht="11.25">
      <c r="B187" s="30"/>
      <c r="C187" s="31"/>
      <c r="D187" s="182" t="s">
        <v>148</v>
      </c>
      <c r="E187" s="31"/>
      <c r="F187" s="183" t="s">
        <v>1563</v>
      </c>
      <c r="G187" s="31"/>
      <c r="H187" s="31"/>
      <c r="I187" s="99"/>
      <c r="J187" s="31"/>
      <c r="K187" s="31"/>
      <c r="L187" s="34"/>
      <c r="M187" s="184"/>
      <c r="N187" s="56"/>
      <c r="O187" s="56"/>
      <c r="P187" s="56"/>
      <c r="Q187" s="56"/>
      <c r="R187" s="56"/>
      <c r="S187" s="56"/>
      <c r="T187" s="57"/>
      <c r="AT187" s="13" t="s">
        <v>148</v>
      </c>
      <c r="AU187" s="13" t="s">
        <v>82</v>
      </c>
    </row>
    <row r="188" spans="2:65" s="1" customFormat="1" ht="16.5" customHeight="1">
      <c r="B188" s="30"/>
      <c r="C188" s="170" t="s">
        <v>389</v>
      </c>
      <c r="D188" s="170" t="s">
        <v>142</v>
      </c>
      <c r="E188" s="171" t="s">
        <v>1564</v>
      </c>
      <c r="F188" s="172" t="s">
        <v>1565</v>
      </c>
      <c r="G188" s="173" t="s">
        <v>163</v>
      </c>
      <c r="H188" s="174">
        <v>20</v>
      </c>
      <c r="I188" s="175"/>
      <c r="J188" s="176">
        <f>ROUND(I188*H188,2)</f>
        <v>0</v>
      </c>
      <c r="K188" s="172" t="s">
        <v>1462</v>
      </c>
      <c r="L188" s="34"/>
      <c r="M188" s="177" t="s">
        <v>19</v>
      </c>
      <c r="N188" s="178" t="s">
        <v>45</v>
      </c>
      <c r="O188" s="56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13" t="s">
        <v>146</v>
      </c>
      <c r="AT188" s="13" t="s">
        <v>142</v>
      </c>
      <c r="AU188" s="13" t="s">
        <v>82</v>
      </c>
      <c r="AY188" s="13" t="s">
        <v>139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3" t="s">
        <v>82</v>
      </c>
      <c r="BK188" s="181">
        <f>ROUND(I188*H188,2)</f>
        <v>0</v>
      </c>
      <c r="BL188" s="13" t="s">
        <v>146</v>
      </c>
      <c r="BM188" s="13" t="s">
        <v>868</v>
      </c>
    </row>
    <row r="189" spans="2:65" s="1" customFormat="1" ht="11.25">
      <c r="B189" s="30"/>
      <c r="C189" s="31"/>
      <c r="D189" s="182" t="s">
        <v>148</v>
      </c>
      <c r="E189" s="31"/>
      <c r="F189" s="183" t="s">
        <v>1565</v>
      </c>
      <c r="G189" s="31"/>
      <c r="H189" s="31"/>
      <c r="I189" s="99"/>
      <c r="J189" s="31"/>
      <c r="K189" s="31"/>
      <c r="L189" s="34"/>
      <c r="M189" s="184"/>
      <c r="N189" s="56"/>
      <c r="O189" s="56"/>
      <c r="P189" s="56"/>
      <c r="Q189" s="56"/>
      <c r="R189" s="56"/>
      <c r="S189" s="56"/>
      <c r="T189" s="57"/>
      <c r="AT189" s="13" t="s">
        <v>148</v>
      </c>
      <c r="AU189" s="13" t="s">
        <v>82</v>
      </c>
    </row>
    <row r="190" spans="2:65" s="1" customFormat="1" ht="16.5" customHeight="1">
      <c r="B190" s="30"/>
      <c r="C190" s="170" t="s">
        <v>394</v>
      </c>
      <c r="D190" s="170" t="s">
        <v>142</v>
      </c>
      <c r="E190" s="171" t="s">
        <v>1566</v>
      </c>
      <c r="F190" s="172" t="s">
        <v>1567</v>
      </c>
      <c r="G190" s="173" t="s">
        <v>163</v>
      </c>
      <c r="H190" s="174">
        <v>60</v>
      </c>
      <c r="I190" s="175"/>
      <c r="J190" s="176">
        <f>ROUND(I190*H190,2)</f>
        <v>0</v>
      </c>
      <c r="K190" s="172" t="s">
        <v>1462</v>
      </c>
      <c r="L190" s="34"/>
      <c r="M190" s="177" t="s">
        <v>19</v>
      </c>
      <c r="N190" s="178" t="s">
        <v>45</v>
      </c>
      <c r="O190" s="56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13" t="s">
        <v>146</v>
      </c>
      <c r="AT190" s="13" t="s">
        <v>142</v>
      </c>
      <c r="AU190" s="13" t="s">
        <v>82</v>
      </c>
      <c r="AY190" s="13" t="s">
        <v>139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3" t="s">
        <v>82</v>
      </c>
      <c r="BK190" s="181">
        <f>ROUND(I190*H190,2)</f>
        <v>0</v>
      </c>
      <c r="BL190" s="13" t="s">
        <v>146</v>
      </c>
      <c r="BM190" s="13" t="s">
        <v>880</v>
      </c>
    </row>
    <row r="191" spans="2:65" s="1" customFormat="1" ht="11.25">
      <c r="B191" s="30"/>
      <c r="C191" s="31"/>
      <c r="D191" s="182" t="s">
        <v>148</v>
      </c>
      <c r="E191" s="31"/>
      <c r="F191" s="183" t="s">
        <v>1567</v>
      </c>
      <c r="G191" s="31"/>
      <c r="H191" s="31"/>
      <c r="I191" s="99"/>
      <c r="J191" s="31"/>
      <c r="K191" s="31"/>
      <c r="L191" s="34"/>
      <c r="M191" s="184"/>
      <c r="N191" s="56"/>
      <c r="O191" s="56"/>
      <c r="P191" s="56"/>
      <c r="Q191" s="56"/>
      <c r="R191" s="56"/>
      <c r="S191" s="56"/>
      <c r="T191" s="57"/>
      <c r="AT191" s="13" t="s">
        <v>148</v>
      </c>
      <c r="AU191" s="13" t="s">
        <v>82</v>
      </c>
    </row>
    <row r="192" spans="2:65" s="1" customFormat="1" ht="16.5" customHeight="1">
      <c r="B192" s="30"/>
      <c r="C192" s="170" t="s">
        <v>400</v>
      </c>
      <c r="D192" s="170" t="s">
        <v>142</v>
      </c>
      <c r="E192" s="171" t="s">
        <v>1568</v>
      </c>
      <c r="F192" s="172" t="s">
        <v>1569</v>
      </c>
      <c r="G192" s="173" t="s">
        <v>453</v>
      </c>
      <c r="H192" s="174">
        <v>10</v>
      </c>
      <c r="I192" s="175"/>
      <c r="J192" s="176">
        <f>ROUND(I192*H192,2)</f>
        <v>0</v>
      </c>
      <c r="K192" s="172" t="s">
        <v>1462</v>
      </c>
      <c r="L192" s="34"/>
      <c r="M192" s="177" t="s">
        <v>19</v>
      </c>
      <c r="N192" s="178" t="s">
        <v>45</v>
      </c>
      <c r="O192" s="56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AR192" s="13" t="s">
        <v>146</v>
      </c>
      <c r="AT192" s="13" t="s">
        <v>142</v>
      </c>
      <c r="AU192" s="13" t="s">
        <v>82</v>
      </c>
      <c r="AY192" s="13" t="s">
        <v>139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3" t="s">
        <v>82</v>
      </c>
      <c r="BK192" s="181">
        <f>ROUND(I192*H192,2)</f>
        <v>0</v>
      </c>
      <c r="BL192" s="13" t="s">
        <v>146</v>
      </c>
      <c r="BM192" s="13" t="s">
        <v>888</v>
      </c>
    </row>
    <row r="193" spans="2:65" s="1" customFormat="1" ht="11.25">
      <c r="B193" s="30"/>
      <c r="C193" s="31"/>
      <c r="D193" s="182" t="s">
        <v>148</v>
      </c>
      <c r="E193" s="31"/>
      <c r="F193" s="183" t="s">
        <v>1569</v>
      </c>
      <c r="G193" s="31"/>
      <c r="H193" s="31"/>
      <c r="I193" s="99"/>
      <c r="J193" s="31"/>
      <c r="K193" s="31"/>
      <c r="L193" s="34"/>
      <c r="M193" s="184"/>
      <c r="N193" s="56"/>
      <c r="O193" s="56"/>
      <c r="P193" s="56"/>
      <c r="Q193" s="56"/>
      <c r="R193" s="56"/>
      <c r="S193" s="56"/>
      <c r="T193" s="57"/>
      <c r="AT193" s="13" t="s">
        <v>148</v>
      </c>
      <c r="AU193" s="13" t="s">
        <v>82</v>
      </c>
    </row>
    <row r="194" spans="2:65" s="1" customFormat="1" ht="16.5" customHeight="1">
      <c r="B194" s="30"/>
      <c r="C194" s="170" t="s">
        <v>407</v>
      </c>
      <c r="D194" s="170" t="s">
        <v>142</v>
      </c>
      <c r="E194" s="171" t="s">
        <v>1570</v>
      </c>
      <c r="F194" s="172" t="s">
        <v>1571</v>
      </c>
      <c r="G194" s="173" t="s">
        <v>269</v>
      </c>
      <c r="H194" s="174">
        <v>1</v>
      </c>
      <c r="I194" s="175"/>
      <c r="J194" s="176">
        <f>ROUND(I194*H194,2)</f>
        <v>0</v>
      </c>
      <c r="K194" s="172" t="s">
        <v>1462</v>
      </c>
      <c r="L194" s="34"/>
      <c r="M194" s="177" t="s">
        <v>19</v>
      </c>
      <c r="N194" s="178" t="s">
        <v>45</v>
      </c>
      <c r="O194" s="56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AR194" s="13" t="s">
        <v>146</v>
      </c>
      <c r="AT194" s="13" t="s">
        <v>142</v>
      </c>
      <c r="AU194" s="13" t="s">
        <v>82</v>
      </c>
      <c r="AY194" s="13" t="s">
        <v>139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3" t="s">
        <v>82</v>
      </c>
      <c r="BK194" s="181">
        <f>ROUND(I194*H194,2)</f>
        <v>0</v>
      </c>
      <c r="BL194" s="13" t="s">
        <v>146</v>
      </c>
      <c r="BM194" s="13" t="s">
        <v>1572</v>
      </c>
    </row>
    <row r="195" spans="2:65" s="1" customFormat="1" ht="11.25">
      <c r="B195" s="30"/>
      <c r="C195" s="31"/>
      <c r="D195" s="182" t="s">
        <v>148</v>
      </c>
      <c r="E195" s="31"/>
      <c r="F195" s="183" t="s">
        <v>1571</v>
      </c>
      <c r="G195" s="31"/>
      <c r="H195" s="31"/>
      <c r="I195" s="99"/>
      <c r="J195" s="31"/>
      <c r="K195" s="31"/>
      <c r="L195" s="34"/>
      <c r="M195" s="184"/>
      <c r="N195" s="56"/>
      <c r="O195" s="56"/>
      <c r="P195" s="56"/>
      <c r="Q195" s="56"/>
      <c r="R195" s="56"/>
      <c r="S195" s="56"/>
      <c r="T195" s="57"/>
      <c r="AT195" s="13" t="s">
        <v>148</v>
      </c>
      <c r="AU195" s="13" t="s">
        <v>82</v>
      </c>
    </row>
    <row r="196" spans="2:65" s="1" customFormat="1" ht="16.5" customHeight="1">
      <c r="B196" s="30"/>
      <c r="C196" s="170" t="s">
        <v>412</v>
      </c>
      <c r="D196" s="170" t="s">
        <v>142</v>
      </c>
      <c r="E196" s="171" t="s">
        <v>1573</v>
      </c>
      <c r="F196" s="172" t="s">
        <v>1574</v>
      </c>
      <c r="G196" s="173" t="s">
        <v>163</v>
      </c>
      <c r="H196" s="174">
        <v>20</v>
      </c>
      <c r="I196" s="175"/>
      <c r="J196" s="176">
        <f>ROUND(I196*H196,2)</f>
        <v>0</v>
      </c>
      <c r="K196" s="172" t="s">
        <v>1462</v>
      </c>
      <c r="L196" s="34"/>
      <c r="M196" s="177" t="s">
        <v>19</v>
      </c>
      <c r="N196" s="178" t="s">
        <v>45</v>
      </c>
      <c r="O196" s="56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AR196" s="13" t="s">
        <v>146</v>
      </c>
      <c r="AT196" s="13" t="s">
        <v>142</v>
      </c>
      <c r="AU196" s="13" t="s">
        <v>82</v>
      </c>
      <c r="AY196" s="13" t="s">
        <v>139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3" t="s">
        <v>82</v>
      </c>
      <c r="BK196" s="181">
        <f>ROUND(I196*H196,2)</f>
        <v>0</v>
      </c>
      <c r="BL196" s="13" t="s">
        <v>146</v>
      </c>
      <c r="BM196" s="13" t="s">
        <v>1575</v>
      </c>
    </row>
    <row r="197" spans="2:65" s="1" customFormat="1" ht="11.25">
      <c r="B197" s="30"/>
      <c r="C197" s="31"/>
      <c r="D197" s="182" t="s">
        <v>148</v>
      </c>
      <c r="E197" s="31"/>
      <c r="F197" s="183" t="s">
        <v>1574</v>
      </c>
      <c r="G197" s="31"/>
      <c r="H197" s="31"/>
      <c r="I197" s="99"/>
      <c r="J197" s="31"/>
      <c r="K197" s="31"/>
      <c r="L197" s="34"/>
      <c r="M197" s="184"/>
      <c r="N197" s="56"/>
      <c r="O197" s="56"/>
      <c r="P197" s="56"/>
      <c r="Q197" s="56"/>
      <c r="R197" s="56"/>
      <c r="S197" s="56"/>
      <c r="T197" s="57"/>
      <c r="AT197" s="13" t="s">
        <v>148</v>
      </c>
      <c r="AU197" s="13" t="s">
        <v>82</v>
      </c>
    </row>
    <row r="198" spans="2:65" s="1" customFormat="1" ht="16.5" customHeight="1">
      <c r="B198" s="30"/>
      <c r="C198" s="170" t="s">
        <v>417</v>
      </c>
      <c r="D198" s="170" t="s">
        <v>142</v>
      </c>
      <c r="E198" s="171" t="s">
        <v>1576</v>
      </c>
      <c r="F198" s="172" t="s">
        <v>1577</v>
      </c>
      <c r="G198" s="173" t="s">
        <v>163</v>
      </c>
      <c r="H198" s="174">
        <v>60</v>
      </c>
      <c r="I198" s="175"/>
      <c r="J198" s="176">
        <f>ROUND(I198*H198,2)</f>
        <v>0</v>
      </c>
      <c r="K198" s="172" t="s">
        <v>1462</v>
      </c>
      <c r="L198" s="34"/>
      <c r="M198" s="177" t="s">
        <v>19</v>
      </c>
      <c r="N198" s="178" t="s">
        <v>45</v>
      </c>
      <c r="O198" s="56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13" t="s">
        <v>146</v>
      </c>
      <c r="AT198" s="13" t="s">
        <v>142</v>
      </c>
      <c r="AU198" s="13" t="s">
        <v>82</v>
      </c>
      <c r="AY198" s="13" t="s">
        <v>139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3" t="s">
        <v>82</v>
      </c>
      <c r="BK198" s="181">
        <f>ROUND(I198*H198,2)</f>
        <v>0</v>
      </c>
      <c r="BL198" s="13" t="s">
        <v>146</v>
      </c>
      <c r="BM198" s="13" t="s">
        <v>1578</v>
      </c>
    </row>
    <row r="199" spans="2:65" s="1" customFormat="1" ht="11.25">
      <c r="B199" s="30"/>
      <c r="C199" s="31"/>
      <c r="D199" s="182" t="s">
        <v>148</v>
      </c>
      <c r="E199" s="31"/>
      <c r="F199" s="183" t="s">
        <v>1577</v>
      </c>
      <c r="G199" s="31"/>
      <c r="H199" s="31"/>
      <c r="I199" s="99"/>
      <c r="J199" s="31"/>
      <c r="K199" s="31"/>
      <c r="L199" s="34"/>
      <c r="M199" s="184"/>
      <c r="N199" s="56"/>
      <c r="O199" s="56"/>
      <c r="P199" s="56"/>
      <c r="Q199" s="56"/>
      <c r="R199" s="56"/>
      <c r="S199" s="56"/>
      <c r="T199" s="57"/>
      <c r="AT199" s="13" t="s">
        <v>148</v>
      </c>
      <c r="AU199" s="13" t="s">
        <v>82</v>
      </c>
    </row>
    <row r="200" spans="2:65" s="1" customFormat="1" ht="16.5" customHeight="1">
      <c r="B200" s="30"/>
      <c r="C200" s="170" t="s">
        <v>422</v>
      </c>
      <c r="D200" s="170" t="s">
        <v>142</v>
      </c>
      <c r="E200" s="171" t="s">
        <v>1579</v>
      </c>
      <c r="F200" s="172" t="s">
        <v>1580</v>
      </c>
      <c r="G200" s="173" t="s">
        <v>453</v>
      </c>
      <c r="H200" s="174">
        <v>6</v>
      </c>
      <c r="I200" s="175"/>
      <c r="J200" s="176">
        <f>ROUND(I200*H200,2)</f>
        <v>0</v>
      </c>
      <c r="K200" s="172" t="s">
        <v>1462</v>
      </c>
      <c r="L200" s="34"/>
      <c r="M200" s="177" t="s">
        <v>19</v>
      </c>
      <c r="N200" s="178" t="s">
        <v>45</v>
      </c>
      <c r="O200" s="56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13" t="s">
        <v>146</v>
      </c>
      <c r="AT200" s="13" t="s">
        <v>142</v>
      </c>
      <c r="AU200" s="13" t="s">
        <v>82</v>
      </c>
      <c r="AY200" s="13" t="s">
        <v>139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3" t="s">
        <v>82</v>
      </c>
      <c r="BK200" s="181">
        <f>ROUND(I200*H200,2)</f>
        <v>0</v>
      </c>
      <c r="BL200" s="13" t="s">
        <v>146</v>
      </c>
      <c r="BM200" s="13" t="s">
        <v>1581</v>
      </c>
    </row>
    <row r="201" spans="2:65" s="1" customFormat="1" ht="11.25">
      <c r="B201" s="30"/>
      <c r="C201" s="31"/>
      <c r="D201" s="182" t="s">
        <v>148</v>
      </c>
      <c r="E201" s="31"/>
      <c r="F201" s="183" t="s">
        <v>1582</v>
      </c>
      <c r="G201" s="31"/>
      <c r="H201" s="31"/>
      <c r="I201" s="99"/>
      <c r="J201" s="31"/>
      <c r="K201" s="31"/>
      <c r="L201" s="34"/>
      <c r="M201" s="184"/>
      <c r="N201" s="56"/>
      <c r="O201" s="56"/>
      <c r="P201" s="56"/>
      <c r="Q201" s="56"/>
      <c r="R201" s="56"/>
      <c r="S201" s="56"/>
      <c r="T201" s="57"/>
      <c r="AT201" s="13" t="s">
        <v>148</v>
      </c>
      <c r="AU201" s="13" t="s">
        <v>82</v>
      </c>
    </row>
    <row r="202" spans="2:65" s="1" customFormat="1" ht="16.5" customHeight="1">
      <c r="B202" s="30"/>
      <c r="C202" s="170" t="s">
        <v>427</v>
      </c>
      <c r="D202" s="170" t="s">
        <v>142</v>
      </c>
      <c r="E202" s="171" t="s">
        <v>1583</v>
      </c>
      <c r="F202" s="172" t="s">
        <v>1584</v>
      </c>
      <c r="G202" s="173" t="s">
        <v>453</v>
      </c>
      <c r="H202" s="174">
        <v>4</v>
      </c>
      <c r="I202" s="175"/>
      <c r="J202" s="176">
        <f>ROUND(I202*H202,2)</f>
        <v>0</v>
      </c>
      <c r="K202" s="172" t="s">
        <v>1462</v>
      </c>
      <c r="L202" s="34"/>
      <c r="M202" s="177" t="s">
        <v>19</v>
      </c>
      <c r="N202" s="178" t="s">
        <v>45</v>
      </c>
      <c r="O202" s="56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13" t="s">
        <v>146</v>
      </c>
      <c r="AT202" s="13" t="s">
        <v>142</v>
      </c>
      <c r="AU202" s="13" t="s">
        <v>82</v>
      </c>
      <c r="AY202" s="13" t="s">
        <v>139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3" t="s">
        <v>82</v>
      </c>
      <c r="BK202" s="181">
        <f>ROUND(I202*H202,2)</f>
        <v>0</v>
      </c>
      <c r="BL202" s="13" t="s">
        <v>146</v>
      </c>
      <c r="BM202" s="13" t="s">
        <v>1585</v>
      </c>
    </row>
    <row r="203" spans="2:65" s="1" customFormat="1" ht="11.25">
      <c r="B203" s="30"/>
      <c r="C203" s="31"/>
      <c r="D203" s="182" t="s">
        <v>148</v>
      </c>
      <c r="E203" s="31"/>
      <c r="F203" s="183" t="s">
        <v>1584</v>
      </c>
      <c r="G203" s="31"/>
      <c r="H203" s="31"/>
      <c r="I203" s="99"/>
      <c r="J203" s="31"/>
      <c r="K203" s="31"/>
      <c r="L203" s="34"/>
      <c r="M203" s="184"/>
      <c r="N203" s="56"/>
      <c r="O203" s="56"/>
      <c r="P203" s="56"/>
      <c r="Q203" s="56"/>
      <c r="R203" s="56"/>
      <c r="S203" s="56"/>
      <c r="T203" s="57"/>
      <c r="AT203" s="13" t="s">
        <v>148</v>
      </c>
      <c r="AU203" s="13" t="s">
        <v>82</v>
      </c>
    </row>
    <row r="204" spans="2:65" s="1" customFormat="1" ht="16.5" customHeight="1">
      <c r="B204" s="30"/>
      <c r="C204" s="170" t="s">
        <v>435</v>
      </c>
      <c r="D204" s="170" t="s">
        <v>142</v>
      </c>
      <c r="E204" s="171" t="s">
        <v>1586</v>
      </c>
      <c r="F204" s="172" t="s">
        <v>1587</v>
      </c>
      <c r="G204" s="173" t="s">
        <v>453</v>
      </c>
      <c r="H204" s="174">
        <v>2</v>
      </c>
      <c r="I204" s="175"/>
      <c r="J204" s="176">
        <f>ROUND(I204*H204,2)</f>
        <v>0</v>
      </c>
      <c r="K204" s="172" t="s">
        <v>1462</v>
      </c>
      <c r="L204" s="34"/>
      <c r="M204" s="177" t="s">
        <v>19</v>
      </c>
      <c r="N204" s="178" t="s">
        <v>45</v>
      </c>
      <c r="O204" s="56"/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AR204" s="13" t="s">
        <v>146</v>
      </c>
      <c r="AT204" s="13" t="s">
        <v>142</v>
      </c>
      <c r="AU204" s="13" t="s">
        <v>82</v>
      </c>
      <c r="AY204" s="13" t="s">
        <v>139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3" t="s">
        <v>82</v>
      </c>
      <c r="BK204" s="181">
        <f>ROUND(I204*H204,2)</f>
        <v>0</v>
      </c>
      <c r="BL204" s="13" t="s">
        <v>146</v>
      </c>
      <c r="BM204" s="13" t="s">
        <v>1588</v>
      </c>
    </row>
    <row r="205" spans="2:65" s="1" customFormat="1" ht="11.25">
      <c r="B205" s="30"/>
      <c r="C205" s="31"/>
      <c r="D205" s="182" t="s">
        <v>148</v>
      </c>
      <c r="E205" s="31"/>
      <c r="F205" s="183" t="s">
        <v>1587</v>
      </c>
      <c r="G205" s="31"/>
      <c r="H205" s="31"/>
      <c r="I205" s="99"/>
      <c r="J205" s="31"/>
      <c r="K205" s="31"/>
      <c r="L205" s="34"/>
      <c r="M205" s="184"/>
      <c r="N205" s="56"/>
      <c r="O205" s="56"/>
      <c r="P205" s="56"/>
      <c r="Q205" s="56"/>
      <c r="R205" s="56"/>
      <c r="S205" s="56"/>
      <c r="T205" s="57"/>
      <c r="AT205" s="13" t="s">
        <v>148</v>
      </c>
      <c r="AU205" s="13" t="s">
        <v>82</v>
      </c>
    </row>
    <row r="206" spans="2:65" s="1" customFormat="1" ht="16.5" customHeight="1">
      <c r="B206" s="30"/>
      <c r="C206" s="170" t="s">
        <v>442</v>
      </c>
      <c r="D206" s="170" t="s">
        <v>142</v>
      </c>
      <c r="E206" s="171" t="s">
        <v>1589</v>
      </c>
      <c r="F206" s="172" t="s">
        <v>1590</v>
      </c>
      <c r="G206" s="173" t="s">
        <v>453</v>
      </c>
      <c r="H206" s="174">
        <v>4</v>
      </c>
      <c r="I206" s="175"/>
      <c r="J206" s="176">
        <f>ROUND(I206*H206,2)</f>
        <v>0</v>
      </c>
      <c r="K206" s="172" t="s">
        <v>1462</v>
      </c>
      <c r="L206" s="34"/>
      <c r="M206" s="177" t="s">
        <v>19</v>
      </c>
      <c r="N206" s="178" t="s">
        <v>45</v>
      </c>
      <c r="O206" s="56"/>
      <c r="P206" s="179">
        <f>O206*H206</f>
        <v>0</v>
      </c>
      <c r="Q206" s="179">
        <v>0</v>
      </c>
      <c r="R206" s="179">
        <f>Q206*H206</f>
        <v>0</v>
      </c>
      <c r="S206" s="179">
        <v>0</v>
      </c>
      <c r="T206" s="180">
        <f>S206*H206</f>
        <v>0</v>
      </c>
      <c r="AR206" s="13" t="s">
        <v>146</v>
      </c>
      <c r="AT206" s="13" t="s">
        <v>142</v>
      </c>
      <c r="AU206" s="13" t="s">
        <v>82</v>
      </c>
      <c r="AY206" s="13" t="s">
        <v>139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3" t="s">
        <v>82</v>
      </c>
      <c r="BK206" s="181">
        <f>ROUND(I206*H206,2)</f>
        <v>0</v>
      </c>
      <c r="BL206" s="13" t="s">
        <v>146</v>
      </c>
      <c r="BM206" s="13" t="s">
        <v>1591</v>
      </c>
    </row>
    <row r="207" spans="2:65" s="1" customFormat="1" ht="11.25">
      <c r="B207" s="30"/>
      <c r="C207" s="31"/>
      <c r="D207" s="182" t="s">
        <v>148</v>
      </c>
      <c r="E207" s="31"/>
      <c r="F207" s="183" t="s">
        <v>1592</v>
      </c>
      <c r="G207" s="31"/>
      <c r="H207" s="31"/>
      <c r="I207" s="99"/>
      <c r="J207" s="31"/>
      <c r="K207" s="31"/>
      <c r="L207" s="34"/>
      <c r="M207" s="184"/>
      <c r="N207" s="56"/>
      <c r="O207" s="56"/>
      <c r="P207" s="56"/>
      <c r="Q207" s="56"/>
      <c r="R207" s="56"/>
      <c r="S207" s="56"/>
      <c r="T207" s="57"/>
      <c r="AT207" s="13" t="s">
        <v>148</v>
      </c>
      <c r="AU207" s="13" t="s">
        <v>82</v>
      </c>
    </row>
    <row r="208" spans="2:65" s="1" customFormat="1" ht="16.5" customHeight="1">
      <c r="B208" s="30"/>
      <c r="C208" s="170" t="s">
        <v>446</v>
      </c>
      <c r="D208" s="170" t="s">
        <v>142</v>
      </c>
      <c r="E208" s="171" t="s">
        <v>1593</v>
      </c>
      <c r="F208" s="172" t="s">
        <v>1594</v>
      </c>
      <c r="G208" s="173" t="s">
        <v>453</v>
      </c>
      <c r="H208" s="174">
        <v>4</v>
      </c>
      <c r="I208" s="175"/>
      <c r="J208" s="176">
        <f>ROUND(I208*H208,2)</f>
        <v>0</v>
      </c>
      <c r="K208" s="172" t="s">
        <v>1462</v>
      </c>
      <c r="L208" s="34"/>
      <c r="M208" s="177" t="s">
        <v>19</v>
      </c>
      <c r="N208" s="178" t="s">
        <v>45</v>
      </c>
      <c r="O208" s="56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13" t="s">
        <v>146</v>
      </c>
      <c r="AT208" s="13" t="s">
        <v>142</v>
      </c>
      <c r="AU208" s="13" t="s">
        <v>82</v>
      </c>
      <c r="AY208" s="13" t="s">
        <v>139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3" t="s">
        <v>82</v>
      </c>
      <c r="BK208" s="181">
        <f>ROUND(I208*H208,2)</f>
        <v>0</v>
      </c>
      <c r="BL208" s="13" t="s">
        <v>146</v>
      </c>
      <c r="BM208" s="13" t="s">
        <v>1595</v>
      </c>
    </row>
    <row r="209" spans="2:65" s="1" customFormat="1" ht="11.25">
      <c r="B209" s="30"/>
      <c r="C209" s="31"/>
      <c r="D209" s="182" t="s">
        <v>148</v>
      </c>
      <c r="E209" s="31"/>
      <c r="F209" s="183" t="s">
        <v>1594</v>
      </c>
      <c r="G209" s="31"/>
      <c r="H209" s="31"/>
      <c r="I209" s="99"/>
      <c r="J209" s="31"/>
      <c r="K209" s="31"/>
      <c r="L209" s="34"/>
      <c r="M209" s="184"/>
      <c r="N209" s="56"/>
      <c r="O209" s="56"/>
      <c r="P209" s="56"/>
      <c r="Q209" s="56"/>
      <c r="R209" s="56"/>
      <c r="S209" s="56"/>
      <c r="T209" s="57"/>
      <c r="AT209" s="13" t="s">
        <v>148</v>
      </c>
      <c r="AU209" s="13" t="s">
        <v>82</v>
      </c>
    </row>
    <row r="210" spans="2:65" s="1" customFormat="1" ht="16.5" customHeight="1">
      <c r="B210" s="30"/>
      <c r="C210" s="170" t="s">
        <v>450</v>
      </c>
      <c r="D210" s="170" t="s">
        <v>142</v>
      </c>
      <c r="E210" s="171" t="s">
        <v>1596</v>
      </c>
      <c r="F210" s="172" t="s">
        <v>1597</v>
      </c>
      <c r="G210" s="173" t="s">
        <v>453</v>
      </c>
      <c r="H210" s="174">
        <v>2</v>
      </c>
      <c r="I210" s="175"/>
      <c r="J210" s="176">
        <f>ROUND(I210*H210,2)</f>
        <v>0</v>
      </c>
      <c r="K210" s="172" t="s">
        <v>1462</v>
      </c>
      <c r="L210" s="34"/>
      <c r="M210" s="177" t="s">
        <v>19</v>
      </c>
      <c r="N210" s="178" t="s">
        <v>45</v>
      </c>
      <c r="O210" s="56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13" t="s">
        <v>146</v>
      </c>
      <c r="AT210" s="13" t="s">
        <v>142</v>
      </c>
      <c r="AU210" s="13" t="s">
        <v>82</v>
      </c>
      <c r="AY210" s="13" t="s">
        <v>139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3" t="s">
        <v>82</v>
      </c>
      <c r="BK210" s="181">
        <f>ROUND(I210*H210,2)</f>
        <v>0</v>
      </c>
      <c r="BL210" s="13" t="s">
        <v>146</v>
      </c>
      <c r="BM210" s="13" t="s">
        <v>1598</v>
      </c>
    </row>
    <row r="211" spans="2:65" s="1" customFormat="1" ht="11.25">
      <c r="B211" s="30"/>
      <c r="C211" s="31"/>
      <c r="D211" s="182" t="s">
        <v>148</v>
      </c>
      <c r="E211" s="31"/>
      <c r="F211" s="183" t="s">
        <v>1599</v>
      </c>
      <c r="G211" s="31"/>
      <c r="H211" s="31"/>
      <c r="I211" s="99"/>
      <c r="J211" s="31"/>
      <c r="K211" s="31"/>
      <c r="L211" s="34"/>
      <c r="M211" s="184"/>
      <c r="N211" s="56"/>
      <c r="O211" s="56"/>
      <c r="P211" s="56"/>
      <c r="Q211" s="56"/>
      <c r="R211" s="56"/>
      <c r="S211" s="56"/>
      <c r="T211" s="57"/>
      <c r="AT211" s="13" t="s">
        <v>148</v>
      </c>
      <c r="AU211" s="13" t="s">
        <v>82</v>
      </c>
    </row>
    <row r="212" spans="2:65" s="1" customFormat="1" ht="16.5" customHeight="1">
      <c r="B212" s="30"/>
      <c r="C212" s="170" t="s">
        <v>455</v>
      </c>
      <c r="D212" s="170" t="s">
        <v>142</v>
      </c>
      <c r="E212" s="171" t="s">
        <v>1600</v>
      </c>
      <c r="F212" s="172" t="s">
        <v>1601</v>
      </c>
      <c r="G212" s="173" t="s">
        <v>453</v>
      </c>
      <c r="H212" s="174">
        <v>1</v>
      </c>
      <c r="I212" s="175"/>
      <c r="J212" s="176">
        <f>ROUND(I212*H212,2)</f>
        <v>0</v>
      </c>
      <c r="K212" s="172" t="s">
        <v>1462</v>
      </c>
      <c r="L212" s="34"/>
      <c r="M212" s="177" t="s">
        <v>19</v>
      </c>
      <c r="N212" s="178" t="s">
        <v>45</v>
      </c>
      <c r="O212" s="56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AR212" s="13" t="s">
        <v>146</v>
      </c>
      <c r="AT212" s="13" t="s">
        <v>142</v>
      </c>
      <c r="AU212" s="13" t="s">
        <v>82</v>
      </c>
      <c r="AY212" s="13" t="s">
        <v>139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13" t="s">
        <v>82</v>
      </c>
      <c r="BK212" s="181">
        <f>ROUND(I212*H212,2)</f>
        <v>0</v>
      </c>
      <c r="BL212" s="13" t="s">
        <v>146</v>
      </c>
      <c r="BM212" s="13" t="s">
        <v>1602</v>
      </c>
    </row>
    <row r="213" spans="2:65" s="1" customFormat="1" ht="11.25">
      <c r="B213" s="30"/>
      <c r="C213" s="31"/>
      <c r="D213" s="182" t="s">
        <v>148</v>
      </c>
      <c r="E213" s="31"/>
      <c r="F213" s="183" t="s">
        <v>1601</v>
      </c>
      <c r="G213" s="31"/>
      <c r="H213" s="31"/>
      <c r="I213" s="99"/>
      <c r="J213" s="31"/>
      <c r="K213" s="31"/>
      <c r="L213" s="34"/>
      <c r="M213" s="184"/>
      <c r="N213" s="56"/>
      <c r="O213" s="56"/>
      <c r="P213" s="56"/>
      <c r="Q213" s="56"/>
      <c r="R213" s="56"/>
      <c r="S213" s="56"/>
      <c r="T213" s="57"/>
      <c r="AT213" s="13" t="s">
        <v>148</v>
      </c>
      <c r="AU213" s="13" t="s">
        <v>82</v>
      </c>
    </row>
    <row r="214" spans="2:65" s="1" customFormat="1" ht="16.5" customHeight="1">
      <c r="B214" s="30"/>
      <c r="C214" s="170" t="s">
        <v>459</v>
      </c>
      <c r="D214" s="170" t="s">
        <v>142</v>
      </c>
      <c r="E214" s="171" t="s">
        <v>1603</v>
      </c>
      <c r="F214" s="172" t="s">
        <v>1604</v>
      </c>
      <c r="G214" s="173" t="s">
        <v>453</v>
      </c>
      <c r="H214" s="174">
        <v>1</v>
      </c>
      <c r="I214" s="175"/>
      <c r="J214" s="176">
        <f>ROUND(I214*H214,2)</f>
        <v>0</v>
      </c>
      <c r="K214" s="172" t="s">
        <v>1462</v>
      </c>
      <c r="L214" s="34"/>
      <c r="M214" s="177" t="s">
        <v>19</v>
      </c>
      <c r="N214" s="178" t="s">
        <v>45</v>
      </c>
      <c r="O214" s="56"/>
      <c r="P214" s="179">
        <f>O214*H214</f>
        <v>0</v>
      </c>
      <c r="Q214" s="179">
        <v>0</v>
      </c>
      <c r="R214" s="179">
        <f>Q214*H214</f>
        <v>0</v>
      </c>
      <c r="S214" s="179">
        <v>0</v>
      </c>
      <c r="T214" s="180">
        <f>S214*H214</f>
        <v>0</v>
      </c>
      <c r="AR214" s="13" t="s">
        <v>146</v>
      </c>
      <c r="AT214" s="13" t="s">
        <v>142</v>
      </c>
      <c r="AU214" s="13" t="s">
        <v>82</v>
      </c>
      <c r="AY214" s="13" t="s">
        <v>139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3" t="s">
        <v>82</v>
      </c>
      <c r="BK214" s="181">
        <f>ROUND(I214*H214,2)</f>
        <v>0</v>
      </c>
      <c r="BL214" s="13" t="s">
        <v>146</v>
      </c>
      <c r="BM214" s="13" t="s">
        <v>1605</v>
      </c>
    </row>
    <row r="215" spans="2:65" s="1" customFormat="1" ht="11.25">
      <c r="B215" s="30"/>
      <c r="C215" s="31"/>
      <c r="D215" s="182" t="s">
        <v>148</v>
      </c>
      <c r="E215" s="31"/>
      <c r="F215" s="183" t="s">
        <v>1604</v>
      </c>
      <c r="G215" s="31"/>
      <c r="H215" s="31"/>
      <c r="I215" s="99"/>
      <c r="J215" s="31"/>
      <c r="K215" s="31"/>
      <c r="L215" s="34"/>
      <c r="M215" s="184"/>
      <c r="N215" s="56"/>
      <c r="O215" s="56"/>
      <c r="P215" s="56"/>
      <c r="Q215" s="56"/>
      <c r="R215" s="56"/>
      <c r="S215" s="56"/>
      <c r="T215" s="57"/>
      <c r="AT215" s="13" t="s">
        <v>148</v>
      </c>
      <c r="AU215" s="13" t="s">
        <v>82</v>
      </c>
    </row>
    <row r="216" spans="2:65" s="1" customFormat="1" ht="16.5" customHeight="1">
      <c r="B216" s="30"/>
      <c r="C216" s="170" t="s">
        <v>464</v>
      </c>
      <c r="D216" s="170" t="s">
        <v>142</v>
      </c>
      <c r="E216" s="171" t="s">
        <v>1606</v>
      </c>
      <c r="F216" s="172" t="s">
        <v>1607</v>
      </c>
      <c r="G216" s="173" t="s">
        <v>453</v>
      </c>
      <c r="H216" s="174">
        <v>2</v>
      </c>
      <c r="I216" s="175"/>
      <c r="J216" s="176">
        <f>ROUND(I216*H216,2)</f>
        <v>0</v>
      </c>
      <c r="K216" s="172" t="s">
        <v>1462</v>
      </c>
      <c r="L216" s="34"/>
      <c r="M216" s="177" t="s">
        <v>19</v>
      </c>
      <c r="N216" s="178" t="s">
        <v>45</v>
      </c>
      <c r="O216" s="56"/>
      <c r="P216" s="179">
        <f>O216*H216</f>
        <v>0</v>
      </c>
      <c r="Q216" s="179">
        <v>0</v>
      </c>
      <c r="R216" s="179">
        <f>Q216*H216</f>
        <v>0</v>
      </c>
      <c r="S216" s="179">
        <v>0</v>
      </c>
      <c r="T216" s="180">
        <f>S216*H216</f>
        <v>0</v>
      </c>
      <c r="AR216" s="13" t="s">
        <v>146</v>
      </c>
      <c r="AT216" s="13" t="s">
        <v>142</v>
      </c>
      <c r="AU216" s="13" t="s">
        <v>82</v>
      </c>
      <c r="AY216" s="13" t="s">
        <v>139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3" t="s">
        <v>82</v>
      </c>
      <c r="BK216" s="181">
        <f>ROUND(I216*H216,2)</f>
        <v>0</v>
      </c>
      <c r="BL216" s="13" t="s">
        <v>146</v>
      </c>
      <c r="BM216" s="13" t="s">
        <v>1608</v>
      </c>
    </row>
    <row r="217" spans="2:65" s="1" customFormat="1" ht="11.25">
      <c r="B217" s="30"/>
      <c r="C217" s="31"/>
      <c r="D217" s="182" t="s">
        <v>148</v>
      </c>
      <c r="E217" s="31"/>
      <c r="F217" s="183" t="s">
        <v>1609</v>
      </c>
      <c r="G217" s="31"/>
      <c r="H217" s="31"/>
      <c r="I217" s="99"/>
      <c r="J217" s="31"/>
      <c r="K217" s="31"/>
      <c r="L217" s="34"/>
      <c r="M217" s="184"/>
      <c r="N217" s="56"/>
      <c r="O217" s="56"/>
      <c r="P217" s="56"/>
      <c r="Q217" s="56"/>
      <c r="R217" s="56"/>
      <c r="S217" s="56"/>
      <c r="T217" s="57"/>
      <c r="AT217" s="13" t="s">
        <v>148</v>
      </c>
      <c r="AU217" s="13" t="s">
        <v>82</v>
      </c>
    </row>
    <row r="218" spans="2:65" s="1" customFormat="1" ht="16.5" customHeight="1">
      <c r="B218" s="30"/>
      <c r="C218" s="170" t="s">
        <v>468</v>
      </c>
      <c r="D218" s="170" t="s">
        <v>142</v>
      </c>
      <c r="E218" s="171" t="s">
        <v>1610</v>
      </c>
      <c r="F218" s="172" t="s">
        <v>1611</v>
      </c>
      <c r="G218" s="173" t="s">
        <v>453</v>
      </c>
      <c r="H218" s="174">
        <v>2</v>
      </c>
      <c r="I218" s="175"/>
      <c r="J218" s="176">
        <f>ROUND(I218*H218,2)</f>
        <v>0</v>
      </c>
      <c r="K218" s="172" t="s">
        <v>1462</v>
      </c>
      <c r="L218" s="34"/>
      <c r="M218" s="177" t="s">
        <v>19</v>
      </c>
      <c r="N218" s="178" t="s">
        <v>45</v>
      </c>
      <c r="O218" s="56"/>
      <c r="P218" s="179">
        <f>O218*H218</f>
        <v>0</v>
      </c>
      <c r="Q218" s="179">
        <v>0</v>
      </c>
      <c r="R218" s="179">
        <f>Q218*H218</f>
        <v>0</v>
      </c>
      <c r="S218" s="179">
        <v>0</v>
      </c>
      <c r="T218" s="180">
        <f>S218*H218</f>
        <v>0</v>
      </c>
      <c r="AR218" s="13" t="s">
        <v>146</v>
      </c>
      <c r="AT218" s="13" t="s">
        <v>142</v>
      </c>
      <c r="AU218" s="13" t="s">
        <v>82</v>
      </c>
      <c r="AY218" s="13" t="s">
        <v>139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3" t="s">
        <v>82</v>
      </c>
      <c r="BK218" s="181">
        <f>ROUND(I218*H218,2)</f>
        <v>0</v>
      </c>
      <c r="BL218" s="13" t="s">
        <v>146</v>
      </c>
      <c r="BM218" s="13" t="s">
        <v>1612</v>
      </c>
    </row>
    <row r="219" spans="2:65" s="1" customFormat="1" ht="11.25">
      <c r="B219" s="30"/>
      <c r="C219" s="31"/>
      <c r="D219" s="182" t="s">
        <v>148</v>
      </c>
      <c r="E219" s="31"/>
      <c r="F219" s="183" t="s">
        <v>1611</v>
      </c>
      <c r="G219" s="31"/>
      <c r="H219" s="31"/>
      <c r="I219" s="99"/>
      <c r="J219" s="31"/>
      <c r="K219" s="31"/>
      <c r="L219" s="34"/>
      <c r="M219" s="184"/>
      <c r="N219" s="56"/>
      <c r="O219" s="56"/>
      <c r="P219" s="56"/>
      <c r="Q219" s="56"/>
      <c r="R219" s="56"/>
      <c r="S219" s="56"/>
      <c r="T219" s="57"/>
      <c r="AT219" s="13" t="s">
        <v>148</v>
      </c>
      <c r="AU219" s="13" t="s">
        <v>82</v>
      </c>
    </row>
    <row r="220" spans="2:65" s="1" customFormat="1" ht="16.5" customHeight="1">
      <c r="B220" s="30"/>
      <c r="C220" s="170" t="s">
        <v>472</v>
      </c>
      <c r="D220" s="170" t="s">
        <v>142</v>
      </c>
      <c r="E220" s="171" t="s">
        <v>1613</v>
      </c>
      <c r="F220" s="172" t="s">
        <v>1614</v>
      </c>
      <c r="G220" s="173" t="s">
        <v>453</v>
      </c>
      <c r="H220" s="174">
        <v>1</v>
      </c>
      <c r="I220" s="175"/>
      <c r="J220" s="176">
        <f>ROUND(I220*H220,2)</f>
        <v>0</v>
      </c>
      <c r="K220" s="172" t="s">
        <v>1462</v>
      </c>
      <c r="L220" s="34"/>
      <c r="M220" s="177" t="s">
        <v>19</v>
      </c>
      <c r="N220" s="178" t="s">
        <v>45</v>
      </c>
      <c r="O220" s="56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AR220" s="13" t="s">
        <v>146</v>
      </c>
      <c r="AT220" s="13" t="s">
        <v>142</v>
      </c>
      <c r="AU220" s="13" t="s">
        <v>82</v>
      </c>
      <c r="AY220" s="13" t="s">
        <v>139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3" t="s">
        <v>82</v>
      </c>
      <c r="BK220" s="181">
        <f>ROUND(I220*H220,2)</f>
        <v>0</v>
      </c>
      <c r="BL220" s="13" t="s">
        <v>146</v>
      </c>
      <c r="BM220" s="13" t="s">
        <v>1615</v>
      </c>
    </row>
    <row r="221" spans="2:65" s="1" customFormat="1" ht="11.25">
      <c r="B221" s="30"/>
      <c r="C221" s="31"/>
      <c r="D221" s="182" t="s">
        <v>148</v>
      </c>
      <c r="E221" s="31"/>
      <c r="F221" s="183" t="s">
        <v>1614</v>
      </c>
      <c r="G221" s="31"/>
      <c r="H221" s="31"/>
      <c r="I221" s="99"/>
      <c r="J221" s="31"/>
      <c r="K221" s="31"/>
      <c r="L221" s="34"/>
      <c r="M221" s="184"/>
      <c r="N221" s="56"/>
      <c r="O221" s="56"/>
      <c r="P221" s="56"/>
      <c r="Q221" s="56"/>
      <c r="R221" s="56"/>
      <c r="S221" s="56"/>
      <c r="T221" s="57"/>
      <c r="AT221" s="13" t="s">
        <v>148</v>
      </c>
      <c r="AU221" s="13" t="s">
        <v>82</v>
      </c>
    </row>
    <row r="222" spans="2:65" s="1" customFormat="1" ht="16.5" customHeight="1">
      <c r="B222" s="30"/>
      <c r="C222" s="170" t="s">
        <v>476</v>
      </c>
      <c r="D222" s="170" t="s">
        <v>142</v>
      </c>
      <c r="E222" s="171" t="s">
        <v>1616</v>
      </c>
      <c r="F222" s="172" t="s">
        <v>1617</v>
      </c>
      <c r="G222" s="173" t="s">
        <v>453</v>
      </c>
      <c r="H222" s="174">
        <v>2</v>
      </c>
      <c r="I222" s="175"/>
      <c r="J222" s="176">
        <f>ROUND(I222*H222,2)</f>
        <v>0</v>
      </c>
      <c r="K222" s="172" t="s">
        <v>1462</v>
      </c>
      <c r="L222" s="34"/>
      <c r="M222" s="177" t="s">
        <v>19</v>
      </c>
      <c r="N222" s="178" t="s">
        <v>45</v>
      </c>
      <c r="O222" s="56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AR222" s="13" t="s">
        <v>146</v>
      </c>
      <c r="AT222" s="13" t="s">
        <v>142</v>
      </c>
      <c r="AU222" s="13" t="s">
        <v>82</v>
      </c>
      <c r="AY222" s="13" t="s">
        <v>139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3" t="s">
        <v>82</v>
      </c>
      <c r="BK222" s="181">
        <f>ROUND(I222*H222,2)</f>
        <v>0</v>
      </c>
      <c r="BL222" s="13" t="s">
        <v>146</v>
      </c>
      <c r="BM222" s="13" t="s">
        <v>1618</v>
      </c>
    </row>
    <row r="223" spans="2:65" s="1" customFormat="1" ht="11.25">
      <c r="B223" s="30"/>
      <c r="C223" s="31"/>
      <c r="D223" s="182" t="s">
        <v>148</v>
      </c>
      <c r="E223" s="31"/>
      <c r="F223" s="183" t="s">
        <v>1619</v>
      </c>
      <c r="G223" s="31"/>
      <c r="H223" s="31"/>
      <c r="I223" s="99"/>
      <c r="J223" s="31"/>
      <c r="K223" s="31"/>
      <c r="L223" s="34"/>
      <c r="M223" s="184"/>
      <c r="N223" s="56"/>
      <c r="O223" s="56"/>
      <c r="P223" s="56"/>
      <c r="Q223" s="56"/>
      <c r="R223" s="56"/>
      <c r="S223" s="56"/>
      <c r="T223" s="57"/>
      <c r="AT223" s="13" t="s">
        <v>148</v>
      </c>
      <c r="AU223" s="13" t="s">
        <v>82</v>
      </c>
    </row>
    <row r="224" spans="2:65" s="1" customFormat="1" ht="16.5" customHeight="1">
      <c r="B224" s="30"/>
      <c r="C224" s="170" t="s">
        <v>484</v>
      </c>
      <c r="D224" s="170" t="s">
        <v>142</v>
      </c>
      <c r="E224" s="171" t="s">
        <v>1620</v>
      </c>
      <c r="F224" s="172" t="s">
        <v>1621</v>
      </c>
      <c r="G224" s="173" t="s">
        <v>453</v>
      </c>
      <c r="H224" s="174">
        <v>16</v>
      </c>
      <c r="I224" s="175"/>
      <c r="J224" s="176">
        <f>ROUND(I224*H224,2)</f>
        <v>0</v>
      </c>
      <c r="K224" s="172" t="s">
        <v>1462</v>
      </c>
      <c r="L224" s="34"/>
      <c r="M224" s="177" t="s">
        <v>19</v>
      </c>
      <c r="N224" s="178" t="s">
        <v>45</v>
      </c>
      <c r="O224" s="56"/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AR224" s="13" t="s">
        <v>146</v>
      </c>
      <c r="AT224" s="13" t="s">
        <v>142</v>
      </c>
      <c r="AU224" s="13" t="s">
        <v>82</v>
      </c>
      <c r="AY224" s="13" t="s">
        <v>139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3" t="s">
        <v>82</v>
      </c>
      <c r="BK224" s="181">
        <f>ROUND(I224*H224,2)</f>
        <v>0</v>
      </c>
      <c r="BL224" s="13" t="s">
        <v>146</v>
      </c>
      <c r="BM224" s="13" t="s">
        <v>1622</v>
      </c>
    </row>
    <row r="225" spans="2:65" s="1" customFormat="1" ht="11.25">
      <c r="B225" s="30"/>
      <c r="C225" s="31"/>
      <c r="D225" s="182" t="s">
        <v>148</v>
      </c>
      <c r="E225" s="31"/>
      <c r="F225" s="183" t="s">
        <v>1621</v>
      </c>
      <c r="G225" s="31"/>
      <c r="H225" s="31"/>
      <c r="I225" s="99"/>
      <c r="J225" s="31"/>
      <c r="K225" s="31"/>
      <c r="L225" s="34"/>
      <c r="M225" s="184"/>
      <c r="N225" s="56"/>
      <c r="O225" s="56"/>
      <c r="P225" s="56"/>
      <c r="Q225" s="56"/>
      <c r="R225" s="56"/>
      <c r="S225" s="56"/>
      <c r="T225" s="57"/>
      <c r="AT225" s="13" t="s">
        <v>148</v>
      </c>
      <c r="AU225" s="13" t="s">
        <v>82</v>
      </c>
    </row>
    <row r="226" spans="2:65" s="1" customFormat="1" ht="16.5" customHeight="1">
      <c r="B226" s="30"/>
      <c r="C226" s="170" t="s">
        <v>489</v>
      </c>
      <c r="D226" s="170" t="s">
        <v>142</v>
      </c>
      <c r="E226" s="171" t="s">
        <v>1623</v>
      </c>
      <c r="F226" s="172" t="s">
        <v>1624</v>
      </c>
      <c r="G226" s="173" t="s">
        <v>453</v>
      </c>
      <c r="H226" s="174">
        <v>1</v>
      </c>
      <c r="I226" s="175"/>
      <c r="J226" s="176">
        <f>ROUND(I226*H226,2)</f>
        <v>0</v>
      </c>
      <c r="K226" s="172" t="s">
        <v>1462</v>
      </c>
      <c r="L226" s="34"/>
      <c r="M226" s="177" t="s">
        <v>19</v>
      </c>
      <c r="N226" s="178" t="s">
        <v>45</v>
      </c>
      <c r="O226" s="56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AR226" s="13" t="s">
        <v>146</v>
      </c>
      <c r="AT226" s="13" t="s">
        <v>142</v>
      </c>
      <c r="AU226" s="13" t="s">
        <v>82</v>
      </c>
      <c r="AY226" s="13" t="s">
        <v>139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3" t="s">
        <v>82</v>
      </c>
      <c r="BK226" s="181">
        <f>ROUND(I226*H226,2)</f>
        <v>0</v>
      </c>
      <c r="BL226" s="13" t="s">
        <v>146</v>
      </c>
      <c r="BM226" s="13" t="s">
        <v>1625</v>
      </c>
    </row>
    <row r="227" spans="2:65" s="1" customFormat="1" ht="11.25">
      <c r="B227" s="30"/>
      <c r="C227" s="31"/>
      <c r="D227" s="182" t="s">
        <v>148</v>
      </c>
      <c r="E227" s="31"/>
      <c r="F227" s="183" t="s">
        <v>1624</v>
      </c>
      <c r="G227" s="31"/>
      <c r="H227" s="31"/>
      <c r="I227" s="99"/>
      <c r="J227" s="31"/>
      <c r="K227" s="31"/>
      <c r="L227" s="34"/>
      <c r="M227" s="184"/>
      <c r="N227" s="56"/>
      <c r="O227" s="56"/>
      <c r="P227" s="56"/>
      <c r="Q227" s="56"/>
      <c r="R227" s="56"/>
      <c r="S227" s="56"/>
      <c r="T227" s="57"/>
      <c r="AT227" s="13" t="s">
        <v>148</v>
      </c>
      <c r="AU227" s="13" t="s">
        <v>82</v>
      </c>
    </row>
    <row r="228" spans="2:65" s="1" customFormat="1" ht="16.5" customHeight="1">
      <c r="B228" s="30"/>
      <c r="C228" s="170" t="s">
        <v>494</v>
      </c>
      <c r="D228" s="170" t="s">
        <v>142</v>
      </c>
      <c r="E228" s="171" t="s">
        <v>1626</v>
      </c>
      <c r="F228" s="172" t="s">
        <v>1627</v>
      </c>
      <c r="G228" s="173" t="s">
        <v>453</v>
      </c>
      <c r="H228" s="174">
        <v>1</v>
      </c>
      <c r="I228" s="175"/>
      <c r="J228" s="176">
        <f>ROUND(I228*H228,2)</f>
        <v>0</v>
      </c>
      <c r="K228" s="172" t="s">
        <v>1462</v>
      </c>
      <c r="L228" s="34"/>
      <c r="M228" s="177" t="s">
        <v>19</v>
      </c>
      <c r="N228" s="178" t="s">
        <v>45</v>
      </c>
      <c r="O228" s="56"/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AR228" s="13" t="s">
        <v>146</v>
      </c>
      <c r="AT228" s="13" t="s">
        <v>142</v>
      </c>
      <c r="AU228" s="13" t="s">
        <v>82</v>
      </c>
      <c r="AY228" s="13" t="s">
        <v>139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3" t="s">
        <v>82</v>
      </c>
      <c r="BK228" s="181">
        <f>ROUND(I228*H228,2)</f>
        <v>0</v>
      </c>
      <c r="BL228" s="13" t="s">
        <v>146</v>
      </c>
      <c r="BM228" s="13" t="s">
        <v>1628</v>
      </c>
    </row>
    <row r="229" spans="2:65" s="1" customFormat="1" ht="11.25">
      <c r="B229" s="30"/>
      <c r="C229" s="31"/>
      <c r="D229" s="182" t="s">
        <v>148</v>
      </c>
      <c r="E229" s="31"/>
      <c r="F229" s="183" t="s">
        <v>1627</v>
      </c>
      <c r="G229" s="31"/>
      <c r="H229" s="31"/>
      <c r="I229" s="99"/>
      <c r="J229" s="31"/>
      <c r="K229" s="31"/>
      <c r="L229" s="34"/>
      <c r="M229" s="184"/>
      <c r="N229" s="56"/>
      <c r="O229" s="56"/>
      <c r="P229" s="56"/>
      <c r="Q229" s="56"/>
      <c r="R229" s="56"/>
      <c r="S229" s="56"/>
      <c r="T229" s="57"/>
      <c r="AT229" s="13" t="s">
        <v>148</v>
      </c>
      <c r="AU229" s="13" t="s">
        <v>82</v>
      </c>
    </row>
    <row r="230" spans="2:65" s="10" customFormat="1" ht="25.9" customHeight="1">
      <c r="B230" s="154"/>
      <c r="C230" s="155"/>
      <c r="D230" s="156" t="s">
        <v>73</v>
      </c>
      <c r="E230" s="157" t="s">
        <v>1629</v>
      </c>
      <c r="F230" s="157" t="s">
        <v>1630</v>
      </c>
      <c r="G230" s="155"/>
      <c r="H230" s="155"/>
      <c r="I230" s="158"/>
      <c r="J230" s="159">
        <f>BK230</f>
        <v>0</v>
      </c>
      <c r="K230" s="155"/>
      <c r="L230" s="160"/>
      <c r="M230" s="161"/>
      <c r="N230" s="162"/>
      <c r="O230" s="162"/>
      <c r="P230" s="163">
        <f>SUM(P231:P308)</f>
        <v>0</v>
      </c>
      <c r="Q230" s="162"/>
      <c r="R230" s="163">
        <f>SUM(R231:R308)</f>
        <v>0</v>
      </c>
      <c r="S230" s="162"/>
      <c r="T230" s="164">
        <f>SUM(T231:T308)</f>
        <v>0</v>
      </c>
      <c r="AR230" s="165" t="s">
        <v>82</v>
      </c>
      <c r="AT230" s="166" t="s">
        <v>73</v>
      </c>
      <c r="AU230" s="166" t="s">
        <v>74</v>
      </c>
      <c r="AY230" s="165" t="s">
        <v>139</v>
      </c>
      <c r="BK230" s="167">
        <f>SUM(BK231:BK308)</f>
        <v>0</v>
      </c>
    </row>
    <row r="231" spans="2:65" s="1" customFormat="1" ht="33.75" customHeight="1">
      <c r="B231" s="30"/>
      <c r="C231" s="170" t="s">
        <v>498</v>
      </c>
      <c r="D231" s="170" t="s">
        <v>142</v>
      </c>
      <c r="E231" s="171" t="s">
        <v>1631</v>
      </c>
      <c r="F231" s="172" t="s">
        <v>1632</v>
      </c>
      <c r="G231" s="173" t="s">
        <v>453</v>
      </c>
      <c r="H231" s="174">
        <v>1</v>
      </c>
      <c r="I231" s="175"/>
      <c r="J231" s="176">
        <f>ROUND(I231*H231,2)</f>
        <v>0</v>
      </c>
      <c r="K231" s="172" t="s">
        <v>1462</v>
      </c>
      <c r="L231" s="34"/>
      <c r="M231" s="177" t="s">
        <v>19</v>
      </c>
      <c r="N231" s="178" t="s">
        <v>45</v>
      </c>
      <c r="O231" s="56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AR231" s="13" t="s">
        <v>146</v>
      </c>
      <c r="AT231" s="13" t="s">
        <v>142</v>
      </c>
      <c r="AU231" s="13" t="s">
        <v>82</v>
      </c>
      <c r="AY231" s="13" t="s">
        <v>139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3" t="s">
        <v>82</v>
      </c>
      <c r="BK231" s="181">
        <f>ROUND(I231*H231,2)</f>
        <v>0</v>
      </c>
      <c r="BL231" s="13" t="s">
        <v>146</v>
      </c>
      <c r="BM231" s="13" t="s">
        <v>1633</v>
      </c>
    </row>
    <row r="232" spans="2:65" s="1" customFormat="1" ht="19.5">
      <c r="B232" s="30"/>
      <c r="C232" s="31"/>
      <c r="D232" s="182" t="s">
        <v>148</v>
      </c>
      <c r="E232" s="31"/>
      <c r="F232" s="183" t="s">
        <v>1634</v>
      </c>
      <c r="G232" s="31"/>
      <c r="H232" s="31"/>
      <c r="I232" s="99"/>
      <c r="J232" s="31"/>
      <c r="K232" s="31"/>
      <c r="L232" s="34"/>
      <c r="M232" s="184"/>
      <c r="N232" s="56"/>
      <c r="O232" s="56"/>
      <c r="P232" s="56"/>
      <c r="Q232" s="56"/>
      <c r="R232" s="56"/>
      <c r="S232" s="56"/>
      <c r="T232" s="57"/>
      <c r="AT232" s="13" t="s">
        <v>148</v>
      </c>
      <c r="AU232" s="13" t="s">
        <v>82</v>
      </c>
    </row>
    <row r="233" spans="2:65" s="1" customFormat="1" ht="16.5" customHeight="1">
      <c r="B233" s="30"/>
      <c r="C233" s="170" t="s">
        <v>503</v>
      </c>
      <c r="D233" s="170" t="s">
        <v>142</v>
      </c>
      <c r="E233" s="171" t="s">
        <v>1635</v>
      </c>
      <c r="F233" s="172" t="s">
        <v>1636</v>
      </c>
      <c r="G233" s="173" t="s">
        <v>453</v>
      </c>
      <c r="H233" s="174">
        <v>1</v>
      </c>
      <c r="I233" s="175"/>
      <c r="J233" s="176">
        <f>ROUND(I233*H233,2)</f>
        <v>0</v>
      </c>
      <c r="K233" s="172" t="s">
        <v>1462</v>
      </c>
      <c r="L233" s="34"/>
      <c r="M233" s="177" t="s">
        <v>19</v>
      </c>
      <c r="N233" s="178" t="s">
        <v>45</v>
      </c>
      <c r="O233" s="56"/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AR233" s="13" t="s">
        <v>146</v>
      </c>
      <c r="AT233" s="13" t="s">
        <v>142</v>
      </c>
      <c r="AU233" s="13" t="s">
        <v>82</v>
      </c>
      <c r="AY233" s="13" t="s">
        <v>139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3" t="s">
        <v>82</v>
      </c>
      <c r="BK233" s="181">
        <f>ROUND(I233*H233,2)</f>
        <v>0</v>
      </c>
      <c r="BL233" s="13" t="s">
        <v>146</v>
      </c>
      <c r="BM233" s="13" t="s">
        <v>1637</v>
      </c>
    </row>
    <row r="234" spans="2:65" s="1" customFormat="1" ht="11.25">
      <c r="B234" s="30"/>
      <c r="C234" s="31"/>
      <c r="D234" s="182" t="s">
        <v>148</v>
      </c>
      <c r="E234" s="31"/>
      <c r="F234" s="183" t="s">
        <v>1636</v>
      </c>
      <c r="G234" s="31"/>
      <c r="H234" s="31"/>
      <c r="I234" s="99"/>
      <c r="J234" s="31"/>
      <c r="K234" s="31"/>
      <c r="L234" s="34"/>
      <c r="M234" s="184"/>
      <c r="N234" s="56"/>
      <c r="O234" s="56"/>
      <c r="P234" s="56"/>
      <c r="Q234" s="56"/>
      <c r="R234" s="56"/>
      <c r="S234" s="56"/>
      <c r="T234" s="57"/>
      <c r="AT234" s="13" t="s">
        <v>148</v>
      </c>
      <c r="AU234" s="13" t="s">
        <v>82</v>
      </c>
    </row>
    <row r="235" spans="2:65" s="1" customFormat="1" ht="16.5" customHeight="1">
      <c r="B235" s="30"/>
      <c r="C235" s="170" t="s">
        <v>508</v>
      </c>
      <c r="D235" s="170" t="s">
        <v>142</v>
      </c>
      <c r="E235" s="171" t="s">
        <v>1638</v>
      </c>
      <c r="F235" s="172" t="s">
        <v>1639</v>
      </c>
      <c r="G235" s="173" t="s">
        <v>453</v>
      </c>
      <c r="H235" s="174">
        <v>2</v>
      </c>
      <c r="I235" s="175"/>
      <c r="J235" s="176">
        <f>ROUND(I235*H235,2)</f>
        <v>0</v>
      </c>
      <c r="K235" s="172" t="s">
        <v>1462</v>
      </c>
      <c r="L235" s="34"/>
      <c r="M235" s="177" t="s">
        <v>19</v>
      </c>
      <c r="N235" s="178" t="s">
        <v>45</v>
      </c>
      <c r="O235" s="56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AR235" s="13" t="s">
        <v>146</v>
      </c>
      <c r="AT235" s="13" t="s">
        <v>142</v>
      </c>
      <c r="AU235" s="13" t="s">
        <v>82</v>
      </c>
      <c r="AY235" s="13" t="s">
        <v>139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3" t="s">
        <v>82</v>
      </c>
      <c r="BK235" s="181">
        <f>ROUND(I235*H235,2)</f>
        <v>0</v>
      </c>
      <c r="BL235" s="13" t="s">
        <v>146</v>
      </c>
      <c r="BM235" s="13" t="s">
        <v>1640</v>
      </c>
    </row>
    <row r="236" spans="2:65" s="1" customFormat="1" ht="11.25">
      <c r="B236" s="30"/>
      <c r="C236" s="31"/>
      <c r="D236" s="182" t="s">
        <v>148</v>
      </c>
      <c r="E236" s="31"/>
      <c r="F236" s="183" t="s">
        <v>1639</v>
      </c>
      <c r="G236" s="31"/>
      <c r="H236" s="31"/>
      <c r="I236" s="99"/>
      <c r="J236" s="31"/>
      <c r="K236" s="31"/>
      <c r="L236" s="34"/>
      <c r="M236" s="184"/>
      <c r="N236" s="56"/>
      <c r="O236" s="56"/>
      <c r="P236" s="56"/>
      <c r="Q236" s="56"/>
      <c r="R236" s="56"/>
      <c r="S236" s="56"/>
      <c r="T236" s="57"/>
      <c r="AT236" s="13" t="s">
        <v>148</v>
      </c>
      <c r="AU236" s="13" t="s">
        <v>82</v>
      </c>
    </row>
    <row r="237" spans="2:65" s="1" customFormat="1" ht="16.5" customHeight="1">
      <c r="B237" s="30"/>
      <c r="C237" s="170" t="s">
        <v>512</v>
      </c>
      <c r="D237" s="170" t="s">
        <v>142</v>
      </c>
      <c r="E237" s="171" t="s">
        <v>1641</v>
      </c>
      <c r="F237" s="172" t="s">
        <v>1642</v>
      </c>
      <c r="G237" s="173" t="s">
        <v>453</v>
      </c>
      <c r="H237" s="174">
        <v>2</v>
      </c>
      <c r="I237" s="175"/>
      <c r="J237" s="176">
        <f>ROUND(I237*H237,2)</f>
        <v>0</v>
      </c>
      <c r="K237" s="172" t="s">
        <v>1462</v>
      </c>
      <c r="L237" s="34"/>
      <c r="M237" s="177" t="s">
        <v>19</v>
      </c>
      <c r="N237" s="178" t="s">
        <v>45</v>
      </c>
      <c r="O237" s="56"/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AR237" s="13" t="s">
        <v>146</v>
      </c>
      <c r="AT237" s="13" t="s">
        <v>142</v>
      </c>
      <c r="AU237" s="13" t="s">
        <v>82</v>
      </c>
      <c r="AY237" s="13" t="s">
        <v>139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3" t="s">
        <v>82</v>
      </c>
      <c r="BK237" s="181">
        <f>ROUND(I237*H237,2)</f>
        <v>0</v>
      </c>
      <c r="BL237" s="13" t="s">
        <v>146</v>
      </c>
      <c r="BM237" s="13" t="s">
        <v>1643</v>
      </c>
    </row>
    <row r="238" spans="2:65" s="1" customFormat="1" ht="11.25">
      <c r="B238" s="30"/>
      <c r="C238" s="31"/>
      <c r="D238" s="182" t="s">
        <v>148</v>
      </c>
      <c r="E238" s="31"/>
      <c r="F238" s="183" t="s">
        <v>1642</v>
      </c>
      <c r="G238" s="31"/>
      <c r="H238" s="31"/>
      <c r="I238" s="99"/>
      <c r="J238" s="31"/>
      <c r="K238" s="31"/>
      <c r="L238" s="34"/>
      <c r="M238" s="184"/>
      <c r="N238" s="56"/>
      <c r="O238" s="56"/>
      <c r="P238" s="56"/>
      <c r="Q238" s="56"/>
      <c r="R238" s="56"/>
      <c r="S238" s="56"/>
      <c r="T238" s="57"/>
      <c r="AT238" s="13" t="s">
        <v>148</v>
      </c>
      <c r="AU238" s="13" t="s">
        <v>82</v>
      </c>
    </row>
    <row r="239" spans="2:65" s="1" customFormat="1" ht="16.5" customHeight="1">
      <c r="B239" s="30"/>
      <c r="C239" s="170" t="s">
        <v>519</v>
      </c>
      <c r="D239" s="170" t="s">
        <v>142</v>
      </c>
      <c r="E239" s="171" t="s">
        <v>1644</v>
      </c>
      <c r="F239" s="172" t="s">
        <v>1645</v>
      </c>
      <c r="G239" s="173" t="s">
        <v>269</v>
      </c>
      <c r="H239" s="174">
        <v>1</v>
      </c>
      <c r="I239" s="175"/>
      <c r="J239" s="176">
        <f>ROUND(I239*H239,2)</f>
        <v>0</v>
      </c>
      <c r="K239" s="172" t="s">
        <v>1462</v>
      </c>
      <c r="L239" s="34"/>
      <c r="M239" s="177" t="s">
        <v>19</v>
      </c>
      <c r="N239" s="178" t="s">
        <v>45</v>
      </c>
      <c r="O239" s="56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13" t="s">
        <v>146</v>
      </c>
      <c r="AT239" s="13" t="s">
        <v>142</v>
      </c>
      <c r="AU239" s="13" t="s">
        <v>82</v>
      </c>
      <c r="AY239" s="13" t="s">
        <v>139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3" t="s">
        <v>82</v>
      </c>
      <c r="BK239" s="181">
        <f>ROUND(I239*H239,2)</f>
        <v>0</v>
      </c>
      <c r="BL239" s="13" t="s">
        <v>146</v>
      </c>
      <c r="BM239" s="13" t="s">
        <v>1646</v>
      </c>
    </row>
    <row r="240" spans="2:65" s="1" customFormat="1" ht="11.25">
      <c r="B240" s="30"/>
      <c r="C240" s="31"/>
      <c r="D240" s="182" t="s">
        <v>148</v>
      </c>
      <c r="E240" s="31"/>
      <c r="F240" s="183" t="s">
        <v>1647</v>
      </c>
      <c r="G240" s="31"/>
      <c r="H240" s="31"/>
      <c r="I240" s="99"/>
      <c r="J240" s="31"/>
      <c r="K240" s="31"/>
      <c r="L240" s="34"/>
      <c r="M240" s="184"/>
      <c r="N240" s="56"/>
      <c r="O240" s="56"/>
      <c r="P240" s="56"/>
      <c r="Q240" s="56"/>
      <c r="R240" s="56"/>
      <c r="S240" s="56"/>
      <c r="T240" s="57"/>
      <c r="AT240" s="13" t="s">
        <v>148</v>
      </c>
      <c r="AU240" s="13" t="s">
        <v>82</v>
      </c>
    </row>
    <row r="241" spans="2:65" s="1" customFormat="1" ht="16.5" customHeight="1">
      <c r="B241" s="30"/>
      <c r="C241" s="170" t="s">
        <v>524</v>
      </c>
      <c r="D241" s="170" t="s">
        <v>142</v>
      </c>
      <c r="E241" s="171" t="s">
        <v>1648</v>
      </c>
      <c r="F241" s="172" t="s">
        <v>1649</v>
      </c>
      <c r="G241" s="173" t="s">
        <v>453</v>
      </c>
      <c r="H241" s="174">
        <v>1</v>
      </c>
      <c r="I241" s="175"/>
      <c r="J241" s="176">
        <f>ROUND(I241*H241,2)</f>
        <v>0</v>
      </c>
      <c r="K241" s="172" t="s">
        <v>1462</v>
      </c>
      <c r="L241" s="34"/>
      <c r="M241" s="177" t="s">
        <v>19</v>
      </c>
      <c r="N241" s="178" t="s">
        <v>45</v>
      </c>
      <c r="O241" s="56"/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AR241" s="13" t="s">
        <v>146</v>
      </c>
      <c r="AT241" s="13" t="s">
        <v>142</v>
      </c>
      <c r="AU241" s="13" t="s">
        <v>82</v>
      </c>
      <c r="AY241" s="13" t="s">
        <v>139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13" t="s">
        <v>82</v>
      </c>
      <c r="BK241" s="181">
        <f>ROUND(I241*H241,2)</f>
        <v>0</v>
      </c>
      <c r="BL241" s="13" t="s">
        <v>146</v>
      </c>
      <c r="BM241" s="13" t="s">
        <v>1650</v>
      </c>
    </row>
    <row r="242" spans="2:65" s="1" customFormat="1" ht="11.25">
      <c r="B242" s="30"/>
      <c r="C242" s="31"/>
      <c r="D242" s="182" t="s">
        <v>148</v>
      </c>
      <c r="E242" s="31"/>
      <c r="F242" s="183" t="s">
        <v>1649</v>
      </c>
      <c r="G242" s="31"/>
      <c r="H242" s="31"/>
      <c r="I242" s="99"/>
      <c r="J242" s="31"/>
      <c r="K242" s="31"/>
      <c r="L242" s="34"/>
      <c r="M242" s="184"/>
      <c r="N242" s="56"/>
      <c r="O242" s="56"/>
      <c r="P242" s="56"/>
      <c r="Q242" s="56"/>
      <c r="R242" s="56"/>
      <c r="S242" s="56"/>
      <c r="T242" s="57"/>
      <c r="AT242" s="13" t="s">
        <v>148</v>
      </c>
      <c r="AU242" s="13" t="s">
        <v>82</v>
      </c>
    </row>
    <row r="243" spans="2:65" s="1" customFormat="1" ht="16.5" customHeight="1">
      <c r="B243" s="30"/>
      <c r="C243" s="170" t="s">
        <v>529</v>
      </c>
      <c r="D243" s="170" t="s">
        <v>142</v>
      </c>
      <c r="E243" s="171" t="s">
        <v>1651</v>
      </c>
      <c r="F243" s="172" t="s">
        <v>1652</v>
      </c>
      <c r="G243" s="173" t="s">
        <v>453</v>
      </c>
      <c r="H243" s="174">
        <v>2</v>
      </c>
      <c r="I243" s="175"/>
      <c r="J243" s="176">
        <f>ROUND(I243*H243,2)</f>
        <v>0</v>
      </c>
      <c r="K243" s="172" t="s">
        <v>1462</v>
      </c>
      <c r="L243" s="34"/>
      <c r="M243" s="177" t="s">
        <v>19</v>
      </c>
      <c r="N243" s="178" t="s">
        <v>45</v>
      </c>
      <c r="O243" s="56"/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AR243" s="13" t="s">
        <v>146</v>
      </c>
      <c r="AT243" s="13" t="s">
        <v>142</v>
      </c>
      <c r="AU243" s="13" t="s">
        <v>82</v>
      </c>
      <c r="AY243" s="13" t="s">
        <v>139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3" t="s">
        <v>82</v>
      </c>
      <c r="BK243" s="181">
        <f>ROUND(I243*H243,2)</f>
        <v>0</v>
      </c>
      <c r="BL243" s="13" t="s">
        <v>146</v>
      </c>
      <c r="BM243" s="13" t="s">
        <v>1653</v>
      </c>
    </row>
    <row r="244" spans="2:65" s="1" customFormat="1" ht="11.25">
      <c r="B244" s="30"/>
      <c r="C244" s="31"/>
      <c r="D244" s="182" t="s">
        <v>148</v>
      </c>
      <c r="E244" s="31"/>
      <c r="F244" s="183" t="s">
        <v>1652</v>
      </c>
      <c r="G244" s="31"/>
      <c r="H244" s="31"/>
      <c r="I244" s="99"/>
      <c r="J244" s="31"/>
      <c r="K244" s="31"/>
      <c r="L244" s="34"/>
      <c r="M244" s="184"/>
      <c r="N244" s="56"/>
      <c r="O244" s="56"/>
      <c r="P244" s="56"/>
      <c r="Q244" s="56"/>
      <c r="R244" s="56"/>
      <c r="S244" s="56"/>
      <c r="T244" s="57"/>
      <c r="AT244" s="13" t="s">
        <v>148</v>
      </c>
      <c r="AU244" s="13" t="s">
        <v>82</v>
      </c>
    </row>
    <row r="245" spans="2:65" s="1" customFormat="1" ht="16.5" customHeight="1">
      <c r="B245" s="30"/>
      <c r="C245" s="170" t="s">
        <v>533</v>
      </c>
      <c r="D245" s="170" t="s">
        <v>142</v>
      </c>
      <c r="E245" s="171" t="s">
        <v>1654</v>
      </c>
      <c r="F245" s="172" t="s">
        <v>1655</v>
      </c>
      <c r="G245" s="173" t="s">
        <v>453</v>
      </c>
      <c r="H245" s="174">
        <v>1</v>
      </c>
      <c r="I245" s="175"/>
      <c r="J245" s="176">
        <f>ROUND(I245*H245,2)</f>
        <v>0</v>
      </c>
      <c r="K245" s="172" t="s">
        <v>1462</v>
      </c>
      <c r="L245" s="34"/>
      <c r="M245" s="177" t="s">
        <v>19</v>
      </c>
      <c r="N245" s="178" t="s">
        <v>45</v>
      </c>
      <c r="O245" s="56"/>
      <c r="P245" s="179">
        <f>O245*H245</f>
        <v>0</v>
      </c>
      <c r="Q245" s="179">
        <v>0</v>
      </c>
      <c r="R245" s="179">
        <f>Q245*H245</f>
        <v>0</v>
      </c>
      <c r="S245" s="179">
        <v>0</v>
      </c>
      <c r="T245" s="180">
        <f>S245*H245</f>
        <v>0</v>
      </c>
      <c r="AR245" s="13" t="s">
        <v>146</v>
      </c>
      <c r="AT245" s="13" t="s">
        <v>142</v>
      </c>
      <c r="AU245" s="13" t="s">
        <v>82</v>
      </c>
      <c r="AY245" s="13" t="s">
        <v>139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3" t="s">
        <v>82</v>
      </c>
      <c r="BK245" s="181">
        <f>ROUND(I245*H245,2)</f>
        <v>0</v>
      </c>
      <c r="BL245" s="13" t="s">
        <v>146</v>
      </c>
      <c r="BM245" s="13" t="s">
        <v>1656</v>
      </c>
    </row>
    <row r="246" spans="2:65" s="1" customFormat="1" ht="11.25">
      <c r="B246" s="30"/>
      <c r="C246" s="31"/>
      <c r="D246" s="182" t="s">
        <v>148</v>
      </c>
      <c r="E246" s="31"/>
      <c r="F246" s="183" t="s">
        <v>1655</v>
      </c>
      <c r="G246" s="31"/>
      <c r="H246" s="31"/>
      <c r="I246" s="99"/>
      <c r="J246" s="31"/>
      <c r="K246" s="31"/>
      <c r="L246" s="34"/>
      <c r="M246" s="184"/>
      <c r="N246" s="56"/>
      <c r="O246" s="56"/>
      <c r="P246" s="56"/>
      <c r="Q246" s="56"/>
      <c r="R246" s="56"/>
      <c r="S246" s="56"/>
      <c r="T246" s="57"/>
      <c r="AT246" s="13" t="s">
        <v>148</v>
      </c>
      <c r="AU246" s="13" t="s">
        <v>82</v>
      </c>
    </row>
    <row r="247" spans="2:65" s="1" customFormat="1" ht="16.5" customHeight="1">
      <c r="B247" s="30"/>
      <c r="C247" s="170" t="s">
        <v>538</v>
      </c>
      <c r="D247" s="170" t="s">
        <v>142</v>
      </c>
      <c r="E247" s="171" t="s">
        <v>1657</v>
      </c>
      <c r="F247" s="172" t="s">
        <v>1658</v>
      </c>
      <c r="G247" s="173" t="s">
        <v>453</v>
      </c>
      <c r="H247" s="174">
        <v>2</v>
      </c>
      <c r="I247" s="175"/>
      <c r="J247" s="176">
        <f>ROUND(I247*H247,2)</f>
        <v>0</v>
      </c>
      <c r="K247" s="172" t="s">
        <v>1462</v>
      </c>
      <c r="L247" s="34"/>
      <c r="M247" s="177" t="s">
        <v>19</v>
      </c>
      <c r="N247" s="178" t="s">
        <v>45</v>
      </c>
      <c r="O247" s="56"/>
      <c r="P247" s="179">
        <f>O247*H247</f>
        <v>0</v>
      </c>
      <c r="Q247" s="179">
        <v>0</v>
      </c>
      <c r="R247" s="179">
        <f>Q247*H247</f>
        <v>0</v>
      </c>
      <c r="S247" s="179">
        <v>0</v>
      </c>
      <c r="T247" s="180">
        <f>S247*H247</f>
        <v>0</v>
      </c>
      <c r="AR247" s="13" t="s">
        <v>146</v>
      </c>
      <c r="AT247" s="13" t="s">
        <v>142</v>
      </c>
      <c r="AU247" s="13" t="s">
        <v>82</v>
      </c>
      <c r="AY247" s="13" t="s">
        <v>139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3" t="s">
        <v>82</v>
      </c>
      <c r="BK247" s="181">
        <f>ROUND(I247*H247,2)</f>
        <v>0</v>
      </c>
      <c r="BL247" s="13" t="s">
        <v>146</v>
      </c>
      <c r="BM247" s="13" t="s">
        <v>1659</v>
      </c>
    </row>
    <row r="248" spans="2:65" s="1" customFormat="1" ht="11.25">
      <c r="B248" s="30"/>
      <c r="C248" s="31"/>
      <c r="D248" s="182" t="s">
        <v>148</v>
      </c>
      <c r="E248" s="31"/>
      <c r="F248" s="183" t="s">
        <v>1658</v>
      </c>
      <c r="G248" s="31"/>
      <c r="H248" s="31"/>
      <c r="I248" s="99"/>
      <c r="J248" s="31"/>
      <c r="K248" s="31"/>
      <c r="L248" s="34"/>
      <c r="M248" s="184"/>
      <c r="N248" s="56"/>
      <c r="O248" s="56"/>
      <c r="P248" s="56"/>
      <c r="Q248" s="56"/>
      <c r="R248" s="56"/>
      <c r="S248" s="56"/>
      <c r="T248" s="57"/>
      <c r="AT248" s="13" t="s">
        <v>148</v>
      </c>
      <c r="AU248" s="13" t="s">
        <v>82</v>
      </c>
    </row>
    <row r="249" spans="2:65" s="1" customFormat="1" ht="16.5" customHeight="1">
      <c r="B249" s="30"/>
      <c r="C249" s="170" t="s">
        <v>543</v>
      </c>
      <c r="D249" s="170" t="s">
        <v>142</v>
      </c>
      <c r="E249" s="171" t="s">
        <v>1660</v>
      </c>
      <c r="F249" s="172" t="s">
        <v>1661</v>
      </c>
      <c r="G249" s="173" t="s">
        <v>453</v>
      </c>
      <c r="H249" s="174">
        <v>2</v>
      </c>
      <c r="I249" s="175"/>
      <c r="J249" s="176">
        <f>ROUND(I249*H249,2)</f>
        <v>0</v>
      </c>
      <c r="K249" s="172" t="s">
        <v>1462</v>
      </c>
      <c r="L249" s="34"/>
      <c r="M249" s="177" t="s">
        <v>19</v>
      </c>
      <c r="N249" s="178" t="s">
        <v>45</v>
      </c>
      <c r="O249" s="56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13" t="s">
        <v>146</v>
      </c>
      <c r="AT249" s="13" t="s">
        <v>142</v>
      </c>
      <c r="AU249" s="13" t="s">
        <v>82</v>
      </c>
      <c r="AY249" s="13" t="s">
        <v>139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3" t="s">
        <v>82</v>
      </c>
      <c r="BK249" s="181">
        <f>ROUND(I249*H249,2)</f>
        <v>0</v>
      </c>
      <c r="BL249" s="13" t="s">
        <v>146</v>
      </c>
      <c r="BM249" s="13" t="s">
        <v>1662</v>
      </c>
    </row>
    <row r="250" spans="2:65" s="1" customFormat="1" ht="11.25">
      <c r="B250" s="30"/>
      <c r="C250" s="31"/>
      <c r="D250" s="182" t="s">
        <v>148</v>
      </c>
      <c r="E250" s="31"/>
      <c r="F250" s="183" t="s">
        <v>1661</v>
      </c>
      <c r="G250" s="31"/>
      <c r="H250" s="31"/>
      <c r="I250" s="99"/>
      <c r="J250" s="31"/>
      <c r="K250" s="31"/>
      <c r="L250" s="34"/>
      <c r="M250" s="184"/>
      <c r="N250" s="56"/>
      <c r="O250" s="56"/>
      <c r="P250" s="56"/>
      <c r="Q250" s="56"/>
      <c r="R250" s="56"/>
      <c r="S250" s="56"/>
      <c r="T250" s="57"/>
      <c r="AT250" s="13" t="s">
        <v>148</v>
      </c>
      <c r="AU250" s="13" t="s">
        <v>82</v>
      </c>
    </row>
    <row r="251" spans="2:65" s="1" customFormat="1" ht="16.5" customHeight="1">
      <c r="B251" s="30"/>
      <c r="C251" s="170" t="s">
        <v>548</v>
      </c>
      <c r="D251" s="170" t="s">
        <v>142</v>
      </c>
      <c r="E251" s="171" t="s">
        <v>1663</v>
      </c>
      <c r="F251" s="172" t="s">
        <v>1664</v>
      </c>
      <c r="G251" s="173" t="s">
        <v>453</v>
      </c>
      <c r="H251" s="174">
        <v>1</v>
      </c>
      <c r="I251" s="175"/>
      <c r="J251" s="176">
        <f>ROUND(I251*H251,2)</f>
        <v>0</v>
      </c>
      <c r="K251" s="172" t="s">
        <v>1462</v>
      </c>
      <c r="L251" s="34"/>
      <c r="M251" s="177" t="s">
        <v>19</v>
      </c>
      <c r="N251" s="178" t="s">
        <v>45</v>
      </c>
      <c r="O251" s="56"/>
      <c r="P251" s="179">
        <f>O251*H251</f>
        <v>0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AR251" s="13" t="s">
        <v>146</v>
      </c>
      <c r="AT251" s="13" t="s">
        <v>142</v>
      </c>
      <c r="AU251" s="13" t="s">
        <v>82</v>
      </c>
      <c r="AY251" s="13" t="s">
        <v>139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13" t="s">
        <v>82</v>
      </c>
      <c r="BK251" s="181">
        <f>ROUND(I251*H251,2)</f>
        <v>0</v>
      </c>
      <c r="BL251" s="13" t="s">
        <v>146</v>
      </c>
      <c r="BM251" s="13" t="s">
        <v>1665</v>
      </c>
    </row>
    <row r="252" spans="2:65" s="1" customFormat="1" ht="11.25">
      <c r="B252" s="30"/>
      <c r="C252" s="31"/>
      <c r="D252" s="182" t="s">
        <v>148</v>
      </c>
      <c r="E252" s="31"/>
      <c r="F252" s="183" t="s">
        <v>1664</v>
      </c>
      <c r="G252" s="31"/>
      <c r="H252" s="31"/>
      <c r="I252" s="99"/>
      <c r="J252" s="31"/>
      <c r="K252" s="31"/>
      <c r="L252" s="34"/>
      <c r="M252" s="184"/>
      <c r="N252" s="56"/>
      <c r="O252" s="56"/>
      <c r="P252" s="56"/>
      <c r="Q252" s="56"/>
      <c r="R252" s="56"/>
      <c r="S252" s="56"/>
      <c r="T252" s="57"/>
      <c r="AT252" s="13" t="s">
        <v>148</v>
      </c>
      <c r="AU252" s="13" t="s">
        <v>82</v>
      </c>
    </row>
    <row r="253" spans="2:65" s="1" customFormat="1" ht="22.5" customHeight="1">
      <c r="B253" s="30"/>
      <c r="C253" s="170" t="s">
        <v>553</v>
      </c>
      <c r="D253" s="170" t="s">
        <v>142</v>
      </c>
      <c r="E253" s="171" t="s">
        <v>1666</v>
      </c>
      <c r="F253" s="172" t="s">
        <v>1667</v>
      </c>
      <c r="G253" s="173" t="s">
        <v>453</v>
      </c>
      <c r="H253" s="174">
        <v>1</v>
      </c>
      <c r="I253" s="175"/>
      <c r="J253" s="176">
        <f>ROUND(I253*H253,2)</f>
        <v>0</v>
      </c>
      <c r="K253" s="172" t="s">
        <v>1462</v>
      </c>
      <c r="L253" s="34"/>
      <c r="M253" s="177" t="s">
        <v>19</v>
      </c>
      <c r="N253" s="178" t="s">
        <v>45</v>
      </c>
      <c r="O253" s="56"/>
      <c r="P253" s="179">
        <f>O253*H253</f>
        <v>0</v>
      </c>
      <c r="Q253" s="179">
        <v>0</v>
      </c>
      <c r="R253" s="179">
        <f>Q253*H253</f>
        <v>0</v>
      </c>
      <c r="S253" s="179">
        <v>0</v>
      </c>
      <c r="T253" s="180">
        <f>S253*H253</f>
        <v>0</v>
      </c>
      <c r="AR253" s="13" t="s">
        <v>146</v>
      </c>
      <c r="AT253" s="13" t="s">
        <v>142</v>
      </c>
      <c r="AU253" s="13" t="s">
        <v>82</v>
      </c>
      <c r="AY253" s="13" t="s">
        <v>139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3" t="s">
        <v>82</v>
      </c>
      <c r="BK253" s="181">
        <f>ROUND(I253*H253,2)</f>
        <v>0</v>
      </c>
      <c r="BL253" s="13" t="s">
        <v>146</v>
      </c>
      <c r="BM253" s="13" t="s">
        <v>1668</v>
      </c>
    </row>
    <row r="254" spans="2:65" s="1" customFormat="1" ht="19.5">
      <c r="B254" s="30"/>
      <c r="C254" s="31"/>
      <c r="D254" s="182" t="s">
        <v>148</v>
      </c>
      <c r="E254" s="31"/>
      <c r="F254" s="183" t="s">
        <v>1669</v>
      </c>
      <c r="G254" s="31"/>
      <c r="H254" s="31"/>
      <c r="I254" s="99"/>
      <c r="J254" s="31"/>
      <c r="K254" s="31"/>
      <c r="L254" s="34"/>
      <c r="M254" s="184"/>
      <c r="N254" s="56"/>
      <c r="O254" s="56"/>
      <c r="P254" s="56"/>
      <c r="Q254" s="56"/>
      <c r="R254" s="56"/>
      <c r="S254" s="56"/>
      <c r="T254" s="57"/>
      <c r="AT254" s="13" t="s">
        <v>148</v>
      </c>
      <c r="AU254" s="13" t="s">
        <v>82</v>
      </c>
    </row>
    <row r="255" spans="2:65" s="1" customFormat="1" ht="16.5" customHeight="1">
      <c r="B255" s="30"/>
      <c r="C255" s="170" t="s">
        <v>558</v>
      </c>
      <c r="D255" s="170" t="s">
        <v>142</v>
      </c>
      <c r="E255" s="171" t="s">
        <v>1670</v>
      </c>
      <c r="F255" s="172" t="s">
        <v>1671</v>
      </c>
      <c r="G255" s="173" t="s">
        <v>453</v>
      </c>
      <c r="H255" s="174">
        <v>4</v>
      </c>
      <c r="I255" s="175"/>
      <c r="J255" s="176">
        <f>ROUND(I255*H255,2)</f>
        <v>0</v>
      </c>
      <c r="K255" s="172" t="s">
        <v>1462</v>
      </c>
      <c r="L255" s="34"/>
      <c r="M255" s="177" t="s">
        <v>19</v>
      </c>
      <c r="N255" s="178" t="s">
        <v>45</v>
      </c>
      <c r="O255" s="56"/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AR255" s="13" t="s">
        <v>146</v>
      </c>
      <c r="AT255" s="13" t="s">
        <v>142</v>
      </c>
      <c r="AU255" s="13" t="s">
        <v>82</v>
      </c>
      <c r="AY255" s="13" t="s">
        <v>139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3" t="s">
        <v>82</v>
      </c>
      <c r="BK255" s="181">
        <f>ROUND(I255*H255,2)</f>
        <v>0</v>
      </c>
      <c r="BL255" s="13" t="s">
        <v>146</v>
      </c>
      <c r="BM255" s="13" t="s">
        <v>1672</v>
      </c>
    </row>
    <row r="256" spans="2:65" s="1" customFormat="1" ht="11.25">
      <c r="B256" s="30"/>
      <c r="C256" s="31"/>
      <c r="D256" s="182" t="s">
        <v>148</v>
      </c>
      <c r="E256" s="31"/>
      <c r="F256" s="183" t="s">
        <v>1671</v>
      </c>
      <c r="G256" s="31"/>
      <c r="H256" s="31"/>
      <c r="I256" s="99"/>
      <c r="J256" s="31"/>
      <c r="K256" s="31"/>
      <c r="L256" s="34"/>
      <c r="M256" s="184"/>
      <c r="N256" s="56"/>
      <c r="O256" s="56"/>
      <c r="P256" s="56"/>
      <c r="Q256" s="56"/>
      <c r="R256" s="56"/>
      <c r="S256" s="56"/>
      <c r="T256" s="57"/>
      <c r="AT256" s="13" t="s">
        <v>148</v>
      </c>
      <c r="AU256" s="13" t="s">
        <v>82</v>
      </c>
    </row>
    <row r="257" spans="2:65" s="1" customFormat="1" ht="16.5" customHeight="1">
      <c r="B257" s="30"/>
      <c r="C257" s="170" t="s">
        <v>563</v>
      </c>
      <c r="D257" s="170" t="s">
        <v>142</v>
      </c>
      <c r="E257" s="171" t="s">
        <v>1673</v>
      </c>
      <c r="F257" s="172" t="s">
        <v>1674</v>
      </c>
      <c r="G257" s="173" t="s">
        <v>453</v>
      </c>
      <c r="H257" s="174">
        <v>1</v>
      </c>
      <c r="I257" s="175"/>
      <c r="J257" s="176">
        <f>ROUND(I257*H257,2)</f>
        <v>0</v>
      </c>
      <c r="K257" s="172" t="s">
        <v>1462</v>
      </c>
      <c r="L257" s="34"/>
      <c r="M257" s="177" t="s">
        <v>19</v>
      </c>
      <c r="N257" s="178" t="s">
        <v>45</v>
      </c>
      <c r="O257" s="56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13" t="s">
        <v>146</v>
      </c>
      <c r="AT257" s="13" t="s">
        <v>142</v>
      </c>
      <c r="AU257" s="13" t="s">
        <v>82</v>
      </c>
      <c r="AY257" s="13" t="s">
        <v>139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3" t="s">
        <v>82</v>
      </c>
      <c r="BK257" s="181">
        <f>ROUND(I257*H257,2)</f>
        <v>0</v>
      </c>
      <c r="BL257" s="13" t="s">
        <v>146</v>
      </c>
      <c r="BM257" s="13" t="s">
        <v>1675</v>
      </c>
    </row>
    <row r="258" spans="2:65" s="1" customFormat="1" ht="11.25">
      <c r="B258" s="30"/>
      <c r="C258" s="31"/>
      <c r="D258" s="182" t="s">
        <v>148</v>
      </c>
      <c r="E258" s="31"/>
      <c r="F258" s="183" t="s">
        <v>1676</v>
      </c>
      <c r="G258" s="31"/>
      <c r="H258" s="31"/>
      <c r="I258" s="99"/>
      <c r="J258" s="31"/>
      <c r="K258" s="31"/>
      <c r="L258" s="34"/>
      <c r="M258" s="184"/>
      <c r="N258" s="56"/>
      <c r="O258" s="56"/>
      <c r="P258" s="56"/>
      <c r="Q258" s="56"/>
      <c r="R258" s="56"/>
      <c r="S258" s="56"/>
      <c r="T258" s="57"/>
      <c r="AT258" s="13" t="s">
        <v>148</v>
      </c>
      <c r="AU258" s="13" t="s">
        <v>82</v>
      </c>
    </row>
    <row r="259" spans="2:65" s="1" customFormat="1" ht="16.5" customHeight="1">
      <c r="B259" s="30"/>
      <c r="C259" s="170" t="s">
        <v>568</v>
      </c>
      <c r="D259" s="170" t="s">
        <v>142</v>
      </c>
      <c r="E259" s="171" t="s">
        <v>1677</v>
      </c>
      <c r="F259" s="172" t="s">
        <v>1678</v>
      </c>
      <c r="G259" s="173" t="s">
        <v>453</v>
      </c>
      <c r="H259" s="174">
        <v>1</v>
      </c>
      <c r="I259" s="175"/>
      <c r="J259" s="176">
        <f>ROUND(I259*H259,2)</f>
        <v>0</v>
      </c>
      <c r="K259" s="172" t="s">
        <v>1462</v>
      </c>
      <c r="L259" s="34"/>
      <c r="M259" s="177" t="s">
        <v>19</v>
      </c>
      <c r="N259" s="178" t="s">
        <v>45</v>
      </c>
      <c r="O259" s="56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AR259" s="13" t="s">
        <v>146</v>
      </c>
      <c r="AT259" s="13" t="s">
        <v>142</v>
      </c>
      <c r="AU259" s="13" t="s">
        <v>82</v>
      </c>
      <c r="AY259" s="13" t="s">
        <v>139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3" t="s">
        <v>82</v>
      </c>
      <c r="BK259" s="181">
        <f>ROUND(I259*H259,2)</f>
        <v>0</v>
      </c>
      <c r="BL259" s="13" t="s">
        <v>146</v>
      </c>
      <c r="BM259" s="13" t="s">
        <v>1679</v>
      </c>
    </row>
    <row r="260" spans="2:65" s="1" customFormat="1" ht="11.25">
      <c r="B260" s="30"/>
      <c r="C260" s="31"/>
      <c r="D260" s="182" t="s">
        <v>148</v>
      </c>
      <c r="E260" s="31"/>
      <c r="F260" s="183" t="s">
        <v>1680</v>
      </c>
      <c r="G260" s="31"/>
      <c r="H260" s="31"/>
      <c r="I260" s="99"/>
      <c r="J260" s="31"/>
      <c r="K260" s="31"/>
      <c r="L260" s="34"/>
      <c r="M260" s="184"/>
      <c r="N260" s="56"/>
      <c r="O260" s="56"/>
      <c r="P260" s="56"/>
      <c r="Q260" s="56"/>
      <c r="R260" s="56"/>
      <c r="S260" s="56"/>
      <c r="T260" s="57"/>
      <c r="AT260" s="13" t="s">
        <v>148</v>
      </c>
      <c r="AU260" s="13" t="s">
        <v>82</v>
      </c>
    </row>
    <row r="261" spans="2:65" s="1" customFormat="1" ht="16.5" customHeight="1">
      <c r="B261" s="30"/>
      <c r="C261" s="170" t="s">
        <v>573</v>
      </c>
      <c r="D261" s="170" t="s">
        <v>142</v>
      </c>
      <c r="E261" s="171" t="s">
        <v>1681</v>
      </c>
      <c r="F261" s="172" t="s">
        <v>1682</v>
      </c>
      <c r="G261" s="173" t="s">
        <v>453</v>
      </c>
      <c r="H261" s="174">
        <v>4</v>
      </c>
      <c r="I261" s="175"/>
      <c r="J261" s="176">
        <f>ROUND(I261*H261,2)</f>
        <v>0</v>
      </c>
      <c r="K261" s="172" t="s">
        <v>1462</v>
      </c>
      <c r="L261" s="34"/>
      <c r="M261" s="177" t="s">
        <v>19</v>
      </c>
      <c r="N261" s="178" t="s">
        <v>45</v>
      </c>
      <c r="O261" s="56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13" t="s">
        <v>146</v>
      </c>
      <c r="AT261" s="13" t="s">
        <v>142</v>
      </c>
      <c r="AU261" s="13" t="s">
        <v>82</v>
      </c>
      <c r="AY261" s="13" t="s">
        <v>139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3" t="s">
        <v>82</v>
      </c>
      <c r="BK261" s="181">
        <f>ROUND(I261*H261,2)</f>
        <v>0</v>
      </c>
      <c r="BL261" s="13" t="s">
        <v>146</v>
      </c>
      <c r="BM261" s="13" t="s">
        <v>1683</v>
      </c>
    </row>
    <row r="262" spans="2:65" s="1" customFormat="1" ht="11.25">
      <c r="B262" s="30"/>
      <c r="C262" s="31"/>
      <c r="D262" s="182" t="s">
        <v>148</v>
      </c>
      <c r="E262" s="31"/>
      <c r="F262" s="183" t="s">
        <v>1684</v>
      </c>
      <c r="G262" s="31"/>
      <c r="H262" s="31"/>
      <c r="I262" s="99"/>
      <c r="J262" s="31"/>
      <c r="K262" s="31"/>
      <c r="L262" s="34"/>
      <c r="M262" s="184"/>
      <c r="N262" s="56"/>
      <c r="O262" s="56"/>
      <c r="P262" s="56"/>
      <c r="Q262" s="56"/>
      <c r="R262" s="56"/>
      <c r="S262" s="56"/>
      <c r="T262" s="57"/>
      <c r="AT262" s="13" t="s">
        <v>148</v>
      </c>
      <c r="AU262" s="13" t="s">
        <v>82</v>
      </c>
    </row>
    <row r="263" spans="2:65" s="1" customFormat="1" ht="16.5" customHeight="1">
      <c r="B263" s="30"/>
      <c r="C263" s="170" t="s">
        <v>578</v>
      </c>
      <c r="D263" s="170" t="s">
        <v>142</v>
      </c>
      <c r="E263" s="171" t="s">
        <v>1685</v>
      </c>
      <c r="F263" s="172" t="s">
        <v>1686</v>
      </c>
      <c r="G263" s="173" t="s">
        <v>453</v>
      </c>
      <c r="H263" s="174">
        <v>2</v>
      </c>
      <c r="I263" s="175"/>
      <c r="J263" s="176">
        <f>ROUND(I263*H263,2)</f>
        <v>0</v>
      </c>
      <c r="K263" s="172" t="s">
        <v>1462</v>
      </c>
      <c r="L263" s="34"/>
      <c r="M263" s="177" t="s">
        <v>19</v>
      </c>
      <c r="N263" s="178" t="s">
        <v>45</v>
      </c>
      <c r="O263" s="56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AR263" s="13" t="s">
        <v>146</v>
      </c>
      <c r="AT263" s="13" t="s">
        <v>142</v>
      </c>
      <c r="AU263" s="13" t="s">
        <v>82</v>
      </c>
      <c r="AY263" s="13" t="s">
        <v>139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13" t="s">
        <v>82</v>
      </c>
      <c r="BK263" s="181">
        <f>ROUND(I263*H263,2)</f>
        <v>0</v>
      </c>
      <c r="BL263" s="13" t="s">
        <v>146</v>
      </c>
      <c r="BM263" s="13" t="s">
        <v>1687</v>
      </c>
    </row>
    <row r="264" spans="2:65" s="1" customFormat="1" ht="11.25">
      <c r="B264" s="30"/>
      <c r="C264" s="31"/>
      <c r="D264" s="182" t="s">
        <v>148</v>
      </c>
      <c r="E264" s="31"/>
      <c r="F264" s="183" t="s">
        <v>1688</v>
      </c>
      <c r="G264" s="31"/>
      <c r="H264" s="31"/>
      <c r="I264" s="99"/>
      <c r="J264" s="31"/>
      <c r="K264" s="31"/>
      <c r="L264" s="34"/>
      <c r="M264" s="184"/>
      <c r="N264" s="56"/>
      <c r="O264" s="56"/>
      <c r="P264" s="56"/>
      <c r="Q264" s="56"/>
      <c r="R264" s="56"/>
      <c r="S264" s="56"/>
      <c r="T264" s="57"/>
      <c r="AT264" s="13" t="s">
        <v>148</v>
      </c>
      <c r="AU264" s="13" t="s">
        <v>82</v>
      </c>
    </row>
    <row r="265" spans="2:65" s="1" customFormat="1" ht="16.5" customHeight="1">
      <c r="B265" s="30"/>
      <c r="C265" s="170" t="s">
        <v>583</v>
      </c>
      <c r="D265" s="170" t="s">
        <v>142</v>
      </c>
      <c r="E265" s="171" t="s">
        <v>1689</v>
      </c>
      <c r="F265" s="172" t="s">
        <v>1690</v>
      </c>
      <c r="G265" s="173" t="s">
        <v>453</v>
      </c>
      <c r="H265" s="174">
        <v>1</v>
      </c>
      <c r="I265" s="175"/>
      <c r="J265" s="176">
        <f>ROUND(I265*H265,2)</f>
        <v>0</v>
      </c>
      <c r="K265" s="172" t="s">
        <v>1462</v>
      </c>
      <c r="L265" s="34"/>
      <c r="M265" s="177" t="s">
        <v>19</v>
      </c>
      <c r="N265" s="178" t="s">
        <v>45</v>
      </c>
      <c r="O265" s="56"/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AR265" s="13" t="s">
        <v>146</v>
      </c>
      <c r="AT265" s="13" t="s">
        <v>142</v>
      </c>
      <c r="AU265" s="13" t="s">
        <v>82</v>
      </c>
      <c r="AY265" s="13" t="s">
        <v>139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13" t="s">
        <v>82</v>
      </c>
      <c r="BK265" s="181">
        <f>ROUND(I265*H265,2)</f>
        <v>0</v>
      </c>
      <c r="BL265" s="13" t="s">
        <v>146</v>
      </c>
      <c r="BM265" s="13" t="s">
        <v>1691</v>
      </c>
    </row>
    <row r="266" spans="2:65" s="1" customFormat="1" ht="11.25">
      <c r="B266" s="30"/>
      <c r="C266" s="31"/>
      <c r="D266" s="182" t="s">
        <v>148</v>
      </c>
      <c r="E266" s="31"/>
      <c r="F266" s="183" t="s">
        <v>1692</v>
      </c>
      <c r="G266" s="31"/>
      <c r="H266" s="31"/>
      <c r="I266" s="99"/>
      <c r="J266" s="31"/>
      <c r="K266" s="31"/>
      <c r="L266" s="34"/>
      <c r="M266" s="184"/>
      <c r="N266" s="56"/>
      <c r="O266" s="56"/>
      <c r="P266" s="56"/>
      <c r="Q266" s="56"/>
      <c r="R266" s="56"/>
      <c r="S266" s="56"/>
      <c r="T266" s="57"/>
      <c r="AT266" s="13" t="s">
        <v>148</v>
      </c>
      <c r="AU266" s="13" t="s">
        <v>82</v>
      </c>
    </row>
    <row r="267" spans="2:65" s="1" customFormat="1" ht="16.5" customHeight="1">
      <c r="B267" s="30"/>
      <c r="C267" s="170" t="s">
        <v>588</v>
      </c>
      <c r="D267" s="170" t="s">
        <v>142</v>
      </c>
      <c r="E267" s="171" t="s">
        <v>1693</v>
      </c>
      <c r="F267" s="172" t="s">
        <v>1694</v>
      </c>
      <c r="G267" s="173" t="s">
        <v>453</v>
      </c>
      <c r="H267" s="174">
        <v>3</v>
      </c>
      <c r="I267" s="175"/>
      <c r="J267" s="176">
        <f>ROUND(I267*H267,2)</f>
        <v>0</v>
      </c>
      <c r="K267" s="172" t="s">
        <v>1462</v>
      </c>
      <c r="L267" s="34"/>
      <c r="M267" s="177" t="s">
        <v>19</v>
      </c>
      <c r="N267" s="178" t="s">
        <v>45</v>
      </c>
      <c r="O267" s="56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AR267" s="13" t="s">
        <v>146</v>
      </c>
      <c r="AT267" s="13" t="s">
        <v>142</v>
      </c>
      <c r="AU267" s="13" t="s">
        <v>82</v>
      </c>
      <c r="AY267" s="13" t="s">
        <v>139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13" t="s">
        <v>82</v>
      </c>
      <c r="BK267" s="181">
        <f>ROUND(I267*H267,2)</f>
        <v>0</v>
      </c>
      <c r="BL267" s="13" t="s">
        <v>146</v>
      </c>
      <c r="BM267" s="13" t="s">
        <v>1695</v>
      </c>
    </row>
    <row r="268" spans="2:65" s="1" customFormat="1" ht="11.25">
      <c r="B268" s="30"/>
      <c r="C268" s="31"/>
      <c r="D268" s="182" t="s">
        <v>148</v>
      </c>
      <c r="E268" s="31"/>
      <c r="F268" s="183" t="s">
        <v>1694</v>
      </c>
      <c r="G268" s="31"/>
      <c r="H268" s="31"/>
      <c r="I268" s="99"/>
      <c r="J268" s="31"/>
      <c r="K268" s="31"/>
      <c r="L268" s="34"/>
      <c r="M268" s="184"/>
      <c r="N268" s="56"/>
      <c r="O268" s="56"/>
      <c r="P268" s="56"/>
      <c r="Q268" s="56"/>
      <c r="R268" s="56"/>
      <c r="S268" s="56"/>
      <c r="T268" s="57"/>
      <c r="AT268" s="13" t="s">
        <v>148</v>
      </c>
      <c r="AU268" s="13" t="s">
        <v>82</v>
      </c>
    </row>
    <row r="269" spans="2:65" s="1" customFormat="1" ht="16.5" customHeight="1">
      <c r="B269" s="30"/>
      <c r="C269" s="170" t="s">
        <v>593</v>
      </c>
      <c r="D269" s="170" t="s">
        <v>142</v>
      </c>
      <c r="E269" s="171" t="s">
        <v>1696</v>
      </c>
      <c r="F269" s="172" t="s">
        <v>1697</v>
      </c>
      <c r="G269" s="173" t="s">
        <v>453</v>
      </c>
      <c r="H269" s="174">
        <v>3</v>
      </c>
      <c r="I269" s="175"/>
      <c r="J269" s="176">
        <f>ROUND(I269*H269,2)</f>
        <v>0</v>
      </c>
      <c r="K269" s="172" t="s">
        <v>1462</v>
      </c>
      <c r="L269" s="34"/>
      <c r="M269" s="177" t="s">
        <v>19</v>
      </c>
      <c r="N269" s="178" t="s">
        <v>45</v>
      </c>
      <c r="O269" s="56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13" t="s">
        <v>146</v>
      </c>
      <c r="AT269" s="13" t="s">
        <v>142</v>
      </c>
      <c r="AU269" s="13" t="s">
        <v>82</v>
      </c>
      <c r="AY269" s="13" t="s">
        <v>139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13" t="s">
        <v>82</v>
      </c>
      <c r="BK269" s="181">
        <f>ROUND(I269*H269,2)</f>
        <v>0</v>
      </c>
      <c r="BL269" s="13" t="s">
        <v>146</v>
      </c>
      <c r="BM269" s="13" t="s">
        <v>1698</v>
      </c>
    </row>
    <row r="270" spans="2:65" s="1" customFormat="1" ht="11.25">
      <c r="B270" s="30"/>
      <c r="C270" s="31"/>
      <c r="D270" s="182" t="s">
        <v>148</v>
      </c>
      <c r="E270" s="31"/>
      <c r="F270" s="183" t="s">
        <v>1697</v>
      </c>
      <c r="G270" s="31"/>
      <c r="H270" s="31"/>
      <c r="I270" s="99"/>
      <c r="J270" s="31"/>
      <c r="K270" s="31"/>
      <c r="L270" s="34"/>
      <c r="M270" s="184"/>
      <c r="N270" s="56"/>
      <c r="O270" s="56"/>
      <c r="P270" s="56"/>
      <c r="Q270" s="56"/>
      <c r="R270" s="56"/>
      <c r="S270" s="56"/>
      <c r="T270" s="57"/>
      <c r="AT270" s="13" t="s">
        <v>148</v>
      </c>
      <c r="AU270" s="13" t="s">
        <v>82</v>
      </c>
    </row>
    <row r="271" spans="2:65" s="1" customFormat="1" ht="16.5" customHeight="1">
      <c r="B271" s="30"/>
      <c r="C271" s="170" t="s">
        <v>598</v>
      </c>
      <c r="D271" s="170" t="s">
        <v>142</v>
      </c>
      <c r="E271" s="171" t="s">
        <v>1699</v>
      </c>
      <c r="F271" s="172" t="s">
        <v>1700</v>
      </c>
      <c r="G271" s="173" t="s">
        <v>453</v>
      </c>
      <c r="H271" s="174">
        <v>16</v>
      </c>
      <c r="I271" s="175"/>
      <c r="J271" s="176">
        <f>ROUND(I271*H271,2)</f>
        <v>0</v>
      </c>
      <c r="K271" s="172" t="s">
        <v>1462</v>
      </c>
      <c r="L271" s="34"/>
      <c r="M271" s="177" t="s">
        <v>19</v>
      </c>
      <c r="N271" s="178" t="s">
        <v>45</v>
      </c>
      <c r="O271" s="56"/>
      <c r="P271" s="179">
        <f>O271*H271</f>
        <v>0</v>
      </c>
      <c r="Q271" s="179">
        <v>0</v>
      </c>
      <c r="R271" s="179">
        <f>Q271*H271</f>
        <v>0</v>
      </c>
      <c r="S271" s="179">
        <v>0</v>
      </c>
      <c r="T271" s="180">
        <f>S271*H271</f>
        <v>0</v>
      </c>
      <c r="AR271" s="13" t="s">
        <v>146</v>
      </c>
      <c r="AT271" s="13" t="s">
        <v>142</v>
      </c>
      <c r="AU271" s="13" t="s">
        <v>82</v>
      </c>
      <c r="AY271" s="13" t="s">
        <v>139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13" t="s">
        <v>82</v>
      </c>
      <c r="BK271" s="181">
        <f>ROUND(I271*H271,2)</f>
        <v>0</v>
      </c>
      <c r="BL271" s="13" t="s">
        <v>146</v>
      </c>
      <c r="BM271" s="13" t="s">
        <v>1701</v>
      </c>
    </row>
    <row r="272" spans="2:65" s="1" customFormat="1" ht="11.25">
      <c r="B272" s="30"/>
      <c r="C272" s="31"/>
      <c r="D272" s="182" t="s">
        <v>148</v>
      </c>
      <c r="E272" s="31"/>
      <c r="F272" s="183" t="s">
        <v>1700</v>
      </c>
      <c r="G272" s="31"/>
      <c r="H272" s="31"/>
      <c r="I272" s="99"/>
      <c r="J272" s="31"/>
      <c r="K272" s="31"/>
      <c r="L272" s="34"/>
      <c r="M272" s="184"/>
      <c r="N272" s="56"/>
      <c r="O272" s="56"/>
      <c r="P272" s="56"/>
      <c r="Q272" s="56"/>
      <c r="R272" s="56"/>
      <c r="S272" s="56"/>
      <c r="T272" s="57"/>
      <c r="AT272" s="13" t="s">
        <v>148</v>
      </c>
      <c r="AU272" s="13" t="s">
        <v>82</v>
      </c>
    </row>
    <row r="273" spans="2:65" s="1" customFormat="1" ht="16.5" customHeight="1">
      <c r="B273" s="30"/>
      <c r="C273" s="170" t="s">
        <v>603</v>
      </c>
      <c r="D273" s="170" t="s">
        <v>142</v>
      </c>
      <c r="E273" s="171" t="s">
        <v>1702</v>
      </c>
      <c r="F273" s="172" t="s">
        <v>1703</v>
      </c>
      <c r="G273" s="173" t="s">
        <v>453</v>
      </c>
      <c r="H273" s="174">
        <v>16</v>
      </c>
      <c r="I273" s="175"/>
      <c r="J273" s="176">
        <f>ROUND(I273*H273,2)</f>
        <v>0</v>
      </c>
      <c r="K273" s="172" t="s">
        <v>1462</v>
      </c>
      <c r="L273" s="34"/>
      <c r="M273" s="177" t="s">
        <v>19</v>
      </c>
      <c r="N273" s="178" t="s">
        <v>45</v>
      </c>
      <c r="O273" s="56"/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AR273" s="13" t="s">
        <v>146</v>
      </c>
      <c r="AT273" s="13" t="s">
        <v>142</v>
      </c>
      <c r="AU273" s="13" t="s">
        <v>82</v>
      </c>
      <c r="AY273" s="13" t="s">
        <v>139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13" t="s">
        <v>82</v>
      </c>
      <c r="BK273" s="181">
        <f>ROUND(I273*H273,2)</f>
        <v>0</v>
      </c>
      <c r="BL273" s="13" t="s">
        <v>146</v>
      </c>
      <c r="BM273" s="13" t="s">
        <v>1704</v>
      </c>
    </row>
    <row r="274" spans="2:65" s="1" customFormat="1" ht="11.25">
      <c r="B274" s="30"/>
      <c r="C274" s="31"/>
      <c r="D274" s="182" t="s">
        <v>148</v>
      </c>
      <c r="E274" s="31"/>
      <c r="F274" s="183" t="s">
        <v>1703</v>
      </c>
      <c r="G274" s="31"/>
      <c r="H274" s="31"/>
      <c r="I274" s="99"/>
      <c r="J274" s="31"/>
      <c r="K274" s="31"/>
      <c r="L274" s="34"/>
      <c r="M274" s="184"/>
      <c r="N274" s="56"/>
      <c r="O274" s="56"/>
      <c r="P274" s="56"/>
      <c r="Q274" s="56"/>
      <c r="R274" s="56"/>
      <c r="S274" s="56"/>
      <c r="T274" s="57"/>
      <c r="AT274" s="13" t="s">
        <v>148</v>
      </c>
      <c r="AU274" s="13" t="s">
        <v>82</v>
      </c>
    </row>
    <row r="275" spans="2:65" s="1" customFormat="1" ht="16.5" customHeight="1">
      <c r="B275" s="30"/>
      <c r="C275" s="170" t="s">
        <v>608</v>
      </c>
      <c r="D275" s="170" t="s">
        <v>142</v>
      </c>
      <c r="E275" s="171" t="s">
        <v>1705</v>
      </c>
      <c r="F275" s="172" t="s">
        <v>1706</v>
      </c>
      <c r="G275" s="173" t="s">
        <v>453</v>
      </c>
      <c r="H275" s="174">
        <v>2</v>
      </c>
      <c r="I275" s="175"/>
      <c r="J275" s="176">
        <f>ROUND(I275*H275,2)</f>
        <v>0</v>
      </c>
      <c r="K275" s="172" t="s">
        <v>1462</v>
      </c>
      <c r="L275" s="34"/>
      <c r="M275" s="177" t="s">
        <v>19</v>
      </c>
      <c r="N275" s="178" t="s">
        <v>45</v>
      </c>
      <c r="O275" s="56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AR275" s="13" t="s">
        <v>146</v>
      </c>
      <c r="AT275" s="13" t="s">
        <v>142</v>
      </c>
      <c r="AU275" s="13" t="s">
        <v>82</v>
      </c>
      <c r="AY275" s="13" t="s">
        <v>139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13" t="s">
        <v>82</v>
      </c>
      <c r="BK275" s="181">
        <f>ROUND(I275*H275,2)</f>
        <v>0</v>
      </c>
      <c r="BL275" s="13" t="s">
        <v>146</v>
      </c>
      <c r="BM275" s="13" t="s">
        <v>1707</v>
      </c>
    </row>
    <row r="276" spans="2:65" s="1" customFormat="1" ht="11.25">
      <c r="B276" s="30"/>
      <c r="C276" s="31"/>
      <c r="D276" s="182" t="s">
        <v>148</v>
      </c>
      <c r="E276" s="31"/>
      <c r="F276" s="183" t="s">
        <v>1706</v>
      </c>
      <c r="G276" s="31"/>
      <c r="H276" s="31"/>
      <c r="I276" s="99"/>
      <c r="J276" s="31"/>
      <c r="K276" s="31"/>
      <c r="L276" s="34"/>
      <c r="M276" s="184"/>
      <c r="N276" s="56"/>
      <c r="O276" s="56"/>
      <c r="P276" s="56"/>
      <c r="Q276" s="56"/>
      <c r="R276" s="56"/>
      <c r="S276" s="56"/>
      <c r="T276" s="57"/>
      <c r="AT276" s="13" t="s">
        <v>148</v>
      </c>
      <c r="AU276" s="13" t="s">
        <v>82</v>
      </c>
    </row>
    <row r="277" spans="2:65" s="1" customFormat="1" ht="16.5" customHeight="1">
      <c r="B277" s="30"/>
      <c r="C277" s="170" t="s">
        <v>613</v>
      </c>
      <c r="D277" s="170" t="s">
        <v>142</v>
      </c>
      <c r="E277" s="171" t="s">
        <v>1708</v>
      </c>
      <c r="F277" s="172" t="s">
        <v>1709</v>
      </c>
      <c r="G277" s="173" t="s">
        <v>453</v>
      </c>
      <c r="H277" s="174">
        <v>1</v>
      </c>
      <c r="I277" s="175"/>
      <c r="J277" s="176">
        <f>ROUND(I277*H277,2)</f>
        <v>0</v>
      </c>
      <c r="K277" s="172" t="s">
        <v>1462</v>
      </c>
      <c r="L277" s="34"/>
      <c r="M277" s="177" t="s">
        <v>19</v>
      </c>
      <c r="N277" s="178" t="s">
        <v>45</v>
      </c>
      <c r="O277" s="56"/>
      <c r="P277" s="179">
        <f>O277*H277</f>
        <v>0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AR277" s="13" t="s">
        <v>146</v>
      </c>
      <c r="AT277" s="13" t="s">
        <v>142</v>
      </c>
      <c r="AU277" s="13" t="s">
        <v>82</v>
      </c>
      <c r="AY277" s="13" t="s">
        <v>139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13" t="s">
        <v>82</v>
      </c>
      <c r="BK277" s="181">
        <f>ROUND(I277*H277,2)</f>
        <v>0</v>
      </c>
      <c r="BL277" s="13" t="s">
        <v>146</v>
      </c>
      <c r="BM277" s="13" t="s">
        <v>1710</v>
      </c>
    </row>
    <row r="278" spans="2:65" s="1" customFormat="1" ht="11.25">
      <c r="B278" s="30"/>
      <c r="C278" s="31"/>
      <c r="D278" s="182" t="s">
        <v>148</v>
      </c>
      <c r="E278" s="31"/>
      <c r="F278" s="183" t="s">
        <v>1709</v>
      </c>
      <c r="G278" s="31"/>
      <c r="H278" s="31"/>
      <c r="I278" s="99"/>
      <c r="J278" s="31"/>
      <c r="K278" s="31"/>
      <c r="L278" s="34"/>
      <c r="M278" s="184"/>
      <c r="N278" s="56"/>
      <c r="O278" s="56"/>
      <c r="P278" s="56"/>
      <c r="Q278" s="56"/>
      <c r="R278" s="56"/>
      <c r="S278" s="56"/>
      <c r="T278" s="57"/>
      <c r="AT278" s="13" t="s">
        <v>148</v>
      </c>
      <c r="AU278" s="13" t="s">
        <v>82</v>
      </c>
    </row>
    <row r="279" spans="2:65" s="1" customFormat="1" ht="16.5" customHeight="1">
      <c r="B279" s="30"/>
      <c r="C279" s="170" t="s">
        <v>620</v>
      </c>
      <c r="D279" s="170" t="s">
        <v>142</v>
      </c>
      <c r="E279" s="171" t="s">
        <v>1711</v>
      </c>
      <c r="F279" s="172" t="s">
        <v>1712</v>
      </c>
      <c r="G279" s="173" t="s">
        <v>453</v>
      </c>
      <c r="H279" s="174">
        <v>14</v>
      </c>
      <c r="I279" s="175"/>
      <c r="J279" s="176">
        <f>ROUND(I279*H279,2)</f>
        <v>0</v>
      </c>
      <c r="K279" s="172" t="s">
        <v>1462</v>
      </c>
      <c r="L279" s="34"/>
      <c r="M279" s="177" t="s">
        <v>19</v>
      </c>
      <c r="N279" s="178" t="s">
        <v>45</v>
      </c>
      <c r="O279" s="56"/>
      <c r="P279" s="179">
        <f>O279*H279</f>
        <v>0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AR279" s="13" t="s">
        <v>146</v>
      </c>
      <c r="AT279" s="13" t="s">
        <v>142</v>
      </c>
      <c r="AU279" s="13" t="s">
        <v>82</v>
      </c>
      <c r="AY279" s="13" t="s">
        <v>139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13" t="s">
        <v>82</v>
      </c>
      <c r="BK279" s="181">
        <f>ROUND(I279*H279,2)</f>
        <v>0</v>
      </c>
      <c r="BL279" s="13" t="s">
        <v>146</v>
      </c>
      <c r="BM279" s="13" t="s">
        <v>1713</v>
      </c>
    </row>
    <row r="280" spans="2:65" s="1" customFormat="1" ht="11.25">
      <c r="B280" s="30"/>
      <c r="C280" s="31"/>
      <c r="D280" s="182" t="s">
        <v>148</v>
      </c>
      <c r="E280" s="31"/>
      <c r="F280" s="183" t="s">
        <v>1712</v>
      </c>
      <c r="G280" s="31"/>
      <c r="H280" s="31"/>
      <c r="I280" s="99"/>
      <c r="J280" s="31"/>
      <c r="K280" s="31"/>
      <c r="L280" s="34"/>
      <c r="M280" s="184"/>
      <c r="N280" s="56"/>
      <c r="O280" s="56"/>
      <c r="P280" s="56"/>
      <c r="Q280" s="56"/>
      <c r="R280" s="56"/>
      <c r="S280" s="56"/>
      <c r="T280" s="57"/>
      <c r="AT280" s="13" t="s">
        <v>148</v>
      </c>
      <c r="AU280" s="13" t="s">
        <v>82</v>
      </c>
    </row>
    <row r="281" spans="2:65" s="1" customFormat="1" ht="16.5" customHeight="1">
      <c r="B281" s="30"/>
      <c r="C281" s="170" t="s">
        <v>625</v>
      </c>
      <c r="D281" s="170" t="s">
        <v>142</v>
      </c>
      <c r="E281" s="171" t="s">
        <v>1714</v>
      </c>
      <c r="F281" s="172" t="s">
        <v>1715</v>
      </c>
      <c r="G281" s="173" t="s">
        <v>453</v>
      </c>
      <c r="H281" s="174">
        <v>2</v>
      </c>
      <c r="I281" s="175"/>
      <c r="J281" s="176">
        <f>ROUND(I281*H281,2)</f>
        <v>0</v>
      </c>
      <c r="K281" s="172" t="s">
        <v>1462</v>
      </c>
      <c r="L281" s="34"/>
      <c r="M281" s="177" t="s">
        <v>19</v>
      </c>
      <c r="N281" s="178" t="s">
        <v>45</v>
      </c>
      <c r="O281" s="56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13" t="s">
        <v>146</v>
      </c>
      <c r="AT281" s="13" t="s">
        <v>142</v>
      </c>
      <c r="AU281" s="13" t="s">
        <v>82</v>
      </c>
      <c r="AY281" s="13" t="s">
        <v>139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13" t="s">
        <v>82</v>
      </c>
      <c r="BK281" s="181">
        <f>ROUND(I281*H281,2)</f>
        <v>0</v>
      </c>
      <c r="BL281" s="13" t="s">
        <v>146</v>
      </c>
      <c r="BM281" s="13" t="s">
        <v>1716</v>
      </c>
    </row>
    <row r="282" spans="2:65" s="1" customFormat="1" ht="11.25">
      <c r="B282" s="30"/>
      <c r="C282" s="31"/>
      <c r="D282" s="182" t="s">
        <v>148</v>
      </c>
      <c r="E282" s="31"/>
      <c r="F282" s="183" t="s">
        <v>1715</v>
      </c>
      <c r="G282" s="31"/>
      <c r="H282" s="31"/>
      <c r="I282" s="99"/>
      <c r="J282" s="31"/>
      <c r="K282" s="31"/>
      <c r="L282" s="34"/>
      <c r="M282" s="184"/>
      <c r="N282" s="56"/>
      <c r="O282" s="56"/>
      <c r="P282" s="56"/>
      <c r="Q282" s="56"/>
      <c r="R282" s="56"/>
      <c r="S282" s="56"/>
      <c r="T282" s="57"/>
      <c r="AT282" s="13" t="s">
        <v>148</v>
      </c>
      <c r="AU282" s="13" t="s">
        <v>82</v>
      </c>
    </row>
    <row r="283" spans="2:65" s="1" customFormat="1" ht="16.5" customHeight="1">
      <c r="B283" s="30"/>
      <c r="C283" s="170" t="s">
        <v>630</v>
      </c>
      <c r="D283" s="170" t="s">
        <v>142</v>
      </c>
      <c r="E283" s="171" t="s">
        <v>1717</v>
      </c>
      <c r="F283" s="172" t="s">
        <v>1718</v>
      </c>
      <c r="G283" s="173" t="s">
        <v>453</v>
      </c>
      <c r="H283" s="174">
        <v>1</v>
      </c>
      <c r="I283" s="175"/>
      <c r="J283" s="176">
        <f>ROUND(I283*H283,2)</f>
        <v>0</v>
      </c>
      <c r="K283" s="172" t="s">
        <v>1462</v>
      </c>
      <c r="L283" s="34"/>
      <c r="M283" s="177" t="s">
        <v>19</v>
      </c>
      <c r="N283" s="178" t="s">
        <v>45</v>
      </c>
      <c r="O283" s="56"/>
      <c r="P283" s="179">
        <f>O283*H283</f>
        <v>0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AR283" s="13" t="s">
        <v>146</v>
      </c>
      <c r="AT283" s="13" t="s">
        <v>142</v>
      </c>
      <c r="AU283" s="13" t="s">
        <v>82</v>
      </c>
      <c r="AY283" s="13" t="s">
        <v>139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13" t="s">
        <v>82</v>
      </c>
      <c r="BK283" s="181">
        <f>ROUND(I283*H283,2)</f>
        <v>0</v>
      </c>
      <c r="BL283" s="13" t="s">
        <v>146</v>
      </c>
      <c r="BM283" s="13" t="s">
        <v>1719</v>
      </c>
    </row>
    <row r="284" spans="2:65" s="1" customFormat="1" ht="11.25">
      <c r="B284" s="30"/>
      <c r="C284" s="31"/>
      <c r="D284" s="182" t="s">
        <v>148</v>
      </c>
      <c r="E284" s="31"/>
      <c r="F284" s="183" t="s">
        <v>1718</v>
      </c>
      <c r="G284" s="31"/>
      <c r="H284" s="31"/>
      <c r="I284" s="99"/>
      <c r="J284" s="31"/>
      <c r="K284" s="31"/>
      <c r="L284" s="34"/>
      <c r="M284" s="184"/>
      <c r="N284" s="56"/>
      <c r="O284" s="56"/>
      <c r="P284" s="56"/>
      <c r="Q284" s="56"/>
      <c r="R284" s="56"/>
      <c r="S284" s="56"/>
      <c r="T284" s="57"/>
      <c r="AT284" s="13" t="s">
        <v>148</v>
      </c>
      <c r="AU284" s="13" t="s">
        <v>82</v>
      </c>
    </row>
    <row r="285" spans="2:65" s="1" customFormat="1" ht="16.5" customHeight="1">
      <c r="B285" s="30"/>
      <c r="C285" s="170" t="s">
        <v>635</v>
      </c>
      <c r="D285" s="170" t="s">
        <v>142</v>
      </c>
      <c r="E285" s="171" t="s">
        <v>1720</v>
      </c>
      <c r="F285" s="172" t="s">
        <v>1721</v>
      </c>
      <c r="G285" s="173" t="s">
        <v>453</v>
      </c>
      <c r="H285" s="174">
        <v>3</v>
      </c>
      <c r="I285" s="175"/>
      <c r="J285" s="176">
        <f>ROUND(I285*H285,2)</f>
        <v>0</v>
      </c>
      <c r="K285" s="172" t="s">
        <v>1462</v>
      </c>
      <c r="L285" s="34"/>
      <c r="M285" s="177" t="s">
        <v>19</v>
      </c>
      <c r="N285" s="178" t="s">
        <v>45</v>
      </c>
      <c r="O285" s="56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13" t="s">
        <v>146</v>
      </c>
      <c r="AT285" s="13" t="s">
        <v>142</v>
      </c>
      <c r="AU285" s="13" t="s">
        <v>82</v>
      </c>
      <c r="AY285" s="13" t="s">
        <v>139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13" t="s">
        <v>82</v>
      </c>
      <c r="BK285" s="181">
        <f>ROUND(I285*H285,2)</f>
        <v>0</v>
      </c>
      <c r="BL285" s="13" t="s">
        <v>146</v>
      </c>
      <c r="BM285" s="13" t="s">
        <v>1722</v>
      </c>
    </row>
    <row r="286" spans="2:65" s="1" customFormat="1" ht="11.25">
      <c r="B286" s="30"/>
      <c r="C286" s="31"/>
      <c r="D286" s="182" t="s">
        <v>148</v>
      </c>
      <c r="E286" s="31"/>
      <c r="F286" s="183" t="s">
        <v>1721</v>
      </c>
      <c r="G286" s="31"/>
      <c r="H286" s="31"/>
      <c r="I286" s="99"/>
      <c r="J286" s="31"/>
      <c r="K286" s="31"/>
      <c r="L286" s="34"/>
      <c r="M286" s="184"/>
      <c r="N286" s="56"/>
      <c r="O286" s="56"/>
      <c r="P286" s="56"/>
      <c r="Q286" s="56"/>
      <c r="R286" s="56"/>
      <c r="S286" s="56"/>
      <c r="T286" s="57"/>
      <c r="AT286" s="13" t="s">
        <v>148</v>
      </c>
      <c r="AU286" s="13" t="s">
        <v>82</v>
      </c>
    </row>
    <row r="287" spans="2:65" s="1" customFormat="1" ht="16.5" customHeight="1">
      <c r="B287" s="30"/>
      <c r="C287" s="170" t="s">
        <v>639</v>
      </c>
      <c r="D287" s="170" t="s">
        <v>142</v>
      </c>
      <c r="E287" s="171" t="s">
        <v>1723</v>
      </c>
      <c r="F287" s="172" t="s">
        <v>1724</v>
      </c>
      <c r="G287" s="173" t="s">
        <v>453</v>
      </c>
      <c r="H287" s="174">
        <v>3</v>
      </c>
      <c r="I287" s="175"/>
      <c r="J287" s="176">
        <f>ROUND(I287*H287,2)</f>
        <v>0</v>
      </c>
      <c r="K287" s="172" t="s">
        <v>1462</v>
      </c>
      <c r="L287" s="34"/>
      <c r="M287" s="177" t="s">
        <v>19</v>
      </c>
      <c r="N287" s="178" t="s">
        <v>45</v>
      </c>
      <c r="O287" s="56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AR287" s="13" t="s">
        <v>146</v>
      </c>
      <c r="AT287" s="13" t="s">
        <v>142</v>
      </c>
      <c r="AU287" s="13" t="s">
        <v>82</v>
      </c>
      <c r="AY287" s="13" t="s">
        <v>139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13" t="s">
        <v>82</v>
      </c>
      <c r="BK287" s="181">
        <f>ROUND(I287*H287,2)</f>
        <v>0</v>
      </c>
      <c r="BL287" s="13" t="s">
        <v>146</v>
      </c>
      <c r="BM287" s="13" t="s">
        <v>1725</v>
      </c>
    </row>
    <row r="288" spans="2:65" s="1" customFormat="1" ht="11.25">
      <c r="B288" s="30"/>
      <c r="C288" s="31"/>
      <c r="D288" s="182" t="s">
        <v>148</v>
      </c>
      <c r="E288" s="31"/>
      <c r="F288" s="183" t="s">
        <v>1724</v>
      </c>
      <c r="G288" s="31"/>
      <c r="H288" s="31"/>
      <c r="I288" s="99"/>
      <c r="J288" s="31"/>
      <c r="K288" s="31"/>
      <c r="L288" s="34"/>
      <c r="M288" s="184"/>
      <c r="N288" s="56"/>
      <c r="O288" s="56"/>
      <c r="P288" s="56"/>
      <c r="Q288" s="56"/>
      <c r="R288" s="56"/>
      <c r="S288" s="56"/>
      <c r="T288" s="57"/>
      <c r="AT288" s="13" t="s">
        <v>148</v>
      </c>
      <c r="AU288" s="13" t="s">
        <v>82</v>
      </c>
    </row>
    <row r="289" spans="2:65" s="1" customFormat="1" ht="16.5" customHeight="1">
      <c r="B289" s="30"/>
      <c r="C289" s="170" t="s">
        <v>644</v>
      </c>
      <c r="D289" s="170" t="s">
        <v>142</v>
      </c>
      <c r="E289" s="171" t="s">
        <v>1644</v>
      </c>
      <c r="F289" s="172" t="s">
        <v>1645</v>
      </c>
      <c r="G289" s="173" t="s">
        <v>269</v>
      </c>
      <c r="H289" s="174">
        <v>1</v>
      </c>
      <c r="I289" s="175"/>
      <c r="J289" s="176">
        <f>ROUND(I289*H289,2)</f>
        <v>0</v>
      </c>
      <c r="K289" s="172" t="s">
        <v>1462</v>
      </c>
      <c r="L289" s="34"/>
      <c r="M289" s="177" t="s">
        <v>19</v>
      </c>
      <c r="N289" s="178" t="s">
        <v>45</v>
      </c>
      <c r="O289" s="56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AR289" s="13" t="s">
        <v>146</v>
      </c>
      <c r="AT289" s="13" t="s">
        <v>142</v>
      </c>
      <c r="AU289" s="13" t="s">
        <v>82</v>
      </c>
      <c r="AY289" s="13" t="s">
        <v>139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3" t="s">
        <v>82</v>
      </c>
      <c r="BK289" s="181">
        <f>ROUND(I289*H289,2)</f>
        <v>0</v>
      </c>
      <c r="BL289" s="13" t="s">
        <v>146</v>
      </c>
      <c r="BM289" s="13" t="s">
        <v>1726</v>
      </c>
    </row>
    <row r="290" spans="2:65" s="1" customFormat="1" ht="11.25">
      <c r="B290" s="30"/>
      <c r="C290" s="31"/>
      <c r="D290" s="182" t="s">
        <v>148</v>
      </c>
      <c r="E290" s="31"/>
      <c r="F290" s="183" t="s">
        <v>1647</v>
      </c>
      <c r="G290" s="31"/>
      <c r="H290" s="31"/>
      <c r="I290" s="99"/>
      <c r="J290" s="31"/>
      <c r="K290" s="31"/>
      <c r="L290" s="34"/>
      <c r="M290" s="184"/>
      <c r="N290" s="56"/>
      <c r="O290" s="56"/>
      <c r="P290" s="56"/>
      <c r="Q290" s="56"/>
      <c r="R290" s="56"/>
      <c r="S290" s="56"/>
      <c r="T290" s="57"/>
      <c r="AT290" s="13" t="s">
        <v>148</v>
      </c>
      <c r="AU290" s="13" t="s">
        <v>82</v>
      </c>
    </row>
    <row r="291" spans="2:65" s="1" customFormat="1" ht="16.5" customHeight="1">
      <c r="B291" s="30"/>
      <c r="C291" s="170" t="s">
        <v>649</v>
      </c>
      <c r="D291" s="170" t="s">
        <v>142</v>
      </c>
      <c r="E291" s="171" t="s">
        <v>1727</v>
      </c>
      <c r="F291" s="172" t="s">
        <v>1728</v>
      </c>
      <c r="G291" s="173" t="s">
        <v>453</v>
      </c>
      <c r="H291" s="174">
        <v>1</v>
      </c>
      <c r="I291" s="175"/>
      <c r="J291" s="176">
        <f>ROUND(I291*H291,2)</f>
        <v>0</v>
      </c>
      <c r="K291" s="172" t="s">
        <v>1462</v>
      </c>
      <c r="L291" s="34"/>
      <c r="M291" s="177" t="s">
        <v>19</v>
      </c>
      <c r="N291" s="178" t="s">
        <v>45</v>
      </c>
      <c r="O291" s="56"/>
      <c r="P291" s="179">
        <f>O291*H291</f>
        <v>0</v>
      </c>
      <c r="Q291" s="179">
        <v>0</v>
      </c>
      <c r="R291" s="179">
        <f>Q291*H291</f>
        <v>0</v>
      </c>
      <c r="S291" s="179">
        <v>0</v>
      </c>
      <c r="T291" s="180">
        <f>S291*H291</f>
        <v>0</v>
      </c>
      <c r="AR291" s="13" t="s">
        <v>146</v>
      </c>
      <c r="AT291" s="13" t="s">
        <v>142</v>
      </c>
      <c r="AU291" s="13" t="s">
        <v>82</v>
      </c>
      <c r="AY291" s="13" t="s">
        <v>139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13" t="s">
        <v>82</v>
      </c>
      <c r="BK291" s="181">
        <f>ROUND(I291*H291,2)</f>
        <v>0</v>
      </c>
      <c r="BL291" s="13" t="s">
        <v>146</v>
      </c>
      <c r="BM291" s="13" t="s">
        <v>1729</v>
      </c>
    </row>
    <row r="292" spans="2:65" s="1" customFormat="1" ht="11.25">
      <c r="B292" s="30"/>
      <c r="C292" s="31"/>
      <c r="D292" s="182" t="s">
        <v>148</v>
      </c>
      <c r="E292" s="31"/>
      <c r="F292" s="183" t="s">
        <v>1728</v>
      </c>
      <c r="G292" s="31"/>
      <c r="H292" s="31"/>
      <c r="I292" s="99"/>
      <c r="J292" s="31"/>
      <c r="K292" s="31"/>
      <c r="L292" s="34"/>
      <c r="M292" s="184"/>
      <c r="N292" s="56"/>
      <c r="O292" s="56"/>
      <c r="P292" s="56"/>
      <c r="Q292" s="56"/>
      <c r="R292" s="56"/>
      <c r="S292" s="56"/>
      <c r="T292" s="57"/>
      <c r="AT292" s="13" t="s">
        <v>148</v>
      </c>
      <c r="AU292" s="13" t="s">
        <v>82</v>
      </c>
    </row>
    <row r="293" spans="2:65" s="1" customFormat="1" ht="16.5" customHeight="1">
      <c r="B293" s="30"/>
      <c r="C293" s="170" t="s">
        <v>653</v>
      </c>
      <c r="D293" s="170" t="s">
        <v>142</v>
      </c>
      <c r="E293" s="171" t="s">
        <v>1730</v>
      </c>
      <c r="F293" s="172" t="s">
        <v>1731</v>
      </c>
      <c r="G293" s="173" t="s">
        <v>453</v>
      </c>
      <c r="H293" s="174">
        <v>7</v>
      </c>
      <c r="I293" s="175"/>
      <c r="J293" s="176">
        <f>ROUND(I293*H293,2)</f>
        <v>0</v>
      </c>
      <c r="K293" s="172" t="s">
        <v>1462</v>
      </c>
      <c r="L293" s="34"/>
      <c r="M293" s="177" t="s">
        <v>19</v>
      </c>
      <c r="N293" s="178" t="s">
        <v>45</v>
      </c>
      <c r="O293" s="56"/>
      <c r="P293" s="179">
        <f>O293*H293</f>
        <v>0</v>
      </c>
      <c r="Q293" s="179">
        <v>0</v>
      </c>
      <c r="R293" s="179">
        <f>Q293*H293</f>
        <v>0</v>
      </c>
      <c r="S293" s="179">
        <v>0</v>
      </c>
      <c r="T293" s="180">
        <f>S293*H293</f>
        <v>0</v>
      </c>
      <c r="AR293" s="13" t="s">
        <v>146</v>
      </c>
      <c r="AT293" s="13" t="s">
        <v>142</v>
      </c>
      <c r="AU293" s="13" t="s">
        <v>82</v>
      </c>
      <c r="AY293" s="13" t="s">
        <v>139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13" t="s">
        <v>82</v>
      </c>
      <c r="BK293" s="181">
        <f>ROUND(I293*H293,2)</f>
        <v>0</v>
      </c>
      <c r="BL293" s="13" t="s">
        <v>146</v>
      </c>
      <c r="BM293" s="13" t="s">
        <v>1732</v>
      </c>
    </row>
    <row r="294" spans="2:65" s="1" customFormat="1" ht="11.25">
      <c r="B294" s="30"/>
      <c r="C294" s="31"/>
      <c r="D294" s="182" t="s">
        <v>148</v>
      </c>
      <c r="E294" s="31"/>
      <c r="F294" s="183" t="s">
        <v>1731</v>
      </c>
      <c r="G294" s="31"/>
      <c r="H294" s="31"/>
      <c r="I294" s="99"/>
      <c r="J294" s="31"/>
      <c r="K294" s="31"/>
      <c r="L294" s="34"/>
      <c r="M294" s="184"/>
      <c r="N294" s="56"/>
      <c r="O294" s="56"/>
      <c r="P294" s="56"/>
      <c r="Q294" s="56"/>
      <c r="R294" s="56"/>
      <c r="S294" s="56"/>
      <c r="T294" s="57"/>
      <c r="AT294" s="13" t="s">
        <v>148</v>
      </c>
      <c r="AU294" s="13" t="s">
        <v>82</v>
      </c>
    </row>
    <row r="295" spans="2:65" s="1" customFormat="1" ht="16.5" customHeight="1">
      <c r="B295" s="30"/>
      <c r="C295" s="170" t="s">
        <v>657</v>
      </c>
      <c r="D295" s="170" t="s">
        <v>142</v>
      </c>
      <c r="E295" s="171" t="s">
        <v>1651</v>
      </c>
      <c r="F295" s="172" t="s">
        <v>1652</v>
      </c>
      <c r="G295" s="173" t="s">
        <v>453</v>
      </c>
      <c r="H295" s="174">
        <v>12</v>
      </c>
      <c r="I295" s="175"/>
      <c r="J295" s="176">
        <f>ROUND(I295*H295,2)</f>
        <v>0</v>
      </c>
      <c r="K295" s="172" t="s">
        <v>1462</v>
      </c>
      <c r="L295" s="34"/>
      <c r="M295" s="177" t="s">
        <v>19</v>
      </c>
      <c r="N295" s="178" t="s">
        <v>45</v>
      </c>
      <c r="O295" s="56"/>
      <c r="P295" s="179">
        <f>O295*H295</f>
        <v>0</v>
      </c>
      <c r="Q295" s="179">
        <v>0</v>
      </c>
      <c r="R295" s="179">
        <f>Q295*H295</f>
        <v>0</v>
      </c>
      <c r="S295" s="179">
        <v>0</v>
      </c>
      <c r="T295" s="180">
        <f>S295*H295</f>
        <v>0</v>
      </c>
      <c r="AR295" s="13" t="s">
        <v>146</v>
      </c>
      <c r="AT295" s="13" t="s">
        <v>142</v>
      </c>
      <c r="AU295" s="13" t="s">
        <v>82</v>
      </c>
      <c r="AY295" s="13" t="s">
        <v>139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13" t="s">
        <v>82</v>
      </c>
      <c r="BK295" s="181">
        <f>ROUND(I295*H295,2)</f>
        <v>0</v>
      </c>
      <c r="BL295" s="13" t="s">
        <v>146</v>
      </c>
      <c r="BM295" s="13" t="s">
        <v>1733</v>
      </c>
    </row>
    <row r="296" spans="2:65" s="1" customFormat="1" ht="11.25">
      <c r="B296" s="30"/>
      <c r="C296" s="31"/>
      <c r="D296" s="182" t="s">
        <v>148</v>
      </c>
      <c r="E296" s="31"/>
      <c r="F296" s="183" t="s">
        <v>1652</v>
      </c>
      <c r="G296" s="31"/>
      <c r="H296" s="31"/>
      <c r="I296" s="99"/>
      <c r="J296" s="31"/>
      <c r="K296" s="31"/>
      <c r="L296" s="34"/>
      <c r="M296" s="184"/>
      <c r="N296" s="56"/>
      <c r="O296" s="56"/>
      <c r="P296" s="56"/>
      <c r="Q296" s="56"/>
      <c r="R296" s="56"/>
      <c r="S296" s="56"/>
      <c r="T296" s="57"/>
      <c r="AT296" s="13" t="s">
        <v>148</v>
      </c>
      <c r="AU296" s="13" t="s">
        <v>82</v>
      </c>
    </row>
    <row r="297" spans="2:65" s="1" customFormat="1" ht="16.5" customHeight="1">
      <c r="B297" s="30"/>
      <c r="C297" s="170" t="s">
        <v>661</v>
      </c>
      <c r="D297" s="170" t="s">
        <v>142</v>
      </c>
      <c r="E297" s="171" t="s">
        <v>1734</v>
      </c>
      <c r="F297" s="172" t="s">
        <v>1735</v>
      </c>
      <c r="G297" s="173" t="s">
        <v>453</v>
      </c>
      <c r="H297" s="174">
        <v>69</v>
      </c>
      <c r="I297" s="175"/>
      <c r="J297" s="176">
        <f>ROUND(I297*H297,2)</f>
        <v>0</v>
      </c>
      <c r="K297" s="172" t="s">
        <v>1462</v>
      </c>
      <c r="L297" s="34"/>
      <c r="M297" s="177" t="s">
        <v>19</v>
      </c>
      <c r="N297" s="178" t="s">
        <v>45</v>
      </c>
      <c r="O297" s="56"/>
      <c r="P297" s="179">
        <f>O297*H297</f>
        <v>0</v>
      </c>
      <c r="Q297" s="179">
        <v>0</v>
      </c>
      <c r="R297" s="179">
        <f>Q297*H297</f>
        <v>0</v>
      </c>
      <c r="S297" s="179">
        <v>0</v>
      </c>
      <c r="T297" s="180">
        <f>S297*H297</f>
        <v>0</v>
      </c>
      <c r="AR297" s="13" t="s">
        <v>146</v>
      </c>
      <c r="AT297" s="13" t="s">
        <v>142</v>
      </c>
      <c r="AU297" s="13" t="s">
        <v>82</v>
      </c>
      <c r="AY297" s="13" t="s">
        <v>139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13" t="s">
        <v>82</v>
      </c>
      <c r="BK297" s="181">
        <f>ROUND(I297*H297,2)</f>
        <v>0</v>
      </c>
      <c r="BL297" s="13" t="s">
        <v>146</v>
      </c>
      <c r="BM297" s="13" t="s">
        <v>1736</v>
      </c>
    </row>
    <row r="298" spans="2:65" s="1" customFormat="1" ht="11.25">
      <c r="B298" s="30"/>
      <c r="C298" s="31"/>
      <c r="D298" s="182" t="s">
        <v>148</v>
      </c>
      <c r="E298" s="31"/>
      <c r="F298" s="183" t="s">
        <v>1735</v>
      </c>
      <c r="G298" s="31"/>
      <c r="H298" s="31"/>
      <c r="I298" s="99"/>
      <c r="J298" s="31"/>
      <c r="K298" s="31"/>
      <c r="L298" s="34"/>
      <c r="M298" s="184"/>
      <c r="N298" s="56"/>
      <c r="O298" s="56"/>
      <c r="P298" s="56"/>
      <c r="Q298" s="56"/>
      <c r="R298" s="56"/>
      <c r="S298" s="56"/>
      <c r="T298" s="57"/>
      <c r="AT298" s="13" t="s">
        <v>148</v>
      </c>
      <c r="AU298" s="13" t="s">
        <v>82</v>
      </c>
    </row>
    <row r="299" spans="2:65" s="1" customFormat="1" ht="16.5" customHeight="1">
      <c r="B299" s="30"/>
      <c r="C299" s="170" t="s">
        <v>666</v>
      </c>
      <c r="D299" s="170" t="s">
        <v>142</v>
      </c>
      <c r="E299" s="171" t="s">
        <v>1737</v>
      </c>
      <c r="F299" s="172" t="s">
        <v>1738</v>
      </c>
      <c r="G299" s="173" t="s">
        <v>453</v>
      </c>
      <c r="H299" s="174">
        <v>4</v>
      </c>
      <c r="I299" s="175"/>
      <c r="J299" s="176">
        <f>ROUND(I299*H299,2)</f>
        <v>0</v>
      </c>
      <c r="K299" s="172" t="s">
        <v>1462</v>
      </c>
      <c r="L299" s="34"/>
      <c r="M299" s="177" t="s">
        <v>19</v>
      </c>
      <c r="N299" s="178" t="s">
        <v>45</v>
      </c>
      <c r="O299" s="56"/>
      <c r="P299" s="179">
        <f>O299*H299</f>
        <v>0</v>
      </c>
      <c r="Q299" s="179">
        <v>0</v>
      </c>
      <c r="R299" s="179">
        <f>Q299*H299</f>
        <v>0</v>
      </c>
      <c r="S299" s="179">
        <v>0</v>
      </c>
      <c r="T299" s="180">
        <f>S299*H299</f>
        <v>0</v>
      </c>
      <c r="AR299" s="13" t="s">
        <v>146</v>
      </c>
      <c r="AT299" s="13" t="s">
        <v>142</v>
      </c>
      <c r="AU299" s="13" t="s">
        <v>82</v>
      </c>
      <c r="AY299" s="13" t="s">
        <v>139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13" t="s">
        <v>82</v>
      </c>
      <c r="BK299" s="181">
        <f>ROUND(I299*H299,2)</f>
        <v>0</v>
      </c>
      <c r="BL299" s="13" t="s">
        <v>146</v>
      </c>
      <c r="BM299" s="13" t="s">
        <v>1739</v>
      </c>
    </row>
    <row r="300" spans="2:65" s="1" customFormat="1" ht="11.25">
      <c r="B300" s="30"/>
      <c r="C300" s="31"/>
      <c r="D300" s="182" t="s">
        <v>148</v>
      </c>
      <c r="E300" s="31"/>
      <c r="F300" s="183" t="s">
        <v>1738</v>
      </c>
      <c r="G300" s="31"/>
      <c r="H300" s="31"/>
      <c r="I300" s="99"/>
      <c r="J300" s="31"/>
      <c r="K300" s="31"/>
      <c r="L300" s="34"/>
      <c r="M300" s="184"/>
      <c r="N300" s="56"/>
      <c r="O300" s="56"/>
      <c r="P300" s="56"/>
      <c r="Q300" s="56"/>
      <c r="R300" s="56"/>
      <c r="S300" s="56"/>
      <c r="T300" s="57"/>
      <c r="AT300" s="13" t="s">
        <v>148</v>
      </c>
      <c r="AU300" s="13" t="s">
        <v>82</v>
      </c>
    </row>
    <row r="301" spans="2:65" s="1" customFormat="1" ht="16.5" customHeight="1">
      <c r="B301" s="30"/>
      <c r="C301" s="170" t="s">
        <v>671</v>
      </c>
      <c r="D301" s="170" t="s">
        <v>142</v>
      </c>
      <c r="E301" s="171" t="s">
        <v>1740</v>
      </c>
      <c r="F301" s="172" t="s">
        <v>1741</v>
      </c>
      <c r="G301" s="173" t="s">
        <v>453</v>
      </c>
      <c r="H301" s="174">
        <v>1</v>
      </c>
      <c r="I301" s="175"/>
      <c r="J301" s="176">
        <f>ROUND(I301*H301,2)</f>
        <v>0</v>
      </c>
      <c r="K301" s="172" t="s">
        <v>1462</v>
      </c>
      <c r="L301" s="34"/>
      <c r="M301" s="177" t="s">
        <v>19</v>
      </c>
      <c r="N301" s="178" t="s">
        <v>45</v>
      </c>
      <c r="O301" s="56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13" t="s">
        <v>146</v>
      </c>
      <c r="AT301" s="13" t="s">
        <v>142</v>
      </c>
      <c r="AU301" s="13" t="s">
        <v>82</v>
      </c>
      <c r="AY301" s="13" t="s">
        <v>139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13" t="s">
        <v>82</v>
      </c>
      <c r="BK301" s="181">
        <f>ROUND(I301*H301,2)</f>
        <v>0</v>
      </c>
      <c r="BL301" s="13" t="s">
        <v>146</v>
      </c>
      <c r="BM301" s="13" t="s">
        <v>1742</v>
      </c>
    </row>
    <row r="302" spans="2:65" s="1" customFormat="1" ht="11.25">
      <c r="B302" s="30"/>
      <c r="C302" s="31"/>
      <c r="D302" s="182" t="s">
        <v>148</v>
      </c>
      <c r="E302" s="31"/>
      <c r="F302" s="183" t="s">
        <v>1743</v>
      </c>
      <c r="G302" s="31"/>
      <c r="H302" s="31"/>
      <c r="I302" s="99"/>
      <c r="J302" s="31"/>
      <c r="K302" s="31"/>
      <c r="L302" s="34"/>
      <c r="M302" s="184"/>
      <c r="N302" s="56"/>
      <c r="O302" s="56"/>
      <c r="P302" s="56"/>
      <c r="Q302" s="56"/>
      <c r="R302" s="56"/>
      <c r="S302" s="56"/>
      <c r="T302" s="57"/>
      <c r="AT302" s="13" t="s">
        <v>148</v>
      </c>
      <c r="AU302" s="13" t="s">
        <v>82</v>
      </c>
    </row>
    <row r="303" spans="2:65" s="1" customFormat="1" ht="16.5" customHeight="1">
      <c r="B303" s="30"/>
      <c r="C303" s="170" t="s">
        <v>675</v>
      </c>
      <c r="D303" s="170" t="s">
        <v>142</v>
      </c>
      <c r="E303" s="171" t="s">
        <v>1657</v>
      </c>
      <c r="F303" s="172" t="s">
        <v>1658</v>
      </c>
      <c r="G303" s="173" t="s">
        <v>453</v>
      </c>
      <c r="H303" s="174">
        <v>1</v>
      </c>
      <c r="I303" s="175"/>
      <c r="J303" s="176">
        <f>ROUND(I303*H303,2)</f>
        <v>0</v>
      </c>
      <c r="K303" s="172" t="s">
        <v>1462</v>
      </c>
      <c r="L303" s="34"/>
      <c r="M303" s="177" t="s">
        <v>19</v>
      </c>
      <c r="N303" s="178" t="s">
        <v>45</v>
      </c>
      <c r="O303" s="56"/>
      <c r="P303" s="179">
        <f>O303*H303</f>
        <v>0</v>
      </c>
      <c r="Q303" s="179">
        <v>0</v>
      </c>
      <c r="R303" s="179">
        <f>Q303*H303</f>
        <v>0</v>
      </c>
      <c r="S303" s="179">
        <v>0</v>
      </c>
      <c r="T303" s="180">
        <f>S303*H303</f>
        <v>0</v>
      </c>
      <c r="AR303" s="13" t="s">
        <v>146</v>
      </c>
      <c r="AT303" s="13" t="s">
        <v>142</v>
      </c>
      <c r="AU303" s="13" t="s">
        <v>82</v>
      </c>
      <c r="AY303" s="13" t="s">
        <v>139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13" t="s">
        <v>82</v>
      </c>
      <c r="BK303" s="181">
        <f>ROUND(I303*H303,2)</f>
        <v>0</v>
      </c>
      <c r="BL303" s="13" t="s">
        <v>146</v>
      </c>
      <c r="BM303" s="13" t="s">
        <v>1744</v>
      </c>
    </row>
    <row r="304" spans="2:65" s="1" customFormat="1" ht="11.25">
      <c r="B304" s="30"/>
      <c r="C304" s="31"/>
      <c r="D304" s="182" t="s">
        <v>148</v>
      </c>
      <c r="E304" s="31"/>
      <c r="F304" s="183" t="s">
        <v>1658</v>
      </c>
      <c r="G304" s="31"/>
      <c r="H304" s="31"/>
      <c r="I304" s="99"/>
      <c r="J304" s="31"/>
      <c r="K304" s="31"/>
      <c r="L304" s="34"/>
      <c r="M304" s="184"/>
      <c r="N304" s="56"/>
      <c r="O304" s="56"/>
      <c r="P304" s="56"/>
      <c r="Q304" s="56"/>
      <c r="R304" s="56"/>
      <c r="S304" s="56"/>
      <c r="T304" s="57"/>
      <c r="AT304" s="13" t="s">
        <v>148</v>
      </c>
      <c r="AU304" s="13" t="s">
        <v>82</v>
      </c>
    </row>
    <row r="305" spans="2:65" s="1" customFormat="1" ht="16.5" customHeight="1">
      <c r="B305" s="30"/>
      <c r="C305" s="170" t="s">
        <v>679</v>
      </c>
      <c r="D305" s="170" t="s">
        <v>142</v>
      </c>
      <c r="E305" s="171" t="s">
        <v>1745</v>
      </c>
      <c r="F305" s="172" t="s">
        <v>1746</v>
      </c>
      <c r="G305" s="173" t="s">
        <v>453</v>
      </c>
      <c r="H305" s="174">
        <v>1</v>
      </c>
      <c r="I305" s="175"/>
      <c r="J305" s="176">
        <f>ROUND(I305*H305,2)</f>
        <v>0</v>
      </c>
      <c r="K305" s="172" t="s">
        <v>1462</v>
      </c>
      <c r="L305" s="34"/>
      <c r="M305" s="177" t="s">
        <v>19</v>
      </c>
      <c r="N305" s="178" t="s">
        <v>45</v>
      </c>
      <c r="O305" s="56"/>
      <c r="P305" s="179">
        <f>O305*H305</f>
        <v>0</v>
      </c>
      <c r="Q305" s="179">
        <v>0</v>
      </c>
      <c r="R305" s="179">
        <f>Q305*H305</f>
        <v>0</v>
      </c>
      <c r="S305" s="179">
        <v>0</v>
      </c>
      <c r="T305" s="180">
        <f>S305*H305</f>
        <v>0</v>
      </c>
      <c r="AR305" s="13" t="s">
        <v>146</v>
      </c>
      <c r="AT305" s="13" t="s">
        <v>142</v>
      </c>
      <c r="AU305" s="13" t="s">
        <v>82</v>
      </c>
      <c r="AY305" s="13" t="s">
        <v>139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13" t="s">
        <v>82</v>
      </c>
      <c r="BK305" s="181">
        <f>ROUND(I305*H305,2)</f>
        <v>0</v>
      </c>
      <c r="BL305" s="13" t="s">
        <v>146</v>
      </c>
      <c r="BM305" s="13" t="s">
        <v>1747</v>
      </c>
    </row>
    <row r="306" spans="2:65" s="1" customFormat="1" ht="11.25">
      <c r="B306" s="30"/>
      <c r="C306" s="31"/>
      <c r="D306" s="182" t="s">
        <v>148</v>
      </c>
      <c r="E306" s="31"/>
      <c r="F306" s="183" t="s">
        <v>1746</v>
      </c>
      <c r="G306" s="31"/>
      <c r="H306" s="31"/>
      <c r="I306" s="99"/>
      <c r="J306" s="31"/>
      <c r="K306" s="31"/>
      <c r="L306" s="34"/>
      <c r="M306" s="184"/>
      <c r="N306" s="56"/>
      <c r="O306" s="56"/>
      <c r="P306" s="56"/>
      <c r="Q306" s="56"/>
      <c r="R306" s="56"/>
      <c r="S306" s="56"/>
      <c r="T306" s="57"/>
      <c r="AT306" s="13" t="s">
        <v>148</v>
      </c>
      <c r="AU306" s="13" t="s">
        <v>82</v>
      </c>
    </row>
    <row r="307" spans="2:65" s="1" customFormat="1" ht="16.5" customHeight="1">
      <c r="B307" s="30"/>
      <c r="C307" s="170" t="s">
        <v>683</v>
      </c>
      <c r="D307" s="170" t="s">
        <v>142</v>
      </c>
      <c r="E307" s="171" t="s">
        <v>1663</v>
      </c>
      <c r="F307" s="172" t="s">
        <v>1664</v>
      </c>
      <c r="G307" s="173" t="s">
        <v>453</v>
      </c>
      <c r="H307" s="174">
        <v>1</v>
      </c>
      <c r="I307" s="175"/>
      <c r="J307" s="176">
        <f>ROUND(I307*H307,2)</f>
        <v>0</v>
      </c>
      <c r="K307" s="172" t="s">
        <v>1462</v>
      </c>
      <c r="L307" s="34"/>
      <c r="M307" s="177" t="s">
        <v>19</v>
      </c>
      <c r="N307" s="178" t="s">
        <v>45</v>
      </c>
      <c r="O307" s="56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13" t="s">
        <v>146</v>
      </c>
      <c r="AT307" s="13" t="s">
        <v>142</v>
      </c>
      <c r="AU307" s="13" t="s">
        <v>82</v>
      </c>
      <c r="AY307" s="13" t="s">
        <v>139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13" t="s">
        <v>82</v>
      </c>
      <c r="BK307" s="181">
        <f>ROUND(I307*H307,2)</f>
        <v>0</v>
      </c>
      <c r="BL307" s="13" t="s">
        <v>146</v>
      </c>
      <c r="BM307" s="13" t="s">
        <v>1748</v>
      </c>
    </row>
    <row r="308" spans="2:65" s="1" customFormat="1" ht="11.25">
      <c r="B308" s="30"/>
      <c r="C308" s="31"/>
      <c r="D308" s="182" t="s">
        <v>148</v>
      </c>
      <c r="E308" s="31"/>
      <c r="F308" s="183" t="s">
        <v>1664</v>
      </c>
      <c r="G308" s="31"/>
      <c r="H308" s="31"/>
      <c r="I308" s="99"/>
      <c r="J308" s="31"/>
      <c r="K308" s="31"/>
      <c r="L308" s="34"/>
      <c r="M308" s="184"/>
      <c r="N308" s="56"/>
      <c r="O308" s="56"/>
      <c r="P308" s="56"/>
      <c r="Q308" s="56"/>
      <c r="R308" s="56"/>
      <c r="S308" s="56"/>
      <c r="T308" s="57"/>
      <c r="AT308" s="13" t="s">
        <v>148</v>
      </c>
      <c r="AU308" s="13" t="s">
        <v>82</v>
      </c>
    </row>
    <row r="309" spans="2:65" s="10" customFormat="1" ht="25.9" customHeight="1">
      <c r="B309" s="154"/>
      <c r="C309" s="155"/>
      <c r="D309" s="156" t="s">
        <v>73</v>
      </c>
      <c r="E309" s="157" t="s">
        <v>1749</v>
      </c>
      <c r="F309" s="157" t="s">
        <v>1750</v>
      </c>
      <c r="G309" s="155"/>
      <c r="H309" s="155"/>
      <c r="I309" s="158"/>
      <c r="J309" s="159">
        <f>BK309</f>
        <v>0</v>
      </c>
      <c r="K309" s="155"/>
      <c r="L309" s="160"/>
      <c r="M309" s="161"/>
      <c r="N309" s="162"/>
      <c r="O309" s="162"/>
      <c r="P309" s="163">
        <f>SUM(P310:P313)</f>
        <v>0</v>
      </c>
      <c r="Q309" s="162"/>
      <c r="R309" s="163">
        <f>SUM(R310:R313)</f>
        <v>0</v>
      </c>
      <c r="S309" s="162"/>
      <c r="T309" s="164">
        <f>SUM(T310:T313)</f>
        <v>0</v>
      </c>
      <c r="AR309" s="165" t="s">
        <v>82</v>
      </c>
      <c r="AT309" s="166" t="s">
        <v>73</v>
      </c>
      <c r="AU309" s="166" t="s">
        <v>74</v>
      </c>
      <c r="AY309" s="165" t="s">
        <v>139</v>
      </c>
      <c r="BK309" s="167">
        <f>SUM(BK310:BK313)</f>
        <v>0</v>
      </c>
    </row>
    <row r="310" spans="2:65" s="1" customFormat="1" ht="16.5" customHeight="1">
      <c r="B310" s="30"/>
      <c r="C310" s="170" t="s">
        <v>687</v>
      </c>
      <c r="D310" s="170" t="s">
        <v>142</v>
      </c>
      <c r="E310" s="171" t="s">
        <v>1751</v>
      </c>
      <c r="F310" s="172" t="s">
        <v>1752</v>
      </c>
      <c r="G310" s="173" t="s">
        <v>453</v>
      </c>
      <c r="H310" s="174">
        <v>1</v>
      </c>
      <c r="I310" s="175"/>
      <c r="J310" s="176">
        <f>ROUND(I310*H310,2)</f>
        <v>0</v>
      </c>
      <c r="K310" s="172" t="s">
        <v>1462</v>
      </c>
      <c r="L310" s="34"/>
      <c r="M310" s="177" t="s">
        <v>19</v>
      </c>
      <c r="N310" s="178" t="s">
        <v>45</v>
      </c>
      <c r="O310" s="56"/>
      <c r="P310" s="179">
        <f>O310*H310</f>
        <v>0</v>
      </c>
      <c r="Q310" s="179">
        <v>0</v>
      </c>
      <c r="R310" s="179">
        <f>Q310*H310</f>
        <v>0</v>
      </c>
      <c r="S310" s="179">
        <v>0</v>
      </c>
      <c r="T310" s="180">
        <f>S310*H310</f>
        <v>0</v>
      </c>
      <c r="AR310" s="13" t="s">
        <v>146</v>
      </c>
      <c r="AT310" s="13" t="s">
        <v>142</v>
      </c>
      <c r="AU310" s="13" t="s">
        <v>82</v>
      </c>
      <c r="AY310" s="13" t="s">
        <v>139</v>
      </c>
      <c r="BE310" s="181">
        <f>IF(N310="základní",J310,0)</f>
        <v>0</v>
      </c>
      <c r="BF310" s="181">
        <f>IF(N310="snížená",J310,0)</f>
        <v>0</v>
      </c>
      <c r="BG310" s="181">
        <f>IF(N310="zákl. přenesená",J310,0)</f>
        <v>0</v>
      </c>
      <c r="BH310" s="181">
        <f>IF(N310="sníž. přenesená",J310,0)</f>
        <v>0</v>
      </c>
      <c r="BI310" s="181">
        <f>IF(N310="nulová",J310,0)</f>
        <v>0</v>
      </c>
      <c r="BJ310" s="13" t="s">
        <v>82</v>
      </c>
      <c r="BK310" s="181">
        <f>ROUND(I310*H310,2)</f>
        <v>0</v>
      </c>
      <c r="BL310" s="13" t="s">
        <v>146</v>
      </c>
      <c r="BM310" s="13" t="s">
        <v>1753</v>
      </c>
    </row>
    <row r="311" spans="2:65" s="1" customFormat="1" ht="11.25">
      <c r="B311" s="30"/>
      <c r="C311" s="31"/>
      <c r="D311" s="182" t="s">
        <v>148</v>
      </c>
      <c r="E311" s="31"/>
      <c r="F311" s="183" t="s">
        <v>1752</v>
      </c>
      <c r="G311" s="31"/>
      <c r="H311" s="31"/>
      <c r="I311" s="99"/>
      <c r="J311" s="31"/>
      <c r="K311" s="31"/>
      <c r="L311" s="34"/>
      <c r="M311" s="184"/>
      <c r="N311" s="56"/>
      <c r="O311" s="56"/>
      <c r="P311" s="56"/>
      <c r="Q311" s="56"/>
      <c r="R311" s="56"/>
      <c r="S311" s="56"/>
      <c r="T311" s="57"/>
      <c r="AT311" s="13" t="s">
        <v>148</v>
      </c>
      <c r="AU311" s="13" t="s">
        <v>82</v>
      </c>
    </row>
    <row r="312" spans="2:65" s="1" customFormat="1" ht="16.5" customHeight="1">
      <c r="B312" s="30"/>
      <c r="C312" s="170" t="s">
        <v>692</v>
      </c>
      <c r="D312" s="170" t="s">
        <v>142</v>
      </c>
      <c r="E312" s="171" t="s">
        <v>1754</v>
      </c>
      <c r="F312" s="172" t="s">
        <v>1755</v>
      </c>
      <c r="G312" s="173" t="s">
        <v>453</v>
      </c>
      <c r="H312" s="174">
        <v>3</v>
      </c>
      <c r="I312" s="175"/>
      <c r="J312" s="176">
        <f>ROUND(I312*H312,2)</f>
        <v>0</v>
      </c>
      <c r="K312" s="172" t="s">
        <v>1462</v>
      </c>
      <c r="L312" s="34"/>
      <c r="M312" s="177" t="s">
        <v>19</v>
      </c>
      <c r="N312" s="178" t="s">
        <v>45</v>
      </c>
      <c r="O312" s="56"/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AR312" s="13" t="s">
        <v>146</v>
      </c>
      <c r="AT312" s="13" t="s">
        <v>142</v>
      </c>
      <c r="AU312" s="13" t="s">
        <v>82</v>
      </c>
      <c r="AY312" s="13" t="s">
        <v>139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13" t="s">
        <v>82</v>
      </c>
      <c r="BK312" s="181">
        <f>ROUND(I312*H312,2)</f>
        <v>0</v>
      </c>
      <c r="BL312" s="13" t="s">
        <v>146</v>
      </c>
      <c r="BM312" s="13" t="s">
        <v>1756</v>
      </c>
    </row>
    <row r="313" spans="2:65" s="1" customFormat="1" ht="11.25">
      <c r="B313" s="30"/>
      <c r="C313" s="31"/>
      <c r="D313" s="182" t="s">
        <v>148</v>
      </c>
      <c r="E313" s="31"/>
      <c r="F313" s="183" t="s">
        <v>1755</v>
      </c>
      <c r="G313" s="31"/>
      <c r="H313" s="31"/>
      <c r="I313" s="99"/>
      <c r="J313" s="31"/>
      <c r="K313" s="31"/>
      <c r="L313" s="34"/>
      <c r="M313" s="184"/>
      <c r="N313" s="56"/>
      <c r="O313" s="56"/>
      <c r="P313" s="56"/>
      <c r="Q313" s="56"/>
      <c r="R313" s="56"/>
      <c r="S313" s="56"/>
      <c r="T313" s="57"/>
      <c r="AT313" s="13" t="s">
        <v>148</v>
      </c>
      <c r="AU313" s="13" t="s">
        <v>82</v>
      </c>
    </row>
    <row r="314" spans="2:65" s="10" customFormat="1" ht="25.9" customHeight="1">
      <c r="B314" s="154"/>
      <c r="C314" s="155"/>
      <c r="D314" s="156" t="s">
        <v>73</v>
      </c>
      <c r="E314" s="157" t="s">
        <v>1757</v>
      </c>
      <c r="F314" s="157" t="s">
        <v>1758</v>
      </c>
      <c r="G314" s="155"/>
      <c r="H314" s="155"/>
      <c r="I314" s="158"/>
      <c r="J314" s="159">
        <f>BK314</f>
        <v>0</v>
      </c>
      <c r="K314" s="155"/>
      <c r="L314" s="160"/>
      <c r="M314" s="161"/>
      <c r="N314" s="162"/>
      <c r="O314" s="162"/>
      <c r="P314" s="163">
        <f>SUM(P315:P326)</f>
        <v>0</v>
      </c>
      <c r="Q314" s="162"/>
      <c r="R314" s="163">
        <f>SUM(R315:R326)</f>
        <v>0</v>
      </c>
      <c r="S314" s="162"/>
      <c r="T314" s="164">
        <f>SUM(T315:T326)</f>
        <v>0</v>
      </c>
      <c r="AR314" s="165" t="s">
        <v>82</v>
      </c>
      <c r="AT314" s="166" t="s">
        <v>73</v>
      </c>
      <c r="AU314" s="166" t="s">
        <v>74</v>
      </c>
      <c r="AY314" s="165" t="s">
        <v>139</v>
      </c>
      <c r="BK314" s="167">
        <f>SUM(BK315:BK326)</f>
        <v>0</v>
      </c>
    </row>
    <row r="315" spans="2:65" s="1" customFormat="1" ht="16.5" customHeight="1">
      <c r="B315" s="30"/>
      <c r="C315" s="170" t="s">
        <v>696</v>
      </c>
      <c r="D315" s="170" t="s">
        <v>142</v>
      </c>
      <c r="E315" s="171" t="s">
        <v>1759</v>
      </c>
      <c r="F315" s="172" t="s">
        <v>1760</v>
      </c>
      <c r="G315" s="173" t="s">
        <v>163</v>
      </c>
      <c r="H315" s="174">
        <v>200</v>
      </c>
      <c r="I315" s="175"/>
      <c r="J315" s="176">
        <f>ROUND(I315*H315,2)</f>
        <v>0</v>
      </c>
      <c r="K315" s="172" t="s">
        <v>1462</v>
      </c>
      <c r="L315" s="34"/>
      <c r="M315" s="177" t="s">
        <v>19</v>
      </c>
      <c r="N315" s="178" t="s">
        <v>45</v>
      </c>
      <c r="O315" s="56"/>
      <c r="P315" s="179">
        <f>O315*H315</f>
        <v>0</v>
      </c>
      <c r="Q315" s="179">
        <v>0</v>
      </c>
      <c r="R315" s="179">
        <f>Q315*H315</f>
        <v>0</v>
      </c>
      <c r="S315" s="179">
        <v>0</v>
      </c>
      <c r="T315" s="180">
        <f>S315*H315</f>
        <v>0</v>
      </c>
      <c r="AR315" s="13" t="s">
        <v>146</v>
      </c>
      <c r="AT315" s="13" t="s">
        <v>142</v>
      </c>
      <c r="AU315" s="13" t="s">
        <v>82</v>
      </c>
      <c r="AY315" s="13" t="s">
        <v>139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13" t="s">
        <v>82</v>
      </c>
      <c r="BK315" s="181">
        <f>ROUND(I315*H315,2)</f>
        <v>0</v>
      </c>
      <c r="BL315" s="13" t="s">
        <v>146</v>
      </c>
      <c r="BM315" s="13" t="s">
        <v>1761</v>
      </c>
    </row>
    <row r="316" spans="2:65" s="1" customFormat="1" ht="11.25">
      <c r="B316" s="30"/>
      <c r="C316" s="31"/>
      <c r="D316" s="182" t="s">
        <v>148</v>
      </c>
      <c r="E316" s="31"/>
      <c r="F316" s="183" t="s">
        <v>1760</v>
      </c>
      <c r="G316" s="31"/>
      <c r="H316" s="31"/>
      <c r="I316" s="99"/>
      <c r="J316" s="31"/>
      <c r="K316" s="31"/>
      <c r="L316" s="34"/>
      <c r="M316" s="184"/>
      <c r="N316" s="56"/>
      <c r="O316" s="56"/>
      <c r="P316" s="56"/>
      <c r="Q316" s="56"/>
      <c r="R316" s="56"/>
      <c r="S316" s="56"/>
      <c r="T316" s="57"/>
      <c r="AT316" s="13" t="s">
        <v>148</v>
      </c>
      <c r="AU316" s="13" t="s">
        <v>82</v>
      </c>
    </row>
    <row r="317" spans="2:65" s="1" customFormat="1" ht="16.5" customHeight="1">
      <c r="B317" s="30"/>
      <c r="C317" s="170" t="s">
        <v>701</v>
      </c>
      <c r="D317" s="170" t="s">
        <v>142</v>
      </c>
      <c r="E317" s="171" t="s">
        <v>1762</v>
      </c>
      <c r="F317" s="172" t="s">
        <v>1763</v>
      </c>
      <c r="G317" s="173" t="s">
        <v>453</v>
      </c>
      <c r="H317" s="174">
        <v>20</v>
      </c>
      <c r="I317" s="175"/>
      <c r="J317" s="176">
        <f>ROUND(I317*H317,2)</f>
        <v>0</v>
      </c>
      <c r="K317" s="172" t="s">
        <v>1462</v>
      </c>
      <c r="L317" s="34"/>
      <c r="M317" s="177" t="s">
        <v>19</v>
      </c>
      <c r="N317" s="178" t="s">
        <v>45</v>
      </c>
      <c r="O317" s="56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13" t="s">
        <v>146</v>
      </c>
      <c r="AT317" s="13" t="s">
        <v>142</v>
      </c>
      <c r="AU317" s="13" t="s">
        <v>82</v>
      </c>
      <c r="AY317" s="13" t="s">
        <v>139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13" t="s">
        <v>82</v>
      </c>
      <c r="BK317" s="181">
        <f>ROUND(I317*H317,2)</f>
        <v>0</v>
      </c>
      <c r="BL317" s="13" t="s">
        <v>146</v>
      </c>
      <c r="BM317" s="13" t="s">
        <v>1764</v>
      </c>
    </row>
    <row r="318" spans="2:65" s="1" customFormat="1" ht="11.25">
      <c r="B318" s="30"/>
      <c r="C318" s="31"/>
      <c r="D318" s="182" t="s">
        <v>148</v>
      </c>
      <c r="E318" s="31"/>
      <c r="F318" s="183" t="s">
        <v>1763</v>
      </c>
      <c r="G318" s="31"/>
      <c r="H318" s="31"/>
      <c r="I318" s="99"/>
      <c r="J318" s="31"/>
      <c r="K318" s="31"/>
      <c r="L318" s="34"/>
      <c r="M318" s="184"/>
      <c r="N318" s="56"/>
      <c r="O318" s="56"/>
      <c r="P318" s="56"/>
      <c r="Q318" s="56"/>
      <c r="R318" s="56"/>
      <c r="S318" s="56"/>
      <c r="T318" s="57"/>
      <c r="AT318" s="13" t="s">
        <v>148</v>
      </c>
      <c r="AU318" s="13" t="s">
        <v>82</v>
      </c>
    </row>
    <row r="319" spans="2:65" s="1" customFormat="1" ht="16.5" customHeight="1">
      <c r="B319" s="30"/>
      <c r="C319" s="170" t="s">
        <v>705</v>
      </c>
      <c r="D319" s="170" t="s">
        <v>142</v>
      </c>
      <c r="E319" s="171" t="s">
        <v>1765</v>
      </c>
      <c r="F319" s="172" t="s">
        <v>1766</v>
      </c>
      <c r="G319" s="173" t="s">
        <v>453</v>
      </c>
      <c r="H319" s="174">
        <v>15</v>
      </c>
      <c r="I319" s="175"/>
      <c r="J319" s="176">
        <f>ROUND(I319*H319,2)</f>
        <v>0</v>
      </c>
      <c r="K319" s="172" t="s">
        <v>1462</v>
      </c>
      <c r="L319" s="34"/>
      <c r="M319" s="177" t="s">
        <v>19</v>
      </c>
      <c r="N319" s="178" t="s">
        <v>45</v>
      </c>
      <c r="O319" s="56"/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AR319" s="13" t="s">
        <v>146</v>
      </c>
      <c r="AT319" s="13" t="s">
        <v>142</v>
      </c>
      <c r="AU319" s="13" t="s">
        <v>82</v>
      </c>
      <c r="AY319" s="13" t="s">
        <v>139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13" t="s">
        <v>82</v>
      </c>
      <c r="BK319" s="181">
        <f>ROUND(I319*H319,2)</f>
        <v>0</v>
      </c>
      <c r="BL319" s="13" t="s">
        <v>146</v>
      </c>
      <c r="BM319" s="13" t="s">
        <v>1767</v>
      </c>
    </row>
    <row r="320" spans="2:65" s="1" customFormat="1" ht="11.25">
      <c r="B320" s="30"/>
      <c r="C320" s="31"/>
      <c r="D320" s="182" t="s">
        <v>148</v>
      </c>
      <c r="E320" s="31"/>
      <c r="F320" s="183" t="s">
        <v>1766</v>
      </c>
      <c r="G320" s="31"/>
      <c r="H320" s="31"/>
      <c r="I320" s="99"/>
      <c r="J320" s="31"/>
      <c r="K320" s="31"/>
      <c r="L320" s="34"/>
      <c r="M320" s="184"/>
      <c r="N320" s="56"/>
      <c r="O320" s="56"/>
      <c r="P320" s="56"/>
      <c r="Q320" s="56"/>
      <c r="R320" s="56"/>
      <c r="S320" s="56"/>
      <c r="T320" s="57"/>
      <c r="AT320" s="13" t="s">
        <v>148</v>
      </c>
      <c r="AU320" s="13" t="s">
        <v>82</v>
      </c>
    </row>
    <row r="321" spans="2:65" s="1" customFormat="1" ht="16.5" customHeight="1">
      <c r="B321" s="30"/>
      <c r="C321" s="170" t="s">
        <v>709</v>
      </c>
      <c r="D321" s="170" t="s">
        <v>142</v>
      </c>
      <c r="E321" s="171" t="s">
        <v>1768</v>
      </c>
      <c r="F321" s="172" t="s">
        <v>1769</v>
      </c>
      <c r="G321" s="173" t="s">
        <v>453</v>
      </c>
      <c r="H321" s="174">
        <v>3</v>
      </c>
      <c r="I321" s="175"/>
      <c r="J321" s="176">
        <f>ROUND(I321*H321,2)</f>
        <v>0</v>
      </c>
      <c r="K321" s="172" t="s">
        <v>1462</v>
      </c>
      <c r="L321" s="34"/>
      <c r="M321" s="177" t="s">
        <v>19</v>
      </c>
      <c r="N321" s="178" t="s">
        <v>45</v>
      </c>
      <c r="O321" s="56"/>
      <c r="P321" s="179">
        <f>O321*H321</f>
        <v>0</v>
      </c>
      <c r="Q321" s="179">
        <v>0</v>
      </c>
      <c r="R321" s="179">
        <f>Q321*H321</f>
        <v>0</v>
      </c>
      <c r="S321" s="179">
        <v>0</v>
      </c>
      <c r="T321" s="180">
        <f>S321*H321</f>
        <v>0</v>
      </c>
      <c r="AR321" s="13" t="s">
        <v>146</v>
      </c>
      <c r="AT321" s="13" t="s">
        <v>142</v>
      </c>
      <c r="AU321" s="13" t="s">
        <v>82</v>
      </c>
      <c r="AY321" s="13" t="s">
        <v>139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13" t="s">
        <v>82</v>
      </c>
      <c r="BK321" s="181">
        <f>ROUND(I321*H321,2)</f>
        <v>0</v>
      </c>
      <c r="BL321" s="13" t="s">
        <v>146</v>
      </c>
      <c r="BM321" s="13" t="s">
        <v>1770</v>
      </c>
    </row>
    <row r="322" spans="2:65" s="1" customFormat="1" ht="11.25">
      <c r="B322" s="30"/>
      <c r="C322" s="31"/>
      <c r="D322" s="182" t="s">
        <v>148</v>
      </c>
      <c r="E322" s="31"/>
      <c r="F322" s="183" t="s">
        <v>1769</v>
      </c>
      <c r="G322" s="31"/>
      <c r="H322" s="31"/>
      <c r="I322" s="99"/>
      <c r="J322" s="31"/>
      <c r="K322" s="31"/>
      <c r="L322" s="34"/>
      <c r="M322" s="184"/>
      <c r="N322" s="56"/>
      <c r="O322" s="56"/>
      <c r="P322" s="56"/>
      <c r="Q322" s="56"/>
      <c r="R322" s="56"/>
      <c r="S322" s="56"/>
      <c r="T322" s="57"/>
      <c r="AT322" s="13" t="s">
        <v>148</v>
      </c>
      <c r="AU322" s="13" t="s">
        <v>82</v>
      </c>
    </row>
    <row r="323" spans="2:65" s="1" customFormat="1" ht="16.5" customHeight="1">
      <c r="B323" s="30"/>
      <c r="C323" s="170" t="s">
        <v>713</v>
      </c>
      <c r="D323" s="170" t="s">
        <v>142</v>
      </c>
      <c r="E323" s="171" t="s">
        <v>1771</v>
      </c>
      <c r="F323" s="172" t="s">
        <v>1772</v>
      </c>
      <c r="G323" s="173" t="s">
        <v>453</v>
      </c>
      <c r="H323" s="174">
        <v>20</v>
      </c>
      <c r="I323" s="175"/>
      <c r="J323" s="176">
        <f>ROUND(I323*H323,2)</f>
        <v>0</v>
      </c>
      <c r="K323" s="172" t="s">
        <v>1462</v>
      </c>
      <c r="L323" s="34"/>
      <c r="M323" s="177" t="s">
        <v>19</v>
      </c>
      <c r="N323" s="178" t="s">
        <v>45</v>
      </c>
      <c r="O323" s="56"/>
      <c r="P323" s="179">
        <f>O323*H323</f>
        <v>0</v>
      </c>
      <c r="Q323" s="179">
        <v>0</v>
      </c>
      <c r="R323" s="179">
        <f>Q323*H323</f>
        <v>0</v>
      </c>
      <c r="S323" s="179">
        <v>0</v>
      </c>
      <c r="T323" s="180">
        <f>S323*H323</f>
        <v>0</v>
      </c>
      <c r="AR323" s="13" t="s">
        <v>146</v>
      </c>
      <c r="AT323" s="13" t="s">
        <v>142</v>
      </c>
      <c r="AU323" s="13" t="s">
        <v>82</v>
      </c>
      <c r="AY323" s="13" t="s">
        <v>139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13" t="s">
        <v>82</v>
      </c>
      <c r="BK323" s="181">
        <f>ROUND(I323*H323,2)</f>
        <v>0</v>
      </c>
      <c r="BL323" s="13" t="s">
        <v>146</v>
      </c>
      <c r="BM323" s="13" t="s">
        <v>1773</v>
      </c>
    </row>
    <row r="324" spans="2:65" s="1" customFormat="1" ht="11.25">
      <c r="B324" s="30"/>
      <c r="C324" s="31"/>
      <c r="D324" s="182" t="s">
        <v>148</v>
      </c>
      <c r="E324" s="31"/>
      <c r="F324" s="183" t="s">
        <v>1774</v>
      </c>
      <c r="G324" s="31"/>
      <c r="H324" s="31"/>
      <c r="I324" s="99"/>
      <c r="J324" s="31"/>
      <c r="K324" s="31"/>
      <c r="L324" s="34"/>
      <c r="M324" s="184"/>
      <c r="N324" s="56"/>
      <c r="O324" s="56"/>
      <c r="P324" s="56"/>
      <c r="Q324" s="56"/>
      <c r="R324" s="56"/>
      <c r="S324" s="56"/>
      <c r="T324" s="57"/>
      <c r="AT324" s="13" t="s">
        <v>148</v>
      </c>
      <c r="AU324" s="13" t="s">
        <v>82</v>
      </c>
    </row>
    <row r="325" spans="2:65" s="1" customFormat="1" ht="16.5" customHeight="1">
      <c r="B325" s="30"/>
      <c r="C325" s="170" t="s">
        <v>718</v>
      </c>
      <c r="D325" s="170" t="s">
        <v>142</v>
      </c>
      <c r="E325" s="171" t="s">
        <v>1775</v>
      </c>
      <c r="F325" s="172" t="s">
        <v>1776</v>
      </c>
      <c r="G325" s="173" t="s">
        <v>453</v>
      </c>
      <c r="H325" s="174">
        <v>20</v>
      </c>
      <c r="I325" s="175"/>
      <c r="J325" s="176">
        <f>ROUND(I325*H325,2)</f>
        <v>0</v>
      </c>
      <c r="K325" s="172" t="s">
        <v>1462</v>
      </c>
      <c r="L325" s="34"/>
      <c r="M325" s="177" t="s">
        <v>19</v>
      </c>
      <c r="N325" s="178" t="s">
        <v>45</v>
      </c>
      <c r="O325" s="56"/>
      <c r="P325" s="179">
        <f>O325*H325</f>
        <v>0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AR325" s="13" t="s">
        <v>146</v>
      </c>
      <c r="AT325" s="13" t="s">
        <v>142</v>
      </c>
      <c r="AU325" s="13" t="s">
        <v>82</v>
      </c>
      <c r="AY325" s="13" t="s">
        <v>139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13" t="s">
        <v>82</v>
      </c>
      <c r="BK325" s="181">
        <f>ROUND(I325*H325,2)</f>
        <v>0</v>
      </c>
      <c r="BL325" s="13" t="s">
        <v>146</v>
      </c>
      <c r="BM325" s="13" t="s">
        <v>1777</v>
      </c>
    </row>
    <row r="326" spans="2:65" s="1" customFormat="1" ht="11.25">
      <c r="B326" s="30"/>
      <c r="C326" s="31"/>
      <c r="D326" s="182" t="s">
        <v>148</v>
      </c>
      <c r="E326" s="31"/>
      <c r="F326" s="183" t="s">
        <v>1778</v>
      </c>
      <c r="G326" s="31"/>
      <c r="H326" s="31"/>
      <c r="I326" s="99"/>
      <c r="J326" s="31"/>
      <c r="K326" s="31"/>
      <c r="L326" s="34"/>
      <c r="M326" s="184"/>
      <c r="N326" s="56"/>
      <c r="O326" s="56"/>
      <c r="P326" s="56"/>
      <c r="Q326" s="56"/>
      <c r="R326" s="56"/>
      <c r="S326" s="56"/>
      <c r="T326" s="57"/>
      <c r="AT326" s="13" t="s">
        <v>148</v>
      </c>
      <c r="AU326" s="13" t="s">
        <v>82</v>
      </c>
    </row>
    <row r="327" spans="2:65" s="10" customFormat="1" ht="25.9" customHeight="1">
      <c r="B327" s="154"/>
      <c r="C327" s="155"/>
      <c r="D327" s="156" t="s">
        <v>73</v>
      </c>
      <c r="E327" s="157" t="s">
        <v>1779</v>
      </c>
      <c r="F327" s="157" t="s">
        <v>1780</v>
      </c>
      <c r="G327" s="155"/>
      <c r="H327" s="155"/>
      <c r="I327" s="158"/>
      <c r="J327" s="159">
        <f>BK327</f>
        <v>0</v>
      </c>
      <c r="K327" s="155"/>
      <c r="L327" s="160"/>
      <c r="M327" s="161"/>
      <c r="N327" s="162"/>
      <c r="O327" s="162"/>
      <c r="P327" s="163">
        <f>SUM(P328:P399)</f>
        <v>0</v>
      </c>
      <c r="Q327" s="162"/>
      <c r="R327" s="163">
        <f>SUM(R328:R399)</f>
        <v>0</v>
      </c>
      <c r="S327" s="162"/>
      <c r="T327" s="164">
        <f>SUM(T328:T399)</f>
        <v>0</v>
      </c>
      <c r="AR327" s="165" t="s">
        <v>82</v>
      </c>
      <c r="AT327" s="166" t="s">
        <v>73</v>
      </c>
      <c r="AU327" s="166" t="s">
        <v>74</v>
      </c>
      <c r="AY327" s="165" t="s">
        <v>139</v>
      </c>
      <c r="BK327" s="167">
        <f>SUM(BK328:BK399)</f>
        <v>0</v>
      </c>
    </row>
    <row r="328" spans="2:65" s="1" customFormat="1" ht="16.5" customHeight="1">
      <c r="B328" s="30"/>
      <c r="C328" s="170" t="s">
        <v>722</v>
      </c>
      <c r="D328" s="170" t="s">
        <v>142</v>
      </c>
      <c r="E328" s="171" t="s">
        <v>1781</v>
      </c>
      <c r="F328" s="172" t="s">
        <v>1782</v>
      </c>
      <c r="G328" s="173" t="s">
        <v>453</v>
      </c>
      <c r="H328" s="174">
        <v>20</v>
      </c>
      <c r="I328" s="175"/>
      <c r="J328" s="176">
        <f>ROUND(I328*H328,2)</f>
        <v>0</v>
      </c>
      <c r="K328" s="172" t="s">
        <v>1462</v>
      </c>
      <c r="L328" s="34"/>
      <c r="M328" s="177" t="s">
        <v>19</v>
      </c>
      <c r="N328" s="178" t="s">
        <v>45</v>
      </c>
      <c r="O328" s="56"/>
      <c r="P328" s="179">
        <f>O328*H328</f>
        <v>0</v>
      </c>
      <c r="Q328" s="179">
        <v>0</v>
      </c>
      <c r="R328" s="179">
        <f>Q328*H328</f>
        <v>0</v>
      </c>
      <c r="S328" s="179">
        <v>0</v>
      </c>
      <c r="T328" s="180">
        <f>S328*H328</f>
        <v>0</v>
      </c>
      <c r="AR328" s="13" t="s">
        <v>146</v>
      </c>
      <c r="AT328" s="13" t="s">
        <v>142</v>
      </c>
      <c r="AU328" s="13" t="s">
        <v>82</v>
      </c>
      <c r="AY328" s="13" t="s">
        <v>139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13" t="s">
        <v>82</v>
      </c>
      <c r="BK328" s="181">
        <f>ROUND(I328*H328,2)</f>
        <v>0</v>
      </c>
      <c r="BL328" s="13" t="s">
        <v>146</v>
      </c>
      <c r="BM328" s="13" t="s">
        <v>1783</v>
      </c>
    </row>
    <row r="329" spans="2:65" s="1" customFormat="1" ht="11.25">
      <c r="B329" s="30"/>
      <c r="C329" s="31"/>
      <c r="D329" s="182" t="s">
        <v>148</v>
      </c>
      <c r="E329" s="31"/>
      <c r="F329" s="183" t="s">
        <v>1782</v>
      </c>
      <c r="G329" s="31"/>
      <c r="H329" s="31"/>
      <c r="I329" s="99"/>
      <c r="J329" s="31"/>
      <c r="K329" s="31"/>
      <c r="L329" s="34"/>
      <c r="M329" s="184"/>
      <c r="N329" s="56"/>
      <c r="O329" s="56"/>
      <c r="P329" s="56"/>
      <c r="Q329" s="56"/>
      <c r="R329" s="56"/>
      <c r="S329" s="56"/>
      <c r="T329" s="57"/>
      <c r="AT329" s="13" t="s">
        <v>148</v>
      </c>
      <c r="AU329" s="13" t="s">
        <v>82</v>
      </c>
    </row>
    <row r="330" spans="2:65" s="1" customFormat="1" ht="16.5" customHeight="1">
      <c r="B330" s="30"/>
      <c r="C330" s="170" t="s">
        <v>727</v>
      </c>
      <c r="D330" s="170" t="s">
        <v>142</v>
      </c>
      <c r="E330" s="171" t="s">
        <v>1784</v>
      </c>
      <c r="F330" s="172" t="s">
        <v>1785</v>
      </c>
      <c r="G330" s="173" t="s">
        <v>453</v>
      </c>
      <c r="H330" s="174">
        <v>10</v>
      </c>
      <c r="I330" s="175"/>
      <c r="J330" s="176">
        <f>ROUND(I330*H330,2)</f>
        <v>0</v>
      </c>
      <c r="K330" s="172" t="s">
        <v>1462</v>
      </c>
      <c r="L330" s="34"/>
      <c r="M330" s="177" t="s">
        <v>19</v>
      </c>
      <c r="N330" s="178" t="s">
        <v>45</v>
      </c>
      <c r="O330" s="56"/>
      <c r="P330" s="179">
        <f>O330*H330</f>
        <v>0</v>
      </c>
      <c r="Q330" s="179">
        <v>0</v>
      </c>
      <c r="R330" s="179">
        <f>Q330*H330</f>
        <v>0</v>
      </c>
      <c r="S330" s="179">
        <v>0</v>
      </c>
      <c r="T330" s="180">
        <f>S330*H330</f>
        <v>0</v>
      </c>
      <c r="AR330" s="13" t="s">
        <v>146</v>
      </c>
      <c r="AT330" s="13" t="s">
        <v>142</v>
      </c>
      <c r="AU330" s="13" t="s">
        <v>82</v>
      </c>
      <c r="AY330" s="13" t="s">
        <v>139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13" t="s">
        <v>82</v>
      </c>
      <c r="BK330" s="181">
        <f>ROUND(I330*H330,2)</f>
        <v>0</v>
      </c>
      <c r="BL330" s="13" t="s">
        <v>146</v>
      </c>
      <c r="BM330" s="13" t="s">
        <v>1786</v>
      </c>
    </row>
    <row r="331" spans="2:65" s="1" customFormat="1" ht="11.25">
      <c r="B331" s="30"/>
      <c r="C331" s="31"/>
      <c r="D331" s="182" t="s">
        <v>148</v>
      </c>
      <c r="E331" s="31"/>
      <c r="F331" s="183" t="s">
        <v>1785</v>
      </c>
      <c r="G331" s="31"/>
      <c r="H331" s="31"/>
      <c r="I331" s="99"/>
      <c r="J331" s="31"/>
      <c r="K331" s="31"/>
      <c r="L331" s="34"/>
      <c r="M331" s="184"/>
      <c r="N331" s="56"/>
      <c r="O331" s="56"/>
      <c r="P331" s="56"/>
      <c r="Q331" s="56"/>
      <c r="R331" s="56"/>
      <c r="S331" s="56"/>
      <c r="T331" s="57"/>
      <c r="AT331" s="13" t="s">
        <v>148</v>
      </c>
      <c r="AU331" s="13" t="s">
        <v>82</v>
      </c>
    </row>
    <row r="332" spans="2:65" s="1" customFormat="1" ht="16.5" customHeight="1">
      <c r="B332" s="30"/>
      <c r="C332" s="170" t="s">
        <v>731</v>
      </c>
      <c r="D332" s="170" t="s">
        <v>142</v>
      </c>
      <c r="E332" s="171" t="s">
        <v>1787</v>
      </c>
      <c r="F332" s="172" t="s">
        <v>1788</v>
      </c>
      <c r="G332" s="173" t="s">
        <v>453</v>
      </c>
      <c r="H332" s="174">
        <v>5</v>
      </c>
      <c r="I332" s="175"/>
      <c r="J332" s="176">
        <f>ROUND(I332*H332,2)</f>
        <v>0</v>
      </c>
      <c r="K332" s="172" t="s">
        <v>1462</v>
      </c>
      <c r="L332" s="34"/>
      <c r="M332" s="177" t="s">
        <v>19</v>
      </c>
      <c r="N332" s="178" t="s">
        <v>45</v>
      </c>
      <c r="O332" s="56"/>
      <c r="P332" s="179">
        <f>O332*H332</f>
        <v>0</v>
      </c>
      <c r="Q332" s="179">
        <v>0</v>
      </c>
      <c r="R332" s="179">
        <f>Q332*H332</f>
        <v>0</v>
      </c>
      <c r="S332" s="179">
        <v>0</v>
      </c>
      <c r="T332" s="180">
        <f>S332*H332</f>
        <v>0</v>
      </c>
      <c r="AR332" s="13" t="s">
        <v>146</v>
      </c>
      <c r="AT332" s="13" t="s">
        <v>142</v>
      </c>
      <c r="AU332" s="13" t="s">
        <v>82</v>
      </c>
      <c r="AY332" s="13" t="s">
        <v>139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13" t="s">
        <v>82</v>
      </c>
      <c r="BK332" s="181">
        <f>ROUND(I332*H332,2)</f>
        <v>0</v>
      </c>
      <c r="BL332" s="13" t="s">
        <v>146</v>
      </c>
      <c r="BM332" s="13" t="s">
        <v>1789</v>
      </c>
    </row>
    <row r="333" spans="2:65" s="1" customFormat="1" ht="11.25">
      <c r="B333" s="30"/>
      <c r="C333" s="31"/>
      <c r="D333" s="182" t="s">
        <v>148</v>
      </c>
      <c r="E333" s="31"/>
      <c r="F333" s="183" t="s">
        <v>1788</v>
      </c>
      <c r="G333" s="31"/>
      <c r="H333" s="31"/>
      <c r="I333" s="99"/>
      <c r="J333" s="31"/>
      <c r="K333" s="31"/>
      <c r="L333" s="34"/>
      <c r="M333" s="184"/>
      <c r="N333" s="56"/>
      <c r="O333" s="56"/>
      <c r="P333" s="56"/>
      <c r="Q333" s="56"/>
      <c r="R333" s="56"/>
      <c r="S333" s="56"/>
      <c r="T333" s="57"/>
      <c r="AT333" s="13" t="s">
        <v>148</v>
      </c>
      <c r="AU333" s="13" t="s">
        <v>82</v>
      </c>
    </row>
    <row r="334" spans="2:65" s="1" customFormat="1" ht="16.5" customHeight="1">
      <c r="B334" s="30"/>
      <c r="C334" s="170" t="s">
        <v>736</v>
      </c>
      <c r="D334" s="170" t="s">
        <v>142</v>
      </c>
      <c r="E334" s="171" t="s">
        <v>1790</v>
      </c>
      <c r="F334" s="172" t="s">
        <v>1791</v>
      </c>
      <c r="G334" s="173" t="s">
        <v>453</v>
      </c>
      <c r="H334" s="174">
        <v>9</v>
      </c>
      <c r="I334" s="175"/>
      <c r="J334" s="176">
        <f>ROUND(I334*H334,2)</f>
        <v>0</v>
      </c>
      <c r="K334" s="172" t="s">
        <v>1462</v>
      </c>
      <c r="L334" s="34"/>
      <c r="M334" s="177" t="s">
        <v>19</v>
      </c>
      <c r="N334" s="178" t="s">
        <v>45</v>
      </c>
      <c r="O334" s="56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13" t="s">
        <v>146</v>
      </c>
      <c r="AT334" s="13" t="s">
        <v>142</v>
      </c>
      <c r="AU334" s="13" t="s">
        <v>82</v>
      </c>
      <c r="AY334" s="13" t="s">
        <v>139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13" t="s">
        <v>82</v>
      </c>
      <c r="BK334" s="181">
        <f>ROUND(I334*H334,2)</f>
        <v>0</v>
      </c>
      <c r="BL334" s="13" t="s">
        <v>146</v>
      </c>
      <c r="BM334" s="13" t="s">
        <v>1792</v>
      </c>
    </row>
    <row r="335" spans="2:65" s="1" customFormat="1" ht="11.25">
      <c r="B335" s="30"/>
      <c r="C335" s="31"/>
      <c r="D335" s="182" t="s">
        <v>148</v>
      </c>
      <c r="E335" s="31"/>
      <c r="F335" s="183" t="s">
        <v>1791</v>
      </c>
      <c r="G335" s="31"/>
      <c r="H335" s="31"/>
      <c r="I335" s="99"/>
      <c r="J335" s="31"/>
      <c r="K335" s="31"/>
      <c r="L335" s="34"/>
      <c r="M335" s="184"/>
      <c r="N335" s="56"/>
      <c r="O335" s="56"/>
      <c r="P335" s="56"/>
      <c r="Q335" s="56"/>
      <c r="R335" s="56"/>
      <c r="S335" s="56"/>
      <c r="T335" s="57"/>
      <c r="AT335" s="13" t="s">
        <v>148</v>
      </c>
      <c r="AU335" s="13" t="s">
        <v>82</v>
      </c>
    </row>
    <row r="336" spans="2:65" s="1" customFormat="1" ht="16.5" customHeight="1">
      <c r="B336" s="30"/>
      <c r="C336" s="170" t="s">
        <v>741</v>
      </c>
      <c r="D336" s="170" t="s">
        <v>142</v>
      </c>
      <c r="E336" s="171" t="s">
        <v>1793</v>
      </c>
      <c r="F336" s="172" t="s">
        <v>1794</v>
      </c>
      <c r="G336" s="173" t="s">
        <v>453</v>
      </c>
      <c r="H336" s="174">
        <v>9</v>
      </c>
      <c r="I336" s="175"/>
      <c r="J336" s="176">
        <f>ROUND(I336*H336,2)</f>
        <v>0</v>
      </c>
      <c r="K336" s="172" t="s">
        <v>1462</v>
      </c>
      <c r="L336" s="34"/>
      <c r="M336" s="177" t="s">
        <v>19</v>
      </c>
      <c r="N336" s="178" t="s">
        <v>45</v>
      </c>
      <c r="O336" s="56"/>
      <c r="P336" s="179">
        <f>O336*H336</f>
        <v>0</v>
      </c>
      <c r="Q336" s="179">
        <v>0</v>
      </c>
      <c r="R336" s="179">
        <f>Q336*H336</f>
        <v>0</v>
      </c>
      <c r="S336" s="179">
        <v>0</v>
      </c>
      <c r="T336" s="180">
        <f>S336*H336</f>
        <v>0</v>
      </c>
      <c r="AR336" s="13" t="s">
        <v>146</v>
      </c>
      <c r="AT336" s="13" t="s">
        <v>142</v>
      </c>
      <c r="AU336" s="13" t="s">
        <v>82</v>
      </c>
      <c r="AY336" s="13" t="s">
        <v>139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13" t="s">
        <v>82</v>
      </c>
      <c r="BK336" s="181">
        <f>ROUND(I336*H336,2)</f>
        <v>0</v>
      </c>
      <c r="BL336" s="13" t="s">
        <v>146</v>
      </c>
      <c r="BM336" s="13" t="s">
        <v>1795</v>
      </c>
    </row>
    <row r="337" spans="2:65" s="1" customFormat="1" ht="11.25">
      <c r="B337" s="30"/>
      <c r="C337" s="31"/>
      <c r="D337" s="182" t="s">
        <v>148</v>
      </c>
      <c r="E337" s="31"/>
      <c r="F337" s="183" t="s">
        <v>1794</v>
      </c>
      <c r="G337" s="31"/>
      <c r="H337" s="31"/>
      <c r="I337" s="99"/>
      <c r="J337" s="31"/>
      <c r="K337" s="31"/>
      <c r="L337" s="34"/>
      <c r="M337" s="184"/>
      <c r="N337" s="56"/>
      <c r="O337" s="56"/>
      <c r="P337" s="56"/>
      <c r="Q337" s="56"/>
      <c r="R337" s="56"/>
      <c r="S337" s="56"/>
      <c r="T337" s="57"/>
      <c r="AT337" s="13" t="s">
        <v>148</v>
      </c>
      <c r="AU337" s="13" t="s">
        <v>82</v>
      </c>
    </row>
    <row r="338" spans="2:65" s="1" customFormat="1" ht="16.5" customHeight="1">
      <c r="B338" s="30"/>
      <c r="C338" s="170" t="s">
        <v>745</v>
      </c>
      <c r="D338" s="170" t="s">
        <v>142</v>
      </c>
      <c r="E338" s="171" t="s">
        <v>1796</v>
      </c>
      <c r="F338" s="172" t="s">
        <v>1797</v>
      </c>
      <c r="G338" s="173" t="s">
        <v>453</v>
      </c>
      <c r="H338" s="174">
        <v>18</v>
      </c>
      <c r="I338" s="175"/>
      <c r="J338" s="176">
        <f>ROUND(I338*H338,2)</f>
        <v>0</v>
      </c>
      <c r="K338" s="172" t="s">
        <v>1462</v>
      </c>
      <c r="L338" s="34"/>
      <c r="M338" s="177" t="s">
        <v>19</v>
      </c>
      <c r="N338" s="178" t="s">
        <v>45</v>
      </c>
      <c r="O338" s="56"/>
      <c r="P338" s="179">
        <f>O338*H338</f>
        <v>0</v>
      </c>
      <c r="Q338" s="179">
        <v>0</v>
      </c>
      <c r="R338" s="179">
        <f>Q338*H338</f>
        <v>0</v>
      </c>
      <c r="S338" s="179">
        <v>0</v>
      </c>
      <c r="T338" s="180">
        <f>S338*H338</f>
        <v>0</v>
      </c>
      <c r="AR338" s="13" t="s">
        <v>146</v>
      </c>
      <c r="AT338" s="13" t="s">
        <v>142</v>
      </c>
      <c r="AU338" s="13" t="s">
        <v>82</v>
      </c>
      <c r="AY338" s="13" t="s">
        <v>139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13" t="s">
        <v>82</v>
      </c>
      <c r="BK338" s="181">
        <f>ROUND(I338*H338,2)</f>
        <v>0</v>
      </c>
      <c r="BL338" s="13" t="s">
        <v>146</v>
      </c>
      <c r="BM338" s="13" t="s">
        <v>1798</v>
      </c>
    </row>
    <row r="339" spans="2:65" s="1" customFormat="1" ht="11.25">
      <c r="B339" s="30"/>
      <c r="C339" s="31"/>
      <c r="D339" s="182" t="s">
        <v>148</v>
      </c>
      <c r="E339" s="31"/>
      <c r="F339" s="183" t="s">
        <v>1797</v>
      </c>
      <c r="G339" s="31"/>
      <c r="H339" s="31"/>
      <c r="I339" s="99"/>
      <c r="J339" s="31"/>
      <c r="K339" s="31"/>
      <c r="L339" s="34"/>
      <c r="M339" s="184"/>
      <c r="N339" s="56"/>
      <c r="O339" s="56"/>
      <c r="P339" s="56"/>
      <c r="Q339" s="56"/>
      <c r="R339" s="56"/>
      <c r="S339" s="56"/>
      <c r="T339" s="57"/>
      <c r="AT339" s="13" t="s">
        <v>148</v>
      </c>
      <c r="AU339" s="13" t="s">
        <v>82</v>
      </c>
    </row>
    <row r="340" spans="2:65" s="1" customFormat="1" ht="16.5" customHeight="1">
      <c r="B340" s="30"/>
      <c r="C340" s="170" t="s">
        <v>752</v>
      </c>
      <c r="D340" s="170" t="s">
        <v>142</v>
      </c>
      <c r="E340" s="171" t="s">
        <v>1799</v>
      </c>
      <c r="F340" s="172" t="s">
        <v>1800</v>
      </c>
      <c r="G340" s="173" t="s">
        <v>453</v>
      </c>
      <c r="H340" s="174">
        <v>10</v>
      </c>
      <c r="I340" s="175"/>
      <c r="J340" s="176">
        <f>ROUND(I340*H340,2)</f>
        <v>0</v>
      </c>
      <c r="K340" s="172" t="s">
        <v>1462</v>
      </c>
      <c r="L340" s="34"/>
      <c r="M340" s="177" t="s">
        <v>19</v>
      </c>
      <c r="N340" s="178" t="s">
        <v>45</v>
      </c>
      <c r="O340" s="56"/>
      <c r="P340" s="179">
        <f>O340*H340</f>
        <v>0</v>
      </c>
      <c r="Q340" s="179">
        <v>0</v>
      </c>
      <c r="R340" s="179">
        <f>Q340*H340</f>
        <v>0</v>
      </c>
      <c r="S340" s="179">
        <v>0</v>
      </c>
      <c r="T340" s="180">
        <f>S340*H340</f>
        <v>0</v>
      </c>
      <c r="AR340" s="13" t="s">
        <v>146</v>
      </c>
      <c r="AT340" s="13" t="s">
        <v>142</v>
      </c>
      <c r="AU340" s="13" t="s">
        <v>82</v>
      </c>
      <c r="AY340" s="13" t="s">
        <v>139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13" t="s">
        <v>82</v>
      </c>
      <c r="BK340" s="181">
        <f>ROUND(I340*H340,2)</f>
        <v>0</v>
      </c>
      <c r="BL340" s="13" t="s">
        <v>146</v>
      </c>
      <c r="BM340" s="13" t="s">
        <v>1801</v>
      </c>
    </row>
    <row r="341" spans="2:65" s="1" customFormat="1" ht="11.25">
      <c r="B341" s="30"/>
      <c r="C341" s="31"/>
      <c r="D341" s="182" t="s">
        <v>148</v>
      </c>
      <c r="E341" s="31"/>
      <c r="F341" s="183" t="s">
        <v>1800</v>
      </c>
      <c r="G341" s="31"/>
      <c r="H341" s="31"/>
      <c r="I341" s="99"/>
      <c r="J341" s="31"/>
      <c r="K341" s="31"/>
      <c r="L341" s="34"/>
      <c r="M341" s="184"/>
      <c r="N341" s="56"/>
      <c r="O341" s="56"/>
      <c r="P341" s="56"/>
      <c r="Q341" s="56"/>
      <c r="R341" s="56"/>
      <c r="S341" s="56"/>
      <c r="T341" s="57"/>
      <c r="AT341" s="13" t="s">
        <v>148</v>
      </c>
      <c r="AU341" s="13" t="s">
        <v>82</v>
      </c>
    </row>
    <row r="342" spans="2:65" s="1" customFormat="1" ht="16.5" customHeight="1">
      <c r="B342" s="30"/>
      <c r="C342" s="170" t="s">
        <v>757</v>
      </c>
      <c r="D342" s="170" t="s">
        <v>142</v>
      </c>
      <c r="E342" s="171" t="s">
        <v>1802</v>
      </c>
      <c r="F342" s="172" t="s">
        <v>1803</v>
      </c>
      <c r="G342" s="173" t="s">
        <v>453</v>
      </c>
      <c r="H342" s="174">
        <v>4</v>
      </c>
      <c r="I342" s="175"/>
      <c r="J342" s="176">
        <f>ROUND(I342*H342,2)</f>
        <v>0</v>
      </c>
      <c r="K342" s="172" t="s">
        <v>1462</v>
      </c>
      <c r="L342" s="34"/>
      <c r="M342" s="177" t="s">
        <v>19</v>
      </c>
      <c r="N342" s="178" t="s">
        <v>45</v>
      </c>
      <c r="O342" s="56"/>
      <c r="P342" s="179">
        <f>O342*H342</f>
        <v>0</v>
      </c>
      <c r="Q342" s="179">
        <v>0</v>
      </c>
      <c r="R342" s="179">
        <f>Q342*H342</f>
        <v>0</v>
      </c>
      <c r="S342" s="179">
        <v>0</v>
      </c>
      <c r="T342" s="180">
        <f>S342*H342</f>
        <v>0</v>
      </c>
      <c r="AR342" s="13" t="s">
        <v>146</v>
      </c>
      <c r="AT342" s="13" t="s">
        <v>142</v>
      </c>
      <c r="AU342" s="13" t="s">
        <v>82</v>
      </c>
      <c r="AY342" s="13" t="s">
        <v>139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13" t="s">
        <v>82</v>
      </c>
      <c r="BK342" s="181">
        <f>ROUND(I342*H342,2)</f>
        <v>0</v>
      </c>
      <c r="BL342" s="13" t="s">
        <v>146</v>
      </c>
      <c r="BM342" s="13" t="s">
        <v>1804</v>
      </c>
    </row>
    <row r="343" spans="2:65" s="1" customFormat="1" ht="11.25">
      <c r="B343" s="30"/>
      <c r="C343" s="31"/>
      <c r="D343" s="182" t="s">
        <v>148</v>
      </c>
      <c r="E343" s="31"/>
      <c r="F343" s="183" t="s">
        <v>1803</v>
      </c>
      <c r="G343" s="31"/>
      <c r="H343" s="31"/>
      <c r="I343" s="99"/>
      <c r="J343" s="31"/>
      <c r="K343" s="31"/>
      <c r="L343" s="34"/>
      <c r="M343" s="184"/>
      <c r="N343" s="56"/>
      <c r="O343" s="56"/>
      <c r="P343" s="56"/>
      <c r="Q343" s="56"/>
      <c r="R343" s="56"/>
      <c r="S343" s="56"/>
      <c r="T343" s="57"/>
      <c r="AT343" s="13" t="s">
        <v>148</v>
      </c>
      <c r="AU343" s="13" t="s">
        <v>82</v>
      </c>
    </row>
    <row r="344" spans="2:65" s="1" customFormat="1" ht="16.5" customHeight="1">
      <c r="B344" s="30"/>
      <c r="C344" s="170" t="s">
        <v>761</v>
      </c>
      <c r="D344" s="170" t="s">
        <v>142</v>
      </c>
      <c r="E344" s="171" t="s">
        <v>1805</v>
      </c>
      <c r="F344" s="172" t="s">
        <v>1806</v>
      </c>
      <c r="G344" s="173" t="s">
        <v>453</v>
      </c>
      <c r="H344" s="174">
        <v>20</v>
      </c>
      <c r="I344" s="175"/>
      <c r="J344" s="176">
        <f>ROUND(I344*H344,2)</f>
        <v>0</v>
      </c>
      <c r="K344" s="172" t="s">
        <v>1462</v>
      </c>
      <c r="L344" s="34"/>
      <c r="M344" s="177" t="s">
        <v>19</v>
      </c>
      <c r="N344" s="178" t="s">
        <v>45</v>
      </c>
      <c r="O344" s="56"/>
      <c r="P344" s="179">
        <f>O344*H344</f>
        <v>0</v>
      </c>
      <c r="Q344" s="179">
        <v>0</v>
      </c>
      <c r="R344" s="179">
        <f>Q344*H344</f>
        <v>0</v>
      </c>
      <c r="S344" s="179">
        <v>0</v>
      </c>
      <c r="T344" s="180">
        <f>S344*H344</f>
        <v>0</v>
      </c>
      <c r="AR344" s="13" t="s">
        <v>146</v>
      </c>
      <c r="AT344" s="13" t="s">
        <v>142</v>
      </c>
      <c r="AU344" s="13" t="s">
        <v>82</v>
      </c>
      <c r="AY344" s="13" t="s">
        <v>139</v>
      </c>
      <c r="BE344" s="181">
        <f>IF(N344="základní",J344,0)</f>
        <v>0</v>
      </c>
      <c r="BF344" s="181">
        <f>IF(N344="snížená",J344,0)</f>
        <v>0</v>
      </c>
      <c r="BG344" s="181">
        <f>IF(N344="zákl. přenesená",J344,0)</f>
        <v>0</v>
      </c>
      <c r="BH344" s="181">
        <f>IF(N344="sníž. přenesená",J344,0)</f>
        <v>0</v>
      </c>
      <c r="BI344" s="181">
        <f>IF(N344="nulová",J344,0)</f>
        <v>0</v>
      </c>
      <c r="BJ344" s="13" t="s">
        <v>82</v>
      </c>
      <c r="BK344" s="181">
        <f>ROUND(I344*H344,2)</f>
        <v>0</v>
      </c>
      <c r="BL344" s="13" t="s">
        <v>146</v>
      </c>
      <c r="BM344" s="13" t="s">
        <v>1807</v>
      </c>
    </row>
    <row r="345" spans="2:65" s="1" customFormat="1" ht="11.25">
      <c r="B345" s="30"/>
      <c r="C345" s="31"/>
      <c r="D345" s="182" t="s">
        <v>148</v>
      </c>
      <c r="E345" s="31"/>
      <c r="F345" s="183" t="s">
        <v>1806</v>
      </c>
      <c r="G345" s="31"/>
      <c r="H345" s="31"/>
      <c r="I345" s="99"/>
      <c r="J345" s="31"/>
      <c r="K345" s="31"/>
      <c r="L345" s="34"/>
      <c r="M345" s="184"/>
      <c r="N345" s="56"/>
      <c r="O345" s="56"/>
      <c r="P345" s="56"/>
      <c r="Q345" s="56"/>
      <c r="R345" s="56"/>
      <c r="S345" s="56"/>
      <c r="T345" s="57"/>
      <c r="AT345" s="13" t="s">
        <v>148</v>
      </c>
      <c r="AU345" s="13" t="s">
        <v>82</v>
      </c>
    </row>
    <row r="346" spans="2:65" s="1" customFormat="1" ht="16.5" customHeight="1">
      <c r="B346" s="30"/>
      <c r="C346" s="170" t="s">
        <v>765</v>
      </c>
      <c r="D346" s="170" t="s">
        <v>142</v>
      </c>
      <c r="E346" s="171" t="s">
        <v>1808</v>
      </c>
      <c r="F346" s="172" t="s">
        <v>1809</v>
      </c>
      <c r="G346" s="173" t="s">
        <v>453</v>
      </c>
      <c r="H346" s="174">
        <v>26</v>
      </c>
      <c r="I346" s="175"/>
      <c r="J346" s="176">
        <f>ROUND(I346*H346,2)</f>
        <v>0</v>
      </c>
      <c r="K346" s="172" t="s">
        <v>1462</v>
      </c>
      <c r="L346" s="34"/>
      <c r="M346" s="177" t="s">
        <v>19</v>
      </c>
      <c r="N346" s="178" t="s">
        <v>45</v>
      </c>
      <c r="O346" s="56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13" t="s">
        <v>146</v>
      </c>
      <c r="AT346" s="13" t="s">
        <v>142</v>
      </c>
      <c r="AU346" s="13" t="s">
        <v>82</v>
      </c>
      <c r="AY346" s="13" t="s">
        <v>139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13" t="s">
        <v>82</v>
      </c>
      <c r="BK346" s="181">
        <f>ROUND(I346*H346,2)</f>
        <v>0</v>
      </c>
      <c r="BL346" s="13" t="s">
        <v>146</v>
      </c>
      <c r="BM346" s="13" t="s">
        <v>1810</v>
      </c>
    </row>
    <row r="347" spans="2:65" s="1" customFormat="1" ht="11.25">
      <c r="B347" s="30"/>
      <c r="C347" s="31"/>
      <c r="D347" s="182" t="s">
        <v>148</v>
      </c>
      <c r="E347" s="31"/>
      <c r="F347" s="183" t="s">
        <v>1809</v>
      </c>
      <c r="G347" s="31"/>
      <c r="H347" s="31"/>
      <c r="I347" s="99"/>
      <c r="J347" s="31"/>
      <c r="K347" s="31"/>
      <c r="L347" s="34"/>
      <c r="M347" s="184"/>
      <c r="N347" s="56"/>
      <c r="O347" s="56"/>
      <c r="P347" s="56"/>
      <c r="Q347" s="56"/>
      <c r="R347" s="56"/>
      <c r="S347" s="56"/>
      <c r="T347" s="57"/>
      <c r="AT347" s="13" t="s">
        <v>148</v>
      </c>
      <c r="AU347" s="13" t="s">
        <v>82</v>
      </c>
    </row>
    <row r="348" spans="2:65" s="1" customFormat="1" ht="16.5" customHeight="1">
      <c r="B348" s="30"/>
      <c r="C348" s="170" t="s">
        <v>769</v>
      </c>
      <c r="D348" s="170" t="s">
        <v>142</v>
      </c>
      <c r="E348" s="171" t="s">
        <v>1811</v>
      </c>
      <c r="F348" s="172" t="s">
        <v>1812</v>
      </c>
      <c r="G348" s="173" t="s">
        <v>453</v>
      </c>
      <c r="H348" s="174">
        <v>10</v>
      </c>
      <c r="I348" s="175"/>
      <c r="J348" s="176">
        <f>ROUND(I348*H348,2)</f>
        <v>0</v>
      </c>
      <c r="K348" s="172" t="s">
        <v>1462</v>
      </c>
      <c r="L348" s="34"/>
      <c r="M348" s="177" t="s">
        <v>19</v>
      </c>
      <c r="N348" s="178" t="s">
        <v>45</v>
      </c>
      <c r="O348" s="56"/>
      <c r="P348" s="179">
        <f>O348*H348</f>
        <v>0</v>
      </c>
      <c r="Q348" s="179">
        <v>0</v>
      </c>
      <c r="R348" s="179">
        <f>Q348*H348</f>
        <v>0</v>
      </c>
      <c r="S348" s="179">
        <v>0</v>
      </c>
      <c r="T348" s="180">
        <f>S348*H348</f>
        <v>0</v>
      </c>
      <c r="AR348" s="13" t="s">
        <v>146</v>
      </c>
      <c r="AT348" s="13" t="s">
        <v>142</v>
      </c>
      <c r="AU348" s="13" t="s">
        <v>82</v>
      </c>
      <c r="AY348" s="13" t="s">
        <v>139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13" t="s">
        <v>82</v>
      </c>
      <c r="BK348" s="181">
        <f>ROUND(I348*H348,2)</f>
        <v>0</v>
      </c>
      <c r="BL348" s="13" t="s">
        <v>146</v>
      </c>
      <c r="BM348" s="13" t="s">
        <v>1813</v>
      </c>
    </row>
    <row r="349" spans="2:65" s="1" customFormat="1" ht="11.25">
      <c r="B349" s="30"/>
      <c r="C349" s="31"/>
      <c r="D349" s="182" t="s">
        <v>148</v>
      </c>
      <c r="E349" s="31"/>
      <c r="F349" s="183" t="s">
        <v>1812</v>
      </c>
      <c r="G349" s="31"/>
      <c r="H349" s="31"/>
      <c r="I349" s="99"/>
      <c r="J349" s="31"/>
      <c r="K349" s="31"/>
      <c r="L349" s="34"/>
      <c r="M349" s="184"/>
      <c r="N349" s="56"/>
      <c r="O349" s="56"/>
      <c r="P349" s="56"/>
      <c r="Q349" s="56"/>
      <c r="R349" s="56"/>
      <c r="S349" s="56"/>
      <c r="T349" s="57"/>
      <c r="AT349" s="13" t="s">
        <v>148</v>
      </c>
      <c r="AU349" s="13" t="s">
        <v>82</v>
      </c>
    </row>
    <row r="350" spans="2:65" s="1" customFormat="1" ht="16.5" customHeight="1">
      <c r="B350" s="30"/>
      <c r="C350" s="170" t="s">
        <v>776</v>
      </c>
      <c r="D350" s="170" t="s">
        <v>142</v>
      </c>
      <c r="E350" s="171" t="s">
        <v>1814</v>
      </c>
      <c r="F350" s="172" t="s">
        <v>1815</v>
      </c>
      <c r="G350" s="173" t="s">
        <v>453</v>
      </c>
      <c r="H350" s="174">
        <v>4</v>
      </c>
      <c r="I350" s="175"/>
      <c r="J350" s="176">
        <f>ROUND(I350*H350,2)</f>
        <v>0</v>
      </c>
      <c r="K350" s="172" t="s">
        <v>1462</v>
      </c>
      <c r="L350" s="34"/>
      <c r="M350" s="177" t="s">
        <v>19</v>
      </c>
      <c r="N350" s="178" t="s">
        <v>45</v>
      </c>
      <c r="O350" s="56"/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AR350" s="13" t="s">
        <v>146</v>
      </c>
      <c r="AT350" s="13" t="s">
        <v>142</v>
      </c>
      <c r="AU350" s="13" t="s">
        <v>82</v>
      </c>
      <c r="AY350" s="13" t="s">
        <v>139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13" t="s">
        <v>82</v>
      </c>
      <c r="BK350" s="181">
        <f>ROUND(I350*H350,2)</f>
        <v>0</v>
      </c>
      <c r="BL350" s="13" t="s">
        <v>146</v>
      </c>
      <c r="BM350" s="13" t="s">
        <v>1816</v>
      </c>
    </row>
    <row r="351" spans="2:65" s="1" customFormat="1" ht="11.25">
      <c r="B351" s="30"/>
      <c r="C351" s="31"/>
      <c r="D351" s="182" t="s">
        <v>148</v>
      </c>
      <c r="E351" s="31"/>
      <c r="F351" s="183" t="s">
        <v>1815</v>
      </c>
      <c r="G351" s="31"/>
      <c r="H351" s="31"/>
      <c r="I351" s="99"/>
      <c r="J351" s="31"/>
      <c r="K351" s="31"/>
      <c r="L351" s="34"/>
      <c r="M351" s="184"/>
      <c r="N351" s="56"/>
      <c r="O351" s="56"/>
      <c r="P351" s="56"/>
      <c r="Q351" s="56"/>
      <c r="R351" s="56"/>
      <c r="S351" s="56"/>
      <c r="T351" s="57"/>
      <c r="AT351" s="13" t="s">
        <v>148</v>
      </c>
      <c r="AU351" s="13" t="s">
        <v>82</v>
      </c>
    </row>
    <row r="352" spans="2:65" s="1" customFormat="1" ht="16.5" customHeight="1">
      <c r="B352" s="30"/>
      <c r="C352" s="170" t="s">
        <v>781</v>
      </c>
      <c r="D352" s="170" t="s">
        <v>142</v>
      </c>
      <c r="E352" s="171" t="s">
        <v>1817</v>
      </c>
      <c r="F352" s="172" t="s">
        <v>1818</v>
      </c>
      <c r="G352" s="173" t="s">
        <v>453</v>
      </c>
      <c r="H352" s="174">
        <v>9</v>
      </c>
      <c r="I352" s="175"/>
      <c r="J352" s="176">
        <f>ROUND(I352*H352,2)</f>
        <v>0</v>
      </c>
      <c r="K352" s="172" t="s">
        <v>1462</v>
      </c>
      <c r="L352" s="34"/>
      <c r="M352" s="177" t="s">
        <v>19</v>
      </c>
      <c r="N352" s="178" t="s">
        <v>45</v>
      </c>
      <c r="O352" s="56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13" t="s">
        <v>146</v>
      </c>
      <c r="AT352" s="13" t="s">
        <v>142</v>
      </c>
      <c r="AU352" s="13" t="s">
        <v>82</v>
      </c>
      <c r="AY352" s="13" t="s">
        <v>139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13" t="s">
        <v>82</v>
      </c>
      <c r="BK352" s="181">
        <f>ROUND(I352*H352,2)</f>
        <v>0</v>
      </c>
      <c r="BL352" s="13" t="s">
        <v>146</v>
      </c>
      <c r="BM352" s="13" t="s">
        <v>1819</v>
      </c>
    </row>
    <row r="353" spans="2:65" s="1" customFormat="1" ht="11.25">
      <c r="B353" s="30"/>
      <c r="C353" s="31"/>
      <c r="D353" s="182" t="s">
        <v>148</v>
      </c>
      <c r="E353" s="31"/>
      <c r="F353" s="183" t="s">
        <v>1818</v>
      </c>
      <c r="G353" s="31"/>
      <c r="H353" s="31"/>
      <c r="I353" s="99"/>
      <c r="J353" s="31"/>
      <c r="K353" s="31"/>
      <c r="L353" s="34"/>
      <c r="M353" s="184"/>
      <c r="N353" s="56"/>
      <c r="O353" s="56"/>
      <c r="P353" s="56"/>
      <c r="Q353" s="56"/>
      <c r="R353" s="56"/>
      <c r="S353" s="56"/>
      <c r="T353" s="57"/>
      <c r="AT353" s="13" t="s">
        <v>148</v>
      </c>
      <c r="AU353" s="13" t="s">
        <v>82</v>
      </c>
    </row>
    <row r="354" spans="2:65" s="1" customFormat="1" ht="16.5" customHeight="1">
      <c r="B354" s="30"/>
      <c r="C354" s="170" t="s">
        <v>786</v>
      </c>
      <c r="D354" s="170" t="s">
        <v>142</v>
      </c>
      <c r="E354" s="171" t="s">
        <v>1820</v>
      </c>
      <c r="F354" s="172" t="s">
        <v>1821</v>
      </c>
      <c r="G354" s="173" t="s">
        <v>453</v>
      </c>
      <c r="H354" s="174">
        <v>28</v>
      </c>
      <c r="I354" s="175"/>
      <c r="J354" s="176">
        <f>ROUND(I354*H354,2)</f>
        <v>0</v>
      </c>
      <c r="K354" s="172" t="s">
        <v>1462</v>
      </c>
      <c r="L354" s="34"/>
      <c r="M354" s="177" t="s">
        <v>19</v>
      </c>
      <c r="N354" s="178" t="s">
        <v>45</v>
      </c>
      <c r="O354" s="56"/>
      <c r="P354" s="179">
        <f>O354*H354</f>
        <v>0</v>
      </c>
      <c r="Q354" s="179">
        <v>0</v>
      </c>
      <c r="R354" s="179">
        <f>Q354*H354</f>
        <v>0</v>
      </c>
      <c r="S354" s="179">
        <v>0</v>
      </c>
      <c r="T354" s="180">
        <f>S354*H354</f>
        <v>0</v>
      </c>
      <c r="AR354" s="13" t="s">
        <v>146</v>
      </c>
      <c r="AT354" s="13" t="s">
        <v>142</v>
      </c>
      <c r="AU354" s="13" t="s">
        <v>82</v>
      </c>
      <c r="AY354" s="13" t="s">
        <v>139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13" t="s">
        <v>82</v>
      </c>
      <c r="BK354" s="181">
        <f>ROUND(I354*H354,2)</f>
        <v>0</v>
      </c>
      <c r="BL354" s="13" t="s">
        <v>146</v>
      </c>
      <c r="BM354" s="13" t="s">
        <v>1822</v>
      </c>
    </row>
    <row r="355" spans="2:65" s="1" customFormat="1" ht="11.25">
      <c r="B355" s="30"/>
      <c r="C355" s="31"/>
      <c r="D355" s="182" t="s">
        <v>148</v>
      </c>
      <c r="E355" s="31"/>
      <c r="F355" s="183" t="s">
        <v>1821</v>
      </c>
      <c r="G355" s="31"/>
      <c r="H355" s="31"/>
      <c r="I355" s="99"/>
      <c r="J355" s="31"/>
      <c r="K355" s="31"/>
      <c r="L355" s="34"/>
      <c r="M355" s="184"/>
      <c r="N355" s="56"/>
      <c r="O355" s="56"/>
      <c r="P355" s="56"/>
      <c r="Q355" s="56"/>
      <c r="R355" s="56"/>
      <c r="S355" s="56"/>
      <c r="T355" s="57"/>
      <c r="AT355" s="13" t="s">
        <v>148</v>
      </c>
      <c r="AU355" s="13" t="s">
        <v>82</v>
      </c>
    </row>
    <row r="356" spans="2:65" s="1" customFormat="1" ht="16.5" customHeight="1">
      <c r="B356" s="30"/>
      <c r="C356" s="170" t="s">
        <v>791</v>
      </c>
      <c r="D356" s="170" t="s">
        <v>142</v>
      </c>
      <c r="E356" s="171" t="s">
        <v>1823</v>
      </c>
      <c r="F356" s="172" t="s">
        <v>1824</v>
      </c>
      <c r="G356" s="173" t="s">
        <v>163</v>
      </c>
      <c r="H356" s="174">
        <v>90</v>
      </c>
      <c r="I356" s="175"/>
      <c r="J356" s="176">
        <f>ROUND(I356*H356,2)</f>
        <v>0</v>
      </c>
      <c r="K356" s="172" t="s">
        <v>1462</v>
      </c>
      <c r="L356" s="34"/>
      <c r="M356" s="177" t="s">
        <v>19</v>
      </c>
      <c r="N356" s="178" t="s">
        <v>45</v>
      </c>
      <c r="O356" s="56"/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AR356" s="13" t="s">
        <v>146</v>
      </c>
      <c r="AT356" s="13" t="s">
        <v>142</v>
      </c>
      <c r="AU356" s="13" t="s">
        <v>82</v>
      </c>
      <c r="AY356" s="13" t="s">
        <v>139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13" t="s">
        <v>82</v>
      </c>
      <c r="BK356" s="181">
        <f>ROUND(I356*H356,2)</f>
        <v>0</v>
      </c>
      <c r="BL356" s="13" t="s">
        <v>146</v>
      </c>
      <c r="BM356" s="13" t="s">
        <v>1825</v>
      </c>
    </row>
    <row r="357" spans="2:65" s="1" customFormat="1" ht="11.25">
      <c r="B357" s="30"/>
      <c r="C357" s="31"/>
      <c r="D357" s="182" t="s">
        <v>148</v>
      </c>
      <c r="E357" s="31"/>
      <c r="F357" s="183" t="s">
        <v>1824</v>
      </c>
      <c r="G357" s="31"/>
      <c r="H357" s="31"/>
      <c r="I357" s="99"/>
      <c r="J357" s="31"/>
      <c r="K357" s="31"/>
      <c r="L357" s="34"/>
      <c r="M357" s="184"/>
      <c r="N357" s="56"/>
      <c r="O357" s="56"/>
      <c r="P357" s="56"/>
      <c r="Q357" s="56"/>
      <c r="R357" s="56"/>
      <c r="S357" s="56"/>
      <c r="T357" s="57"/>
      <c r="AT357" s="13" t="s">
        <v>148</v>
      </c>
      <c r="AU357" s="13" t="s">
        <v>82</v>
      </c>
    </row>
    <row r="358" spans="2:65" s="1" customFormat="1" ht="16.5" customHeight="1">
      <c r="B358" s="30"/>
      <c r="C358" s="170" t="s">
        <v>796</v>
      </c>
      <c r="D358" s="170" t="s">
        <v>142</v>
      </c>
      <c r="E358" s="171" t="s">
        <v>1826</v>
      </c>
      <c r="F358" s="172" t="s">
        <v>1827</v>
      </c>
      <c r="G358" s="173" t="s">
        <v>163</v>
      </c>
      <c r="H358" s="174">
        <v>250</v>
      </c>
      <c r="I358" s="175"/>
      <c r="J358" s="176">
        <f>ROUND(I358*H358,2)</f>
        <v>0</v>
      </c>
      <c r="K358" s="172" t="s">
        <v>1462</v>
      </c>
      <c r="L358" s="34"/>
      <c r="M358" s="177" t="s">
        <v>19</v>
      </c>
      <c r="N358" s="178" t="s">
        <v>45</v>
      </c>
      <c r="O358" s="56"/>
      <c r="P358" s="179">
        <f>O358*H358</f>
        <v>0</v>
      </c>
      <c r="Q358" s="179">
        <v>0</v>
      </c>
      <c r="R358" s="179">
        <f>Q358*H358</f>
        <v>0</v>
      </c>
      <c r="S358" s="179">
        <v>0</v>
      </c>
      <c r="T358" s="180">
        <f>S358*H358</f>
        <v>0</v>
      </c>
      <c r="AR358" s="13" t="s">
        <v>146</v>
      </c>
      <c r="AT358" s="13" t="s">
        <v>142</v>
      </c>
      <c r="AU358" s="13" t="s">
        <v>82</v>
      </c>
      <c r="AY358" s="13" t="s">
        <v>139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13" t="s">
        <v>82</v>
      </c>
      <c r="BK358" s="181">
        <f>ROUND(I358*H358,2)</f>
        <v>0</v>
      </c>
      <c r="BL358" s="13" t="s">
        <v>146</v>
      </c>
      <c r="BM358" s="13" t="s">
        <v>1828</v>
      </c>
    </row>
    <row r="359" spans="2:65" s="1" customFormat="1" ht="11.25">
      <c r="B359" s="30"/>
      <c r="C359" s="31"/>
      <c r="D359" s="182" t="s">
        <v>148</v>
      </c>
      <c r="E359" s="31"/>
      <c r="F359" s="183" t="s">
        <v>1827</v>
      </c>
      <c r="G359" s="31"/>
      <c r="H359" s="31"/>
      <c r="I359" s="99"/>
      <c r="J359" s="31"/>
      <c r="K359" s="31"/>
      <c r="L359" s="34"/>
      <c r="M359" s="184"/>
      <c r="N359" s="56"/>
      <c r="O359" s="56"/>
      <c r="P359" s="56"/>
      <c r="Q359" s="56"/>
      <c r="R359" s="56"/>
      <c r="S359" s="56"/>
      <c r="T359" s="57"/>
      <c r="AT359" s="13" t="s">
        <v>148</v>
      </c>
      <c r="AU359" s="13" t="s">
        <v>82</v>
      </c>
    </row>
    <row r="360" spans="2:65" s="1" customFormat="1" ht="16.5" customHeight="1">
      <c r="B360" s="30"/>
      <c r="C360" s="170" t="s">
        <v>801</v>
      </c>
      <c r="D360" s="170" t="s">
        <v>142</v>
      </c>
      <c r="E360" s="171" t="s">
        <v>1829</v>
      </c>
      <c r="F360" s="172" t="s">
        <v>1830</v>
      </c>
      <c r="G360" s="173" t="s">
        <v>163</v>
      </c>
      <c r="H360" s="174">
        <v>170</v>
      </c>
      <c r="I360" s="175"/>
      <c r="J360" s="176">
        <f>ROUND(I360*H360,2)</f>
        <v>0</v>
      </c>
      <c r="K360" s="172" t="s">
        <v>1462</v>
      </c>
      <c r="L360" s="34"/>
      <c r="M360" s="177" t="s">
        <v>19</v>
      </c>
      <c r="N360" s="178" t="s">
        <v>45</v>
      </c>
      <c r="O360" s="56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AR360" s="13" t="s">
        <v>146</v>
      </c>
      <c r="AT360" s="13" t="s">
        <v>142</v>
      </c>
      <c r="AU360" s="13" t="s">
        <v>82</v>
      </c>
      <c r="AY360" s="13" t="s">
        <v>139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13" t="s">
        <v>82</v>
      </c>
      <c r="BK360" s="181">
        <f>ROUND(I360*H360,2)</f>
        <v>0</v>
      </c>
      <c r="BL360" s="13" t="s">
        <v>146</v>
      </c>
      <c r="BM360" s="13" t="s">
        <v>1831</v>
      </c>
    </row>
    <row r="361" spans="2:65" s="1" customFormat="1" ht="11.25">
      <c r="B361" s="30"/>
      <c r="C361" s="31"/>
      <c r="D361" s="182" t="s">
        <v>148</v>
      </c>
      <c r="E361" s="31"/>
      <c r="F361" s="183" t="s">
        <v>1830</v>
      </c>
      <c r="G361" s="31"/>
      <c r="H361" s="31"/>
      <c r="I361" s="99"/>
      <c r="J361" s="31"/>
      <c r="K361" s="31"/>
      <c r="L361" s="34"/>
      <c r="M361" s="184"/>
      <c r="N361" s="56"/>
      <c r="O361" s="56"/>
      <c r="P361" s="56"/>
      <c r="Q361" s="56"/>
      <c r="R361" s="56"/>
      <c r="S361" s="56"/>
      <c r="T361" s="57"/>
      <c r="AT361" s="13" t="s">
        <v>148</v>
      </c>
      <c r="AU361" s="13" t="s">
        <v>82</v>
      </c>
    </row>
    <row r="362" spans="2:65" s="1" customFormat="1" ht="16.5" customHeight="1">
      <c r="B362" s="30"/>
      <c r="C362" s="170" t="s">
        <v>806</v>
      </c>
      <c r="D362" s="170" t="s">
        <v>142</v>
      </c>
      <c r="E362" s="171" t="s">
        <v>1832</v>
      </c>
      <c r="F362" s="172" t="s">
        <v>1833</v>
      </c>
      <c r="G362" s="173" t="s">
        <v>163</v>
      </c>
      <c r="H362" s="174">
        <v>5</v>
      </c>
      <c r="I362" s="175"/>
      <c r="J362" s="176">
        <f>ROUND(I362*H362,2)</f>
        <v>0</v>
      </c>
      <c r="K362" s="172" t="s">
        <v>1462</v>
      </c>
      <c r="L362" s="34"/>
      <c r="M362" s="177" t="s">
        <v>19</v>
      </c>
      <c r="N362" s="178" t="s">
        <v>45</v>
      </c>
      <c r="O362" s="56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13" t="s">
        <v>146</v>
      </c>
      <c r="AT362" s="13" t="s">
        <v>142</v>
      </c>
      <c r="AU362" s="13" t="s">
        <v>82</v>
      </c>
      <c r="AY362" s="13" t="s">
        <v>139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13" t="s">
        <v>82</v>
      </c>
      <c r="BK362" s="181">
        <f>ROUND(I362*H362,2)</f>
        <v>0</v>
      </c>
      <c r="BL362" s="13" t="s">
        <v>146</v>
      </c>
      <c r="BM362" s="13" t="s">
        <v>1834</v>
      </c>
    </row>
    <row r="363" spans="2:65" s="1" customFormat="1" ht="11.25">
      <c r="B363" s="30"/>
      <c r="C363" s="31"/>
      <c r="D363" s="182" t="s">
        <v>148</v>
      </c>
      <c r="E363" s="31"/>
      <c r="F363" s="183" t="s">
        <v>1833</v>
      </c>
      <c r="G363" s="31"/>
      <c r="H363" s="31"/>
      <c r="I363" s="99"/>
      <c r="J363" s="31"/>
      <c r="K363" s="31"/>
      <c r="L363" s="34"/>
      <c r="M363" s="184"/>
      <c r="N363" s="56"/>
      <c r="O363" s="56"/>
      <c r="P363" s="56"/>
      <c r="Q363" s="56"/>
      <c r="R363" s="56"/>
      <c r="S363" s="56"/>
      <c r="T363" s="57"/>
      <c r="AT363" s="13" t="s">
        <v>148</v>
      </c>
      <c r="AU363" s="13" t="s">
        <v>82</v>
      </c>
    </row>
    <row r="364" spans="2:65" s="1" customFormat="1" ht="16.5" customHeight="1">
      <c r="B364" s="30"/>
      <c r="C364" s="170" t="s">
        <v>811</v>
      </c>
      <c r="D364" s="170" t="s">
        <v>142</v>
      </c>
      <c r="E364" s="171" t="s">
        <v>1835</v>
      </c>
      <c r="F364" s="172" t="s">
        <v>1836</v>
      </c>
      <c r="G364" s="173" t="s">
        <v>940</v>
      </c>
      <c r="H364" s="174">
        <v>5</v>
      </c>
      <c r="I364" s="175"/>
      <c r="J364" s="176">
        <f>ROUND(I364*H364,2)</f>
        <v>0</v>
      </c>
      <c r="K364" s="172" t="s">
        <v>1462</v>
      </c>
      <c r="L364" s="34"/>
      <c r="M364" s="177" t="s">
        <v>19</v>
      </c>
      <c r="N364" s="178" t="s">
        <v>45</v>
      </c>
      <c r="O364" s="56"/>
      <c r="P364" s="179">
        <f>O364*H364</f>
        <v>0</v>
      </c>
      <c r="Q364" s="179">
        <v>0</v>
      </c>
      <c r="R364" s="179">
        <f>Q364*H364</f>
        <v>0</v>
      </c>
      <c r="S364" s="179">
        <v>0</v>
      </c>
      <c r="T364" s="180">
        <f>S364*H364</f>
        <v>0</v>
      </c>
      <c r="AR364" s="13" t="s">
        <v>146</v>
      </c>
      <c r="AT364" s="13" t="s">
        <v>142</v>
      </c>
      <c r="AU364" s="13" t="s">
        <v>82</v>
      </c>
      <c r="AY364" s="13" t="s">
        <v>139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13" t="s">
        <v>82</v>
      </c>
      <c r="BK364" s="181">
        <f>ROUND(I364*H364,2)</f>
        <v>0</v>
      </c>
      <c r="BL364" s="13" t="s">
        <v>146</v>
      </c>
      <c r="BM364" s="13" t="s">
        <v>1837</v>
      </c>
    </row>
    <row r="365" spans="2:65" s="1" customFormat="1" ht="11.25">
      <c r="B365" s="30"/>
      <c r="C365" s="31"/>
      <c r="D365" s="182" t="s">
        <v>148</v>
      </c>
      <c r="E365" s="31"/>
      <c r="F365" s="183" t="s">
        <v>1836</v>
      </c>
      <c r="G365" s="31"/>
      <c r="H365" s="31"/>
      <c r="I365" s="99"/>
      <c r="J365" s="31"/>
      <c r="K365" s="31"/>
      <c r="L365" s="34"/>
      <c r="M365" s="184"/>
      <c r="N365" s="56"/>
      <c r="O365" s="56"/>
      <c r="P365" s="56"/>
      <c r="Q365" s="56"/>
      <c r="R365" s="56"/>
      <c r="S365" s="56"/>
      <c r="T365" s="57"/>
      <c r="AT365" s="13" t="s">
        <v>148</v>
      </c>
      <c r="AU365" s="13" t="s">
        <v>82</v>
      </c>
    </row>
    <row r="366" spans="2:65" s="1" customFormat="1" ht="16.5" customHeight="1">
      <c r="B366" s="30"/>
      <c r="C366" s="170" t="s">
        <v>813</v>
      </c>
      <c r="D366" s="170" t="s">
        <v>142</v>
      </c>
      <c r="E366" s="171" t="s">
        <v>1838</v>
      </c>
      <c r="F366" s="172" t="s">
        <v>1839</v>
      </c>
      <c r="G366" s="173" t="s">
        <v>453</v>
      </c>
      <c r="H366" s="174">
        <v>90</v>
      </c>
      <c r="I366" s="175"/>
      <c r="J366" s="176">
        <f>ROUND(I366*H366,2)</f>
        <v>0</v>
      </c>
      <c r="K366" s="172" t="s">
        <v>1462</v>
      </c>
      <c r="L366" s="34"/>
      <c r="M366" s="177" t="s">
        <v>19</v>
      </c>
      <c r="N366" s="178" t="s">
        <v>45</v>
      </c>
      <c r="O366" s="56"/>
      <c r="P366" s="179">
        <f>O366*H366</f>
        <v>0</v>
      </c>
      <c r="Q366" s="179">
        <v>0</v>
      </c>
      <c r="R366" s="179">
        <f>Q366*H366</f>
        <v>0</v>
      </c>
      <c r="S366" s="179">
        <v>0</v>
      </c>
      <c r="T366" s="180">
        <f>S366*H366</f>
        <v>0</v>
      </c>
      <c r="AR366" s="13" t="s">
        <v>146</v>
      </c>
      <c r="AT366" s="13" t="s">
        <v>142</v>
      </c>
      <c r="AU366" s="13" t="s">
        <v>82</v>
      </c>
      <c r="AY366" s="13" t="s">
        <v>139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13" t="s">
        <v>82</v>
      </c>
      <c r="BK366" s="181">
        <f>ROUND(I366*H366,2)</f>
        <v>0</v>
      </c>
      <c r="BL366" s="13" t="s">
        <v>146</v>
      </c>
      <c r="BM366" s="13" t="s">
        <v>1840</v>
      </c>
    </row>
    <row r="367" spans="2:65" s="1" customFormat="1" ht="11.25">
      <c r="B367" s="30"/>
      <c r="C367" s="31"/>
      <c r="D367" s="182" t="s">
        <v>148</v>
      </c>
      <c r="E367" s="31"/>
      <c r="F367" s="183" t="s">
        <v>1839</v>
      </c>
      <c r="G367" s="31"/>
      <c r="H367" s="31"/>
      <c r="I367" s="99"/>
      <c r="J367" s="31"/>
      <c r="K367" s="31"/>
      <c r="L367" s="34"/>
      <c r="M367" s="184"/>
      <c r="N367" s="56"/>
      <c r="O367" s="56"/>
      <c r="P367" s="56"/>
      <c r="Q367" s="56"/>
      <c r="R367" s="56"/>
      <c r="S367" s="56"/>
      <c r="T367" s="57"/>
      <c r="AT367" s="13" t="s">
        <v>148</v>
      </c>
      <c r="AU367" s="13" t="s">
        <v>82</v>
      </c>
    </row>
    <row r="368" spans="2:65" s="1" customFormat="1" ht="16.5" customHeight="1">
      <c r="B368" s="30"/>
      <c r="C368" s="170" t="s">
        <v>818</v>
      </c>
      <c r="D368" s="170" t="s">
        <v>142</v>
      </c>
      <c r="E368" s="171" t="s">
        <v>1841</v>
      </c>
      <c r="F368" s="172" t="s">
        <v>1842</v>
      </c>
      <c r="G368" s="173" t="s">
        <v>453</v>
      </c>
      <c r="H368" s="174">
        <v>50</v>
      </c>
      <c r="I368" s="175"/>
      <c r="J368" s="176">
        <f>ROUND(I368*H368,2)</f>
        <v>0</v>
      </c>
      <c r="K368" s="172" t="s">
        <v>1462</v>
      </c>
      <c r="L368" s="34"/>
      <c r="M368" s="177" t="s">
        <v>19</v>
      </c>
      <c r="N368" s="178" t="s">
        <v>45</v>
      </c>
      <c r="O368" s="56"/>
      <c r="P368" s="179">
        <f>O368*H368</f>
        <v>0</v>
      </c>
      <c r="Q368" s="179">
        <v>0</v>
      </c>
      <c r="R368" s="179">
        <f>Q368*H368</f>
        <v>0</v>
      </c>
      <c r="S368" s="179">
        <v>0</v>
      </c>
      <c r="T368" s="180">
        <f>S368*H368</f>
        <v>0</v>
      </c>
      <c r="AR368" s="13" t="s">
        <v>146</v>
      </c>
      <c r="AT368" s="13" t="s">
        <v>142</v>
      </c>
      <c r="AU368" s="13" t="s">
        <v>82</v>
      </c>
      <c r="AY368" s="13" t="s">
        <v>139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13" t="s">
        <v>82</v>
      </c>
      <c r="BK368" s="181">
        <f>ROUND(I368*H368,2)</f>
        <v>0</v>
      </c>
      <c r="BL368" s="13" t="s">
        <v>146</v>
      </c>
      <c r="BM368" s="13" t="s">
        <v>1843</v>
      </c>
    </row>
    <row r="369" spans="2:65" s="1" customFormat="1" ht="11.25">
      <c r="B369" s="30"/>
      <c r="C369" s="31"/>
      <c r="D369" s="182" t="s">
        <v>148</v>
      </c>
      <c r="E369" s="31"/>
      <c r="F369" s="183" t="s">
        <v>1842</v>
      </c>
      <c r="G369" s="31"/>
      <c r="H369" s="31"/>
      <c r="I369" s="99"/>
      <c r="J369" s="31"/>
      <c r="K369" s="31"/>
      <c r="L369" s="34"/>
      <c r="M369" s="184"/>
      <c r="N369" s="56"/>
      <c r="O369" s="56"/>
      <c r="P369" s="56"/>
      <c r="Q369" s="56"/>
      <c r="R369" s="56"/>
      <c r="S369" s="56"/>
      <c r="T369" s="57"/>
      <c r="AT369" s="13" t="s">
        <v>148</v>
      </c>
      <c r="AU369" s="13" t="s">
        <v>82</v>
      </c>
    </row>
    <row r="370" spans="2:65" s="1" customFormat="1" ht="16.5" customHeight="1">
      <c r="B370" s="30"/>
      <c r="C370" s="170" t="s">
        <v>823</v>
      </c>
      <c r="D370" s="170" t="s">
        <v>142</v>
      </c>
      <c r="E370" s="171" t="s">
        <v>1844</v>
      </c>
      <c r="F370" s="172" t="s">
        <v>1845</v>
      </c>
      <c r="G370" s="173" t="s">
        <v>453</v>
      </c>
      <c r="H370" s="174">
        <v>9</v>
      </c>
      <c r="I370" s="175"/>
      <c r="J370" s="176">
        <f>ROUND(I370*H370,2)</f>
        <v>0</v>
      </c>
      <c r="K370" s="172" t="s">
        <v>1462</v>
      </c>
      <c r="L370" s="34"/>
      <c r="M370" s="177" t="s">
        <v>19</v>
      </c>
      <c r="N370" s="178" t="s">
        <v>45</v>
      </c>
      <c r="O370" s="56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13" t="s">
        <v>146</v>
      </c>
      <c r="AT370" s="13" t="s">
        <v>142</v>
      </c>
      <c r="AU370" s="13" t="s">
        <v>82</v>
      </c>
      <c r="AY370" s="13" t="s">
        <v>139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13" t="s">
        <v>82</v>
      </c>
      <c r="BK370" s="181">
        <f>ROUND(I370*H370,2)</f>
        <v>0</v>
      </c>
      <c r="BL370" s="13" t="s">
        <v>146</v>
      </c>
      <c r="BM370" s="13" t="s">
        <v>1846</v>
      </c>
    </row>
    <row r="371" spans="2:65" s="1" customFormat="1" ht="11.25">
      <c r="B371" s="30"/>
      <c r="C371" s="31"/>
      <c r="D371" s="182" t="s">
        <v>148</v>
      </c>
      <c r="E371" s="31"/>
      <c r="F371" s="183" t="s">
        <v>1845</v>
      </c>
      <c r="G371" s="31"/>
      <c r="H371" s="31"/>
      <c r="I371" s="99"/>
      <c r="J371" s="31"/>
      <c r="K371" s="31"/>
      <c r="L371" s="34"/>
      <c r="M371" s="184"/>
      <c r="N371" s="56"/>
      <c r="O371" s="56"/>
      <c r="P371" s="56"/>
      <c r="Q371" s="56"/>
      <c r="R371" s="56"/>
      <c r="S371" s="56"/>
      <c r="T371" s="57"/>
      <c r="AT371" s="13" t="s">
        <v>148</v>
      </c>
      <c r="AU371" s="13" t="s">
        <v>82</v>
      </c>
    </row>
    <row r="372" spans="2:65" s="1" customFormat="1" ht="16.5" customHeight="1">
      <c r="B372" s="30"/>
      <c r="C372" s="170" t="s">
        <v>825</v>
      </c>
      <c r="D372" s="170" t="s">
        <v>142</v>
      </c>
      <c r="E372" s="171" t="s">
        <v>1847</v>
      </c>
      <c r="F372" s="172" t="s">
        <v>1848</v>
      </c>
      <c r="G372" s="173" t="s">
        <v>453</v>
      </c>
      <c r="H372" s="174">
        <v>4</v>
      </c>
      <c r="I372" s="175"/>
      <c r="J372" s="176">
        <f>ROUND(I372*H372,2)</f>
        <v>0</v>
      </c>
      <c r="K372" s="172" t="s">
        <v>1462</v>
      </c>
      <c r="L372" s="34"/>
      <c r="M372" s="177" t="s">
        <v>19</v>
      </c>
      <c r="N372" s="178" t="s">
        <v>45</v>
      </c>
      <c r="O372" s="56"/>
      <c r="P372" s="179">
        <f>O372*H372</f>
        <v>0</v>
      </c>
      <c r="Q372" s="179">
        <v>0</v>
      </c>
      <c r="R372" s="179">
        <f>Q372*H372</f>
        <v>0</v>
      </c>
      <c r="S372" s="179">
        <v>0</v>
      </c>
      <c r="T372" s="180">
        <f>S372*H372</f>
        <v>0</v>
      </c>
      <c r="AR372" s="13" t="s">
        <v>146</v>
      </c>
      <c r="AT372" s="13" t="s">
        <v>142</v>
      </c>
      <c r="AU372" s="13" t="s">
        <v>82</v>
      </c>
      <c r="AY372" s="13" t="s">
        <v>139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13" t="s">
        <v>82</v>
      </c>
      <c r="BK372" s="181">
        <f>ROUND(I372*H372,2)</f>
        <v>0</v>
      </c>
      <c r="BL372" s="13" t="s">
        <v>146</v>
      </c>
      <c r="BM372" s="13" t="s">
        <v>1849</v>
      </c>
    </row>
    <row r="373" spans="2:65" s="1" customFormat="1" ht="11.25">
      <c r="B373" s="30"/>
      <c r="C373" s="31"/>
      <c r="D373" s="182" t="s">
        <v>148</v>
      </c>
      <c r="E373" s="31"/>
      <c r="F373" s="183" t="s">
        <v>1848</v>
      </c>
      <c r="G373" s="31"/>
      <c r="H373" s="31"/>
      <c r="I373" s="99"/>
      <c r="J373" s="31"/>
      <c r="K373" s="31"/>
      <c r="L373" s="34"/>
      <c r="M373" s="184"/>
      <c r="N373" s="56"/>
      <c r="O373" s="56"/>
      <c r="P373" s="56"/>
      <c r="Q373" s="56"/>
      <c r="R373" s="56"/>
      <c r="S373" s="56"/>
      <c r="T373" s="57"/>
      <c r="AT373" s="13" t="s">
        <v>148</v>
      </c>
      <c r="AU373" s="13" t="s">
        <v>82</v>
      </c>
    </row>
    <row r="374" spans="2:65" s="1" customFormat="1" ht="16.5" customHeight="1">
      <c r="B374" s="30"/>
      <c r="C374" s="170" t="s">
        <v>827</v>
      </c>
      <c r="D374" s="170" t="s">
        <v>142</v>
      </c>
      <c r="E374" s="171" t="s">
        <v>1850</v>
      </c>
      <c r="F374" s="172" t="s">
        <v>1851</v>
      </c>
      <c r="G374" s="173" t="s">
        <v>453</v>
      </c>
      <c r="H374" s="174">
        <v>9</v>
      </c>
      <c r="I374" s="175"/>
      <c r="J374" s="176">
        <f>ROUND(I374*H374,2)</f>
        <v>0</v>
      </c>
      <c r="K374" s="172" t="s">
        <v>1462</v>
      </c>
      <c r="L374" s="34"/>
      <c r="M374" s="177" t="s">
        <v>19</v>
      </c>
      <c r="N374" s="178" t="s">
        <v>45</v>
      </c>
      <c r="O374" s="56"/>
      <c r="P374" s="179">
        <f>O374*H374</f>
        <v>0</v>
      </c>
      <c r="Q374" s="179">
        <v>0</v>
      </c>
      <c r="R374" s="179">
        <f>Q374*H374</f>
        <v>0</v>
      </c>
      <c r="S374" s="179">
        <v>0</v>
      </c>
      <c r="T374" s="180">
        <f>S374*H374</f>
        <v>0</v>
      </c>
      <c r="AR374" s="13" t="s">
        <v>146</v>
      </c>
      <c r="AT374" s="13" t="s">
        <v>142</v>
      </c>
      <c r="AU374" s="13" t="s">
        <v>82</v>
      </c>
      <c r="AY374" s="13" t="s">
        <v>139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13" t="s">
        <v>82</v>
      </c>
      <c r="BK374" s="181">
        <f>ROUND(I374*H374,2)</f>
        <v>0</v>
      </c>
      <c r="BL374" s="13" t="s">
        <v>146</v>
      </c>
      <c r="BM374" s="13" t="s">
        <v>1852</v>
      </c>
    </row>
    <row r="375" spans="2:65" s="1" customFormat="1" ht="11.25">
      <c r="B375" s="30"/>
      <c r="C375" s="31"/>
      <c r="D375" s="182" t="s">
        <v>148</v>
      </c>
      <c r="E375" s="31"/>
      <c r="F375" s="183" t="s">
        <v>1851</v>
      </c>
      <c r="G375" s="31"/>
      <c r="H375" s="31"/>
      <c r="I375" s="99"/>
      <c r="J375" s="31"/>
      <c r="K375" s="31"/>
      <c r="L375" s="34"/>
      <c r="M375" s="184"/>
      <c r="N375" s="56"/>
      <c r="O375" s="56"/>
      <c r="P375" s="56"/>
      <c r="Q375" s="56"/>
      <c r="R375" s="56"/>
      <c r="S375" s="56"/>
      <c r="T375" s="57"/>
      <c r="AT375" s="13" t="s">
        <v>148</v>
      </c>
      <c r="AU375" s="13" t="s">
        <v>82</v>
      </c>
    </row>
    <row r="376" spans="2:65" s="1" customFormat="1" ht="16.5" customHeight="1">
      <c r="B376" s="30"/>
      <c r="C376" s="170" t="s">
        <v>832</v>
      </c>
      <c r="D376" s="170" t="s">
        <v>142</v>
      </c>
      <c r="E376" s="171" t="s">
        <v>1853</v>
      </c>
      <c r="F376" s="172" t="s">
        <v>1854</v>
      </c>
      <c r="G376" s="173" t="s">
        <v>163</v>
      </c>
      <c r="H376" s="174">
        <v>170</v>
      </c>
      <c r="I376" s="175"/>
      <c r="J376" s="176">
        <f>ROUND(I376*H376,2)</f>
        <v>0</v>
      </c>
      <c r="K376" s="172" t="s">
        <v>1462</v>
      </c>
      <c r="L376" s="34"/>
      <c r="M376" s="177" t="s">
        <v>19</v>
      </c>
      <c r="N376" s="178" t="s">
        <v>45</v>
      </c>
      <c r="O376" s="56"/>
      <c r="P376" s="179">
        <f>O376*H376</f>
        <v>0</v>
      </c>
      <c r="Q376" s="179">
        <v>0</v>
      </c>
      <c r="R376" s="179">
        <f>Q376*H376</f>
        <v>0</v>
      </c>
      <c r="S376" s="179">
        <v>0</v>
      </c>
      <c r="T376" s="180">
        <f>S376*H376</f>
        <v>0</v>
      </c>
      <c r="AR376" s="13" t="s">
        <v>146</v>
      </c>
      <c r="AT376" s="13" t="s">
        <v>142</v>
      </c>
      <c r="AU376" s="13" t="s">
        <v>82</v>
      </c>
      <c r="AY376" s="13" t="s">
        <v>139</v>
      </c>
      <c r="BE376" s="181">
        <f>IF(N376="základní",J376,0)</f>
        <v>0</v>
      </c>
      <c r="BF376" s="181">
        <f>IF(N376="snížená",J376,0)</f>
        <v>0</v>
      </c>
      <c r="BG376" s="181">
        <f>IF(N376="zákl. přenesená",J376,0)</f>
        <v>0</v>
      </c>
      <c r="BH376" s="181">
        <f>IF(N376="sníž. přenesená",J376,0)</f>
        <v>0</v>
      </c>
      <c r="BI376" s="181">
        <f>IF(N376="nulová",J376,0)</f>
        <v>0</v>
      </c>
      <c r="BJ376" s="13" t="s">
        <v>82</v>
      </c>
      <c r="BK376" s="181">
        <f>ROUND(I376*H376,2)</f>
        <v>0</v>
      </c>
      <c r="BL376" s="13" t="s">
        <v>146</v>
      </c>
      <c r="BM376" s="13" t="s">
        <v>1855</v>
      </c>
    </row>
    <row r="377" spans="2:65" s="1" customFormat="1" ht="11.25">
      <c r="B377" s="30"/>
      <c r="C377" s="31"/>
      <c r="D377" s="182" t="s">
        <v>148</v>
      </c>
      <c r="E377" s="31"/>
      <c r="F377" s="183" t="s">
        <v>1854</v>
      </c>
      <c r="G377" s="31"/>
      <c r="H377" s="31"/>
      <c r="I377" s="99"/>
      <c r="J377" s="31"/>
      <c r="K377" s="31"/>
      <c r="L377" s="34"/>
      <c r="M377" s="184"/>
      <c r="N377" s="56"/>
      <c r="O377" s="56"/>
      <c r="P377" s="56"/>
      <c r="Q377" s="56"/>
      <c r="R377" s="56"/>
      <c r="S377" s="56"/>
      <c r="T377" s="57"/>
      <c r="AT377" s="13" t="s">
        <v>148</v>
      </c>
      <c r="AU377" s="13" t="s">
        <v>82</v>
      </c>
    </row>
    <row r="378" spans="2:65" s="1" customFormat="1" ht="16.5" customHeight="1">
      <c r="B378" s="30"/>
      <c r="C378" s="170" t="s">
        <v>837</v>
      </c>
      <c r="D378" s="170" t="s">
        <v>142</v>
      </c>
      <c r="E378" s="171" t="s">
        <v>1856</v>
      </c>
      <c r="F378" s="172" t="s">
        <v>1857</v>
      </c>
      <c r="G378" s="173" t="s">
        <v>163</v>
      </c>
      <c r="H378" s="174">
        <v>250</v>
      </c>
      <c r="I378" s="175"/>
      <c r="J378" s="176">
        <f>ROUND(I378*H378,2)</f>
        <v>0</v>
      </c>
      <c r="K378" s="172" t="s">
        <v>1462</v>
      </c>
      <c r="L378" s="34"/>
      <c r="M378" s="177" t="s">
        <v>19</v>
      </c>
      <c r="N378" s="178" t="s">
        <v>45</v>
      </c>
      <c r="O378" s="56"/>
      <c r="P378" s="179">
        <f>O378*H378</f>
        <v>0</v>
      </c>
      <c r="Q378" s="179">
        <v>0</v>
      </c>
      <c r="R378" s="179">
        <f>Q378*H378</f>
        <v>0</v>
      </c>
      <c r="S378" s="179">
        <v>0</v>
      </c>
      <c r="T378" s="180">
        <f>S378*H378</f>
        <v>0</v>
      </c>
      <c r="AR378" s="13" t="s">
        <v>146</v>
      </c>
      <c r="AT378" s="13" t="s">
        <v>142</v>
      </c>
      <c r="AU378" s="13" t="s">
        <v>82</v>
      </c>
      <c r="AY378" s="13" t="s">
        <v>139</v>
      </c>
      <c r="BE378" s="181">
        <f>IF(N378="základní",J378,0)</f>
        <v>0</v>
      </c>
      <c r="BF378" s="181">
        <f>IF(N378="snížená",J378,0)</f>
        <v>0</v>
      </c>
      <c r="BG378" s="181">
        <f>IF(N378="zákl. přenesená",J378,0)</f>
        <v>0</v>
      </c>
      <c r="BH378" s="181">
        <f>IF(N378="sníž. přenesená",J378,0)</f>
        <v>0</v>
      </c>
      <c r="BI378" s="181">
        <f>IF(N378="nulová",J378,0)</f>
        <v>0</v>
      </c>
      <c r="BJ378" s="13" t="s">
        <v>82</v>
      </c>
      <c r="BK378" s="181">
        <f>ROUND(I378*H378,2)</f>
        <v>0</v>
      </c>
      <c r="BL378" s="13" t="s">
        <v>146</v>
      </c>
      <c r="BM378" s="13" t="s">
        <v>1858</v>
      </c>
    </row>
    <row r="379" spans="2:65" s="1" customFormat="1" ht="11.25">
      <c r="B379" s="30"/>
      <c r="C379" s="31"/>
      <c r="D379" s="182" t="s">
        <v>148</v>
      </c>
      <c r="E379" s="31"/>
      <c r="F379" s="183" t="s">
        <v>1857</v>
      </c>
      <c r="G379" s="31"/>
      <c r="H379" s="31"/>
      <c r="I379" s="99"/>
      <c r="J379" s="31"/>
      <c r="K379" s="31"/>
      <c r="L379" s="34"/>
      <c r="M379" s="184"/>
      <c r="N379" s="56"/>
      <c r="O379" s="56"/>
      <c r="P379" s="56"/>
      <c r="Q379" s="56"/>
      <c r="R379" s="56"/>
      <c r="S379" s="56"/>
      <c r="T379" s="57"/>
      <c r="AT379" s="13" t="s">
        <v>148</v>
      </c>
      <c r="AU379" s="13" t="s">
        <v>82</v>
      </c>
    </row>
    <row r="380" spans="2:65" s="1" customFormat="1" ht="16.5" customHeight="1">
      <c r="B380" s="30"/>
      <c r="C380" s="170" t="s">
        <v>842</v>
      </c>
      <c r="D380" s="170" t="s">
        <v>142</v>
      </c>
      <c r="E380" s="171" t="s">
        <v>1859</v>
      </c>
      <c r="F380" s="172" t="s">
        <v>1860</v>
      </c>
      <c r="G380" s="173" t="s">
        <v>163</v>
      </c>
      <c r="H380" s="174">
        <v>5</v>
      </c>
      <c r="I380" s="175"/>
      <c r="J380" s="176">
        <f>ROUND(I380*H380,2)</f>
        <v>0</v>
      </c>
      <c r="K380" s="172" t="s">
        <v>1462</v>
      </c>
      <c r="L380" s="34"/>
      <c r="M380" s="177" t="s">
        <v>19</v>
      </c>
      <c r="N380" s="178" t="s">
        <v>45</v>
      </c>
      <c r="O380" s="56"/>
      <c r="P380" s="179">
        <f>O380*H380</f>
        <v>0</v>
      </c>
      <c r="Q380" s="179">
        <v>0</v>
      </c>
      <c r="R380" s="179">
        <f>Q380*H380</f>
        <v>0</v>
      </c>
      <c r="S380" s="179">
        <v>0</v>
      </c>
      <c r="T380" s="180">
        <f>S380*H380</f>
        <v>0</v>
      </c>
      <c r="AR380" s="13" t="s">
        <v>146</v>
      </c>
      <c r="AT380" s="13" t="s">
        <v>142</v>
      </c>
      <c r="AU380" s="13" t="s">
        <v>82</v>
      </c>
      <c r="AY380" s="13" t="s">
        <v>139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13" t="s">
        <v>82</v>
      </c>
      <c r="BK380" s="181">
        <f>ROUND(I380*H380,2)</f>
        <v>0</v>
      </c>
      <c r="BL380" s="13" t="s">
        <v>146</v>
      </c>
      <c r="BM380" s="13" t="s">
        <v>1861</v>
      </c>
    </row>
    <row r="381" spans="2:65" s="1" customFormat="1" ht="11.25">
      <c r="B381" s="30"/>
      <c r="C381" s="31"/>
      <c r="D381" s="182" t="s">
        <v>148</v>
      </c>
      <c r="E381" s="31"/>
      <c r="F381" s="183" t="s">
        <v>1860</v>
      </c>
      <c r="G381" s="31"/>
      <c r="H381" s="31"/>
      <c r="I381" s="99"/>
      <c r="J381" s="31"/>
      <c r="K381" s="31"/>
      <c r="L381" s="34"/>
      <c r="M381" s="184"/>
      <c r="N381" s="56"/>
      <c r="O381" s="56"/>
      <c r="P381" s="56"/>
      <c r="Q381" s="56"/>
      <c r="R381" s="56"/>
      <c r="S381" s="56"/>
      <c r="T381" s="57"/>
      <c r="AT381" s="13" t="s">
        <v>148</v>
      </c>
      <c r="AU381" s="13" t="s">
        <v>82</v>
      </c>
    </row>
    <row r="382" spans="2:65" s="1" customFormat="1" ht="16.5" customHeight="1">
      <c r="B382" s="30"/>
      <c r="C382" s="170" t="s">
        <v>847</v>
      </c>
      <c r="D382" s="170" t="s">
        <v>142</v>
      </c>
      <c r="E382" s="171" t="s">
        <v>1862</v>
      </c>
      <c r="F382" s="172" t="s">
        <v>1863</v>
      </c>
      <c r="G382" s="173" t="s">
        <v>153</v>
      </c>
      <c r="H382" s="174">
        <v>2</v>
      </c>
      <c r="I382" s="175"/>
      <c r="J382" s="176">
        <f>ROUND(I382*H382,2)</f>
        <v>0</v>
      </c>
      <c r="K382" s="172" t="s">
        <v>1462</v>
      </c>
      <c r="L382" s="34"/>
      <c r="M382" s="177" t="s">
        <v>19</v>
      </c>
      <c r="N382" s="178" t="s">
        <v>45</v>
      </c>
      <c r="O382" s="56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13" t="s">
        <v>146</v>
      </c>
      <c r="AT382" s="13" t="s">
        <v>142</v>
      </c>
      <c r="AU382" s="13" t="s">
        <v>82</v>
      </c>
      <c r="AY382" s="13" t="s">
        <v>139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13" t="s">
        <v>82</v>
      </c>
      <c r="BK382" s="181">
        <f>ROUND(I382*H382,2)</f>
        <v>0</v>
      </c>
      <c r="BL382" s="13" t="s">
        <v>146</v>
      </c>
      <c r="BM382" s="13" t="s">
        <v>1864</v>
      </c>
    </row>
    <row r="383" spans="2:65" s="1" customFormat="1" ht="11.25">
      <c r="B383" s="30"/>
      <c r="C383" s="31"/>
      <c r="D383" s="182" t="s">
        <v>148</v>
      </c>
      <c r="E383" s="31"/>
      <c r="F383" s="183" t="s">
        <v>1863</v>
      </c>
      <c r="G383" s="31"/>
      <c r="H383" s="31"/>
      <c r="I383" s="99"/>
      <c r="J383" s="31"/>
      <c r="K383" s="31"/>
      <c r="L383" s="34"/>
      <c r="M383" s="184"/>
      <c r="N383" s="56"/>
      <c r="O383" s="56"/>
      <c r="P383" s="56"/>
      <c r="Q383" s="56"/>
      <c r="R383" s="56"/>
      <c r="S383" s="56"/>
      <c r="T383" s="57"/>
      <c r="AT383" s="13" t="s">
        <v>148</v>
      </c>
      <c r="AU383" s="13" t="s">
        <v>82</v>
      </c>
    </row>
    <row r="384" spans="2:65" s="1" customFormat="1" ht="16.5" customHeight="1">
      <c r="B384" s="30"/>
      <c r="C384" s="170" t="s">
        <v>852</v>
      </c>
      <c r="D384" s="170" t="s">
        <v>142</v>
      </c>
      <c r="E384" s="171" t="s">
        <v>1865</v>
      </c>
      <c r="F384" s="172" t="s">
        <v>1866</v>
      </c>
      <c r="G384" s="173" t="s">
        <v>1867</v>
      </c>
      <c r="H384" s="174">
        <v>0.8</v>
      </c>
      <c r="I384" s="175"/>
      <c r="J384" s="176">
        <f>ROUND(I384*H384,2)</f>
        <v>0</v>
      </c>
      <c r="K384" s="172" t="s">
        <v>1462</v>
      </c>
      <c r="L384" s="34"/>
      <c r="M384" s="177" t="s">
        <v>19</v>
      </c>
      <c r="N384" s="178" t="s">
        <v>45</v>
      </c>
      <c r="O384" s="56"/>
      <c r="P384" s="179">
        <f>O384*H384</f>
        <v>0</v>
      </c>
      <c r="Q384" s="179">
        <v>0</v>
      </c>
      <c r="R384" s="179">
        <f>Q384*H384</f>
        <v>0</v>
      </c>
      <c r="S384" s="179">
        <v>0</v>
      </c>
      <c r="T384" s="180">
        <f>S384*H384</f>
        <v>0</v>
      </c>
      <c r="AR384" s="13" t="s">
        <v>146</v>
      </c>
      <c r="AT384" s="13" t="s">
        <v>142</v>
      </c>
      <c r="AU384" s="13" t="s">
        <v>82</v>
      </c>
      <c r="AY384" s="13" t="s">
        <v>139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13" t="s">
        <v>82</v>
      </c>
      <c r="BK384" s="181">
        <f>ROUND(I384*H384,2)</f>
        <v>0</v>
      </c>
      <c r="BL384" s="13" t="s">
        <v>146</v>
      </c>
      <c r="BM384" s="13" t="s">
        <v>1868</v>
      </c>
    </row>
    <row r="385" spans="2:65" s="1" customFormat="1" ht="11.25">
      <c r="B385" s="30"/>
      <c r="C385" s="31"/>
      <c r="D385" s="182" t="s">
        <v>148</v>
      </c>
      <c r="E385" s="31"/>
      <c r="F385" s="183" t="s">
        <v>1866</v>
      </c>
      <c r="G385" s="31"/>
      <c r="H385" s="31"/>
      <c r="I385" s="99"/>
      <c r="J385" s="31"/>
      <c r="K385" s="31"/>
      <c r="L385" s="34"/>
      <c r="M385" s="184"/>
      <c r="N385" s="56"/>
      <c r="O385" s="56"/>
      <c r="P385" s="56"/>
      <c r="Q385" s="56"/>
      <c r="R385" s="56"/>
      <c r="S385" s="56"/>
      <c r="T385" s="57"/>
      <c r="AT385" s="13" t="s">
        <v>148</v>
      </c>
      <c r="AU385" s="13" t="s">
        <v>82</v>
      </c>
    </row>
    <row r="386" spans="2:65" s="1" customFormat="1" ht="16.5" customHeight="1">
      <c r="B386" s="30"/>
      <c r="C386" s="170" t="s">
        <v>857</v>
      </c>
      <c r="D386" s="170" t="s">
        <v>142</v>
      </c>
      <c r="E386" s="171" t="s">
        <v>1869</v>
      </c>
      <c r="F386" s="172" t="s">
        <v>1870</v>
      </c>
      <c r="G386" s="173" t="s">
        <v>1867</v>
      </c>
      <c r="H386" s="174">
        <v>0.2</v>
      </c>
      <c r="I386" s="175"/>
      <c r="J386" s="176">
        <f>ROUND(I386*H386,2)</f>
        <v>0</v>
      </c>
      <c r="K386" s="172" t="s">
        <v>1462</v>
      </c>
      <c r="L386" s="34"/>
      <c r="M386" s="177" t="s">
        <v>19</v>
      </c>
      <c r="N386" s="178" t="s">
        <v>45</v>
      </c>
      <c r="O386" s="56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13" t="s">
        <v>146</v>
      </c>
      <c r="AT386" s="13" t="s">
        <v>142</v>
      </c>
      <c r="AU386" s="13" t="s">
        <v>82</v>
      </c>
      <c r="AY386" s="13" t="s">
        <v>139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13" t="s">
        <v>82</v>
      </c>
      <c r="BK386" s="181">
        <f>ROUND(I386*H386,2)</f>
        <v>0</v>
      </c>
      <c r="BL386" s="13" t="s">
        <v>146</v>
      </c>
      <c r="BM386" s="13" t="s">
        <v>1871</v>
      </c>
    </row>
    <row r="387" spans="2:65" s="1" customFormat="1" ht="11.25">
      <c r="B387" s="30"/>
      <c r="C387" s="31"/>
      <c r="D387" s="182" t="s">
        <v>148</v>
      </c>
      <c r="E387" s="31"/>
      <c r="F387" s="183" t="s">
        <v>1870</v>
      </c>
      <c r="G387" s="31"/>
      <c r="H387" s="31"/>
      <c r="I387" s="99"/>
      <c r="J387" s="31"/>
      <c r="K387" s="31"/>
      <c r="L387" s="34"/>
      <c r="M387" s="184"/>
      <c r="N387" s="56"/>
      <c r="O387" s="56"/>
      <c r="P387" s="56"/>
      <c r="Q387" s="56"/>
      <c r="R387" s="56"/>
      <c r="S387" s="56"/>
      <c r="T387" s="57"/>
      <c r="AT387" s="13" t="s">
        <v>148</v>
      </c>
      <c r="AU387" s="13" t="s">
        <v>82</v>
      </c>
    </row>
    <row r="388" spans="2:65" s="1" customFormat="1" ht="16.5" customHeight="1">
      <c r="B388" s="30"/>
      <c r="C388" s="170" t="s">
        <v>864</v>
      </c>
      <c r="D388" s="170" t="s">
        <v>142</v>
      </c>
      <c r="E388" s="171" t="s">
        <v>1872</v>
      </c>
      <c r="F388" s="172" t="s">
        <v>1873</v>
      </c>
      <c r="G388" s="173" t="s">
        <v>153</v>
      </c>
      <c r="H388" s="174">
        <v>20</v>
      </c>
      <c r="I388" s="175"/>
      <c r="J388" s="176">
        <f>ROUND(I388*H388,2)</f>
        <v>0</v>
      </c>
      <c r="K388" s="172" t="s">
        <v>1462</v>
      </c>
      <c r="L388" s="34"/>
      <c r="M388" s="177" t="s">
        <v>19</v>
      </c>
      <c r="N388" s="178" t="s">
        <v>45</v>
      </c>
      <c r="O388" s="56"/>
      <c r="P388" s="179">
        <f>O388*H388</f>
        <v>0</v>
      </c>
      <c r="Q388" s="179">
        <v>0</v>
      </c>
      <c r="R388" s="179">
        <f>Q388*H388</f>
        <v>0</v>
      </c>
      <c r="S388" s="179">
        <v>0</v>
      </c>
      <c r="T388" s="180">
        <f>S388*H388</f>
        <v>0</v>
      </c>
      <c r="AR388" s="13" t="s">
        <v>146</v>
      </c>
      <c r="AT388" s="13" t="s">
        <v>142</v>
      </c>
      <c r="AU388" s="13" t="s">
        <v>82</v>
      </c>
      <c r="AY388" s="13" t="s">
        <v>139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13" t="s">
        <v>82</v>
      </c>
      <c r="BK388" s="181">
        <f>ROUND(I388*H388,2)</f>
        <v>0</v>
      </c>
      <c r="BL388" s="13" t="s">
        <v>146</v>
      </c>
      <c r="BM388" s="13" t="s">
        <v>1874</v>
      </c>
    </row>
    <row r="389" spans="2:65" s="1" customFormat="1" ht="11.25">
      <c r="B389" s="30"/>
      <c r="C389" s="31"/>
      <c r="D389" s="182" t="s">
        <v>148</v>
      </c>
      <c r="E389" s="31"/>
      <c r="F389" s="183" t="s">
        <v>1873</v>
      </c>
      <c r="G389" s="31"/>
      <c r="H389" s="31"/>
      <c r="I389" s="99"/>
      <c r="J389" s="31"/>
      <c r="K389" s="31"/>
      <c r="L389" s="34"/>
      <c r="M389" s="184"/>
      <c r="N389" s="56"/>
      <c r="O389" s="56"/>
      <c r="P389" s="56"/>
      <c r="Q389" s="56"/>
      <c r="R389" s="56"/>
      <c r="S389" s="56"/>
      <c r="T389" s="57"/>
      <c r="AT389" s="13" t="s">
        <v>148</v>
      </c>
      <c r="AU389" s="13" t="s">
        <v>82</v>
      </c>
    </row>
    <row r="390" spans="2:65" s="1" customFormat="1" ht="16.5" customHeight="1">
      <c r="B390" s="30"/>
      <c r="C390" s="170" t="s">
        <v>868</v>
      </c>
      <c r="D390" s="170" t="s">
        <v>142</v>
      </c>
      <c r="E390" s="171" t="s">
        <v>1875</v>
      </c>
      <c r="F390" s="172" t="s">
        <v>1876</v>
      </c>
      <c r="G390" s="173" t="s">
        <v>153</v>
      </c>
      <c r="H390" s="174">
        <v>10</v>
      </c>
      <c r="I390" s="175"/>
      <c r="J390" s="176">
        <f>ROUND(I390*H390,2)</f>
        <v>0</v>
      </c>
      <c r="K390" s="172" t="s">
        <v>1462</v>
      </c>
      <c r="L390" s="34"/>
      <c r="M390" s="177" t="s">
        <v>19</v>
      </c>
      <c r="N390" s="178" t="s">
        <v>45</v>
      </c>
      <c r="O390" s="56"/>
      <c r="P390" s="179">
        <f>O390*H390</f>
        <v>0</v>
      </c>
      <c r="Q390" s="179">
        <v>0</v>
      </c>
      <c r="R390" s="179">
        <f>Q390*H390</f>
        <v>0</v>
      </c>
      <c r="S390" s="179">
        <v>0</v>
      </c>
      <c r="T390" s="180">
        <f>S390*H390</f>
        <v>0</v>
      </c>
      <c r="AR390" s="13" t="s">
        <v>146</v>
      </c>
      <c r="AT390" s="13" t="s">
        <v>142</v>
      </c>
      <c r="AU390" s="13" t="s">
        <v>82</v>
      </c>
      <c r="AY390" s="13" t="s">
        <v>139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13" t="s">
        <v>82</v>
      </c>
      <c r="BK390" s="181">
        <f>ROUND(I390*H390,2)</f>
        <v>0</v>
      </c>
      <c r="BL390" s="13" t="s">
        <v>146</v>
      </c>
      <c r="BM390" s="13" t="s">
        <v>1877</v>
      </c>
    </row>
    <row r="391" spans="2:65" s="1" customFormat="1" ht="11.25">
      <c r="B391" s="30"/>
      <c r="C391" s="31"/>
      <c r="D391" s="182" t="s">
        <v>148</v>
      </c>
      <c r="E391" s="31"/>
      <c r="F391" s="183" t="s">
        <v>1876</v>
      </c>
      <c r="G391" s="31"/>
      <c r="H391" s="31"/>
      <c r="I391" s="99"/>
      <c r="J391" s="31"/>
      <c r="K391" s="31"/>
      <c r="L391" s="34"/>
      <c r="M391" s="184"/>
      <c r="N391" s="56"/>
      <c r="O391" s="56"/>
      <c r="P391" s="56"/>
      <c r="Q391" s="56"/>
      <c r="R391" s="56"/>
      <c r="S391" s="56"/>
      <c r="T391" s="57"/>
      <c r="AT391" s="13" t="s">
        <v>148</v>
      </c>
      <c r="AU391" s="13" t="s">
        <v>82</v>
      </c>
    </row>
    <row r="392" spans="2:65" s="1" customFormat="1" ht="16.5" customHeight="1">
      <c r="B392" s="30"/>
      <c r="C392" s="170" t="s">
        <v>873</v>
      </c>
      <c r="D392" s="170" t="s">
        <v>142</v>
      </c>
      <c r="E392" s="171" t="s">
        <v>1878</v>
      </c>
      <c r="F392" s="172" t="s">
        <v>1879</v>
      </c>
      <c r="G392" s="173" t="s">
        <v>153</v>
      </c>
      <c r="H392" s="174">
        <v>10</v>
      </c>
      <c r="I392" s="175"/>
      <c r="J392" s="176">
        <f>ROUND(I392*H392,2)</f>
        <v>0</v>
      </c>
      <c r="K392" s="172" t="s">
        <v>1462</v>
      </c>
      <c r="L392" s="34"/>
      <c r="M392" s="177" t="s">
        <v>19</v>
      </c>
      <c r="N392" s="178" t="s">
        <v>45</v>
      </c>
      <c r="O392" s="56"/>
      <c r="P392" s="179">
        <f>O392*H392</f>
        <v>0</v>
      </c>
      <c r="Q392" s="179">
        <v>0</v>
      </c>
      <c r="R392" s="179">
        <f>Q392*H392</f>
        <v>0</v>
      </c>
      <c r="S392" s="179">
        <v>0</v>
      </c>
      <c r="T392" s="180">
        <f>S392*H392</f>
        <v>0</v>
      </c>
      <c r="AR392" s="13" t="s">
        <v>146</v>
      </c>
      <c r="AT392" s="13" t="s">
        <v>142</v>
      </c>
      <c r="AU392" s="13" t="s">
        <v>82</v>
      </c>
      <c r="AY392" s="13" t="s">
        <v>139</v>
      </c>
      <c r="BE392" s="181">
        <f>IF(N392="základní",J392,0)</f>
        <v>0</v>
      </c>
      <c r="BF392" s="181">
        <f>IF(N392="snížená",J392,0)</f>
        <v>0</v>
      </c>
      <c r="BG392" s="181">
        <f>IF(N392="zákl. přenesená",J392,0)</f>
        <v>0</v>
      </c>
      <c r="BH392" s="181">
        <f>IF(N392="sníž. přenesená",J392,0)</f>
        <v>0</v>
      </c>
      <c r="BI392" s="181">
        <f>IF(N392="nulová",J392,0)</f>
        <v>0</v>
      </c>
      <c r="BJ392" s="13" t="s">
        <v>82</v>
      </c>
      <c r="BK392" s="181">
        <f>ROUND(I392*H392,2)</f>
        <v>0</v>
      </c>
      <c r="BL392" s="13" t="s">
        <v>146</v>
      </c>
      <c r="BM392" s="13" t="s">
        <v>1880</v>
      </c>
    </row>
    <row r="393" spans="2:65" s="1" customFormat="1" ht="11.25">
      <c r="B393" s="30"/>
      <c r="C393" s="31"/>
      <c r="D393" s="182" t="s">
        <v>148</v>
      </c>
      <c r="E393" s="31"/>
      <c r="F393" s="183" t="s">
        <v>1881</v>
      </c>
      <c r="G393" s="31"/>
      <c r="H393" s="31"/>
      <c r="I393" s="99"/>
      <c r="J393" s="31"/>
      <c r="K393" s="31"/>
      <c r="L393" s="34"/>
      <c r="M393" s="184"/>
      <c r="N393" s="56"/>
      <c r="O393" s="56"/>
      <c r="P393" s="56"/>
      <c r="Q393" s="56"/>
      <c r="R393" s="56"/>
      <c r="S393" s="56"/>
      <c r="T393" s="57"/>
      <c r="AT393" s="13" t="s">
        <v>148</v>
      </c>
      <c r="AU393" s="13" t="s">
        <v>82</v>
      </c>
    </row>
    <row r="394" spans="2:65" s="1" customFormat="1" ht="16.5" customHeight="1">
      <c r="B394" s="30"/>
      <c r="C394" s="170" t="s">
        <v>880</v>
      </c>
      <c r="D394" s="170" t="s">
        <v>142</v>
      </c>
      <c r="E394" s="171" t="s">
        <v>1882</v>
      </c>
      <c r="F394" s="172" t="s">
        <v>1883</v>
      </c>
      <c r="G394" s="173" t="s">
        <v>163</v>
      </c>
      <c r="H394" s="174">
        <v>150</v>
      </c>
      <c r="I394" s="175"/>
      <c r="J394" s="176">
        <f>ROUND(I394*H394,2)</f>
        <v>0</v>
      </c>
      <c r="K394" s="172" t="s">
        <v>1462</v>
      </c>
      <c r="L394" s="34"/>
      <c r="M394" s="177" t="s">
        <v>19</v>
      </c>
      <c r="N394" s="178" t="s">
        <v>45</v>
      </c>
      <c r="O394" s="56"/>
      <c r="P394" s="179">
        <f>O394*H394</f>
        <v>0</v>
      </c>
      <c r="Q394" s="179">
        <v>0</v>
      </c>
      <c r="R394" s="179">
        <f>Q394*H394</f>
        <v>0</v>
      </c>
      <c r="S394" s="179">
        <v>0</v>
      </c>
      <c r="T394" s="180">
        <f>S394*H394</f>
        <v>0</v>
      </c>
      <c r="AR394" s="13" t="s">
        <v>146</v>
      </c>
      <c r="AT394" s="13" t="s">
        <v>142</v>
      </c>
      <c r="AU394" s="13" t="s">
        <v>82</v>
      </c>
      <c r="AY394" s="13" t="s">
        <v>139</v>
      </c>
      <c r="BE394" s="181">
        <f>IF(N394="základní",J394,0)</f>
        <v>0</v>
      </c>
      <c r="BF394" s="181">
        <f>IF(N394="snížená",J394,0)</f>
        <v>0</v>
      </c>
      <c r="BG394" s="181">
        <f>IF(N394="zákl. přenesená",J394,0)</f>
        <v>0</v>
      </c>
      <c r="BH394" s="181">
        <f>IF(N394="sníž. přenesená",J394,0)</f>
        <v>0</v>
      </c>
      <c r="BI394" s="181">
        <f>IF(N394="nulová",J394,0)</f>
        <v>0</v>
      </c>
      <c r="BJ394" s="13" t="s">
        <v>82</v>
      </c>
      <c r="BK394" s="181">
        <f>ROUND(I394*H394,2)</f>
        <v>0</v>
      </c>
      <c r="BL394" s="13" t="s">
        <v>146</v>
      </c>
      <c r="BM394" s="13" t="s">
        <v>1884</v>
      </c>
    </row>
    <row r="395" spans="2:65" s="1" customFormat="1" ht="11.25">
      <c r="B395" s="30"/>
      <c r="C395" s="31"/>
      <c r="D395" s="182" t="s">
        <v>148</v>
      </c>
      <c r="E395" s="31"/>
      <c r="F395" s="183" t="s">
        <v>1883</v>
      </c>
      <c r="G395" s="31"/>
      <c r="H395" s="31"/>
      <c r="I395" s="99"/>
      <c r="J395" s="31"/>
      <c r="K395" s="31"/>
      <c r="L395" s="34"/>
      <c r="M395" s="184"/>
      <c r="N395" s="56"/>
      <c r="O395" s="56"/>
      <c r="P395" s="56"/>
      <c r="Q395" s="56"/>
      <c r="R395" s="56"/>
      <c r="S395" s="56"/>
      <c r="T395" s="57"/>
      <c r="AT395" s="13" t="s">
        <v>148</v>
      </c>
      <c r="AU395" s="13" t="s">
        <v>82</v>
      </c>
    </row>
    <row r="396" spans="2:65" s="1" customFormat="1" ht="16.5" customHeight="1">
      <c r="B396" s="30"/>
      <c r="C396" s="170" t="s">
        <v>884</v>
      </c>
      <c r="D396" s="170" t="s">
        <v>142</v>
      </c>
      <c r="E396" s="171" t="s">
        <v>1885</v>
      </c>
      <c r="F396" s="172" t="s">
        <v>1886</v>
      </c>
      <c r="G396" s="173" t="s">
        <v>163</v>
      </c>
      <c r="H396" s="174">
        <v>150</v>
      </c>
      <c r="I396" s="175"/>
      <c r="J396" s="176">
        <f>ROUND(I396*H396,2)</f>
        <v>0</v>
      </c>
      <c r="K396" s="172" t="s">
        <v>1462</v>
      </c>
      <c r="L396" s="34"/>
      <c r="M396" s="177" t="s">
        <v>19</v>
      </c>
      <c r="N396" s="178" t="s">
        <v>45</v>
      </c>
      <c r="O396" s="56"/>
      <c r="P396" s="179">
        <f>O396*H396</f>
        <v>0</v>
      </c>
      <c r="Q396" s="179">
        <v>0</v>
      </c>
      <c r="R396" s="179">
        <f>Q396*H396</f>
        <v>0</v>
      </c>
      <c r="S396" s="179">
        <v>0</v>
      </c>
      <c r="T396" s="180">
        <f>S396*H396</f>
        <v>0</v>
      </c>
      <c r="AR396" s="13" t="s">
        <v>146</v>
      </c>
      <c r="AT396" s="13" t="s">
        <v>142</v>
      </c>
      <c r="AU396" s="13" t="s">
        <v>82</v>
      </c>
      <c r="AY396" s="13" t="s">
        <v>139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13" t="s">
        <v>82</v>
      </c>
      <c r="BK396" s="181">
        <f>ROUND(I396*H396,2)</f>
        <v>0</v>
      </c>
      <c r="BL396" s="13" t="s">
        <v>146</v>
      </c>
      <c r="BM396" s="13" t="s">
        <v>1887</v>
      </c>
    </row>
    <row r="397" spans="2:65" s="1" customFormat="1" ht="11.25">
      <c r="B397" s="30"/>
      <c r="C397" s="31"/>
      <c r="D397" s="182" t="s">
        <v>148</v>
      </c>
      <c r="E397" s="31"/>
      <c r="F397" s="183" t="s">
        <v>1886</v>
      </c>
      <c r="G397" s="31"/>
      <c r="H397" s="31"/>
      <c r="I397" s="99"/>
      <c r="J397" s="31"/>
      <c r="K397" s="31"/>
      <c r="L397" s="34"/>
      <c r="M397" s="184"/>
      <c r="N397" s="56"/>
      <c r="O397" s="56"/>
      <c r="P397" s="56"/>
      <c r="Q397" s="56"/>
      <c r="R397" s="56"/>
      <c r="S397" s="56"/>
      <c r="T397" s="57"/>
      <c r="AT397" s="13" t="s">
        <v>148</v>
      </c>
      <c r="AU397" s="13" t="s">
        <v>82</v>
      </c>
    </row>
    <row r="398" spans="2:65" s="1" customFormat="1" ht="16.5" customHeight="1">
      <c r="B398" s="30"/>
      <c r="C398" s="170" t="s">
        <v>888</v>
      </c>
      <c r="D398" s="170" t="s">
        <v>142</v>
      </c>
      <c r="E398" s="171" t="s">
        <v>1888</v>
      </c>
      <c r="F398" s="172" t="s">
        <v>1889</v>
      </c>
      <c r="G398" s="173" t="s">
        <v>163</v>
      </c>
      <c r="H398" s="174">
        <v>150</v>
      </c>
      <c r="I398" s="175"/>
      <c r="J398" s="176">
        <f>ROUND(I398*H398,2)</f>
        <v>0</v>
      </c>
      <c r="K398" s="172" t="s">
        <v>1462</v>
      </c>
      <c r="L398" s="34"/>
      <c r="M398" s="177" t="s">
        <v>19</v>
      </c>
      <c r="N398" s="178" t="s">
        <v>45</v>
      </c>
      <c r="O398" s="56"/>
      <c r="P398" s="179">
        <f>O398*H398</f>
        <v>0</v>
      </c>
      <c r="Q398" s="179">
        <v>0</v>
      </c>
      <c r="R398" s="179">
        <f>Q398*H398</f>
        <v>0</v>
      </c>
      <c r="S398" s="179">
        <v>0</v>
      </c>
      <c r="T398" s="180">
        <f>S398*H398</f>
        <v>0</v>
      </c>
      <c r="AR398" s="13" t="s">
        <v>146</v>
      </c>
      <c r="AT398" s="13" t="s">
        <v>142</v>
      </c>
      <c r="AU398" s="13" t="s">
        <v>82</v>
      </c>
      <c r="AY398" s="13" t="s">
        <v>139</v>
      </c>
      <c r="BE398" s="181">
        <f>IF(N398="základní",J398,0)</f>
        <v>0</v>
      </c>
      <c r="BF398" s="181">
        <f>IF(N398="snížená",J398,0)</f>
        <v>0</v>
      </c>
      <c r="BG398" s="181">
        <f>IF(N398="zákl. přenesená",J398,0)</f>
        <v>0</v>
      </c>
      <c r="BH398" s="181">
        <f>IF(N398="sníž. přenesená",J398,0)</f>
        <v>0</v>
      </c>
      <c r="BI398" s="181">
        <f>IF(N398="nulová",J398,0)</f>
        <v>0</v>
      </c>
      <c r="BJ398" s="13" t="s">
        <v>82</v>
      </c>
      <c r="BK398" s="181">
        <f>ROUND(I398*H398,2)</f>
        <v>0</v>
      </c>
      <c r="BL398" s="13" t="s">
        <v>146</v>
      </c>
      <c r="BM398" s="13" t="s">
        <v>1890</v>
      </c>
    </row>
    <row r="399" spans="2:65" s="1" customFormat="1" ht="11.25">
      <c r="B399" s="30"/>
      <c r="C399" s="31"/>
      <c r="D399" s="182" t="s">
        <v>148</v>
      </c>
      <c r="E399" s="31"/>
      <c r="F399" s="183" t="s">
        <v>1889</v>
      </c>
      <c r="G399" s="31"/>
      <c r="H399" s="31"/>
      <c r="I399" s="99"/>
      <c r="J399" s="31"/>
      <c r="K399" s="31"/>
      <c r="L399" s="34"/>
      <c r="M399" s="184"/>
      <c r="N399" s="56"/>
      <c r="O399" s="56"/>
      <c r="P399" s="56"/>
      <c r="Q399" s="56"/>
      <c r="R399" s="56"/>
      <c r="S399" s="56"/>
      <c r="T399" s="57"/>
      <c r="AT399" s="13" t="s">
        <v>148</v>
      </c>
      <c r="AU399" s="13" t="s">
        <v>82</v>
      </c>
    </row>
    <row r="400" spans="2:65" s="10" customFormat="1" ht="25.9" customHeight="1">
      <c r="B400" s="154"/>
      <c r="C400" s="155"/>
      <c r="D400" s="156" t="s">
        <v>73</v>
      </c>
      <c r="E400" s="157" t="s">
        <v>1891</v>
      </c>
      <c r="F400" s="157" t="s">
        <v>1892</v>
      </c>
      <c r="G400" s="155"/>
      <c r="H400" s="155"/>
      <c r="I400" s="158"/>
      <c r="J400" s="159">
        <f>BK400</f>
        <v>0</v>
      </c>
      <c r="K400" s="155"/>
      <c r="L400" s="160"/>
      <c r="M400" s="161"/>
      <c r="N400" s="162"/>
      <c r="O400" s="162"/>
      <c r="P400" s="163">
        <f>SUM(P401:P412)</f>
        <v>0</v>
      </c>
      <c r="Q400" s="162"/>
      <c r="R400" s="163">
        <f>SUM(R401:R412)</f>
        <v>0</v>
      </c>
      <c r="S400" s="162"/>
      <c r="T400" s="164">
        <f>SUM(T401:T412)</f>
        <v>0</v>
      </c>
      <c r="AR400" s="165" t="s">
        <v>82</v>
      </c>
      <c r="AT400" s="166" t="s">
        <v>73</v>
      </c>
      <c r="AU400" s="166" t="s">
        <v>74</v>
      </c>
      <c r="AY400" s="165" t="s">
        <v>139</v>
      </c>
      <c r="BK400" s="167">
        <f>SUM(BK401:BK412)</f>
        <v>0</v>
      </c>
    </row>
    <row r="401" spans="2:65" s="1" customFormat="1" ht="16.5" customHeight="1">
      <c r="B401" s="30"/>
      <c r="C401" s="170" t="s">
        <v>1893</v>
      </c>
      <c r="D401" s="170" t="s">
        <v>142</v>
      </c>
      <c r="E401" s="171" t="s">
        <v>1894</v>
      </c>
      <c r="F401" s="172" t="s">
        <v>1895</v>
      </c>
      <c r="G401" s="173" t="s">
        <v>453</v>
      </c>
      <c r="H401" s="174">
        <v>20</v>
      </c>
      <c r="I401" s="175"/>
      <c r="J401" s="176">
        <f>ROUND(I401*H401,2)</f>
        <v>0</v>
      </c>
      <c r="K401" s="172" t="s">
        <v>1462</v>
      </c>
      <c r="L401" s="34"/>
      <c r="M401" s="177" t="s">
        <v>19</v>
      </c>
      <c r="N401" s="178" t="s">
        <v>45</v>
      </c>
      <c r="O401" s="56"/>
      <c r="P401" s="179">
        <f>O401*H401</f>
        <v>0</v>
      </c>
      <c r="Q401" s="179">
        <v>0</v>
      </c>
      <c r="R401" s="179">
        <f>Q401*H401</f>
        <v>0</v>
      </c>
      <c r="S401" s="179">
        <v>0</v>
      </c>
      <c r="T401" s="180">
        <f>S401*H401</f>
        <v>0</v>
      </c>
      <c r="AR401" s="13" t="s">
        <v>146</v>
      </c>
      <c r="AT401" s="13" t="s">
        <v>142</v>
      </c>
      <c r="AU401" s="13" t="s">
        <v>82</v>
      </c>
      <c r="AY401" s="13" t="s">
        <v>139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13" t="s">
        <v>82</v>
      </c>
      <c r="BK401" s="181">
        <f>ROUND(I401*H401,2)</f>
        <v>0</v>
      </c>
      <c r="BL401" s="13" t="s">
        <v>146</v>
      </c>
      <c r="BM401" s="13" t="s">
        <v>1896</v>
      </c>
    </row>
    <row r="402" spans="2:65" s="1" customFormat="1" ht="11.25">
      <c r="B402" s="30"/>
      <c r="C402" s="31"/>
      <c r="D402" s="182" t="s">
        <v>148</v>
      </c>
      <c r="E402" s="31"/>
      <c r="F402" s="183" t="s">
        <v>1895</v>
      </c>
      <c r="G402" s="31"/>
      <c r="H402" s="31"/>
      <c r="I402" s="99"/>
      <c r="J402" s="31"/>
      <c r="K402" s="31"/>
      <c r="L402" s="34"/>
      <c r="M402" s="184"/>
      <c r="N402" s="56"/>
      <c r="O402" s="56"/>
      <c r="P402" s="56"/>
      <c r="Q402" s="56"/>
      <c r="R402" s="56"/>
      <c r="S402" s="56"/>
      <c r="T402" s="57"/>
      <c r="AT402" s="13" t="s">
        <v>148</v>
      </c>
      <c r="AU402" s="13" t="s">
        <v>82</v>
      </c>
    </row>
    <row r="403" spans="2:65" s="1" customFormat="1" ht="16.5" customHeight="1">
      <c r="B403" s="30"/>
      <c r="C403" s="170" t="s">
        <v>1572</v>
      </c>
      <c r="D403" s="170" t="s">
        <v>142</v>
      </c>
      <c r="E403" s="171" t="s">
        <v>1897</v>
      </c>
      <c r="F403" s="172" t="s">
        <v>1898</v>
      </c>
      <c r="G403" s="173" t="s">
        <v>453</v>
      </c>
      <c r="H403" s="174">
        <v>40</v>
      </c>
      <c r="I403" s="175"/>
      <c r="J403" s="176">
        <f>ROUND(I403*H403,2)</f>
        <v>0</v>
      </c>
      <c r="K403" s="172" t="s">
        <v>1462</v>
      </c>
      <c r="L403" s="34"/>
      <c r="M403" s="177" t="s">
        <v>19</v>
      </c>
      <c r="N403" s="178" t="s">
        <v>45</v>
      </c>
      <c r="O403" s="56"/>
      <c r="P403" s="179">
        <f>O403*H403</f>
        <v>0</v>
      </c>
      <c r="Q403" s="179">
        <v>0</v>
      </c>
      <c r="R403" s="179">
        <f>Q403*H403</f>
        <v>0</v>
      </c>
      <c r="S403" s="179">
        <v>0</v>
      </c>
      <c r="T403" s="180">
        <f>S403*H403</f>
        <v>0</v>
      </c>
      <c r="AR403" s="13" t="s">
        <v>146</v>
      </c>
      <c r="AT403" s="13" t="s">
        <v>142</v>
      </c>
      <c r="AU403" s="13" t="s">
        <v>82</v>
      </c>
      <c r="AY403" s="13" t="s">
        <v>139</v>
      </c>
      <c r="BE403" s="181">
        <f>IF(N403="základní",J403,0)</f>
        <v>0</v>
      </c>
      <c r="BF403" s="181">
        <f>IF(N403="snížená",J403,0)</f>
        <v>0</v>
      </c>
      <c r="BG403" s="181">
        <f>IF(N403="zákl. přenesená",J403,0)</f>
        <v>0</v>
      </c>
      <c r="BH403" s="181">
        <f>IF(N403="sníž. přenesená",J403,0)</f>
        <v>0</v>
      </c>
      <c r="BI403" s="181">
        <f>IF(N403="nulová",J403,0)</f>
        <v>0</v>
      </c>
      <c r="BJ403" s="13" t="s">
        <v>82</v>
      </c>
      <c r="BK403" s="181">
        <f>ROUND(I403*H403,2)</f>
        <v>0</v>
      </c>
      <c r="BL403" s="13" t="s">
        <v>146</v>
      </c>
      <c r="BM403" s="13" t="s">
        <v>1899</v>
      </c>
    </row>
    <row r="404" spans="2:65" s="1" customFormat="1" ht="11.25">
      <c r="B404" s="30"/>
      <c r="C404" s="31"/>
      <c r="D404" s="182" t="s">
        <v>148</v>
      </c>
      <c r="E404" s="31"/>
      <c r="F404" s="183" t="s">
        <v>1898</v>
      </c>
      <c r="G404" s="31"/>
      <c r="H404" s="31"/>
      <c r="I404" s="99"/>
      <c r="J404" s="31"/>
      <c r="K404" s="31"/>
      <c r="L404" s="34"/>
      <c r="M404" s="184"/>
      <c r="N404" s="56"/>
      <c r="O404" s="56"/>
      <c r="P404" s="56"/>
      <c r="Q404" s="56"/>
      <c r="R404" s="56"/>
      <c r="S404" s="56"/>
      <c r="T404" s="57"/>
      <c r="AT404" s="13" t="s">
        <v>148</v>
      </c>
      <c r="AU404" s="13" t="s">
        <v>82</v>
      </c>
    </row>
    <row r="405" spans="2:65" s="1" customFormat="1" ht="16.5" customHeight="1">
      <c r="B405" s="30"/>
      <c r="C405" s="170" t="s">
        <v>1900</v>
      </c>
      <c r="D405" s="170" t="s">
        <v>142</v>
      </c>
      <c r="E405" s="171" t="s">
        <v>1901</v>
      </c>
      <c r="F405" s="172" t="s">
        <v>1902</v>
      </c>
      <c r="G405" s="173" t="s">
        <v>453</v>
      </c>
      <c r="H405" s="174">
        <v>30</v>
      </c>
      <c r="I405" s="175"/>
      <c r="J405" s="176">
        <f>ROUND(I405*H405,2)</f>
        <v>0</v>
      </c>
      <c r="K405" s="172" t="s">
        <v>1462</v>
      </c>
      <c r="L405" s="34"/>
      <c r="M405" s="177" t="s">
        <v>19</v>
      </c>
      <c r="N405" s="178" t="s">
        <v>45</v>
      </c>
      <c r="O405" s="56"/>
      <c r="P405" s="179">
        <f>O405*H405</f>
        <v>0</v>
      </c>
      <c r="Q405" s="179">
        <v>0</v>
      </c>
      <c r="R405" s="179">
        <f>Q405*H405</f>
        <v>0</v>
      </c>
      <c r="S405" s="179">
        <v>0</v>
      </c>
      <c r="T405" s="180">
        <f>S405*H405</f>
        <v>0</v>
      </c>
      <c r="AR405" s="13" t="s">
        <v>146</v>
      </c>
      <c r="AT405" s="13" t="s">
        <v>142</v>
      </c>
      <c r="AU405" s="13" t="s">
        <v>82</v>
      </c>
      <c r="AY405" s="13" t="s">
        <v>139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13" t="s">
        <v>82</v>
      </c>
      <c r="BK405" s="181">
        <f>ROUND(I405*H405,2)</f>
        <v>0</v>
      </c>
      <c r="BL405" s="13" t="s">
        <v>146</v>
      </c>
      <c r="BM405" s="13" t="s">
        <v>1903</v>
      </c>
    </row>
    <row r="406" spans="2:65" s="1" customFormat="1" ht="11.25">
      <c r="B406" s="30"/>
      <c r="C406" s="31"/>
      <c r="D406" s="182" t="s">
        <v>148</v>
      </c>
      <c r="E406" s="31"/>
      <c r="F406" s="183" t="s">
        <v>1902</v>
      </c>
      <c r="G406" s="31"/>
      <c r="H406" s="31"/>
      <c r="I406" s="99"/>
      <c r="J406" s="31"/>
      <c r="K406" s="31"/>
      <c r="L406" s="34"/>
      <c r="M406" s="184"/>
      <c r="N406" s="56"/>
      <c r="O406" s="56"/>
      <c r="P406" s="56"/>
      <c r="Q406" s="56"/>
      <c r="R406" s="56"/>
      <c r="S406" s="56"/>
      <c r="T406" s="57"/>
      <c r="AT406" s="13" t="s">
        <v>148</v>
      </c>
      <c r="AU406" s="13" t="s">
        <v>82</v>
      </c>
    </row>
    <row r="407" spans="2:65" s="1" customFormat="1" ht="16.5" customHeight="1">
      <c r="B407" s="30"/>
      <c r="C407" s="170" t="s">
        <v>1575</v>
      </c>
      <c r="D407" s="170" t="s">
        <v>142</v>
      </c>
      <c r="E407" s="171" t="s">
        <v>1904</v>
      </c>
      <c r="F407" s="172" t="s">
        <v>1905</v>
      </c>
      <c r="G407" s="173" t="s">
        <v>163</v>
      </c>
      <c r="H407" s="174">
        <v>120</v>
      </c>
      <c r="I407" s="175"/>
      <c r="J407" s="176">
        <f>ROUND(I407*H407,2)</f>
        <v>0</v>
      </c>
      <c r="K407" s="172" t="s">
        <v>1462</v>
      </c>
      <c r="L407" s="34"/>
      <c r="M407" s="177" t="s">
        <v>19</v>
      </c>
      <c r="N407" s="178" t="s">
        <v>45</v>
      </c>
      <c r="O407" s="56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13" t="s">
        <v>146</v>
      </c>
      <c r="AT407" s="13" t="s">
        <v>142</v>
      </c>
      <c r="AU407" s="13" t="s">
        <v>82</v>
      </c>
      <c r="AY407" s="13" t="s">
        <v>139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13" t="s">
        <v>82</v>
      </c>
      <c r="BK407" s="181">
        <f>ROUND(I407*H407,2)</f>
        <v>0</v>
      </c>
      <c r="BL407" s="13" t="s">
        <v>146</v>
      </c>
      <c r="BM407" s="13" t="s">
        <v>1906</v>
      </c>
    </row>
    <row r="408" spans="2:65" s="1" customFormat="1" ht="11.25">
      <c r="B408" s="30"/>
      <c r="C408" s="31"/>
      <c r="D408" s="182" t="s">
        <v>148</v>
      </c>
      <c r="E408" s="31"/>
      <c r="F408" s="183" t="s">
        <v>1905</v>
      </c>
      <c r="G408" s="31"/>
      <c r="H408" s="31"/>
      <c r="I408" s="99"/>
      <c r="J408" s="31"/>
      <c r="K408" s="31"/>
      <c r="L408" s="34"/>
      <c r="M408" s="184"/>
      <c r="N408" s="56"/>
      <c r="O408" s="56"/>
      <c r="P408" s="56"/>
      <c r="Q408" s="56"/>
      <c r="R408" s="56"/>
      <c r="S408" s="56"/>
      <c r="T408" s="57"/>
      <c r="AT408" s="13" t="s">
        <v>148</v>
      </c>
      <c r="AU408" s="13" t="s">
        <v>82</v>
      </c>
    </row>
    <row r="409" spans="2:65" s="1" customFormat="1" ht="16.5" customHeight="1">
      <c r="B409" s="30"/>
      <c r="C409" s="170" t="s">
        <v>1907</v>
      </c>
      <c r="D409" s="170" t="s">
        <v>142</v>
      </c>
      <c r="E409" s="171" t="s">
        <v>1908</v>
      </c>
      <c r="F409" s="172" t="s">
        <v>1909</v>
      </c>
      <c r="G409" s="173" t="s">
        <v>453</v>
      </c>
      <c r="H409" s="174">
        <v>30</v>
      </c>
      <c r="I409" s="175"/>
      <c r="J409" s="176">
        <f>ROUND(I409*H409,2)</f>
        <v>0</v>
      </c>
      <c r="K409" s="172" t="s">
        <v>1462</v>
      </c>
      <c r="L409" s="34"/>
      <c r="M409" s="177" t="s">
        <v>19</v>
      </c>
      <c r="N409" s="178" t="s">
        <v>45</v>
      </c>
      <c r="O409" s="56"/>
      <c r="P409" s="179">
        <f>O409*H409</f>
        <v>0</v>
      </c>
      <c r="Q409" s="179">
        <v>0</v>
      </c>
      <c r="R409" s="179">
        <f>Q409*H409</f>
        <v>0</v>
      </c>
      <c r="S409" s="179">
        <v>0</v>
      </c>
      <c r="T409" s="180">
        <f>S409*H409</f>
        <v>0</v>
      </c>
      <c r="AR409" s="13" t="s">
        <v>146</v>
      </c>
      <c r="AT409" s="13" t="s">
        <v>142</v>
      </c>
      <c r="AU409" s="13" t="s">
        <v>82</v>
      </c>
      <c r="AY409" s="13" t="s">
        <v>139</v>
      </c>
      <c r="BE409" s="181">
        <f>IF(N409="základní",J409,0)</f>
        <v>0</v>
      </c>
      <c r="BF409" s="181">
        <f>IF(N409="snížená",J409,0)</f>
        <v>0</v>
      </c>
      <c r="BG409" s="181">
        <f>IF(N409="zákl. přenesená",J409,0)</f>
        <v>0</v>
      </c>
      <c r="BH409" s="181">
        <f>IF(N409="sníž. přenesená",J409,0)</f>
        <v>0</v>
      </c>
      <c r="BI409" s="181">
        <f>IF(N409="nulová",J409,0)</f>
        <v>0</v>
      </c>
      <c r="BJ409" s="13" t="s">
        <v>82</v>
      </c>
      <c r="BK409" s="181">
        <f>ROUND(I409*H409,2)</f>
        <v>0</v>
      </c>
      <c r="BL409" s="13" t="s">
        <v>146</v>
      </c>
      <c r="BM409" s="13" t="s">
        <v>1910</v>
      </c>
    </row>
    <row r="410" spans="2:65" s="1" customFormat="1" ht="11.25">
      <c r="B410" s="30"/>
      <c r="C410" s="31"/>
      <c r="D410" s="182" t="s">
        <v>148</v>
      </c>
      <c r="E410" s="31"/>
      <c r="F410" s="183" t="s">
        <v>1909</v>
      </c>
      <c r="G410" s="31"/>
      <c r="H410" s="31"/>
      <c r="I410" s="99"/>
      <c r="J410" s="31"/>
      <c r="K410" s="31"/>
      <c r="L410" s="34"/>
      <c r="M410" s="184"/>
      <c r="N410" s="56"/>
      <c r="O410" s="56"/>
      <c r="P410" s="56"/>
      <c r="Q410" s="56"/>
      <c r="R410" s="56"/>
      <c r="S410" s="56"/>
      <c r="T410" s="57"/>
      <c r="AT410" s="13" t="s">
        <v>148</v>
      </c>
      <c r="AU410" s="13" t="s">
        <v>82</v>
      </c>
    </row>
    <row r="411" spans="2:65" s="1" customFormat="1" ht="16.5" customHeight="1">
      <c r="B411" s="30"/>
      <c r="C411" s="170" t="s">
        <v>1578</v>
      </c>
      <c r="D411" s="170" t="s">
        <v>142</v>
      </c>
      <c r="E411" s="171" t="s">
        <v>1911</v>
      </c>
      <c r="F411" s="172" t="s">
        <v>1912</v>
      </c>
      <c r="G411" s="173" t="s">
        <v>153</v>
      </c>
      <c r="H411" s="174">
        <v>3</v>
      </c>
      <c r="I411" s="175"/>
      <c r="J411" s="176">
        <f>ROUND(I411*H411,2)</f>
        <v>0</v>
      </c>
      <c r="K411" s="172" t="s">
        <v>1462</v>
      </c>
      <c r="L411" s="34"/>
      <c r="M411" s="177" t="s">
        <v>19</v>
      </c>
      <c r="N411" s="178" t="s">
        <v>45</v>
      </c>
      <c r="O411" s="56"/>
      <c r="P411" s="179">
        <f>O411*H411</f>
        <v>0</v>
      </c>
      <c r="Q411" s="179">
        <v>0</v>
      </c>
      <c r="R411" s="179">
        <f>Q411*H411</f>
        <v>0</v>
      </c>
      <c r="S411" s="179">
        <v>0</v>
      </c>
      <c r="T411" s="180">
        <f>S411*H411</f>
        <v>0</v>
      </c>
      <c r="AR411" s="13" t="s">
        <v>146</v>
      </c>
      <c r="AT411" s="13" t="s">
        <v>142</v>
      </c>
      <c r="AU411" s="13" t="s">
        <v>82</v>
      </c>
      <c r="AY411" s="13" t="s">
        <v>139</v>
      </c>
      <c r="BE411" s="181">
        <f>IF(N411="základní",J411,0)</f>
        <v>0</v>
      </c>
      <c r="BF411" s="181">
        <f>IF(N411="snížená",J411,0)</f>
        <v>0</v>
      </c>
      <c r="BG411" s="181">
        <f>IF(N411="zákl. přenesená",J411,0)</f>
        <v>0</v>
      </c>
      <c r="BH411" s="181">
        <f>IF(N411="sníž. přenesená",J411,0)</f>
        <v>0</v>
      </c>
      <c r="BI411" s="181">
        <f>IF(N411="nulová",J411,0)</f>
        <v>0</v>
      </c>
      <c r="BJ411" s="13" t="s">
        <v>82</v>
      </c>
      <c r="BK411" s="181">
        <f>ROUND(I411*H411,2)</f>
        <v>0</v>
      </c>
      <c r="BL411" s="13" t="s">
        <v>146</v>
      </c>
      <c r="BM411" s="13" t="s">
        <v>1913</v>
      </c>
    </row>
    <row r="412" spans="2:65" s="1" customFormat="1" ht="11.25">
      <c r="B412" s="30"/>
      <c r="C412" s="31"/>
      <c r="D412" s="182" t="s">
        <v>148</v>
      </c>
      <c r="E412" s="31"/>
      <c r="F412" s="183" t="s">
        <v>1912</v>
      </c>
      <c r="G412" s="31"/>
      <c r="H412" s="31"/>
      <c r="I412" s="99"/>
      <c r="J412" s="31"/>
      <c r="K412" s="31"/>
      <c r="L412" s="34"/>
      <c r="M412" s="184"/>
      <c r="N412" s="56"/>
      <c r="O412" s="56"/>
      <c r="P412" s="56"/>
      <c r="Q412" s="56"/>
      <c r="R412" s="56"/>
      <c r="S412" s="56"/>
      <c r="T412" s="57"/>
      <c r="AT412" s="13" t="s">
        <v>148</v>
      </c>
      <c r="AU412" s="13" t="s">
        <v>82</v>
      </c>
    </row>
    <row r="413" spans="2:65" s="10" customFormat="1" ht="25.9" customHeight="1">
      <c r="B413" s="154"/>
      <c r="C413" s="155"/>
      <c r="D413" s="156" t="s">
        <v>73</v>
      </c>
      <c r="E413" s="157" t="s">
        <v>1914</v>
      </c>
      <c r="F413" s="157" t="s">
        <v>1915</v>
      </c>
      <c r="G413" s="155"/>
      <c r="H413" s="155"/>
      <c r="I413" s="158"/>
      <c r="J413" s="159">
        <f>BK413</f>
        <v>0</v>
      </c>
      <c r="K413" s="155"/>
      <c r="L413" s="160"/>
      <c r="M413" s="161"/>
      <c r="N413" s="162"/>
      <c r="O413" s="162"/>
      <c r="P413" s="163">
        <f>SUM(P414:P433)</f>
        <v>0</v>
      </c>
      <c r="Q413" s="162"/>
      <c r="R413" s="163">
        <f>SUM(R414:R433)</f>
        <v>0</v>
      </c>
      <c r="S413" s="162"/>
      <c r="T413" s="164">
        <f>SUM(T414:T433)</f>
        <v>0</v>
      </c>
      <c r="AR413" s="165" t="s">
        <v>82</v>
      </c>
      <c r="AT413" s="166" t="s">
        <v>73</v>
      </c>
      <c r="AU413" s="166" t="s">
        <v>74</v>
      </c>
      <c r="AY413" s="165" t="s">
        <v>139</v>
      </c>
      <c r="BK413" s="167">
        <f>SUM(BK414:BK433)</f>
        <v>0</v>
      </c>
    </row>
    <row r="414" spans="2:65" s="1" customFormat="1" ht="16.5" customHeight="1">
      <c r="B414" s="30"/>
      <c r="C414" s="170" t="s">
        <v>1916</v>
      </c>
      <c r="D414" s="170" t="s">
        <v>142</v>
      </c>
      <c r="E414" s="171" t="s">
        <v>1917</v>
      </c>
      <c r="F414" s="172" t="s">
        <v>1918</v>
      </c>
      <c r="G414" s="173" t="s">
        <v>269</v>
      </c>
      <c r="H414" s="174">
        <v>1</v>
      </c>
      <c r="I414" s="175"/>
      <c r="J414" s="176">
        <f>ROUND(I414*H414,2)</f>
        <v>0</v>
      </c>
      <c r="K414" s="172" t="s">
        <v>1462</v>
      </c>
      <c r="L414" s="34"/>
      <c r="M414" s="177" t="s">
        <v>19</v>
      </c>
      <c r="N414" s="178" t="s">
        <v>45</v>
      </c>
      <c r="O414" s="56"/>
      <c r="P414" s="179">
        <f>O414*H414</f>
        <v>0</v>
      </c>
      <c r="Q414" s="179">
        <v>0</v>
      </c>
      <c r="R414" s="179">
        <f>Q414*H414</f>
        <v>0</v>
      </c>
      <c r="S414" s="179">
        <v>0</v>
      </c>
      <c r="T414" s="180">
        <f>S414*H414</f>
        <v>0</v>
      </c>
      <c r="AR414" s="13" t="s">
        <v>146</v>
      </c>
      <c r="AT414" s="13" t="s">
        <v>142</v>
      </c>
      <c r="AU414" s="13" t="s">
        <v>82</v>
      </c>
      <c r="AY414" s="13" t="s">
        <v>139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13" t="s">
        <v>82</v>
      </c>
      <c r="BK414" s="181">
        <f>ROUND(I414*H414,2)</f>
        <v>0</v>
      </c>
      <c r="BL414" s="13" t="s">
        <v>146</v>
      </c>
      <c r="BM414" s="13" t="s">
        <v>1919</v>
      </c>
    </row>
    <row r="415" spans="2:65" s="1" customFormat="1" ht="11.25">
      <c r="B415" s="30"/>
      <c r="C415" s="31"/>
      <c r="D415" s="182" t="s">
        <v>148</v>
      </c>
      <c r="E415" s="31"/>
      <c r="F415" s="183" t="s">
        <v>1918</v>
      </c>
      <c r="G415" s="31"/>
      <c r="H415" s="31"/>
      <c r="I415" s="99"/>
      <c r="J415" s="31"/>
      <c r="K415" s="31"/>
      <c r="L415" s="34"/>
      <c r="M415" s="184"/>
      <c r="N415" s="56"/>
      <c r="O415" s="56"/>
      <c r="P415" s="56"/>
      <c r="Q415" s="56"/>
      <c r="R415" s="56"/>
      <c r="S415" s="56"/>
      <c r="T415" s="57"/>
      <c r="AT415" s="13" t="s">
        <v>148</v>
      </c>
      <c r="AU415" s="13" t="s">
        <v>82</v>
      </c>
    </row>
    <row r="416" spans="2:65" s="1" customFormat="1" ht="16.5" customHeight="1">
      <c r="B416" s="30"/>
      <c r="C416" s="170" t="s">
        <v>1920</v>
      </c>
      <c r="D416" s="170" t="s">
        <v>142</v>
      </c>
      <c r="E416" s="171" t="s">
        <v>1921</v>
      </c>
      <c r="F416" s="172" t="s">
        <v>1922</v>
      </c>
      <c r="G416" s="173" t="s">
        <v>269</v>
      </c>
      <c r="H416" s="174">
        <v>1</v>
      </c>
      <c r="I416" s="175"/>
      <c r="J416" s="176">
        <f>ROUND(I416*H416,2)</f>
        <v>0</v>
      </c>
      <c r="K416" s="172" t="s">
        <v>1462</v>
      </c>
      <c r="L416" s="34"/>
      <c r="M416" s="177" t="s">
        <v>19</v>
      </c>
      <c r="N416" s="178" t="s">
        <v>45</v>
      </c>
      <c r="O416" s="56"/>
      <c r="P416" s="179">
        <f>O416*H416</f>
        <v>0</v>
      </c>
      <c r="Q416" s="179">
        <v>0</v>
      </c>
      <c r="R416" s="179">
        <f>Q416*H416</f>
        <v>0</v>
      </c>
      <c r="S416" s="179">
        <v>0</v>
      </c>
      <c r="T416" s="180">
        <f>S416*H416</f>
        <v>0</v>
      </c>
      <c r="AR416" s="13" t="s">
        <v>146</v>
      </c>
      <c r="AT416" s="13" t="s">
        <v>142</v>
      </c>
      <c r="AU416" s="13" t="s">
        <v>82</v>
      </c>
      <c r="AY416" s="13" t="s">
        <v>139</v>
      </c>
      <c r="BE416" s="181">
        <f>IF(N416="základní",J416,0)</f>
        <v>0</v>
      </c>
      <c r="BF416" s="181">
        <f>IF(N416="snížená",J416,0)</f>
        <v>0</v>
      </c>
      <c r="BG416" s="181">
        <f>IF(N416="zákl. přenesená",J416,0)</f>
        <v>0</v>
      </c>
      <c r="BH416" s="181">
        <f>IF(N416="sníž. přenesená",J416,0)</f>
        <v>0</v>
      </c>
      <c r="BI416" s="181">
        <f>IF(N416="nulová",J416,0)</f>
        <v>0</v>
      </c>
      <c r="BJ416" s="13" t="s">
        <v>82</v>
      </c>
      <c r="BK416" s="181">
        <f>ROUND(I416*H416,2)</f>
        <v>0</v>
      </c>
      <c r="BL416" s="13" t="s">
        <v>146</v>
      </c>
      <c r="BM416" s="13" t="s">
        <v>1923</v>
      </c>
    </row>
    <row r="417" spans="2:65" s="1" customFormat="1" ht="11.25">
      <c r="B417" s="30"/>
      <c r="C417" s="31"/>
      <c r="D417" s="182" t="s">
        <v>148</v>
      </c>
      <c r="E417" s="31"/>
      <c r="F417" s="183" t="s">
        <v>1922</v>
      </c>
      <c r="G417" s="31"/>
      <c r="H417" s="31"/>
      <c r="I417" s="99"/>
      <c r="J417" s="31"/>
      <c r="K417" s="31"/>
      <c r="L417" s="34"/>
      <c r="M417" s="184"/>
      <c r="N417" s="56"/>
      <c r="O417" s="56"/>
      <c r="P417" s="56"/>
      <c r="Q417" s="56"/>
      <c r="R417" s="56"/>
      <c r="S417" s="56"/>
      <c r="T417" s="57"/>
      <c r="AT417" s="13" t="s">
        <v>148</v>
      </c>
      <c r="AU417" s="13" t="s">
        <v>82</v>
      </c>
    </row>
    <row r="418" spans="2:65" s="1" customFormat="1" ht="16.5" customHeight="1">
      <c r="B418" s="30"/>
      <c r="C418" s="170" t="s">
        <v>1924</v>
      </c>
      <c r="D418" s="170" t="s">
        <v>142</v>
      </c>
      <c r="E418" s="171" t="s">
        <v>1925</v>
      </c>
      <c r="F418" s="172" t="s">
        <v>1926</v>
      </c>
      <c r="G418" s="173" t="s">
        <v>453</v>
      </c>
      <c r="H418" s="174">
        <v>1</v>
      </c>
      <c r="I418" s="175"/>
      <c r="J418" s="176">
        <f>ROUND(I418*H418,2)</f>
        <v>0</v>
      </c>
      <c r="K418" s="172" t="s">
        <v>1462</v>
      </c>
      <c r="L418" s="34"/>
      <c r="M418" s="177" t="s">
        <v>19</v>
      </c>
      <c r="N418" s="178" t="s">
        <v>45</v>
      </c>
      <c r="O418" s="56"/>
      <c r="P418" s="179">
        <f>O418*H418</f>
        <v>0</v>
      </c>
      <c r="Q418" s="179">
        <v>0</v>
      </c>
      <c r="R418" s="179">
        <f>Q418*H418</f>
        <v>0</v>
      </c>
      <c r="S418" s="179">
        <v>0</v>
      </c>
      <c r="T418" s="180">
        <f>S418*H418</f>
        <v>0</v>
      </c>
      <c r="AR418" s="13" t="s">
        <v>146</v>
      </c>
      <c r="AT418" s="13" t="s">
        <v>142</v>
      </c>
      <c r="AU418" s="13" t="s">
        <v>82</v>
      </c>
      <c r="AY418" s="13" t="s">
        <v>139</v>
      </c>
      <c r="BE418" s="181">
        <f>IF(N418="základní",J418,0)</f>
        <v>0</v>
      </c>
      <c r="BF418" s="181">
        <f>IF(N418="snížená",J418,0)</f>
        <v>0</v>
      </c>
      <c r="BG418" s="181">
        <f>IF(N418="zákl. přenesená",J418,0)</f>
        <v>0</v>
      </c>
      <c r="BH418" s="181">
        <f>IF(N418="sníž. přenesená",J418,0)</f>
        <v>0</v>
      </c>
      <c r="BI418" s="181">
        <f>IF(N418="nulová",J418,0)</f>
        <v>0</v>
      </c>
      <c r="BJ418" s="13" t="s">
        <v>82</v>
      </c>
      <c r="BK418" s="181">
        <f>ROUND(I418*H418,2)</f>
        <v>0</v>
      </c>
      <c r="BL418" s="13" t="s">
        <v>146</v>
      </c>
      <c r="BM418" s="13" t="s">
        <v>1927</v>
      </c>
    </row>
    <row r="419" spans="2:65" s="1" customFormat="1" ht="11.25">
      <c r="B419" s="30"/>
      <c r="C419" s="31"/>
      <c r="D419" s="182" t="s">
        <v>148</v>
      </c>
      <c r="E419" s="31"/>
      <c r="F419" s="183" t="s">
        <v>1926</v>
      </c>
      <c r="G419" s="31"/>
      <c r="H419" s="31"/>
      <c r="I419" s="99"/>
      <c r="J419" s="31"/>
      <c r="K419" s="31"/>
      <c r="L419" s="34"/>
      <c r="M419" s="184"/>
      <c r="N419" s="56"/>
      <c r="O419" s="56"/>
      <c r="P419" s="56"/>
      <c r="Q419" s="56"/>
      <c r="R419" s="56"/>
      <c r="S419" s="56"/>
      <c r="T419" s="57"/>
      <c r="AT419" s="13" t="s">
        <v>148</v>
      </c>
      <c r="AU419" s="13" t="s">
        <v>82</v>
      </c>
    </row>
    <row r="420" spans="2:65" s="1" customFormat="1" ht="16.5" customHeight="1">
      <c r="B420" s="30"/>
      <c r="C420" s="170" t="s">
        <v>1581</v>
      </c>
      <c r="D420" s="170" t="s">
        <v>142</v>
      </c>
      <c r="E420" s="171" t="s">
        <v>1928</v>
      </c>
      <c r="F420" s="172" t="s">
        <v>1929</v>
      </c>
      <c r="G420" s="173" t="s">
        <v>453</v>
      </c>
      <c r="H420" s="174">
        <v>4</v>
      </c>
      <c r="I420" s="175"/>
      <c r="J420" s="176">
        <f>ROUND(I420*H420,2)</f>
        <v>0</v>
      </c>
      <c r="K420" s="172" t="s">
        <v>1462</v>
      </c>
      <c r="L420" s="34"/>
      <c r="M420" s="177" t="s">
        <v>19</v>
      </c>
      <c r="N420" s="178" t="s">
        <v>45</v>
      </c>
      <c r="O420" s="56"/>
      <c r="P420" s="179">
        <f>O420*H420</f>
        <v>0</v>
      </c>
      <c r="Q420" s="179">
        <v>0</v>
      </c>
      <c r="R420" s="179">
        <f>Q420*H420</f>
        <v>0</v>
      </c>
      <c r="S420" s="179">
        <v>0</v>
      </c>
      <c r="T420" s="180">
        <f>S420*H420</f>
        <v>0</v>
      </c>
      <c r="AR420" s="13" t="s">
        <v>146</v>
      </c>
      <c r="AT420" s="13" t="s">
        <v>142</v>
      </c>
      <c r="AU420" s="13" t="s">
        <v>82</v>
      </c>
      <c r="AY420" s="13" t="s">
        <v>139</v>
      </c>
      <c r="BE420" s="181">
        <f>IF(N420="základní",J420,0)</f>
        <v>0</v>
      </c>
      <c r="BF420" s="181">
        <f>IF(N420="snížená",J420,0)</f>
        <v>0</v>
      </c>
      <c r="BG420" s="181">
        <f>IF(N420="zákl. přenesená",J420,0)</f>
        <v>0</v>
      </c>
      <c r="BH420" s="181">
        <f>IF(N420="sníž. přenesená",J420,0)</f>
        <v>0</v>
      </c>
      <c r="BI420" s="181">
        <f>IF(N420="nulová",J420,0)</f>
        <v>0</v>
      </c>
      <c r="BJ420" s="13" t="s">
        <v>82</v>
      </c>
      <c r="BK420" s="181">
        <f>ROUND(I420*H420,2)</f>
        <v>0</v>
      </c>
      <c r="BL420" s="13" t="s">
        <v>146</v>
      </c>
      <c r="BM420" s="13" t="s">
        <v>1930</v>
      </c>
    </row>
    <row r="421" spans="2:65" s="1" customFormat="1" ht="11.25">
      <c r="B421" s="30"/>
      <c r="C421" s="31"/>
      <c r="D421" s="182" t="s">
        <v>148</v>
      </c>
      <c r="E421" s="31"/>
      <c r="F421" s="183" t="s">
        <v>1929</v>
      </c>
      <c r="G421" s="31"/>
      <c r="H421" s="31"/>
      <c r="I421" s="99"/>
      <c r="J421" s="31"/>
      <c r="K421" s="31"/>
      <c r="L421" s="34"/>
      <c r="M421" s="184"/>
      <c r="N421" s="56"/>
      <c r="O421" s="56"/>
      <c r="P421" s="56"/>
      <c r="Q421" s="56"/>
      <c r="R421" s="56"/>
      <c r="S421" s="56"/>
      <c r="T421" s="57"/>
      <c r="AT421" s="13" t="s">
        <v>148</v>
      </c>
      <c r="AU421" s="13" t="s">
        <v>82</v>
      </c>
    </row>
    <row r="422" spans="2:65" s="1" customFormat="1" ht="16.5" customHeight="1">
      <c r="B422" s="30"/>
      <c r="C422" s="170" t="s">
        <v>1931</v>
      </c>
      <c r="D422" s="170" t="s">
        <v>142</v>
      </c>
      <c r="E422" s="171" t="s">
        <v>1932</v>
      </c>
      <c r="F422" s="172" t="s">
        <v>1933</v>
      </c>
      <c r="G422" s="173" t="s">
        <v>453</v>
      </c>
      <c r="H422" s="174">
        <v>75</v>
      </c>
      <c r="I422" s="175"/>
      <c r="J422" s="176">
        <f>ROUND(I422*H422,2)</f>
        <v>0</v>
      </c>
      <c r="K422" s="172" t="s">
        <v>1462</v>
      </c>
      <c r="L422" s="34"/>
      <c r="M422" s="177" t="s">
        <v>19</v>
      </c>
      <c r="N422" s="178" t="s">
        <v>45</v>
      </c>
      <c r="O422" s="56"/>
      <c r="P422" s="179">
        <f>O422*H422</f>
        <v>0</v>
      </c>
      <c r="Q422" s="179">
        <v>0</v>
      </c>
      <c r="R422" s="179">
        <f>Q422*H422</f>
        <v>0</v>
      </c>
      <c r="S422" s="179">
        <v>0</v>
      </c>
      <c r="T422" s="180">
        <f>S422*H422</f>
        <v>0</v>
      </c>
      <c r="AR422" s="13" t="s">
        <v>146</v>
      </c>
      <c r="AT422" s="13" t="s">
        <v>142</v>
      </c>
      <c r="AU422" s="13" t="s">
        <v>82</v>
      </c>
      <c r="AY422" s="13" t="s">
        <v>139</v>
      </c>
      <c r="BE422" s="181">
        <f>IF(N422="základní",J422,0)</f>
        <v>0</v>
      </c>
      <c r="BF422" s="181">
        <f>IF(N422="snížená",J422,0)</f>
        <v>0</v>
      </c>
      <c r="BG422" s="181">
        <f>IF(N422="zákl. přenesená",J422,0)</f>
        <v>0</v>
      </c>
      <c r="BH422" s="181">
        <f>IF(N422="sníž. přenesená",J422,0)</f>
        <v>0</v>
      </c>
      <c r="BI422" s="181">
        <f>IF(N422="nulová",J422,0)</f>
        <v>0</v>
      </c>
      <c r="BJ422" s="13" t="s">
        <v>82</v>
      </c>
      <c r="BK422" s="181">
        <f>ROUND(I422*H422,2)</f>
        <v>0</v>
      </c>
      <c r="BL422" s="13" t="s">
        <v>146</v>
      </c>
      <c r="BM422" s="13" t="s">
        <v>1934</v>
      </c>
    </row>
    <row r="423" spans="2:65" s="1" customFormat="1" ht="11.25">
      <c r="B423" s="30"/>
      <c r="C423" s="31"/>
      <c r="D423" s="182" t="s">
        <v>148</v>
      </c>
      <c r="E423" s="31"/>
      <c r="F423" s="183" t="s">
        <v>1933</v>
      </c>
      <c r="G423" s="31"/>
      <c r="H423" s="31"/>
      <c r="I423" s="99"/>
      <c r="J423" s="31"/>
      <c r="K423" s="31"/>
      <c r="L423" s="34"/>
      <c r="M423" s="184"/>
      <c r="N423" s="56"/>
      <c r="O423" s="56"/>
      <c r="P423" s="56"/>
      <c r="Q423" s="56"/>
      <c r="R423" s="56"/>
      <c r="S423" s="56"/>
      <c r="T423" s="57"/>
      <c r="AT423" s="13" t="s">
        <v>148</v>
      </c>
      <c r="AU423" s="13" t="s">
        <v>82</v>
      </c>
    </row>
    <row r="424" spans="2:65" s="1" customFormat="1" ht="16.5" customHeight="1">
      <c r="B424" s="30"/>
      <c r="C424" s="170" t="s">
        <v>1585</v>
      </c>
      <c r="D424" s="170" t="s">
        <v>142</v>
      </c>
      <c r="E424" s="171" t="s">
        <v>1935</v>
      </c>
      <c r="F424" s="172" t="s">
        <v>1936</v>
      </c>
      <c r="G424" s="173" t="s">
        <v>479</v>
      </c>
      <c r="H424" s="195"/>
      <c r="I424" s="175"/>
      <c r="J424" s="176">
        <f>ROUND(I424*H424,2)</f>
        <v>0</v>
      </c>
      <c r="K424" s="172" t="s">
        <v>1937</v>
      </c>
      <c r="L424" s="34"/>
      <c r="M424" s="177" t="s">
        <v>19</v>
      </c>
      <c r="N424" s="178" t="s">
        <v>45</v>
      </c>
      <c r="O424" s="56"/>
      <c r="P424" s="179">
        <f>O424*H424</f>
        <v>0</v>
      </c>
      <c r="Q424" s="179">
        <v>0</v>
      </c>
      <c r="R424" s="179">
        <f>Q424*H424</f>
        <v>0</v>
      </c>
      <c r="S424" s="179">
        <v>0</v>
      </c>
      <c r="T424" s="180">
        <f>S424*H424</f>
        <v>0</v>
      </c>
      <c r="AR424" s="13" t="s">
        <v>146</v>
      </c>
      <c r="AT424" s="13" t="s">
        <v>142</v>
      </c>
      <c r="AU424" s="13" t="s">
        <v>82</v>
      </c>
      <c r="AY424" s="13" t="s">
        <v>139</v>
      </c>
      <c r="BE424" s="181">
        <f>IF(N424="základní",J424,0)</f>
        <v>0</v>
      </c>
      <c r="BF424" s="181">
        <f>IF(N424="snížená",J424,0)</f>
        <v>0</v>
      </c>
      <c r="BG424" s="181">
        <f>IF(N424="zákl. přenesená",J424,0)</f>
        <v>0</v>
      </c>
      <c r="BH424" s="181">
        <f>IF(N424="sníž. přenesená",J424,0)</f>
        <v>0</v>
      </c>
      <c r="BI424" s="181">
        <f>IF(N424="nulová",J424,0)</f>
        <v>0</v>
      </c>
      <c r="BJ424" s="13" t="s">
        <v>82</v>
      </c>
      <c r="BK424" s="181">
        <f>ROUND(I424*H424,2)</f>
        <v>0</v>
      </c>
      <c r="BL424" s="13" t="s">
        <v>146</v>
      </c>
      <c r="BM424" s="13" t="s">
        <v>1938</v>
      </c>
    </row>
    <row r="425" spans="2:65" s="1" customFormat="1" ht="11.25">
      <c r="B425" s="30"/>
      <c r="C425" s="31"/>
      <c r="D425" s="182" t="s">
        <v>148</v>
      </c>
      <c r="E425" s="31"/>
      <c r="F425" s="183" t="s">
        <v>1936</v>
      </c>
      <c r="G425" s="31"/>
      <c r="H425" s="31"/>
      <c r="I425" s="99"/>
      <c r="J425" s="31"/>
      <c r="K425" s="31"/>
      <c r="L425" s="34"/>
      <c r="M425" s="184"/>
      <c r="N425" s="56"/>
      <c r="O425" s="56"/>
      <c r="P425" s="56"/>
      <c r="Q425" s="56"/>
      <c r="R425" s="56"/>
      <c r="S425" s="56"/>
      <c r="T425" s="57"/>
      <c r="AT425" s="13" t="s">
        <v>148</v>
      </c>
      <c r="AU425" s="13" t="s">
        <v>82</v>
      </c>
    </row>
    <row r="426" spans="2:65" s="1" customFormat="1" ht="16.5" customHeight="1">
      <c r="B426" s="30"/>
      <c r="C426" s="170" t="s">
        <v>1939</v>
      </c>
      <c r="D426" s="170" t="s">
        <v>142</v>
      </c>
      <c r="E426" s="171" t="s">
        <v>1940</v>
      </c>
      <c r="F426" s="172" t="s">
        <v>1941</v>
      </c>
      <c r="G426" s="173" t="s">
        <v>479</v>
      </c>
      <c r="H426" s="195"/>
      <c r="I426" s="175"/>
      <c r="J426" s="176">
        <f>ROUND(I426*H426,2)</f>
        <v>0</v>
      </c>
      <c r="K426" s="172" t="s">
        <v>1937</v>
      </c>
      <c r="L426" s="34"/>
      <c r="M426" s="177" t="s">
        <v>19</v>
      </c>
      <c r="N426" s="178" t="s">
        <v>45</v>
      </c>
      <c r="O426" s="56"/>
      <c r="P426" s="179">
        <f>O426*H426</f>
        <v>0</v>
      </c>
      <c r="Q426" s="179">
        <v>0</v>
      </c>
      <c r="R426" s="179">
        <f>Q426*H426</f>
        <v>0</v>
      </c>
      <c r="S426" s="179">
        <v>0</v>
      </c>
      <c r="T426" s="180">
        <f>S426*H426</f>
        <v>0</v>
      </c>
      <c r="AR426" s="13" t="s">
        <v>146</v>
      </c>
      <c r="AT426" s="13" t="s">
        <v>142</v>
      </c>
      <c r="AU426" s="13" t="s">
        <v>82</v>
      </c>
      <c r="AY426" s="13" t="s">
        <v>139</v>
      </c>
      <c r="BE426" s="181">
        <f>IF(N426="základní",J426,0)</f>
        <v>0</v>
      </c>
      <c r="BF426" s="181">
        <f>IF(N426="snížená",J426,0)</f>
        <v>0</v>
      </c>
      <c r="BG426" s="181">
        <f>IF(N426="zákl. přenesená",J426,0)</f>
        <v>0</v>
      </c>
      <c r="BH426" s="181">
        <f>IF(N426="sníž. přenesená",J426,0)</f>
        <v>0</v>
      </c>
      <c r="BI426" s="181">
        <f>IF(N426="nulová",J426,0)</f>
        <v>0</v>
      </c>
      <c r="BJ426" s="13" t="s">
        <v>82</v>
      </c>
      <c r="BK426" s="181">
        <f>ROUND(I426*H426,2)</f>
        <v>0</v>
      </c>
      <c r="BL426" s="13" t="s">
        <v>146</v>
      </c>
      <c r="BM426" s="13" t="s">
        <v>1942</v>
      </c>
    </row>
    <row r="427" spans="2:65" s="1" customFormat="1" ht="11.25">
      <c r="B427" s="30"/>
      <c r="C427" s="31"/>
      <c r="D427" s="182" t="s">
        <v>148</v>
      </c>
      <c r="E427" s="31"/>
      <c r="F427" s="183" t="s">
        <v>1941</v>
      </c>
      <c r="G427" s="31"/>
      <c r="H427" s="31"/>
      <c r="I427" s="99"/>
      <c r="J427" s="31"/>
      <c r="K427" s="31"/>
      <c r="L427" s="34"/>
      <c r="M427" s="184"/>
      <c r="N427" s="56"/>
      <c r="O427" s="56"/>
      <c r="P427" s="56"/>
      <c r="Q427" s="56"/>
      <c r="R427" s="56"/>
      <c r="S427" s="56"/>
      <c r="T427" s="57"/>
      <c r="AT427" s="13" t="s">
        <v>148</v>
      </c>
      <c r="AU427" s="13" t="s">
        <v>82</v>
      </c>
    </row>
    <row r="428" spans="2:65" s="1" customFormat="1" ht="16.5" customHeight="1">
      <c r="B428" s="30"/>
      <c r="C428" s="170" t="s">
        <v>1588</v>
      </c>
      <c r="D428" s="170" t="s">
        <v>142</v>
      </c>
      <c r="E428" s="171" t="s">
        <v>1943</v>
      </c>
      <c r="F428" s="172" t="s">
        <v>1944</v>
      </c>
      <c r="G428" s="173" t="s">
        <v>479</v>
      </c>
      <c r="H428" s="195"/>
      <c r="I428" s="175"/>
      <c r="J428" s="176">
        <f>ROUND(I428*H428,2)</f>
        <v>0</v>
      </c>
      <c r="K428" s="172" t="s">
        <v>1937</v>
      </c>
      <c r="L428" s="34"/>
      <c r="M428" s="177" t="s">
        <v>19</v>
      </c>
      <c r="N428" s="178" t="s">
        <v>45</v>
      </c>
      <c r="O428" s="56"/>
      <c r="P428" s="179">
        <f>O428*H428</f>
        <v>0</v>
      </c>
      <c r="Q428" s="179">
        <v>0</v>
      </c>
      <c r="R428" s="179">
        <f>Q428*H428</f>
        <v>0</v>
      </c>
      <c r="S428" s="179">
        <v>0</v>
      </c>
      <c r="T428" s="180">
        <f>S428*H428</f>
        <v>0</v>
      </c>
      <c r="AR428" s="13" t="s">
        <v>146</v>
      </c>
      <c r="AT428" s="13" t="s">
        <v>142</v>
      </c>
      <c r="AU428" s="13" t="s">
        <v>82</v>
      </c>
      <c r="AY428" s="13" t="s">
        <v>139</v>
      </c>
      <c r="BE428" s="181">
        <f>IF(N428="základní",J428,0)</f>
        <v>0</v>
      </c>
      <c r="BF428" s="181">
        <f>IF(N428="snížená",J428,0)</f>
        <v>0</v>
      </c>
      <c r="BG428" s="181">
        <f>IF(N428="zákl. přenesená",J428,0)</f>
        <v>0</v>
      </c>
      <c r="BH428" s="181">
        <f>IF(N428="sníž. přenesená",J428,0)</f>
        <v>0</v>
      </c>
      <c r="BI428" s="181">
        <f>IF(N428="nulová",J428,0)</f>
        <v>0</v>
      </c>
      <c r="BJ428" s="13" t="s">
        <v>82</v>
      </c>
      <c r="BK428" s="181">
        <f>ROUND(I428*H428,2)</f>
        <v>0</v>
      </c>
      <c r="BL428" s="13" t="s">
        <v>146</v>
      </c>
      <c r="BM428" s="13" t="s">
        <v>1945</v>
      </c>
    </row>
    <row r="429" spans="2:65" s="1" customFormat="1" ht="11.25">
      <c r="B429" s="30"/>
      <c r="C429" s="31"/>
      <c r="D429" s="182" t="s">
        <v>148</v>
      </c>
      <c r="E429" s="31"/>
      <c r="F429" s="183" t="s">
        <v>1944</v>
      </c>
      <c r="G429" s="31"/>
      <c r="H429" s="31"/>
      <c r="I429" s="99"/>
      <c r="J429" s="31"/>
      <c r="K429" s="31"/>
      <c r="L429" s="34"/>
      <c r="M429" s="184"/>
      <c r="N429" s="56"/>
      <c r="O429" s="56"/>
      <c r="P429" s="56"/>
      <c r="Q429" s="56"/>
      <c r="R429" s="56"/>
      <c r="S429" s="56"/>
      <c r="T429" s="57"/>
      <c r="AT429" s="13" t="s">
        <v>148</v>
      </c>
      <c r="AU429" s="13" t="s">
        <v>82</v>
      </c>
    </row>
    <row r="430" spans="2:65" s="1" customFormat="1" ht="16.5" customHeight="1">
      <c r="B430" s="30"/>
      <c r="C430" s="170" t="s">
        <v>1946</v>
      </c>
      <c r="D430" s="170" t="s">
        <v>142</v>
      </c>
      <c r="E430" s="171" t="s">
        <v>1947</v>
      </c>
      <c r="F430" s="172" t="s">
        <v>1948</v>
      </c>
      <c r="G430" s="173" t="s">
        <v>479</v>
      </c>
      <c r="H430" s="195"/>
      <c r="I430" s="175"/>
      <c r="J430" s="176">
        <f>ROUND(I430*H430,2)</f>
        <v>0</v>
      </c>
      <c r="K430" s="172" t="s">
        <v>1937</v>
      </c>
      <c r="L430" s="34"/>
      <c r="M430" s="177" t="s">
        <v>19</v>
      </c>
      <c r="N430" s="178" t="s">
        <v>45</v>
      </c>
      <c r="O430" s="56"/>
      <c r="P430" s="179">
        <f>O430*H430</f>
        <v>0</v>
      </c>
      <c r="Q430" s="179">
        <v>0</v>
      </c>
      <c r="R430" s="179">
        <f>Q430*H430</f>
        <v>0</v>
      </c>
      <c r="S430" s="179">
        <v>0</v>
      </c>
      <c r="T430" s="180">
        <f>S430*H430</f>
        <v>0</v>
      </c>
      <c r="AR430" s="13" t="s">
        <v>146</v>
      </c>
      <c r="AT430" s="13" t="s">
        <v>142</v>
      </c>
      <c r="AU430" s="13" t="s">
        <v>82</v>
      </c>
      <c r="AY430" s="13" t="s">
        <v>139</v>
      </c>
      <c r="BE430" s="181">
        <f>IF(N430="základní",J430,0)</f>
        <v>0</v>
      </c>
      <c r="BF430" s="181">
        <f>IF(N430="snížená",J430,0)</f>
        <v>0</v>
      </c>
      <c r="BG430" s="181">
        <f>IF(N430="zákl. přenesená",J430,0)</f>
        <v>0</v>
      </c>
      <c r="BH430" s="181">
        <f>IF(N430="sníž. přenesená",J430,0)</f>
        <v>0</v>
      </c>
      <c r="BI430" s="181">
        <f>IF(N430="nulová",J430,0)</f>
        <v>0</v>
      </c>
      <c r="BJ430" s="13" t="s">
        <v>82</v>
      </c>
      <c r="BK430" s="181">
        <f>ROUND(I430*H430,2)</f>
        <v>0</v>
      </c>
      <c r="BL430" s="13" t="s">
        <v>146</v>
      </c>
      <c r="BM430" s="13" t="s">
        <v>1949</v>
      </c>
    </row>
    <row r="431" spans="2:65" s="1" customFormat="1" ht="11.25">
      <c r="B431" s="30"/>
      <c r="C431" s="31"/>
      <c r="D431" s="182" t="s">
        <v>148</v>
      </c>
      <c r="E431" s="31"/>
      <c r="F431" s="183" t="s">
        <v>1948</v>
      </c>
      <c r="G431" s="31"/>
      <c r="H431" s="31"/>
      <c r="I431" s="99"/>
      <c r="J431" s="31"/>
      <c r="K431" s="31"/>
      <c r="L431" s="34"/>
      <c r="M431" s="184"/>
      <c r="N431" s="56"/>
      <c r="O431" s="56"/>
      <c r="P431" s="56"/>
      <c r="Q431" s="56"/>
      <c r="R431" s="56"/>
      <c r="S431" s="56"/>
      <c r="T431" s="57"/>
      <c r="AT431" s="13" t="s">
        <v>148</v>
      </c>
      <c r="AU431" s="13" t="s">
        <v>82</v>
      </c>
    </row>
    <row r="432" spans="2:65" s="1" customFormat="1" ht="16.5" customHeight="1">
      <c r="B432" s="30"/>
      <c r="C432" s="170" t="s">
        <v>1591</v>
      </c>
      <c r="D432" s="170" t="s">
        <v>142</v>
      </c>
      <c r="E432" s="171" t="s">
        <v>1950</v>
      </c>
      <c r="F432" s="172" t="s">
        <v>1951</v>
      </c>
      <c r="G432" s="173" t="s">
        <v>269</v>
      </c>
      <c r="H432" s="174">
        <v>1</v>
      </c>
      <c r="I432" s="175"/>
      <c r="J432" s="176">
        <f>ROUND(I432*H432,2)</f>
        <v>0</v>
      </c>
      <c r="K432" s="172" t="s">
        <v>1937</v>
      </c>
      <c r="L432" s="34"/>
      <c r="M432" s="177" t="s">
        <v>19</v>
      </c>
      <c r="N432" s="178" t="s">
        <v>45</v>
      </c>
      <c r="O432" s="56"/>
      <c r="P432" s="179">
        <f>O432*H432</f>
        <v>0</v>
      </c>
      <c r="Q432" s="179">
        <v>0</v>
      </c>
      <c r="R432" s="179">
        <f>Q432*H432</f>
        <v>0</v>
      </c>
      <c r="S432" s="179">
        <v>0</v>
      </c>
      <c r="T432" s="180">
        <f>S432*H432</f>
        <v>0</v>
      </c>
      <c r="AR432" s="13" t="s">
        <v>1952</v>
      </c>
      <c r="AT432" s="13" t="s">
        <v>142</v>
      </c>
      <c r="AU432" s="13" t="s">
        <v>82</v>
      </c>
      <c r="AY432" s="13" t="s">
        <v>139</v>
      </c>
      <c r="BE432" s="181">
        <f>IF(N432="základní",J432,0)</f>
        <v>0</v>
      </c>
      <c r="BF432" s="181">
        <f>IF(N432="snížená",J432,0)</f>
        <v>0</v>
      </c>
      <c r="BG432" s="181">
        <f>IF(N432="zákl. přenesená",J432,0)</f>
        <v>0</v>
      </c>
      <c r="BH432" s="181">
        <f>IF(N432="sníž. přenesená",J432,0)</f>
        <v>0</v>
      </c>
      <c r="BI432" s="181">
        <f>IF(N432="nulová",J432,0)</f>
        <v>0</v>
      </c>
      <c r="BJ432" s="13" t="s">
        <v>82</v>
      </c>
      <c r="BK432" s="181">
        <f>ROUND(I432*H432,2)</f>
        <v>0</v>
      </c>
      <c r="BL432" s="13" t="s">
        <v>1952</v>
      </c>
      <c r="BM432" s="13" t="s">
        <v>1953</v>
      </c>
    </row>
    <row r="433" spans="2:47" s="1" customFormat="1" ht="11.25">
      <c r="B433" s="30"/>
      <c r="C433" s="31"/>
      <c r="D433" s="182" t="s">
        <v>148</v>
      </c>
      <c r="E433" s="31"/>
      <c r="F433" s="183" t="s">
        <v>1954</v>
      </c>
      <c r="G433" s="31"/>
      <c r="H433" s="31"/>
      <c r="I433" s="99"/>
      <c r="J433" s="31"/>
      <c r="K433" s="31"/>
      <c r="L433" s="34"/>
      <c r="M433" s="196"/>
      <c r="N433" s="197"/>
      <c r="O433" s="197"/>
      <c r="P433" s="197"/>
      <c r="Q433" s="197"/>
      <c r="R433" s="197"/>
      <c r="S433" s="197"/>
      <c r="T433" s="198"/>
      <c r="AT433" s="13" t="s">
        <v>148</v>
      </c>
      <c r="AU433" s="13" t="s">
        <v>82</v>
      </c>
    </row>
    <row r="434" spans="2:47" s="1" customFormat="1" ht="6.95" customHeight="1">
      <c r="B434" s="42"/>
      <c r="C434" s="43"/>
      <c r="D434" s="43"/>
      <c r="E434" s="43"/>
      <c r="F434" s="43"/>
      <c r="G434" s="43"/>
      <c r="H434" s="43"/>
      <c r="I434" s="121"/>
      <c r="J434" s="43"/>
      <c r="K434" s="43"/>
      <c r="L434" s="34"/>
    </row>
  </sheetData>
  <sheetProtection algorithmName="SHA-512" hashValue="iwNl0goJq5uMuogv0xnh9Gfo9AMSVq38yIm6z7yh+Uu0ihn2MuO2R6Ixs8379ji6/hf3QYBYP7DWq0/bxEXxuA==" saltValue="VfxEGes4MVGZykgEcy2zYtSvpOEL+Gvle0noFzl7JTMaxdWOxJeg7wG17EDFvbyZVXF9T7zS2NHM62M2f2pOiA==" spinCount="100000" sheet="1" objects="1" scenarios="1" formatColumns="0" formatRows="0" autoFilter="0"/>
  <autoFilter ref="C85:K433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3" t="s">
        <v>96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84</v>
      </c>
    </row>
    <row r="4" spans="2:46" ht="24.95" customHeight="1">
      <c r="B4" s="16"/>
      <c r="D4" s="97" t="s">
        <v>100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6" t="str">
        <f>'Rekapitulace stavby'!K6</f>
        <v>Zruč nad Sázavou ON – oprava</v>
      </c>
      <c r="F7" s="317"/>
      <c r="G7" s="317"/>
      <c r="H7" s="317"/>
      <c r="L7" s="16"/>
    </row>
    <row r="8" spans="2:46" s="1" customFormat="1" ht="12" customHeight="1">
      <c r="B8" s="34"/>
      <c r="D8" s="98" t="s">
        <v>101</v>
      </c>
      <c r="I8" s="99"/>
      <c r="L8" s="34"/>
    </row>
    <row r="9" spans="2:46" s="1" customFormat="1" ht="36.950000000000003" customHeight="1">
      <c r="B9" s="34"/>
      <c r="E9" s="318" t="s">
        <v>1955</v>
      </c>
      <c r="F9" s="319"/>
      <c r="G9" s="319"/>
      <c r="H9" s="31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22</v>
      </c>
      <c r="I12" s="100" t="s">
        <v>23</v>
      </c>
      <c r="J12" s="101" t="str">
        <f>'Rekapitulace stavby'!AN8</f>
        <v>4. 2. 2019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0" t="str">
        <f>'Rekapitulace stavby'!E14</f>
        <v>Vyplň údaj</v>
      </c>
      <c r="F18" s="321"/>
      <c r="G18" s="321"/>
      <c r="H18" s="32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322" t="s">
        <v>19</v>
      </c>
      <c r="F27" s="322"/>
      <c r="G27" s="322"/>
      <c r="H27" s="32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ROUND(J81,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ROUND((SUM(BE81:BE87)),  2)</f>
        <v>0</v>
      </c>
      <c r="I33" s="110">
        <v>0.21</v>
      </c>
      <c r="J33" s="109">
        <f>ROUND(((SUM(BE81:BE87))*I33),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ROUND((SUM(BF81:BF87)),  2)</f>
        <v>0</v>
      </c>
      <c r="I34" s="110">
        <v>0.15</v>
      </c>
      <c r="J34" s="109">
        <f>ROUND(((SUM(BF81:BF87))*I34),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ROUND((SUM(BG81:BG87)),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ROUND((SUM(BH81:BH87)),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ROUND((SUM(BI81:BI87)),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103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3" t="str">
        <f>E7</f>
        <v>Zruč nad Sázavou ON – oprava</v>
      </c>
      <c r="F48" s="324"/>
      <c r="G48" s="324"/>
      <c r="H48" s="324"/>
      <c r="I48" s="99"/>
      <c r="J48" s="31"/>
      <c r="K48" s="31"/>
      <c r="L48" s="34"/>
    </row>
    <row r="49" spans="2:47" s="1" customFormat="1" ht="12" customHeight="1">
      <c r="B49" s="30"/>
      <c r="C49" s="25" t="s">
        <v>101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6" t="str">
        <f>E9</f>
        <v>SO 05 - Odstranění přebytečných objektů, úklid pozemku</v>
      </c>
      <c r="F50" s="295"/>
      <c r="G50" s="295"/>
      <c r="H50" s="295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Zruč nad Sázavou</v>
      </c>
      <c r="G52" s="31"/>
      <c r="H52" s="31"/>
      <c r="I52" s="100" t="s">
        <v>23</v>
      </c>
      <c r="J52" s="51" t="str">
        <f>IF(J12="","",J12)</f>
        <v>4. 2. 2019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K. Svobodová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104</v>
      </c>
      <c r="D57" s="126"/>
      <c r="E57" s="126"/>
      <c r="F57" s="126"/>
      <c r="G57" s="126"/>
      <c r="H57" s="126"/>
      <c r="I57" s="127"/>
      <c r="J57" s="128" t="s">
        <v>105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J81</f>
        <v>0</v>
      </c>
      <c r="K59" s="31"/>
      <c r="L59" s="34"/>
      <c r="AU59" s="13" t="s">
        <v>106</v>
      </c>
    </row>
    <row r="60" spans="2:47" s="7" customFormat="1" ht="24.95" customHeight="1">
      <c r="B60" s="130"/>
      <c r="C60" s="131"/>
      <c r="D60" s="132" t="s">
        <v>107</v>
      </c>
      <c r="E60" s="133"/>
      <c r="F60" s="133"/>
      <c r="G60" s="133"/>
      <c r="H60" s="133"/>
      <c r="I60" s="134"/>
      <c r="J60" s="135">
        <f>J82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111</v>
      </c>
      <c r="E61" s="140"/>
      <c r="F61" s="140"/>
      <c r="G61" s="140"/>
      <c r="H61" s="140"/>
      <c r="I61" s="141"/>
      <c r="J61" s="142">
        <f>J83</f>
        <v>0</v>
      </c>
      <c r="K61" s="138"/>
      <c r="L61" s="143"/>
    </row>
    <row r="62" spans="2:47" s="1" customFormat="1" ht="21.75" customHeight="1">
      <c r="B62" s="30"/>
      <c r="C62" s="31"/>
      <c r="D62" s="31"/>
      <c r="E62" s="31"/>
      <c r="F62" s="31"/>
      <c r="G62" s="31"/>
      <c r="H62" s="31"/>
      <c r="I62" s="99"/>
      <c r="J62" s="31"/>
      <c r="K62" s="31"/>
      <c r="L62" s="34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121"/>
      <c r="J63" s="43"/>
      <c r="K63" s="43"/>
      <c r="L63" s="34"/>
    </row>
    <row r="67" spans="2:20" s="1" customFormat="1" ht="6.95" customHeight="1">
      <c r="B67" s="44"/>
      <c r="C67" s="45"/>
      <c r="D67" s="45"/>
      <c r="E67" s="45"/>
      <c r="F67" s="45"/>
      <c r="G67" s="45"/>
      <c r="H67" s="45"/>
      <c r="I67" s="124"/>
      <c r="J67" s="45"/>
      <c r="K67" s="45"/>
      <c r="L67" s="34"/>
    </row>
    <row r="68" spans="2:20" s="1" customFormat="1" ht="24.95" customHeight="1">
      <c r="B68" s="30"/>
      <c r="C68" s="19" t="s">
        <v>124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20" s="1" customFormat="1" ht="6.95" customHeight="1">
      <c r="B69" s="30"/>
      <c r="C69" s="31"/>
      <c r="D69" s="31"/>
      <c r="E69" s="31"/>
      <c r="F69" s="31"/>
      <c r="G69" s="31"/>
      <c r="H69" s="31"/>
      <c r="I69" s="99"/>
      <c r="J69" s="31"/>
      <c r="K69" s="31"/>
      <c r="L69" s="34"/>
    </row>
    <row r="70" spans="2:20" s="1" customFormat="1" ht="12" customHeight="1">
      <c r="B70" s="30"/>
      <c r="C70" s="25" t="s">
        <v>16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20" s="1" customFormat="1" ht="16.5" customHeight="1">
      <c r="B71" s="30"/>
      <c r="C71" s="31"/>
      <c r="D71" s="31"/>
      <c r="E71" s="323" t="str">
        <f>E7</f>
        <v>Zruč nad Sázavou ON – oprava</v>
      </c>
      <c r="F71" s="324"/>
      <c r="G71" s="324"/>
      <c r="H71" s="324"/>
      <c r="I71" s="99"/>
      <c r="J71" s="31"/>
      <c r="K71" s="31"/>
      <c r="L71" s="34"/>
    </row>
    <row r="72" spans="2:20" s="1" customFormat="1" ht="12" customHeight="1">
      <c r="B72" s="30"/>
      <c r="C72" s="25" t="s">
        <v>101</v>
      </c>
      <c r="D72" s="31"/>
      <c r="E72" s="31"/>
      <c r="F72" s="31"/>
      <c r="G72" s="31"/>
      <c r="H72" s="31"/>
      <c r="I72" s="99"/>
      <c r="J72" s="31"/>
      <c r="K72" s="31"/>
      <c r="L72" s="34"/>
    </row>
    <row r="73" spans="2:20" s="1" customFormat="1" ht="16.5" customHeight="1">
      <c r="B73" s="30"/>
      <c r="C73" s="31"/>
      <c r="D73" s="31"/>
      <c r="E73" s="296" t="str">
        <f>E9</f>
        <v>SO 05 - Odstranění přebytečných objektů, úklid pozemku</v>
      </c>
      <c r="F73" s="295"/>
      <c r="G73" s="295"/>
      <c r="H73" s="295"/>
      <c r="I73" s="99"/>
      <c r="J73" s="31"/>
      <c r="K73" s="31"/>
      <c r="L73" s="34"/>
    </row>
    <row r="74" spans="2:20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20" s="1" customFormat="1" ht="12" customHeight="1">
      <c r="B75" s="30"/>
      <c r="C75" s="25" t="s">
        <v>21</v>
      </c>
      <c r="D75" s="31"/>
      <c r="E75" s="31"/>
      <c r="F75" s="23" t="str">
        <f>F12</f>
        <v>Zruč nad Sázavou</v>
      </c>
      <c r="G75" s="31"/>
      <c r="H75" s="31"/>
      <c r="I75" s="100" t="s">
        <v>23</v>
      </c>
      <c r="J75" s="51" t="str">
        <f>IF(J12="","",J12)</f>
        <v>4. 2. 2019</v>
      </c>
      <c r="K75" s="31"/>
      <c r="L75" s="34"/>
    </row>
    <row r="76" spans="2:20" s="1" customFormat="1" ht="6.9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20" s="1" customFormat="1" ht="13.7" customHeight="1">
      <c r="B77" s="30"/>
      <c r="C77" s="25" t="s">
        <v>25</v>
      </c>
      <c r="D77" s="31"/>
      <c r="E77" s="31"/>
      <c r="F77" s="23" t="str">
        <f>E15</f>
        <v>Správa železniční dopravní cesty, s.o.</v>
      </c>
      <c r="G77" s="31"/>
      <c r="H77" s="31"/>
      <c r="I77" s="100" t="s">
        <v>33</v>
      </c>
      <c r="J77" s="28" t="str">
        <f>E21</f>
        <v xml:space="preserve"> </v>
      </c>
      <c r="K77" s="31"/>
      <c r="L77" s="34"/>
    </row>
    <row r="78" spans="2:20" s="1" customFormat="1" ht="13.7" customHeight="1">
      <c r="B78" s="30"/>
      <c r="C78" s="25" t="s">
        <v>31</v>
      </c>
      <c r="D78" s="31"/>
      <c r="E78" s="31"/>
      <c r="F78" s="23" t="str">
        <f>IF(E18="","",E18)</f>
        <v>Vyplň údaj</v>
      </c>
      <c r="G78" s="31"/>
      <c r="H78" s="31"/>
      <c r="I78" s="100" t="s">
        <v>36</v>
      </c>
      <c r="J78" s="28" t="str">
        <f>E24</f>
        <v>K. Svobodová</v>
      </c>
      <c r="K78" s="31"/>
      <c r="L78" s="34"/>
    </row>
    <row r="79" spans="2:20" s="1" customFormat="1" ht="10.35" customHeight="1">
      <c r="B79" s="30"/>
      <c r="C79" s="31"/>
      <c r="D79" s="31"/>
      <c r="E79" s="31"/>
      <c r="F79" s="31"/>
      <c r="G79" s="31"/>
      <c r="H79" s="31"/>
      <c r="I79" s="99"/>
      <c r="J79" s="31"/>
      <c r="K79" s="31"/>
      <c r="L79" s="34"/>
    </row>
    <row r="80" spans="2:20" s="9" customFormat="1" ht="29.25" customHeight="1">
      <c r="B80" s="144"/>
      <c r="C80" s="145" t="s">
        <v>125</v>
      </c>
      <c r="D80" s="146" t="s">
        <v>59</v>
      </c>
      <c r="E80" s="146" t="s">
        <v>55</v>
      </c>
      <c r="F80" s="146" t="s">
        <v>56</v>
      </c>
      <c r="G80" s="146" t="s">
        <v>126</v>
      </c>
      <c r="H80" s="146" t="s">
        <v>127</v>
      </c>
      <c r="I80" s="147" t="s">
        <v>128</v>
      </c>
      <c r="J80" s="146" t="s">
        <v>105</v>
      </c>
      <c r="K80" s="148" t="s">
        <v>129</v>
      </c>
      <c r="L80" s="149"/>
      <c r="M80" s="60" t="s">
        <v>19</v>
      </c>
      <c r="N80" s="61" t="s">
        <v>44</v>
      </c>
      <c r="O80" s="61" t="s">
        <v>130</v>
      </c>
      <c r="P80" s="61" t="s">
        <v>131</v>
      </c>
      <c r="Q80" s="61" t="s">
        <v>132</v>
      </c>
      <c r="R80" s="61" t="s">
        <v>133</v>
      </c>
      <c r="S80" s="61" t="s">
        <v>134</v>
      </c>
      <c r="T80" s="62" t="s">
        <v>135</v>
      </c>
    </row>
    <row r="81" spans="2:65" s="1" customFormat="1" ht="22.9" customHeight="1">
      <c r="B81" s="30"/>
      <c r="C81" s="67" t="s">
        <v>136</v>
      </c>
      <c r="D81" s="31"/>
      <c r="E81" s="31"/>
      <c r="F81" s="31"/>
      <c r="G81" s="31"/>
      <c r="H81" s="31"/>
      <c r="I81" s="99"/>
      <c r="J81" s="150">
        <f>BK81</f>
        <v>0</v>
      </c>
      <c r="K81" s="31"/>
      <c r="L81" s="34"/>
      <c r="M81" s="63"/>
      <c r="N81" s="64"/>
      <c r="O81" s="64"/>
      <c r="P81" s="151">
        <f>P82</f>
        <v>0</v>
      </c>
      <c r="Q81" s="64"/>
      <c r="R81" s="151">
        <f>R82</f>
        <v>0</v>
      </c>
      <c r="S81" s="64"/>
      <c r="T81" s="152">
        <f>T82</f>
        <v>1.8439999999999999</v>
      </c>
      <c r="AT81" s="13" t="s">
        <v>73</v>
      </c>
      <c r="AU81" s="13" t="s">
        <v>106</v>
      </c>
      <c r="BK81" s="153">
        <f>BK82</f>
        <v>0</v>
      </c>
    </row>
    <row r="82" spans="2:65" s="10" customFormat="1" ht="25.9" customHeight="1">
      <c r="B82" s="154"/>
      <c r="C82" s="155"/>
      <c r="D82" s="156" t="s">
        <v>73</v>
      </c>
      <c r="E82" s="157" t="s">
        <v>137</v>
      </c>
      <c r="F82" s="157" t="s">
        <v>138</v>
      </c>
      <c r="G82" s="155"/>
      <c r="H82" s="155"/>
      <c r="I82" s="158"/>
      <c r="J82" s="159">
        <f>BK82</f>
        <v>0</v>
      </c>
      <c r="K82" s="155"/>
      <c r="L82" s="160"/>
      <c r="M82" s="161"/>
      <c r="N82" s="162"/>
      <c r="O82" s="162"/>
      <c r="P82" s="163">
        <f>P83</f>
        <v>0</v>
      </c>
      <c r="Q82" s="162"/>
      <c r="R82" s="163">
        <f>R83</f>
        <v>0</v>
      </c>
      <c r="S82" s="162"/>
      <c r="T82" s="164">
        <f>T83</f>
        <v>1.8439999999999999</v>
      </c>
      <c r="AR82" s="165" t="s">
        <v>82</v>
      </c>
      <c r="AT82" s="166" t="s">
        <v>73</v>
      </c>
      <c r="AU82" s="166" t="s">
        <v>74</v>
      </c>
      <c r="AY82" s="165" t="s">
        <v>139</v>
      </c>
      <c r="BK82" s="167">
        <f>BK83</f>
        <v>0</v>
      </c>
    </row>
    <row r="83" spans="2:65" s="10" customFormat="1" ht="22.9" customHeight="1">
      <c r="B83" s="154"/>
      <c r="C83" s="155"/>
      <c r="D83" s="156" t="s">
        <v>73</v>
      </c>
      <c r="E83" s="168" t="s">
        <v>185</v>
      </c>
      <c r="F83" s="168" t="s">
        <v>265</v>
      </c>
      <c r="G83" s="155"/>
      <c r="H83" s="155"/>
      <c r="I83" s="158"/>
      <c r="J83" s="169">
        <f>BK83</f>
        <v>0</v>
      </c>
      <c r="K83" s="155"/>
      <c r="L83" s="160"/>
      <c r="M83" s="161"/>
      <c r="N83" s="162"/>
      <c r="O83" s="162"/>
      <c r="P83" s="163">
        <f>SUM(P84:P87)</f>
        <v>0</v>
      </c>
      <c r="Q83" s="162"/>
      <c r="R83" s="163">
        <f>SUM(R84:R87)</f>
        <v>0</v>
      </c>
      <c r="S83" s="162"/>
      <c r="T83" s="164">
        <f>SUM(T84:T87)</f>
        <v>1.8439999999999999</v>
      </c>
      <c r="AR83" s="165" t="s">
        <v>82</v>
      </c>
      <c r="AT83" s="166" t="s">
        <v>73</v>
      </c>
      <c r="AU83" s="166" t="s">
        <v>82</v>
      </c>
      <c r="AY83" s="165" t="s">
        <v>139</v>
      </c>
      <c r="BK83" s="167">
        <f>SUM(BK84:BK87)</f>
        <v>0</v>
      </c>
    </row>
    <row r="84" spans="2:65" s="1" customFormat="1" ht="16.5" customHeight="1">
      <c r="B84" s="30"/>
      <c r="C84" s="170" t="s">
        <v>82</v>
      </c>
      <c r="D84" s="170" t="s">
        <v>142</v>
      </c>
      <c r="E84" s="171" t="s">
        <v>1956</v>
      </c>
      <c r="F84" s="172" t="s">
        <v>1957</v>
      </c>
      <c r="G84" s="173" t="s">
        <v>269</v>
      </c>
      <c r="H84" s="174">
        <v>1</v>
      </c>
      <c r="I84" s="175"/>
      <c r="J84" s="176">
        <f>ROUND(I84*H84,2)</f>
        <v>0</v>
      </c>
      <c r="K84" s="172" t="s">
        <v>19</v>
      </c>
      <c r="L84" s="34"/>
      <c r="M84" s="177" t="s">
        <v>19</v>
      </c>
      <c r="N84" s="178" t="s">
        <v>45</v>
      </c>
      <c r="O84" s="56"/>
      <c r="P84" s="179">
        <f>O84*H84</f>
        <v>0</v>
      </c>
      <c r="Q84" s="179">
        <v>0</v>
      </c>
      <c r="R84" s="179">
        <f>Q84*H84</f>
        <v>0</v>
      </c>
      <c r="S84" s="179">
        <v>3.9E-2</v>
      </c>
      <c r="T84" s="180">
        <f>S84*H84</f>
        <v>3.9E-2</v>
      </c>
      <c r="AR84" s="13" t="s">
        <v>146</v>
      </c>
      <c r="AT84" s="13" t="s">
        <v>142</v>
      </c>
      <c r="AU84" s="13" t="s">
        <v>84</v>
      </c>
      <c r="AY84" s="13" t="s">
        <v>139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3" t="s">
        <v>82</v>
      </c>
      <c r="BK84" s="181">
        <f>ROUND(I84*H84,2)</f>
        <v>0</v>
      </c>
      <c r="BL84" s="13" t="s">
        <v>146</v>
      </c>
      <c r="BM84" s="13" t="s">
        <v>1958</v>
      </c>
    </row>
    <row r="85" spans="2:65" s="1" customFormat="1" ht="11.25">
      <c r="B85" s="30"/>
      <c r="C85" s="31"/>
      <c r="D85" s="182" t="s">
        <v>148</v>
      </c>
      <c r="E85" s="31"/>
      <c r="F85" s="183" t="s">
        <v>1959</v>
      </c>
      <c r="G85" s="31"/>
      <c r="H85" s="31"/>
      <c r="I85" s="99"/>
      <c r="J85" s="31"/>
      <c r="K85" s="31"/>
      <c r="L85" s="34"/>
      <c r="M85" s="184"/>
      <c r="N85" s="56"/>
      <c r="O85" s="56"/>
      <c r="P85" s="56"/>
      <c r="Q85" s="56"/>
      <c r="R85" s="56"/>
      <c r="S85" s="56"/>
      <c r="T85" s="57"/>
      <c r="AT85" s="13" t="s">
        <v>148</v>
      </c>
      <c r="AU85" s="13" t="s">
        <v>84</v>
      </c>
    </row>
    <row r="86" spans="2:65" s="1" customFormat="1" ht="16.5" customHeight="1">
      <c r="B86" s="30"/>
      <c r="C86" s="170" t="s">
        <v>84</v>
      </c>
      <c r="D86" s="170" t="s">
        <v>142</v>
      </c>
      <c r="E86" s="171" t="s">
        <v>1960</v>
      </c>
      <c r="F86" s="172" t="s">
        <v>1961</v>
      </c>
      <c r="G86" s="173" t="s">
        <v>269</v>
      </c>
      <c r="H86" s="174">
        <v>1</v>
      </c>
      <c r="I86" s="175"/>
      <c r="J86" s="176">
        <f>ROUND(I86*H86,2)</f>
        <v>0</v>
      </c>
      <c r="K86" s="172" t="s">
        <v>19</v>
      </c>
      <c r="L86" s="34"/>
      <c r="M86" s="177" t="s">
        <v>19</v>
      </c>
      <c r="N86" s="178" t="s">
        <v>45</v>
      </c>
      <c r="O86" s="56"/>
      <c r="P86" s="179">
        <f>O86*H86</f>
        <v>0</v>
      </c>
      <c r="Q86" s="179">
        <v>0</v>
      </c>
      <c r="R86" s="179">
        <f>Q86*H86</f>
        <v>0</v>
      </c>
      <c r="S86" s="179">
        <v>1.8049999999999999</v>
      </c>
      <c r="T86" s="180">
        <f>S86*H86</f>
        <v>1.8049999999999999</v>
      </c>
      <c r="AR86" s="13" t="s">
        <v>146</v>
      </c>
      <c r="AT86" s="13" t="s">
        <v>142</v>
      </c>
      <c r="AU86" s="13" t="s">
        <v>84</v>
      </c>
      <c r="AY86" s="13" t="s">
        <v>139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3" t="s">
        <v>82</v>
      </c>
      <c r="BK86" s="181">
        <f>ROUND(I86*H86,2)</f>
        <v>0</v>
      </c>
      <c r="BL86" s="13" t="s">
        <v>146</v>
      </c>
      <c r="BM86" s="13" t="s">
        <v>1962</v>
      </c>
    </row>
    <row r="87" spans="2:65" s="1" customFormat="1" ht="11.25">
      <c r="B87" s="30"/>
      <c r="C87" s="31"/>
      <c r="D87" s="182" t="s">
        <v>148</v>
      </c>
      <c r="E87" s="31"/>
      <c r="F87" s="183" t="s">
        <v>1963</v>
      </c>
      <c r="G87" s="31"/>
      <c r="H87" s="31"/>
      <c r="I87" s="99"/>
      <c r="J87" s="31"/>
      <c r="K87" s="31"/>
      <c r="L87" s="34"/>
      <c r="M87" s="196"/>
      <c r="N87" s="197"/>
      <c r="O87" s="197"/>
      <c r="P87" s="197"/>
      <c r="Q87" s="197"/>
      <c r="R87" s="197"/>
      <c r="S87" s="197"/>
      <c r="T87" s="198"/>
      <c r="AT87" s="13" t="s">
        <v>148</v>
      </c>
      <c r="AU87" s="13" t="s">
        <v>84</v>
      </c>
    </row>
    <row r="88" spans="2:65" s="1" customFormat="1" ht="6.95" customHeight="1">
      <c r="B88" s="42"/>
      <c r="C88" s="43"/>
      <c r="D88" s="43"/>
      <c r="E88" s="43"/>
      <c r="F88" s="43"/>
      <c r="G88" s="43"/>
      <c r="H88" s="43"/>
      <c r="I88" s="121"/>
      <c r="J88" s="43"/>
      <c r="K88" s="43"/>
      <c r="L88" s="34"/>
    </row>
  </sheetData>
  <sheetProtection algorithmName="SHA-512" hashValue="BmYdyyIxYJ38QdJ0rV99sAoyoczo+YUXa1GSQ2biVbcVU707ZL9cWmOhziB52CagdLtpkIAF9QJJbTgwW4UHvA==" saltValue="rrSCVwol2UTLk/FjojubHgZyciXGD3koZn/7e0dyYECNdgcsnLXZbV8E0xx260Ixbld1i2REVS/gfCDMsrKYJg==" spinCount="100000" sheet="1" objects="1" scenarios="1" formatColumns="0" formatRows="0" autoFilter="0"/>
  <autoFilter ref="C80:K8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3" t="s">
        <v>99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84</v>
      </c>
    </row>
    <row r="4" spans="2:46" ht="24.95" customHeight="1">
      <c r="B4" s="16"/>
      <c r="D4" s="97" t="s">
        <v>100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6" t="str">
        <f>'Rekapitulace stavby'!K6</f>
        <v>Zruč nad Sázavou ON – oprava</v>
      </c>
      <c r="F7" s="317"/>
      <c r="G7" s="317"/>
      <c r="H7" s="317"/>
      <c r="L7" s="16"/>
    </row>
    <row r="8" spans="2:46" s="1" customFormat="1" ht="12" customHeight="1">
      <c r="B8" s="34"/>
      <c r="D8" s="98" t="s">
        <v>101</v>
      </c>
      <c r="I8" s="99"/>
      <c r="L8" s="34"/>
    </row>
    <row r="9" spans="2:46" s="1" customFormat="1" ht="36.950000000000003" customHeight="1">
      <c r="B9" s="34"/>
      <c r="E9" s="318" t="s">
        <v>1964</v>
      </c>
      <c r="F9" s="319"/>
      <c r="G9" s="319"/>
      <c r="H9" s="31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22</v>
      </c>
      <c r="I12" s="100" t="s">
        <v>23</v>
      </c>
      <c r="J12" s="101" t="str">
        <f>'Rekapitulace stavby'!AN8</f>
        <v>4. 2. 2019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0" t="str">
        <f>'Rekapitulace stavby'!E14</f>
        <v>Vyplň údaj</v>
      </c>
      <c r="F18" s="321"/>
      <c r="G18" s="321"/>
      <c r="H18" s="32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322" t="s">
        <v>19</v>
      </c>
      <c r="F27" s="322"/>
      <c r="G27" s="322"/>
      <c r="H27" s="32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ROUND(J83,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ROUND((SUM(BE83:BE93)),  2)</f>
        <v>0</v>
      </c>
      <c r="I33" s="110">
        <v>0.21</v>
      </c>
      <c r="J33" s="109">
        <f>ROUND(((SUM(BE83:BE93))*I33),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ROUND((SUM(BF83:BF93)),  2)</f>
        <v>0</v>
      </c>
      <c r="I34" s="110">
        <v>0.15</v>
      </c>
      <c r="J34" s="109">
        <f>ROUND(((SUM(BF83:BF93))*I34),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ROUND((SUM(BG83:BG93)),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ROUND((SUM(BH83:BH93)),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ROUND((SUM(BI83:BI93)),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103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3" t="str">
        <f>E7</f>
        <v>Zruč nad Sázavou ON – oprava</v>
      </c>
      <c r="F48" s="324"/>
      <c r="G48" s="324"/>
      <c r="H48" s="324"/>
      <c r="I48" s="99"/>
      <c r="J48" s="31"/>
      <c r="K48" s="31"/>
      <c r="L48" s="34"/>
    </row>
    <row r="49" spans="2:47" s="1" customFormat="1" ht="12" customHeight="1">
      <c r="B49" s="30"/>
      <c r="C49" s="25" t="s">
        <v>101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6" t="str">
        <f>E9</f>
        <v>SO 06 - VRN</v>
      </c>
      <c r="F50" s="295"/>
      <c r="G50" s="295"/>
      <c r="H50" s="295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Zruč nad Sázavou</v>
      </c>
      <c r="G52" s="31"/>
      <c r="H52" s="31"/>
      <c r="I52" s="100" t="s">
        <v>23</v>
      </c>
      <c r="J52" s="51" t="str">
        <f>IF(J12="","",J12)</f>
        <v>4. 2. 2019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K. Svobodová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104</v>
      </c>
      <c r="D57" s="126"/>
      <c r="E57" s="126"/>
      <c r="F57" s="126"/>
      <c r="G57" s="126"/>
      <c r="H57" s="126"/>
      <c r="I57" s="127"/>
      <c r="J57" s="128" t="s">
        <v>105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J83</f>
        <v>0</v>
      </c>
      <c r="K59" s="31"/>
      <c r="L59" s="34"/>
      <c r="AU59" s="13" t="s">
        <v>106</v>
      </c>
    </row>
    <row r="60" spans="2:47" s="7" customFormat="1" ht="24.95" customHeight="1">
      <c r="B60" s="130"/>
      <c r="C60" s="131"/>
      <c r="D60" s="132" t="s">
        <v>1965</v>
      </c>
      <c r="E60" s="133"/>
      <c r="F60" s="133"/>
      <c r="G60" s="133"/>
      <c r="H60" s="133"/>
      <c r="I60" s="134"/>
      <c r="J60" s="135">
        <f>J84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1966</v>
      </c>
      <c r="E61" s="140"/>
      <c r="F61" s="140"/>
      <c r="G61" s="140"/>
      <c r="H61" s="140"/>
      <c r="I61" s="141"/>
      <c r="J61" s="142">
        <f>J85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1967</v>
      </c>
      <c r="E62" s="140"/>
      <c r="F62" s="140"/>
      <c r="G62" s="140"/>
      <c r="H62" s="140"/>
      <c r="I62" s="141"/>
      <c r="J62" s="142">
        <f>J88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1968</v>
      </c>
      <c r="E63" s="140"/>
      <c r="F63" s="140"/>
      <c r="G63" s="140"/>
      <c r="H63" s="140"/>
      <c r="I63" s="141"/>
      <c r="J63" s="142">
        <f>J91</f>
        <v>0</v>
      </c>
      <c r="K63" s="138"/>
      <c r="L63" s="143"/>
    </row>
    <row r="64" spans="2:47" s="1" customFormat="1" ht="21.75" customHeight="1">
      <c r="B64" s="30"/>
      <c r="C64" s="31"/>
      <c r="D64" s="31"/>
      <c r="E64" s="31"/>
      <c r="F64" s="31"/>
      <c r="G64" s="31"/>
      <c r="H64" s="31"/>
      <c r="I64" s="99"/>
      <c r="J64" s="31"/>
      <c r="K64" s="31"/>
      <c r="L64" s="34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121"/>
      <c r="J65" s="43"/>
      <c r="K65" s="43"/>
      <c r="L65" s="34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124"/>
      <c r="J69" s="45"/>
      <c r="K69" s="45"/>
      <c r="L69" s="34"/>
    </row>
    <row r="70" spans="2:12" s="1" customFormat="1" ht="24.95" customHeight="1">
      <c r="B70" s="30"/>
      <c r="C70" s="19" t="s">
        <v>124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12" s="1" customFormat="1" ht="6.95" customHeight="1">
      <c r="B71" s="30"/>
      <c r="C71" s="31"/>
      <c r="D71" s="31"/>
      <c r="E71" s="31"/>
      <c r="F71" s="31"/>
      <c r="G71" s="31"/>
      <c r="H71" s="31"/>
      <c r="I71" s="99"/>
      <c r="J71" s="31"/>
      <c r="K71" s="31"/>
      <c r="L71" s="34"/>
    </row>
    <row r="72" spans="2:12" s="1" customFormat="1" ht="12" customHeight="1">
      <c r="B72" s="30"/>
      <c r="C72" s="25" t="s">
        <v>16</v>
      </c>
      <c r="D72" s="31"/>
      <c r="E72" s="31"/>
      <c r="F72" s="31"/>
      <c r="G72" s="31"/>
      <c r="H72" s="31"/>
      <c r="I72" s="99"/>
      <c r="J72" s="31"/>
      <c r="K72" s="31"/>
      <c r="L72" s="34"/>
    </row>
    <row r="73" spans="2:12" s="1" customFormat="1" ht="16.5" customHeight="1">
      <c r="B73" s="30"/>
      <c r="C73" s="31"/>
      <c r="D73" s="31"/>
      <c r="E73" s="323" t="str">
        <f>E7</f>
        <v>Zruč nad Sázavou ON – oprava</v>
      </c>
      <c r="F73" s="324"/>
      <c r="G73" s="324"/>
      <c r="H73" s="324"/>
      <c r="I73" s="99"/>
      <c r="J73" s="31"/>
      <c r="K73" s="31"/>
      <c r="L73" s="34"/>
    </row>
    <row r="74" spans="2:12" s="1" customFormat="1" ht="12" customHeight="1">
      <c r="B74" s="30"/>
      <c r="C74" s="25" t="s">
        <v>101</v>
      </c>
      <c r="D74" s="31"/>
      <c r="E74" s="31"/>
      <c r="F74" s="31"/>
      <c r="G74" s="31"/>
      <c r="H74" s="31"/>
      <c r="I74" s="99"/>
      <c r="J74" s="31"/>
      <c r="K74" s="31"/>
      <c r="L74" s="34"/>
    </row>
    <row r="75" spans="2:12" s="1" customFormat="1" ht="16.5" customHeight="1">
      <c r="B75" s="30"/>
      <c r="C75" s="31"/>
      <c r="D75" s="31"/>
      <c r="E75" s="296" t="str">
        <f>E9</f>
        <v>SO 06 - VRN</v>
      </c>
      <c r="F75" s="295"/>
      <c r="G75" s="295"/>
      <c r="H75" s="295"/>
      <c r="I75" s="99"/>
      <c r="J75" s="31"/>
      <c r="K75" s="31"/>
      <c r="L75" s="34"/>
    </row>
    <row r="76" spans="2:12" s="1" customFormat="1" ht="6.9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12" customHeight="1">
      <c r="B77" s="30"/>
      <c r="C77" s="25" t="s">
        <v>21</v>
      </c>
      <c r="D77" s="31"/>
      <c r="E77" s="31"/>
      <c r="F77" s="23" t="str">
        <f>F12</f>
        <v>Zruč nad Sázavou</v>
      </c>
      <c r="G77" s="31"/>
      <c r="H77" s="31"/>
      <c r="I77" s="100" t="s">
        <v>23</v>
      </c>
      <c r="J77" s="51" t="str">
        <f>IF(J12="","",J12)</f>
        <v>4. 2. 2019</v>
      </c>
      <c r="K77" s="31"/>
      <c r="L77" s="34"/>
    </row>
    <row r="78" spans="2:12" s="1" customFormat="1" ht="6.95" customHeight="1">
      <c r="B78" s="30"/>
      <c r="C78" s="31"/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13.7" customHeight="1">
      <c r="B79" s="30"/>
      <c r="C79" s="25" t="s">
        <v>25</v>
      </c>
      <c r="D79" s="31"/>
      <c r="E79" s="31"/>
      <c r="F79" s="23" t="str">
        <f>E15</f>
        <v>Správa železniční dopravní cesty, s.o.</v>
      </c>
      <c r="G79" s="31"/>
      <c r="H79" s="31"/>
      <c r="I79" s="100" t="s">
        <v>33</v>
      </c>
      <c r="J79" s="28" t="str">
        <f>E21</f>
        <v xml:space="preserve"> </v>
      </c>
      <c r="K79" s="31"/>
      <c r="L79" s="34"/>
    </row>
    <row r="80" spans="2:12" s="1" customFormat="1" ht="13.7" customHeight="1">
      <c r="B80" s="30"/>
      <c r="C80" s="25" t="s">
        <v>31</v>
      </c>
      <c r="D80" s="31"/>
      <c r="E80" s="31"/>
      <c r="F80" s="23" t="str">
        <f>IF(E18="","",E18)</f>
        <v>Vyplň údaj</v>
      </c>
      <c r="G80" s="31"/>
      <c r="H80" s="31"/>
      <c r="I80" s="100" t="s">
        <v>36</v>
      </c>
      <c r="J80" s="28" t="str">
        <f>E24</f>
        <v>K. Svobodová</v>
      </c>
      <c r="K80" s="31"/>
      <c r="L80" s="34"/>
    </row>
    <row r="81" spans="2:65" s="1" customFormat="1" ht="10.3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9" customFormat="1" ht="29.25" customHeight="1">
      <c r="B82" s="144"/>
      <c r="C82" s="145" t="s">
        <v>125</v>
      </c>
      <c r="D82" s="146" t="s">
        <v>59</v>
      </c>
      <c r="E82" s="146" t="s">
        <v>55</v>
      </c>
      <c r="F82" s="146" t="s">
        <v>56</v>
      </c>
      <c r="G82" s="146" t="s">
        <v>126</v>
      </c>
      <c r="H82" s="146" t="s">
        <v>127</v>
      </c>
      <c r="I82" s="147" t="s">
        <v>128</v>
      </c>
      <c r="J82" s="146" t="s">
        <v>105</v>
      </c>
      <c r="K82" s="148" t="s">
        <v>129</v>
      </c>
      <c r="L82" s="149"/>
      <c r="M82" s="60" t="s">
        <v>19</v>
      </c>
      <c r="N82" s="61" t="s">
        <v>44</v>
      </c>
      <c r="O82" s="61" t="s">
        <v>130</v>
      </c>
      <c r="P82" s="61" t="s">
        <v>131</v>
      </c>
      <c r="Q82" s="61" t="s">
        <v>132</v>
      </c>
      <c r="R82" s="61" t="s">
        <v>133</v>
      </c>
      <c r="S82" s="61" t="s">
        <v>134</v>
      </c>
      <c r="T82" s="62" t="s">
        <v>135</v>
      </c>
    </row>
    <row r="83" spans="2:65" s="1" customFormat="1" ht="22.9" customHeight="1">
      <c r="B83" s="30"/>
      <c r="C83" s="67" t="s">
        <v>136</v>
      </c>
      <c r="D83" s="31"/>
      <c r="E83" s="31"/>
      <c r="F83" s="31"/>
      <c r="G83" s="31"/>
      <c r="H83" s="31"/>
      <c r="I83" s="99"/>
      <c r="J83" s="150">
        <f>BK83</f>
        <v>0</v>
      </c>
      <c r="K83" s="31"/>
      <c r="L83" s="34"/>
      <c r="M83" s="63"/>
      <c r="N83" s="64"/>
      <c r="O83" s="64"/>
      <c r="P83" s="151">
        <f>P84</f>
        <v>0</v>
      </c>
      <c r="Q83" s="64"/>
      <c r="R83" s="151">
        <f>R84</f>
        <v>0</v>
      </c>
      <c r="S83" s="64"/>
      <c r="T83" s="152">
        <f>T84</f>
        <v>0</v>
      </c>
      <c r="AT83" s="13" t="s">
        <v>73</v>
      </c>
      <c r="AU83" s="13" t="s">
        <v>106</v>
      </c>
      <c r="BK83" s="153">
        <f>BK84</f>
        <v>0</v>
      </c>
    </row>
    <row r="84" spans="2:65" s="10" customFormat="1" ht="25.9" customHeight="1">
      <c r="B84" s="154"/>
      <c r="C84" s="155"/>
      <c r="D84" s="156" t="s">
        <v>73</v>
      </c>
      <c r="E84" s="157" t="s">
        <v>98</v>
      </c>
      <c r="F84" s="157" t="s">
        <v>1969</v>
      </c>
      <c r="G84" s="155"/>
      <c r="H84" s="155"/>
      <c r="I84" s="158"/>
      <c r="J84" s="159">
        <f>BK84</f>
        <v>0</v>
      </c>
      <c r="K84" s="155"/>
      <c r="L84" s="160"/>
      <c r="M84" s="161"/>
      <c r="N84" s="162"/>
      <c r="O84" s="162"/>
      <c r="P84" s="163">
        <f>P85+P88+P91</f>
        <v>0</v>
      </c>
      <c r="Q84" s="162"/>
      <c r="R84" s="163">
        <f>R85+R88+R91</f>
        <v>0</v>
      </c>
      <c r="S84" s="162"/>
      <c r="T84" s="164">
        <f>T85+T88+T91</f>
        <v>0</v>
      </c>
      <c r="AR84" s="165" t="s">
        <v>166</v>
      </c>
      <c r="AT84" s="166" t="s">
        <v>73</v>
      </c>
      <c r="AU84" s="166" t="s">
        <v>74</v>
      </c>
      <c r="AY84" s="165" t="s">
        <v>139</v>
      </c>
      <c r="BK84" s="167">
        <f>BK85+BK88+BK91</f>
        <v>0</v>
      </c>
    </row>
    <row r="85" spans="2:65" s="10" customFormat="1" ht="22.9" customHeight="1">
      <c r="B85" s="154"/>
      <c r="C85" s="155"/>
      <c r="D85" s="156" t="s">
        <v>73</v>
      </c>
      <c r="E85" s="168" t="s">
        <v>1970</v>
      </c>
      <c r="F85" s="168" t="s">
        <v>1971</v>
      </c>
      <c r="G85" s="155"/>
      <c r="H85" s="155"/>
      <c r="I85" s="158"/>
      <c r="J85" s="169">
        <f>BK85</f>
        <v>0</v>
      </c>
      <c r="K85" s="155"/>
      <c r="L85" s="160"/>
      <c r="M85" s="161"/>
      <c r="N85" s="162"/>
      <c r="O85" s="162"/>
      <c r="P85" s="163">
        <f>SUM(P86:P87)</f>
        <v>0</v>
      </c>
      <c r="Q85" s="162"/>
      <c r="R85" s="163">
        <f>SUM(R86:R87)</f>
        <v>0</v>
      </c>
      <c r="S85" s="162"/>
      <c r="T85" s="164">
        <f>SUM(T86:T87)</f>
        <v>0</v>
      </c>
      <c r="AR85" s="165" t="s">
        <v>166</v>
      </c>
      <c r="AT85" s="166" t="s">
        <v>73</v>
      </c>
      <c r="AU85" s="166" t="s">
        <v>82</v>
      </c>
      <c r="AY85" s="165" t="s">
        <v>139</v>
      </c>
      <c r="BK85" s="167">
        <f>SUM(BK86:BK87)</f>
        <v>0</v>
      </c>
    </row>
    <row r="86" spans="2:65" s="1" customFormat="1" ht="16.5" customHeight="1">
      <c r="B86" s="30"/>
      <c r="C86" s="170" t="s">
        <v>82</v>
      </c>
      <c r="D86" s="170" t="s">
        <v>142</v>
      </c>
      <c r="E86" s="171" t="s">
        <v>1972</v>
      </c>
      <c r="F86" s="172" t="s">
        <v>1971</v>
      </c>
      <c r="G86" s="173" t="s">
        <v>269</v>
      </c>
      <c r="H86" s="174">
        <v>1</v>
      </c>
      <c r="I86" s="175"/>
      <c r="J86" s="176">
        <f>ROUND(I86*H86,2)</f>
        <v>0</v>
      </c>
      <c r="K86" s="172" t="s">
        <v>154</v>
      </c>
      <c r="L86" s="34"/>
      <c r="M86" s="177" t="s">
        <v>19</v>
      </c>
      <c r="N86" s="178" t="s">
        <v>45</v>
      </c>
      <c r="O86" s="56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AR86" s="13" t="s">
        <v>1952</v>
      </c>
      <c r="AT86" s="13" t="s">
        <v>142</v>
      </c>
      <c r="AU86" s="13" t="s">
        <v>84</v>
      </c>
      <c r="AY86" s="13" t="s">
        <v>139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3" t="s">
        <v>82</v>
      </c>
      <c r="BK86" s="181">
        <f>ROUND(I86*H86,2)</f>
        <v>0</v>
      </c>
      <c r="BL86" s="13" t="s">
        <v>1952</v>
      </c>
      <c r="BM86" s="13" t="s">
        <v>1973</v>
      </c>
    </row>
    <row r="87" spans="2:65" s="1" customFormat="1" ht="11.25">
      <c r="B87" s="30"/>
      <c r="C87" s="31"/>
      <c r="D87" s="182" t="s">
        <v>148</v>
      </c>
      <c r="E87" s="31"/>
      <c r="F87" s="183" t="s">
        <v>1971</v>
      </c>
      <c r="G87" s="31"/>
      <c r="H87" s="31"/>
      <c r="I87" s="99"/>
      <c r="J87" s="31"/>
      <c r="K87" s="31"/>
      <c r="L87" s="34"/>
      <c r="M87" s="184"/>
      <c r="N87" s="56"/>
      <c r="O87" s="56"/>
      <c r="P87" s="56"/>
      <c r="Q87" s="56"/>
      <c r="R87" s="56"/>
      <c r="S87" s="56"/>
      <c r="T87" s="57"/>
      <c r="AT87" s="13" t="s">
        <v>148</v>
      </c>
      <c r="AU87" s="13" t="s">
        <v>84</v>
      </c>
    </row>
    <row r="88" spans="2:65" s="10" customFormat="1" ht="22.9" customHeight="1">
      <c r="B88" s="154"/>
      <c r="C88" s="155"/>
      <c r="D88" s="156" t="s">
        <v>73</v>
      </c>
      <c r="E88" s="168" t="s">
        <v>1974</v>
      </c>
      <c r="F88" s="168" t="s">
        <v>1975</v>
      </c>
      <c r="G88" s="155"/>
      <c r="H88" s="155"/>
      <c r="I88" s="158"/>
      <c r="J88" s="169">
        <f>BK88</f>
        <v>0</v>
      </c>
      <c r="K88" s="155"/>
      <c r="L88" s="160"/>
      <c r="M88" s="161"/>
      <c r="N88" s="162"/>
      <c r="O88" s="162"/>
      <c r="P88" s="163">
        <f>SUM(P89:P90)</f>
        <v>0</v>
      </c>
      <c r="Q88" s="162"/>
      <c r="R88" s="163">
        <f>SUM(R89:R90)</f>
        <v>0</v>
      </c>
      <c r="S88" s="162"/>
      <c r="T88" s="164">
        <f>SUM(T89:T90)</f>
        <v>0</v>
      </c>
      <c r="AR88" s="165" t="s">
        <v>166</v>
      </c>
      <c r="AT88" s="166" t="s">
        <v>73</v>
      </c>
      <c r="AU88" s="166" t="s">
        <v>82</v>
      </c>
      <c r="AY88" s="165" t="s">
        <v>139</v>
      </c>
      <c r="BK88" s="167">
        <f>SUM(BK89:BK90)</f>
        <v>0</v>
      </c>
    </row>
    <row r="89" spans="2:65" s="1" customFormat="1" ht="16.5" customHeight="1">
      <c r="B89" s="30"/>
      <c r="C89" s="170" t="s">
        <v>84</v>
      </c>
      <c r="D89" s="170" t="s">
        <v>142</v>
      </c>
      <c r="E89" s="171" t="s">
        <v>1976</v>
      </c>
      <c r="F89" s="172" t="s">
        <v>1975</v>
      </c>
      <c r="G89" s="173" t="s">
        <v>269</v>
      </c>
      <c r="H89" s="174">
        <v>1</v>
      </c>
      <c r="I89" s="175"/>
      <c r="J89" s="176">
        <f>ROUND(I89*H89,2)</f>
        <v>0</v>
      </c>
      <c r="K89" s="172" t="s">
        <v>154</v>
      </c>
      <c r="L89" s="34"/>
      <c r="M89" s="177" t="s">
        <v>19</v>
      </c>
      <c r="N89" s="178" t="s">
        <v>45</v>
      </c>
      <c r="O89" s="56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3" t="s">
        <v>1952</v>
      </c>
      <c r="AT89" s="13" t="s">
        <v>142</v>
      </c>
      <c r="AU89" s="13" t="s">
        <v>84</v>
      </c>
      <c r="AY89" s="13" t="s">
        <v>139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3" t="s">
        <v>82</v>
      </c>
      <c r="BK89" s="181">
        <f>ROUND(I89*H89,2)</f>
        <v>0</v>
      </c>
      <c r="BL89" s="13" t="s">
        <v>1952</v>
      </c>
      <c r="BM89" s="13" t="s">
        <v>1977</v>
      </c>
    </row>
    <row r="90" spans="2:65" s="1" customFormat="1" ht="11.25">
      <c r="B90" s="30"/>
      <c r="C90" s="31"/>
      <c r="D90" s="182" t="s">
        <v>148</v>
      </c>
      <c r="E90" s="31"/>
      <c r="F90" s="183" t="s">
        <v>1975</v>
      </c>
      <c r="G90" s="31"/>
      <c r="H90" s="31"/>
      <c r="I90" s="99"/>
      <c r="J90" s="31"/>
      <c r="K90" s="31"/>
      <c r="L90" s="34"/>
      <c r="M90" s="184"/>
      <c r="N90" s="56"/>
      <c r="O90" s="56"/>
      <c r="P90" s="56"/>
      <c r="Q90" s="56"/>
      <c r="R90" s="56"/>
      <c r="S90" s="56"/>
      <c r="T90" s="57"/>
      <c r="AT90" s="13" t="s">
        <v>148</v>
      </c>
      <c r="AU90" s="13" t="s">
        <v>84</v>
      </c>
    </row>
    <row r="91" spans="2:65" s="10" customFormat="1" ht="22.9" customHeight="1">
      <c r="B91" s="154"/>
      <c r="C91" s="155"/>
      <c r="D91" s="156" t="s">
        <v>73</v>
      </c>
      <c r="E91" s="168" t="s">
        <v>1978</v>
      </c>
      <c r="F91" s="168" t="s">
        <v>1892</v>
      </c>
      <c r="G91" s="155"/>
      <c r="H91" s="155"/>
      <c r="I91" s="158"/>
      <c r="J91" s="169">
        <f>BK91</f>
        <v>0</v>
      </c>
      <c r="K91" s="155"/>
      <c r="L91" s="160"/>
      <c r="M91" s="161"/>
      <c r="N91" s="162"/>
      <c r="O91" s="162"/>
      <c r="P91" s="163">
        <f>SUM(P92:P93)</f>
        <v>0</v>
      </c>
      <c r="Q91" s="162"/>
      <c r="R91" s="163">
        <f>SUM(R92:R93)</f>
        <v>0</v>
      </c>
      <c r="S91" s="162"/>
      <c r="T91" s="164">
        <f>SUM(T92:T93)</f>
        <v>0</v>
      </c>
      <c r="AR91" s="165" t="s">
        <v>166</v>
      </c>
      <c r="AT91" s="166" t="s">
        <v>73</v>
      </c>
      <c r="AU91" s="166" t="s">
        <v>82</v>
      </c>
      <c r="AY91" s="165" t="s">
        <v>139</v>
      </c>
      <c r="BK91" s="167">
        <f>SUM(BK92:BK93)</f>
        <v>0</v>
      </c>
    </row>
    <row r="92" spans="2:65" s="1" customFormat="1" ht="16.5" customHeight="1">
      <c r="B92" s="30"/>
      <c r="C92" s="170" t="s">
        <v>140</v>
      </c>
      <c r="D92" s="170" t="s">
        <v>142</v>
      </c>
      <c r="E92" s="171" t="s">
        <v>1979</v>
      </c>
      <c r="F92" s="172" t="s">
        <v>1892</v>
      </c>
      <c r="G92" s="173" t="s">
        <v>269</v>
      </c>
      <c r="H92" s="174">
        <v>1</v>
      </c>
      <c r="I92" s="175"/>
      <c r="J92" s="176">
        <f>ROUND(I92*H92,2)</f>
        <v>0</v>
      </c>
      <c r="K92" s="172" t="s">
        <v>154</v>
      </c>
      <c r="L92" s="34"/>
      <c r="M92" s="177" t="s">
        <v>19</v>
      </c>
      <c r="N92" s="178" t="s">
        <v>45</v>
      </c>
      <c r="O92" s="56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3" t="s">
        <v>1952</v>
      </c>
      <c r="AT92" s="13" t="s">
        <v>142</v>
      </c>
      <c r="AU92" s="13" t="s">
        <v>84</v>
      </c>
      <c r="AY92" s="13" t="s">
        <v>139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3" t="s">
        <v>82</v>
      </c>
      <c r="BK92" s="181">
        <f>ROUND(I92*H92,2)</f>
        <v>0</v>
      </c>
      <c r="BL92" s="13" t="s">
        <v>1952</v>
      </c>
      <c r="BM92" s="13" t="s">
        <v>1980</v>
      </c>
    </row>
    <row r="93" spans="2:65" s="1" customFormat="1" ht="11.25">
      <c r="B93" s="30"/>
      <c r="C93" s="31"/>
      <c r="D93" s="182" t="s">
        <v>148</v>
      </c>
      <c r="E93" s="31"/>
      <c r="F93" s="183" t="s">
        <v>1892</v>
      </c>
      <c r="G93" s="31"/>
      <c r="H93" s="31"/>
      <c r="I93" s="99"/>
      <c r="J93" s="31"/>
      <c r="K93" s="31"/>
      <c r="L93" s="34"/>
      <c r="M93" s="196"/>
      <c r="N93" s="197"/>
      <c r="O93" s="197"/>
      <c r="P93" s="197"/>
      <c r="Q93" s="197"/>
      <c r="R93" s="197"/>
      <c r="S93" s="197"/>
      <c r="T93" s="198"/>
      <c r="AT93" s="13" t="s">
        <v>148</v>
      </c>
      <c r="AU93" s="13" t="s">
        <v>84</v>
      </c>
    </row>
    <row r="94" spans="2:65" s="1" customFormat="1" ht="6.95" customHeight="1">
      <c r="B94" s="42"/>
      <c r="C94" s="43"/>
      <c r="D94" s="43"/>
      <c r="E94" s="43"/>
      <c r="F94" s="43"/>
      <c r="G94" s="43"/>
      <c r="H94" s="43"/>
      <c r="I94" s="121"/>
      <c r="J94" s="43"/>
      <c r="K94" s="43"/>
      <c r="L94" s="34"/>
    </row>
  </sheetData>
  <sheetProtection algorithmName="SHA-512" hashValue="dav+DYh1UWSTD8nNbg9zdNIOBPmMcMjx3S7IKiSM+FHeUIBW9i9lgvSb8XqT72jtwuESOv+bpxbXNbtzxq8iMQ==" saltValue="CMSl9/cCmOMhlVBIs4PtDM7dAsUO4OMQvBQt3qdA25rdYbyLtrsdxqLyXq5FGU2qEX7xQtrWBRYHaVHSGGMMWQ==" spinCount="100000" sheet="1" objects="1" scenarios="1" formatColumns="0" formatRows="0" autoFilter="0"/>
  <autoFilter ref="C82:K93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199" customWidth="1"/>
    <col min="2" max="2" width="1.6640625" style="199" customWidth="1"/>
    <col min="3" max="4" width="5" style="199" customWidth="1"/>
    <col min="5" max="5" width="11.6640625" style="199" customWidth="1"/>
    <col min="6" max="6" width="9.1640625" style="199" customWidth="1"/>
    <col min="7" max="7" width="5" style="199" customWidth="1"/>
    <col min="8" max="8" width="77.83203125" style="199" customWidth="1"/>
    <col min="9" max="10" width="20" style="199" customWidth="1"/>
    <col min="11" max="11" width="1.6640625" style="199" customWidth="1"/>
  </cols>
  <sheetData>
    <row r="1" spans="2:11" ht="37.5" customHeight="1"/>
    <row r="2" spans="2:11" ht="7.5" customHeight="1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pans="2:11" s="11" customFormat="1" ht="45" customHeight="1">
      <c r="B3" s="203"/>
      <c r="C3" s="328" t="s">
        <v>1981</v>
      </c>
      <c r="D3" s="328"/>
      <c r="E3" s="328"/>
      <c r="F3" s="328"/>
      <c r="G3" s="328"/>
      <c r="H3" s="328"/>
      <c r="I3" s="328"/>
      <c r="J3" s="328"/>
      <c r="K3" s="204"/>
    </row>
    <row r="4" spans="2:11" ht="25.5" customHeight="1">
      <c r="B4" s="205"/>
      <c r="C4" s="331" t="s">
        <v>1982</v>
      </c>
      <c r="D4" s="331"/>
      <c r="E4" s="331"/>
      <c r="F4" s="331"/>
      <c r="G4" s="331"/>
      <c r="H4" s="331"/>
      <c r="I4" s="331"/>
      <c r="J4" s="331"/>
      <c r="K4" s="206"/>
    </row>
    <row r="5" spans="2:11" ht="5.25" customHeight="1">
      <c r="B5" s="205"/>
      <c r="C5" s="207"/>
      <c r="D5" s="207"/>
      <c r="E5" s="207"/>
      <c r="F5" s="207"/>
      <c r="G5" s="207"/>
      <c r="H5" s="207"/>
      <c r="I5" s="207"/>
      <c r="J5" s="207"/>
      <c r="K5" s="206"/>
    </row>
    <row r="6" spans="2:11" ht="15" customHeight="1">
      <c r="B6" s="205"/>
      <c r="C6" s="329" t="s">
        <v>1983</v>
      </c>
      <c r="D6" s="329"/>
      <c r="E6" s="329"/>
      <c r="F6" s="329"/>
      <c r="G6" s="329"/>
      <c r="H6" s="329"/>
      <c r="I6" s="329"/>
      <c r="J6" s="329"/>
      <c r="K6" s="206"/>
    </row>
    <row r="7" spans="2:11" ht="15" customHeight="1">
      <c r="B7" s="209"/>
      <c r="C7" s="329" t="s">
        <v>1984</v>
      </c>
      <c r="D7" s="329"/>
      <c r="E7" s="329"/>
      <c r="F7" s="329"/>
      <c r="G7" s="329"/>
      <c r="H7" s="329"/>
      <c r="I7" s="329"/>
      <c r="J7" s="329"/>
      <c r="K7" s="206"/>
    </row>
    <row r="8" spans="2:11" ht="12.75" customHeight="1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pans="2:11" ht="15" customHeight="1">
      <c r="B9" s="209"/>
      <c r="C9" s="329" t="s">
        <v>1985</v>
      </c>
      <c r="D9" s="329"/>
      <c r="E9" s="329"/>
      <c r="F9" s="329"/>
      <c r="G9" s="329"/>
      <c r="H9" s="329"/>
      <c r="I9" s="329"/>
      <c r="J9" s="329"/>
      <c r="K9" s="206"/>
    </row>
    <row r="10" spans="2:11" ht="15" customHeight="1">
      <c r="B10" s="209"/>
      <c r="C10" s="208"/>
      <c r="D10" s="329" t="s">
        <v>1986</v>
      </c>
      <c r="E10" s="329"/>
      <c r="F10" s="329"/>
      <c r="G10" s="329"/>
      <c r="H10" s="329"/>
      <c r="I10" s="329"/>
      <c r="J10" s="329"/>
      <c r="K10" s="206"/>
    </row>
    <row r="11" spans="2:11" ht="15" customHeight="1">
      <c r="B11" s="209"/>
      <c r="C11" s="210"/>
      <c r="D11" s="329" t="s">
        <v>1987</v>
      </c>
      <c r="E11" s="329"/>
      <c r="F11" s="329"/>
      <c r="G11" s="329"/>
      <c r="H11" s="329"/>
      <c r="I11" s="329"/>
      <c r="J11" s="329"/>
      <c r="K11" s="206"/>
    </row>
    <row r="12" spans="2:11" ht="15" customHeight="1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spans="2:11" ht="15" customHeight="1">
      <c r="B13" s="209"/>
      <c r="C13" s="210"/>
      <c r="D13" s="211" t="s">
        <v>1988</v>
      </c>
      <c r="E13" s="208"/>
      <c r="F13" s="208"/>
      <c r="G13" s="208"/>
      <c r="H13" s="208"/>
      <c r="I13" s="208"/>
      <c r="J13" s="208"/>
      <c r="K13" s="206"/>
    </row>
    <row r="14" spans="2:11" ht="12.75" customHeight="1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spans="2:11" ht="15" customHeight="1">
      <c r="B15" s="209"/>
      <c r="C15" s="210"/>
      <c r="D15" s="329" t="s">
        <v>1989</v>
      </c>
      <c r="E15" s="329"/>
      <c r="F15" s="329"/>
      <c r="G15" s="329"/>
      <c r="H15" s="329"/>
      <c r="I15" s="329"/>
      <c r="J15" s="329"/>
      <c r="K15" s="206"/>
    </row>
    <row r="16" spans="2:11" ht="15" customHeight="1">
      <c r="B16" s="209"/>
      <c r="C16" s="210"/>
      <c r="D16" s="329" t="s">
        <v>1990</v>
      </c>
      <c r="E16" s="329"/>
      <c r="F16" s="329"/>
      <c r="G16" s="329"/>
      <c r="H16" s="329"/>
      <c r="I16" s="329"/>
      <c r="J16" s="329"/>
      <c r="K16" s="206"/>
    </row>
    <row r="17" spans="2:11" ht="15" customHeight="1">
      <c r="B17" s="209"/>
      <c r="C17" s="210"/>
      <c r="D17" s="329" t="s">
        <v>1991</v>
      </c>
      <c r="E17" s="329"/>
      <c r="F17" s="329"/>
      <c r="G17" s="329"/>
      <c r="H17" s="329"/>
      <c r="I17" s="329"/>
      <c r="J17" s="329"/>
      <c r="K17" s="206"/>
    </row>
    <row r="18" spans="2:11" ht="15" customHeight="1">
      <c r="B18" s="209"/>
      <c r="C18" s="210"/>
      <c r="D18" s="210"/>
      <c r="E18" s="212" t="s">
        <v>81</v>
      </c>
      <c r="F18" s="329" t="s">
        <v>1992</v>
      </c>
      <c r="G18" s="329"/>
      <c r="H18" s="329"/>
      <c r="I18" s="329"/>
      <c r="J18" s="329"/>
      <c r="K18" s="206"/>
    </row>
    <row r="19" spans="2:11" ht="15" customHeight="1">
      <c r="B19" s="209"/>
      <c r="C19" s="210"/>
      <c r="D19" s="210"/>
      <c r="E19" s="212" t="s">
        <v>1993</v>
      </c>
      <c r="F19" s="329" t="s">
        <v>1994</v>
      </c>
      <c r="G19" s="329"/>
      <c r="H19" s="329"/>
      <c r="I19" s="329"/>
      <c r="J19" s="329"/>
      <c r="K19" s="206"/>
    </row>
    <row r="20" spans="2:11" ht="15" customHeight="1">
      <c r="B20" s="209"/>
      <c r="C20" s="210"/>
      <c r="D20" s="210"/>
      <c r="E20" s="212" t="s">
        <v>1995</v>
      </c>
      <c r="F20" s="329" t="s">
        <v>1996</v>
      </c>
      <c r="G20" s="329"/>
      <c r="H20" s="329"/>
      <c r="I20" s="329"/>
      <c r="J20" s="329"/>
      <c r="K20" s="206"/>
    </row>
    <row r="21" spans="2:11" ht="15" customHeight="1">
      <c r="B21" s="209"/>
      <c r="C21" s="210"/>
      <c r="D21" s="210"/>
      <c r="E21" s="212" t="s">
        <v>1997</v>
      </c>
      <c r="F21" s="329" t="s">
        <v>1998</v>
      </c>
      <c r="G21" s="329"/>
      <c r="H21" s="329"/>
      <c r="I21" s="329"/>
      <c r="J21" s="329"/>
      <c r="K21" s="206"/>
    </row>
    <row r="22" spans="2:11" ht="15" customHeight="1">
      <c r="B22" s="209"/>
      <c r="C22" s="210"/>
      <c r="D22" s="210"/>
      <c r="E22" s="212" t="s">
        <v>1999</v>
      </c>
      <c r="F22" s="329" t="s">
        <v>2000</v>
      </c>
      <c r="G22" s="329"/>
      <c r="H22" s="329"/>
      <c r="I22" s="329"/>
      <c r="J22" s="329"/>
      <c r="K22" s="206"/>
    </row>
    <row r="23" spans="2:11" ht="15" customHeight="1">
      <c r="B23" s="209"/>
      <c r="C23" s="210"/>
      <c r="D23" s="210"/>
      <c r="E23" s="212" t="s">
        <v>2001</v>
      </c>
      <c r="F23" s="329" t="s">
        <v>2002</v>
      </c>
      <c r="G23" s="329"/>
      <c r="H23" s="329"/>
      <c r="I23" s="329"/>
      <c r="J23" s="329"/>
      <c r="K23" s="206"/>
    </row>
    <row r="24" spans="2:11" ht="12.75" customHeight="1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spans="2:11" ht="15" customHeight="1">
      <c r="B25" s="209"/>
      <c r="C25" s="329" t="s">
        <v>2003</v>
      </c>
      <c r="D25" s="329"/>
      <c r="E25" s="329"/>
      <c r="F25" s="329"/>
      <c r="G25" s="329"/>
      <c r="H25" s="329"/>
      <c r="I25" s="329"/>
      <c r="J25" s="329"/>
      <c r="K25" s="206"/>
    </row>
    <row r="26" spans="2:11" ht="15" customHeight="1">
      <c r="B26" s="209"/>
      <c r="C26" s="329" t="s">
        <v>2004</v>
      </c>
      <c r="D26" s="329"/>
      <c r="E26" s="329"/>
      <c r="F26" s="329"/>
      <c r="G26" s="329"/>
      <c r="H26" s="329"/>
      <c r="I26" s="329"/>
      <c r="J26" s="329"/>
      <c r="K26" s="206"/>
    </row>
    <row r="27" spans="2:11" ht="15" customHeight="1">
      <c r="B27" s="209"/>
      <c r="C27" s="208"/>
      <c r="D27" s="329" t="s">
        <v>2005</v>
      </c>
      <c r="E27" s="329"/>
      <c r="F27" s="329"/>
      <c r="G27" s="329"/>
      <c r="H27" s="329"/>
      <c r="I27" s="329"/>
      <c r="J27" s="329"/>
      <c r="K27" s="206"/>
    </row>
    <row r="28" spans="2:11" ht="15" customHeight="1">
      <c r="B28" s="209"/>
      <c r="C28" s="210"/>
      <c r="D28" s="329" t="s">
        <v>2006</v>
      </c>
      <c r="E28" s="329"/>
      <c r="F28" s="329"/>
      <c r="G28" s="329"/>
      <c r="H28" s="329"/>
      <c r="I28" s="329"/>
      <c r="J28" s="329"/>
      <c r="K28" s="206"/>
    </row>
    <row r="29" spans="2:11" ht="12.75" customHeight="1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spans="2:11" ht="15" customHeight="1">
      <c r="B30" s="209"/>
      <c r="C30" s="210"/>
      <c r="D30" s="329" t="s">
        <v>2007</v>
      </c>
      <c r="E30" s="329"/>
      <c r="F30" s="329"/>
      <c r="G30" s="329"/>
      <c r="H30" s="329"/>
      <c r="I30" s="329"/>
      <c r="J30" s="329"/>
      <c r="K30" s="206"/>
    </row>
    <row r="31" spans="2:11" ht="15" customHeight="1">
      <c r="B31" s="209"/>
      <c r="C31" s="210"/>
      <c r="D31" s="329" t="s">
        <v>2008</v>
      </c>
      <c r="E31" s="329"/>
      <c r="F31" s="329"/>
      <c r="G31" s="329"/>
      <c r="H31" s="329"/>
      <c r="I31" s="329"/>
      <c r="J31" s="329"/>
      <c r="K31" s="206"/>
    </row>
    <row r="32" spans="2:11" ht="12.75" customHeight="1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spans="2:11" ht="15" customHeight="1">
      <c r="B33" s="209"/>
      <c r="C33" s="210"/>
      <c r="D33" s="329" t="s">
        <v>2009</v>
      </c>
      <c r="E33" s="329"/>
      <c r="F33" s="329"/>
      <c r="G33" s="329"/>
      <c r="H33" s="329"/>
      <c r="I33" s="329"/>
      <c r="J33" s="329"/>
      <c r="K33" s="206"/>
    </row>
    <row r="34" spans="2:11" ht="15" customHeight="1">
      <c r="B34" s="209"/>
      <c r="C34" s="210"/>
      <c r="D34" s="329" t="s">
        <v>2010</v>
      </c>
      <c r="E34" s="329"/>
      <c r="F34" s="329"/>
      <c r="G34" s="329"/>
      <c r="H34" s="329"/>
      <c r="I34" s="329"/>
      <c r="J34" s="329"/>
      <c r="K34" s="206"/>
    </row>
    <row r="35" spans="2:11" ht="15" customHeight="1">
      <c r="B35" s="209"/>
      <c r="C35" s="210"/>
      <c r="D35" s="329" t="s">
        <v>2011</v>
      </c>
      <c r="E35" s="329"/>
      <c r="F35" s="329"/>
      <c r="G35" s="329"/>
      <c r="H35" s="329"/>
      <c r="I35" s="329"/>
      <c r="J35" s="329"/>
      <c r="K35" s="206"/>
    </row>
    <row r="36" spans="2:11" ht="15" customHeight="1">
      <c r="B36" s="209"/>
      <c r="C36" s="210"/>
      <c r="D36" s="208"/>
      <c r="E36" s="211" t="s">
        <v>125</v>
      </c>
      <c r="F36" s="208"/>
      <c r="G36" s="329" t="s">
        <v>2012</v>
      </c>
      <c r="H36" s="329"/>
      <c r="I36" s="329"/>
      <c r="J36" s="329"/>
      <c r="K36" s="206"/>
    </row>
    <row r="37" spans="2:11" ht="30.75" customHeight="1">
      <c r="B37" s="209"/>
      <c r="C37" s="210"/>
      <c r="D37" s="208"/>
      <c r="E37" s="211" t="s">
        <v>2013</v>
      </c>
      <c r="F37" s="208"/>
      <c r="G37" s="329" t="s">
        <v>2014</v>
      </c>
      <c r="H37" s="329"/>
      <c r="I37" s="329"/>
      <c r="J37" s="329"/>
      <c r="K37" s="206"/>
    </row>
    <row r="38" spans="2:11" ht="15" customHeight="1">
      <c r="B38" s="209"/>
      <c r="C38" s="210"/>
      <c r="D38" s="208"/>
      <c r="E38" s="211" t="s">
        <v>55</v>
      </c>
      <c r="F38" s="208"/>
      <c r="G38" s="329" t="s">
        <v>2015</v>
      </c>
      <c r="H38" s="329"/>
      <c r="I38" s="329"/>
      <c r="J38" s="329"/>
      <c r="K38" s="206"/>
    </row>
    <row r="39" spans="2:11" ht="15" customHeight="1">
      <c r="B39" s="209"/>
      <c r="C39" s="210"/>
      <c r="D39" s="208"/>
      <c r="E39" s="211" t="s">
        <v>56</v>
      </c>
      <c r="F39" s="208"/>
      <c r="G39" s="329" t="s">
        <v>2016</v>
      </c>
      <c r="H39" s="329"/>
      <c r="I39" s="329"/>
      <c r="J39" s="329"/>
      <c r="K39" s="206"/>
    </row>
    <row r="40" spans="2:11" ht="15" customHeight="1">
      <c r="B40" s="209"/>
      <c r="C40" s="210"/>
      <c r="D40" s="208"/>
      <c r="E40" s="211" t="s">
        <v>126</v>
      </c>
      <c r="F40" s="208"/>
      <c r="G40" s="329" t="s">
        <v>2017</v>
      </c>
      <c r="H40" s="329"/>
      <c r="I40" s="329"/>
      <c r="J40" s="329"/>
      <c r="K40" s="206"/>
    </row>
    <row r="41" spans="2:11" ht="15" customHeight="1">
      <c r="B41" s="209"/>
      <c r="C41" s="210"/>
      <c r="D41" s="208"/>
      <c r="E41" s="211" t="s">
        <v>127</v>
      </c>
      <c r="F41" s="208"/>
      <c r="G41" s="329" t="s">
        <v>2018</v>
      </c>
      <c r="H41" s="329"/>
      <c r="I41" s="329"/>
      <c r="J41" s="329"/>
      <c r="K41" s="206"/>
    </row>
    <row r="42" spans="2:11" ht="15" customHeight="1">
      <c r="B42" s="209"/>
      <c r="C42" s="210"/>
      <c r="D42" s="208"/>
      <c r="E42" s="211" t="s">
        <v>2019</v>
      </c>
      <c r="F42" s="208"/>
      <c r="G42" s="329" t="s">
        <v>2020</v>
      </c>
      <c r="H42" s="329"/>
      <c r="I42" s="329"/>
      <c r="J42" s="329"/>
      <c r="K42" s="206"/>
    </row>
    <row r="43" spans="2:11" ht="15" customHeight="1">
      <c r="B43" s="209"/>
      <c r="C43" s="210"/>
      <c r="D43" s="208"/>
      <c r="E43" s="211"/>
      <c r="F43" s="208"/>
      <c r="G43" s="329" t="s">
        <v>2021</v>
      </c>
      <c r="H43" s="329"/>
      <c r="I43" s="329"/>
      <c r="J43" s="329"/>
      <c r="K43" s="206"/>
    </row>
    <row r="44" spans="2:11" ht="15" customHeight="1">
      <c r="B44" s="209"/>
      <c r="C44" s="210"/>
      <c r="D44" s="208"/>
      <c r="E44" s="211" t="s">
        <v>2022</v>
      </c>
      <c r="F44" s="208"/>
      <c r="G44" s="329" t="s">
        <v>2023</v>
      </c>
      <c r="H44" s="329"/>
      <c r="I44" s="329"/>
      <c r="J44" s="329"/>
      <c r="K44" s="206"/>
    </row>
    <row r="45" spans="2:11" ht="15" customHeight="1">
      <c r="B45" s="209"/>
      <c r="C45" s="210"/>
      <c r="D45" s="208"/>
      <c r="E45" s="211" t="s">
        <v>129</v>
      </c>
      <c r="F45" s="208"/>
      <c r="G45" s="329" t="s">
        <v>2024</v>
      </c>
      <c r="H45" s="329"/>
      <c r="I45" s="329"/>
      <c r="J45" s="329"/>
      <c r="K45" s="206"/>
    </row>
    <row r="46" spans="2:11" ht="12.75" customHeight="1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spans="2:11" ht="15" customHeight="1">
      <c r="B47" s="209"/>
      <c r="C47" s="210"/>
      <c r="D47" s="329" t="s">
        <v>2025</v>
      </c>
      <c r="E47" s="329"/>
      <c r="F47" s="329"/>
      <c r="G47" s="329"/>
      <c r="H47" s="329"/>
      <c r="I47" s="329"/>
      <c r="J47" s="329"/>
      <c r="K47" s="206"/>
    </row>
    <row r="48" spans="2:11" ht="15" customHeight="1">
      <c r="B48" s="209"/>
      <c r="C48" s="210"/>
      <c r="D48" s="210"/>
      <c r="E48" s="329" t="s">
        <v>2026</v>
      </c>
      <c r="F48" s="329"/>
      <c r="G48" s="329"/>
      <c r="H48" s="329"/>
      <c r="I48" s="329"/>
      <c r="J48" s="329"/>
      <c r="K48" s="206"/>
    </row>
    <row r="49" spans="2:11" ht="15" customHeight="1">
      <c r="B49" s="209"/>
      <c r="C49" s="210"/>
      <c r="D49" s="210"/>
      <c r="E49" s="329" t="s">
        <v>2027</v>
      </c>
      <c r="F49" s="329"/>
      <c r="G49" s="329"/>
      <c r="H49" s="329"/>
      <c r="I49" s="329"/>
      <c r="J49" s="329"/>
      <c r="K49" s="206"/>
    </row>
    <row r="50" spans="2:11" ht="15" customHeight="1">
      <c r="B50" s="209"/>
      <c r="C50" s="210"/>
      <c r="D50" s="210"/>
      <c r="E50" s="329" t="s">
        <v>2028</v>
      </c>
      <c r="F50" s="329"/>
      <c r="G50" s="329"/>
      <c r="H50" s="329"/>
      <c r="I50" s="329"/>
      <c r="J50" s="329"/>
      <c r="K50" s="206"/>
    </row>
    <row r="51" spans="2:11" ht="15" customHeight="1">
      <c r="B51" s="209"/>
      <c r="C51" s="210"/>
      <c r="D51" s="329" t="s">
        <v>2029</v>
      </c>
      <c r="E51" s="329"/>
      <c r="F51" s="329"/>
      <c r="G51" s="329"/>
      <c r="H51" s="329"/>
      <c r="I51" s="329"/>
      <c r="J51" s="329"/>
      <c r="K51" s="206"/>
    </row>
    <row r="52" spans="2:11" ht="25.5" customHeight="1">
      <c r="B52" s="205"/>
      <c r="C52" s="331" t="s">
        <v>2030</v>
      </c>
      <c r="D52" s="331"/>
      <c r="E52" s="331"/>
      <c r="F52" s="331"/>
      <c r="G52" s="331"/>
      <c r="H52" s="331"/>
      <c r="I52" s="331"/>
      <c r="J52" s="331"/>
      <c r="K52" s="206"/>
    </row>
    <row r="53" spans="2:11" ht="5.25" customHeight="1">
      <c r="B53" s="205"/>
      <c r="C53" s="207"/>
      <c r="D53" s="207"/>
      <c r="E53" s="207"/>
      <c r="F53" s="207"/>
      <c r="G53" s="207"/>
      <c r="H53" s="207"/>
      <c r="I53" s="207"/>
      <c r="J53" s="207"/>
      <c r="K53" s="206"/>
    </row>
    <row r="54" spans="2:11" ht="15" customHeight="1">
      <c r="B54" s="205"/>
      <c r="C54" s="329" t="s">
        <v>2031</v>
      </c>
      <c r="D54" s="329"/>
      <c r="E54" s="329"/>
      <c r="F54" s="329"/>
      <c r="G54" s="329"/>
      <c r="H54" s="329"/>
      <c r="I54" s="329"/>
      <c r="J54" s="329"/>
      <c r="K54" s="206"/>
    </row>
    <row r="55" spans="2:11" ht="15" customHeight="1">
      <c r="B55" s="205"/>
      <c r="C55" s="329" t="s">
        <v>2032</v>
      </c>
      <c r="D55" s="329"/>
      <c r="E55" s="329"/>
      <c r="F55" s="329"/>
      <c r="G55" s="329"/>
      <c r="H55" s="329"/>
      <c r="I55" s="329"/>
      <c r="J55" s="329"/>
      <c r="K55" s="206"/>
    </row>
    <row r="56" spans="2:11" ht="12.75" customHeight="1">
      <c r="B56" s="205"/>
      <c r="C56" s="208"/>
      <c r="D56" s="208"/>
      <c r="E56" s="208"/>
      <c r="F56" s="208"/>
      <c r="G56" s="208"/>
      <c r="H56" s="208"/>
      <c r="I56" s="208"/>
      <c r="J56" s="208"/>
      <c r="K56" s="206"/>
    </row>
    <row r="57" spans="2:11" ht="15" customHeight="1">
      <c r="B57" s="205"/>
      <c r="C57" s="329" t="s">
        <v>2033</v>
      </c>
      <c r="D57" s="329"/>
      <c r="E57" s="329"/>
      <c r="F57" s="329"/>
      <c r="G57" s="329"/>
      <c r="H57" s="329"/>
      <c r="I57" s="329"/>
      <c r="J57" s="329"/>
      <c r="K57" s="206"/>
    </row>
    <row r="58" spans="2:11" ht="15" customHeight="1">
      <c r="B58" s="205"/>
      <c r="C58" s="210"/>
      <c r="D58" s="329" t="s">
        <v>2034</v>
      </c>
      <c r="E58" s="329"/>
      <c r="F58" s="329"/>
      <c r="G58" s="329"/>
      <c r="H58" s="329"/>
      <c r="I58" s="329"/>
      <c r="J58" s="329"/>
      <c r="K58" s="206"/>
    </row>
    <row r="59" spans="2:11" ht="15" customHeight="1">
      <c r="B59" s="205"/>
      <c r="C59" s="210"/>
      <c r="D59" s="329" t="s">
        <v>2035</v>
      </c>
      <c r="E59" s="329"/>
      <c r="F59" s="329"/>
      <c r="G59" s="329"/>
      <c r="H59" s="329"/>
      <c r="I59" s="329"/>
      <c r="J59" s="329"/>
      <c r="K59" s="206"/>
    </row>
    <row r="60" spans="2:11" ht="15" customHeight="1">
      <c r="B60" s="205"/>
      <c r="C60" s="210"/>
      <c r="D60" s="329" t="s">
        <v>2036</v>
      </c>
      <c r="E60" s="329"/>
      <c r="F60" s="329"/>
      <c r="G60" s="329"/>
      <c r="H60" s="329"/>
      <c r="I60" s="329"/>
      <c r="J60" s="329"/>
      <c r="K60" s="206"/>
    </row>
    <row r="61" spans="2:11" ht="15" customHeight="1">
      <c r="B61" s="205"/>
      <c r="C61" s="210"/>
      <c r="D61" s="329" t="s">
        <v>2037</v>
      </c>
      <c r="E61" s="329"/>
      <c r="F61" s="329"/>
      <c r="G61" s="329"/>
      <c r="H61" s="329"/>
      <c r="I61" s="329"/>
      <c r="J61" s="329"/>
      <c r="K61" s="206"/>
    </row>
    <row r="62" spans="2:11" ht="15" customHeight="1">
      <c r="B62" s="205"/>
      <c r="C62" s="210"/>
      <c r="D62" s="332" t="s">
        <v>2038</v>
      </c>
      <c r="E62" s="332"/>
      <c r="F62" s="332"/>
      <c r="G62" s="332"/>
      <c r="H62" s="332"/>
      <c r="I62" s="332"/>
      <c r="J62" s="332"/>
      <c r="K62" s="206"/>
    </row>
    <row r="63" spans="2:11" ht="15" customHeight="1">
      <c r="B63" s="205"/>
      <c r="C63" s="210"/>
      <c r="D63" s="329" t="s">
        <v>2039</v>
      </c>
      <c r="E63" s="329"/>
      <c r="F63" s="329"/>
      <c r="G63" s="329"/>
      <c r="H63" s="329"/>
      <c r="I63" s="329"/>
      <c r="J63" s="329"/>
      <c r="K63" s="206"/>
    </row>
    <row r="64" spans="2:11" ht="12.75" customHeight="1">
      <c r="B64" s="205"/>
      <c r="C64" s="210"/>
      <c r="D64" s="210"/>
      <c r="E64" s="213"/>
      <c r="F64" s="210"/>
      <c r="G64" s="210"/>
      <c r="H64" s="210"/>
      <c r="I64" s="210"/>
      <c r="J64" s="210"/>
      <c r="K64" s="206"/>
    </row>
    <row r="65" spans="2:11" ht="15" customHeight="1">
      <c r="B65" s="205"/>
      <c r="C65" s="210"/>
      <c r="D65" s="329" t="s">
        <v>2040</v>
      </c>
      <c r="E65" s="329"/>
      <c r="F65" s="329"/>
      <c r="G65" s="329"/>
      <c r="H65" s="329"/>
      <c r="I65" s="329"/>
      <c r="J65" s="329"/>
      <c r="K65" s="206"/>
    </row>
    <row r="66" spans="2:11" ht="15" customHeight="1">
      <c r="B66" s="205"/>
      <c r="C66" s="210"/>
      <c r="D66" s="332" t="s">
        <v>2041</v>
      </c>
      <c r="E66" s="332"/>
      <c r="F66" s="332"/>
      <c r="G66" s="332"/>
      <c r="H66" s="332"/>
      <c r="I66" s="332"/>
      <c r="J66" s="332"/>
      <c r="K66" s="206"/>
    </row>
    <row r="67" spans="2:11" ht="15" customHeight="1">
      <c r="B67" s="205"/>
      <c r="C67" s="210"/>
      <c r="D67" s="329" t="s">
        <v>2042</v>
      </c>
      <c r="E67" s="329"/>
      <c r="F67" s="329"/>
      <c r="G67" s="329"/>
      <c r="H67" s="329"/>
      <c r="I67" s="329"/>
      <c r="J67" s="329"/>
      <c r="K67" s="206"/>
    </row>
    <row r="68" spans="2:11" ht="15" customHeight="1">
      <c r="B68" s="205"/>
      <c r="C68" s="210"/>
      <c r="D68" s="329" t="s">
        <v>2043</v>
      </c>
      <c r="E68" s="329"/>
      <c r="F68" s="329"/>
      <c r="G68" s="329"/>
      <c r="H68" s="329"/>
      <c r="I68" s="329"/>
      <c r="J68" s="329"/>
      <c r="K68" s="206"/>
    </row>
    <row r="69" spans="2:11" ht="15" customHeight="1">
      <c r="B69" s="205"/>
      <c r="C69" s="210"/>
      <c r="D69" s="329" t="s">
        <v>2044</v>
      </c>
      <c r="E69" s="329"/>
      <c r="F69" s="329"/>
      <c r="G69" s="329"/>
      <c r="H69" s="329"/>
      <c r="I69" s="329"/>
      <c r="J69" s="329"/>
      <c r="K69" s="206"/>
    </row>
    <row r="70" spans="2:11" ht="15" customHeight="1">
      <c r="B70" s="205"/>
      <c r="C70" s="210"/>
      <c r="D70" s="329" t="s">
        <v>2045</v>
      </c>
      <c r="E70" s="329"/>
      <c r="F70" s="329"/>
      <c r="G70" s="329"/>
      <c r="H70" s="329"/>
      <c r="I70" s="329"/>
      <c r="J70" s="329"/>
      <c r="K70" s="206"/>
    </row>
    <row r="71" spans="2:11" ht="12.75" customHeight="1">
      <c r="B71" s="214"/>
      <c r="C71" s="215"/>
      <c r="D71" s="215"/>
      <c r="E71" s="215"/>
      <c r="F71" s="215"/>
      <c r="G71" s="215"/>
      <c r="H71" s="215"/>
      <c r="I71" s="215"/>
      <c r="J71" s="215"/>
      <c r="K71" s="216"/>
    </row>
    <row r="72" spans="2:11" ht="18.75" customHeight="1">
      <c r="B72" s="217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ht="18.75" customHeight="1">
      <c r="B73" s="218"/>
      <c r="C73" s="218"/>
      <c r="D73" s="218"/>
      <c r="E73" s="218"/>
      <c r="F73" s="218"/>
      <c r="G73" s="218"/>
      <c r="H73" s="218"/>
      <c r="I73" s="218"/>
      <c r="J73" s="218"/>
      <c r="K73" s="218"/>
    </row>
    <row r="74" spans="2:11" ht="7.5" customHeight="1">
      <c r="B74" s="219"/>
      <c r="C74" s="220"/>
      <c r="D74" s="220"/>
      <c r="E74" s="220"/>
      <c r="F74" s="220"/>
      <c r="G74" s="220"/>
      <c r="H74" s="220"/>
      <c r="I74" s="220"/>
      <c r="J74" s="220"/>
      <c r="K74" s="221"/>
    </row>
    <row r="75" spans="2:11" ht="45" customHeight="1">
      <c r="B75" s="222"/>
      <c r="C75" s="330" t="s">
        <v>2046</v>
      </c>
      <c r="D75" s="330"/>
      <c r="E75" s="330"/>
      <c r="F75" s="330"/>
      <c r="G75" s="330"/>
      <c r="H75" s="330"/>
      <c r="I75" s="330"/>
      <c r="J75" s="330"/>
      <c r="K75" s="223"/>
    </row>
    <row r="76" spans="2:11" ht="17.25" customHeight="1">
      <c r="B76" s="222"/>
      <c r="C76" s="224" t="s">
        <v>2047</v>
      </c>
      <c r="D76" s="224"/>
      <c r="E76" s="224"/>
      <c r="F76" s="224" t="s">
        <v>2048</v>
      </c>
      <c r="G76" s="225"/>
      <c r="H76" s="224" t="s">
        <v>56</v>
      </c>
      <c r="I76" s="224" t="s">
        <v>59</v>
      </c>
      <c r="J76" s="224" t="s">
        <v>2049</v>
      </c>
      <c r="K76" s="223"/>
    </row>
    <row r="77" spans="2:11" ht="17.25" customHeight="1">
      <c r="B77" s="222"/>
      <c r="C77" s="226" t="s">
        <v>2050</v>
      </c>
      <c r="D77" s="226"/>
      <c r="E77" s="226"/>
      <c r="F77" s="227" t="s">
        <v>2051</v>
      </c>
      <c r="G77" s="228"/>
      <c r="H77" s="226"/>
      <c r="I77" s="226"/>
      <c r="J77" s="226" t="s">
        <v>2052</v>
      </c>
      <c r="K77" s="223"/>
    </row>
    <row r="78" spans="2:11" ht="5.25" customHeight="1">
      <c r="B78" s="222"/>
      <c r="C78" s="229"/>
      <c r="D78" s="229"/>
      <c r="E78" s="229"/>
      <c r="F78" s="229"/>
      <c r="G78" s="230"/>
      <c r="H78" s="229"/>
      <c r="I78" s="229"/>
      <c r="J78" s="229"/>
      <c r="K78" s="223"/>
    </row>
    <row r="79" spans="2:11" ht="15" customHeight="1">
      <c r="B79" s="222"/>
      <c r="C79" s="211" t="s">
        <v>55</v>
      </c>
      <c r="D79" s="229"/>
      <c r="E79" s="229"/>
      <c r="F79" s="231" t="s">
        <v>2053</v>
      </c>
      <c r="G79" s="230"/>
      <c r="H79" s="211" t="s">
        <v>2054</v>
      </c>
      <c r="I79" s="211" t="s">
        <v>2055</v>
      </c>
      <c r="J79" s="211">
        <v>20</v>
      </c>
      <c r="K79" s="223"/>
    </row>
    <row r="80" spans="2:11" ht="15" customHeight="1">
      <c r="B80" s="222"/>
      <c r="C80" s="211" t="s">
        <v>2056</v>
      </c>
      <c r="D80" s="211"/>
      <c r="E80" s="211"/>
      <c r="F80" s="231" t="s">
        <v>2053</v>
      </c>
      <c r="G80" s="230"/>
      <c r="H80" s="211" t="s">
        <v>2057</v>
      </c>
      <c r="I80" s="211" t="s">
        <v>2055</v>
      </c>
      <c r="J80" s="211">
        <v>120</v>
      </c>
      <c r="K80" s="223"/>
    </row>
    <row r="81" spans="2:11" ht="15" customHeight="1">
      <c r="B81" s="232"/>
      <c r="C81" s="211" t="s">
        <v>2058</v>
      </c>
      <c r="D81" s="211"/>
      <c r="E81" s="211"/>
      <c r="F81" s="231" t="s">
        <v>2059</v>
      </c>
      <c r="G81" s="230"/>
      <c r="H81" s="211" t="s">
        <v>2060</v>
      </c>
      <c r="I81" s="211" t="s">
        <v>2055</v>
      </c>
      <c r="J81" s="211">
        <v>50</v>
      </c>
      <c r="K81" s="223"/>
    </row>
    <row r="82" spans="2:11" ht="15" customHeight="1">
      <c r="B82" s="232"/>
      <c r="C82" s="211" t="s">
        <v>2061</v>
      </c>
      <c r="D82" s="211"/>
      <c r="E82" s="211"/>
      <c r="F82" s="231" t="s">
        <v>2053</v>
      </c>
      <c r="G82" s="230"/>
      <c r="H82" s="211" t="s">
        <v>2062</v>
      </c>
      <c r="I82" s="211" t="s">
        <v>2063</v>
      </c>
      <c r="J82" s="211"/>
      <c r="K82" s="223"/>
    </row>
    <row r="83" spans="2:11" ht="15" customHeight="1">
      <c r="B83" s="232"/>
      <c r="C83" s="233" t="s">
        <v>2064</v>
      </c>
      <c r="D83" s="233"/>
      <c r="E83" s="233"/>
      <c r="F83" s="234" t="s">
        <v>2059</v>
      </c>
      <c r="G83" s="233"/>
      <c r="H83" s="233" t="s">
        <v>2065</v>
      </c>
      <c r="I83" s="233" t="s">
        <v>2055</v>
      </c>
      <c r="J83" s="233">
        <v>15</v>
      </c>
      <c r="K83" s="223"/>
    </row>
    <row r="84" spans="2:11" ht="15" customHeight="1">
      <c r="B84" s="232"/>
      <c r="C84" s="233" t="s">
        <v>2066</v>
      </c>
      <c r="D84" s="233"/>
      <c r="E84" s="233"/>
      <c r="F84" s="234" t="s">
        <v>2059</v>
      </c>
      <c r="G84" s="233"/>
      <c r="H84" s="233" t="s">
        <v>2067</v>
      </c>
      <c r="I84" s="233" t="s">
        <v>2055</v>
      </c>
      <c r="J84" s="233">
        <v>15</v>
      </c>
      <c r="K84" s="223"/>
    </row>
    <row r="85" spans="2:11" ht="15" customHeight="1">
      <c r="B85" s="232"/>
      <c r="C85" s="233" t="s">
        <v>2068</v>
      </c>
      <c r="D85" s="233"/>
      <c r="E85" s="233"/>
      <c r="F85" s="234" t="s">
        <v>2059</v>
      </c>
      <c r="G85" s="233"/>
      <c r="H85" s="233" t="s">
        <v>2069</v>
      </c>
      <c r="I85" s="233" t="s">
        <v>2055</v>
      </c>
      <c r="J85" s="233">
        <v>20</v>
      </c>
      <c r="K85" s="223"/>
    </row>
    <row r="86" spans="2:11" ht="15" customHeight="1">
      <c r="B86" s="232"/>
      <c r="C86" s="233" t="s">
        <v>2070</v>
      </c>
      <c r="D86" s="233"/>
      <c r="E86" s="233"/>
      <c r="F86" s="234" t="s">
        <v>2059</v>
      </c>
      <c r="G86" s="233"/>
      <c r="H86" s="233" t="s">
        <v>2071</v>
      </c>
      <c r="I86" s="233" t="s">
        <v>2055</v>
      </c>
      <c r="J86" s="233">
        <v>20</v>
      </c>
      <c r="K86" s="223"/>
    </row>
    <row r="87" spans="2:11" ht="15" customHeight="1">
      <c r="B87" s="232"/>
      <c r="C87" s="211" t="s">
        <v>2072</v>
      </c>
      <c r="D87" s="211"/>
      <c r="E87" s="211"/>
      <c r="F87" s="231" t="s">
        <v>2059</v>
      </c>
      <c r="G87" s="230"/>
      <c r="H87" s="211" t="s">
        <v>2073</v>
      </c>
      <c r="I87" s="211" t="s">
        <v>2055</v>
      </c>
      <c r="J87" s="211">
        <v>50</v>
      </c>
      <c r="K87" s="223"/>
    </row>
    <row r="88" spans="2:11" ht="15" customHeight="1">
      <c r="B88" s="232"/>
      <c r="C88" s="211" t="s">
        <v>2074</v>
      </c>
      <c r="D88" s="211"/>
      <c r="E88" s="211"/>
      <c r="F88" s="231" t="s">
        <v>2059</v>
      </c>
      <c r="G88" s="230"/>
      <c r="H88" s="211" t="s">
        <v>2075</v>
      </c>
      <c r="I88" s="211" t="s">
        <v>2055</v>
      </c>
      <c r="J88" s="211">
        <v>20</v>
      </c>
      <c r="K88" s="223"/>
    </row>
    <row r="89" spans="2:11" ht="15" customHeight="1">
      <c r="B89" s="232"/>
      <c r="C89" s="211" t="s">
        <v>2076</v>
      </c>
      <c r="D89" s="211"/>
      <c r="E89" s="211"/>
      <c r="F89" s="231" t="s">
        <v>2059</v>
      </c>
      <c r="G89" s="230"/>
      <c r="H89" s="211" t="s">
        <v>2077</v>
      </c>
      <c r="I89" s="211" t="s">
        <v>2055</v>
      </c>
      <c r="J89" s="211">
        <v>20</v>
      </c>
      <c r="K89" s="223"/>
    </row>
    <row r="90" spans="2:11" ht="15" customHeight="1">
      <c r="B90" s="232"/>
      <c r="C90" s="211" t="s">
        <v>2078</v>
      </c>
      <c r="D90" s="211"/>
      <c r="E90" s="211"/>
      <c r="F90" s="231" t="s">
        <v>2059</v>
      </c>
      <c r="G90" s="230"/>
      <c r="H90" s="211" t="s">
        <v>2079</v>
      </c>
      <c r="I90" s="211" t="s">
        <v>2055</v>
      </c>
      <c r="J90" s="211">
        <v>50</v>
      </c>
      <c r="K90" s="223"/>
    </row>
    <row r="91" spans="2:11" ht="15" customHeight="1">
      <c r="B91" s="232"/>
      <c r="C91" s="211" t="s">
        <v>2080</v>
      </c>
      <c r="D91" s="211"/>
      <c r="E91" s="211"/>
      <c r="F91" s="231" t="s">
        <v>2059</v>
      </c>
      <c r="G91" s="230"/>
      <c r="H91" s="211" t="s">
        <v>2080</v>
      </c>
      <c r="I91" s="211" t="s">
        <v>2055</v>
      </c>
      <c r="J91" s="211">
        <v>50</v>
      </c>
      <c r="K91" s="223"/>
    </row>
    <row r="92" spans="2:11" ht="15" customHeight="1">
      <c r="B92" s="232"/>
      <c r="C92" s="211" t="s">
        <v>2081</v>
      </c>
      <c r="D92" s="211"/>
      <c r="E92" s="211"/>
      <c r="F92" s="231" t="s">
        <v>2059</v>
      </c>
      <c r="G92" s="230"/>
      <c r="H92" s="211" t="s">
        <v>2082</v>
      </c>
      <c r="I92" s="211" t="s">
        <v>2055</v>
      </c>
      <c r="J92" s="211">
        <v>255</v>
      </c>
      <c r="K92" s="223"/>
    </row>
    <row r="93" spans="2:11" ht="15" customHeight="1">
      <c r="B93" s="232"/>
      <c r="C93" s="211" t="s">
        <v>2083</v>
      </c>
      <c r="D93" s="211"/>
      <c r="E93" s="211"/>
      <c r="F93" s="231" t="s">
        <v>2053</v>
      </c>
      <c r="G93" s="230"/>
      <c r="H93" s="211" t="s">
        <v>2084</v>
      </c>
      <c r="I93" s="211" t="s">
        <v>2085</v>
      </c>
      <c r="J93" s="211"/>
      <c r="K93" s="223"/>
    </row>
    <row r="94" spans="2:11" ht="15" customHeight="1">
      <c r="B94" s="232"/>
      <c r="C94" s="211" t="s">
        <v>2086</v>
      </c>
      <c r="D94" s="211"/>
      <c r="E94" s="211"/>
      <c r="F94" s="231" t="s">
        <v>2053</v>
      </c>
      <c r="G94" s="230"/>
      <c r="H94" s="211" t="s">
        <v>2087</v>
      </c>
      <c r="I94" s="211" t="s">
        <v>2088</v>
      </c>
      <c r="J94" s="211"/>
      <c r="K94" s="223"/>
    </row>
    <row r="95" spans="2:11" ht="15" customHeight="1">
      <c r="B95" s="232"/>
      <c r="C95" s="211" t="s">
        <v>2089</v>
      </c>
      <c r="D95" s="211"/>
      <c r="E95" s="211"/>
      <c r="F95" s="231" t="s">
        <v>2053</v>
      </c>
      <c r="G95" s="230"/>
      <c r="H95" s="211" t="s">
        <v>2089</v>
      </c>
      <c r="I95" s="211" t="s">
        <v>2088</v>
      </c>
      <c r="J95" s="211"/>
      <c r="K95" s="223"/>
    </row>
    <row r="96" spans="2:11" ht="15" customHeight="1">
      <c r="B96" s="232"/>
      <c r="C96" s="211" t="s">
        <v>40</v>
      </c>
      <c r="D96" s="211"/>
      <c r="E96" s="211"/>
      <c r="F96" s="231" t="s">
        <v>2053</v>
      </c>
      <c r="G96" s="230"/>
      <c r="H96" s="211" t="s">
        <v>2090</v>
      </c>
      <c r="I96" s="211" t="s">
        <v>2088</v>
      </c>
      <c r="J96" s="211"/>
      <c r="K96" s="223"/>
    </row>
    <row r="97" spans="2:11" ht="15" customHeight="1">
      <c r="B97" s="232"/>
      <c r="C97" s="211" t="s">
        <v>50</v>
      </c>
      <c r="D97" s="211"/>
      <c r="E97" s="211"/>
      <c r="F97" s="231" t="s">
        <v>2053</v>
      </c>
      <c r="G97" s="230"/>
      <c r="H97" s="211" t="s">
        <v>2091</v>
      </c>
      <c r="I97" s="211" t="s">
        <v>2088</v>
      </c>
      <c r="J97" s="211"/>
      <c r="K97" s="223"/>
    </row>
    <row r="98" spans="2:11" ht="15" customHeight="1">
      <c r="B98" s="235"/>
      <c r="C98" s="236"/>
      <c r="D98" s="236"/>
      <c r="E98" s="236"/>
      <c r="F98" s="236"/>
      <c r="G98" s="236"/>
      <c r="H98" s="236"/>
      <c r="I98" s="236"/>
      <c r="J98" s="236"/>
      <c r="K98" s="237"/>
    </row>
    <row r="99" spans="2:11" ht="18.7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38"/>
    </row>
    <row r="100" spans="2:11" ht="18.75" customHeight="1"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</row>
    <row r="101" spans="2:11" ht="7.5" customHeight="1">
      <c r="B101" s="219"/>
      <c r="C101" s="220"/>
      <c r="D101" s="220"/>
      <c r="E101" s="220"/>
      <c r="F101" s="220"/>
      <c r="G101" s="220"/>
      <c r="H101" s="220"/>
      <c r="I101" s="220"/>
      <c r="J101" s="220"/>
      <c r="K101" s="221"/>
    </row>
    <row r="102" spans="2:11" ht="45" customHeight="1">
      <c r="B102" s="222"/>
      <c r="C102" s="330" t="s">
        <v>2092</v>
      </c>
      <c r="D102" s="330"/>
      <c r="E102" s="330"/>
      <c r="F102" s="330"/>
      <c r="G102" s="330"/>
      <c r="H102" s="330"/>
      <c r="I102" s="330"/>
      <c r="J102" s="330"/>
      <c r="K102" s="223"/>
    </row>
    <row r="103" spans="2:11" ht="17.25" customHeight="1">
      <c r="B103" s="222"/>
      <c r="C103" s="224" t="s">
        <v>2047</v>
      </c>
      <c r="D103" s="224"/>
      <c r="E103" s="224"/>
      <c r="F103" s="224" t="s">
        <v>2048</v>
      </c>
      <c r="G103" s="225"/>
      <c r="H103" s="224" t="s">
        <v>56</v>
      </c>
      <c r="I103" s="224" t="s">
        <v>59</v>
      </c>
      <c r="J103" s="224" t="s">
        <v>2049</v>
      </c>
      <c r="K103" s="223"/>
    </row>
    <row r="104" spans="2:11" ht="17.25" customHeight="1">
      <c r="B104" s="222"/>
      <c r="C104" s="226" t="s">
        <v>2050</v>
      </c>
      <c r="D104" s="226"/>
      <c r="E104" s="226"/>
      <c r="F104" s="227" t="s">
        <v>2051</v>
      </c>
      <c r="G104" s="228"/>
      <c r="H104" s="226"/>
      <c r="I104" s="226"/>
      <c r="J104" s="226" t="s">
        <v>2052</v>
      </c>
      <c r="K104" s="223"/>
    </row>
    <row r="105" spans="2:11" ht="5.25" customHeight="1">
      <c r="B105" s="222"/>
      <c r="C105" s="224"/>
      <c r="D105" s="224"/>
      <c r="E105" s="224"/>
      <c r="F105" s="224"/>
      <c r="G105" s="240"/>
      <c r="H105" s="224"/>
      <c r="I105" s="224"/>
      <c r="J105" s="224"/>
      <c r="K105" s="223"/>
    </row>
    <row r="106" spans="2:11" ht="15" customHeight="1">
      <c r="B106" s="222"/>
      <c r="C106" s="211" t="s">
        <v>55</v>
      </c>
      <c r="D106" s="229"/>
      <c r="E106" s="229"/>
      <c r="F106" s="231" t="s">
        <v>2053</v>
      </c>
      <c r="G106" s="240"/>
      <c r="H106" s="211" t="s">
        <v>2093</v>
      </c>
      <c r="I106" s="211" t="s">
        <v>2055</v>
      </c>
      <c r="J106" s="211">
        <v>20</v>
      </c>
      <c r="K106" s="223"/>
    </row>
    <row r="107" spans="2:11" ht="15" customHeight="1">
      <c r="B107" s="222"/>
      <c r="C107" s="211" t="s">
        <v>2056</v>
      </c>
      <c r="D107" s="211"/>
      <c r="E107" s="211"/>
      <c r="F107" s="231" t="s">
        <v>2053</v>
      </c>
      <c r="G107" s="211"/>
      <c r="H107" s="211" t="s">
        <v>2093</v>
      </c>
      <c r="I107" s="211" t="s">
        <v>2055</v>
      </c>
      <c r="J107" s="211">
        <v>120</v>
      </c>
      <c r="K107" s="223"/>
    </row>
    <row r="108" spans="2:11" ht="15" customHeight="1">
      <c r="B108" s="232"/>
      <c r="C108" s="211" t="s">
        <v>2058</v>
      </c>
      <c r="D108" s="211"/>
      <c r="E108" s="211"/>
      <c r="F108" s="231" t="s">
        <v>2059</v>
      </c>
      <c r="G108" s="211"/>
      <c r="H108" s="211" t="s">
        <v>2093</v>
      </c>
      <c r="I108" s="211" t="s">
        <v>2055</v>
      </c>
      <c r="J108" s="211">
        <v>50</v>
      </c>
      <c r="K108" s="223"/>
    </row>
    <row r="109" spans="2:11" ht="15" customHeight="1">
      <c r="B109" s="232"/>
      <c r="C109" s="211" t="s">
        <v>2061</v>
      </c>
      <c r="D109" s="211"/>
      <c r="E109" s="211"/>
      <c r="F109" s="231" t="s">
        <v>2053</v>
      </c>
      <c r="G109" s="211"/>
      <c r="H109" s="211" t="s">
        <v>2093</v>
      </c>
      <c r="I109" s="211" t="s">
        <v>2063</v>
      </c>
      <c r="J109" s="211"/>
      <c r="K109" s="223"/>
    </row>
    <row r="110" spans="2:11" ht="15" customHeight="1">
      <c r="B110" s="232"/>
      <c r="C110" s="211" t="s">
        <v>2072</v>
      </c>
      <c r="D110" s="211"/>
      <c r="E110" s="211"/>
      <c r="F110" s="231" t="s">
        <v>2059</v>
      </c>
      <c r="G110" s="211"/>
      <c r="H110" s="211" t="s">
        <v>2093</v>
      </c>
      <c r="I110" s="211" t="s">
        <v>2055</v>
      </c>
      <c r="J110" s="211">
        <v>50</v>
      </c>
      <c r="K110" s="223"/>
    </row>
    <row r="111" spans="2:11" ht="15" customHeight="1">
      <c r="B111" s="232"/>
      <c r="C111" s="211" t="s">
        <v>2080</v>
      </c>
      <c r="D111" s="211"/>
      <c r="E111" s="211"/>
      <c r="F111" s="231" t="s">
        <v>2059</v>
      </c>
      <c r="G111" s="211"/>
      <c r="H111" s="211" t="s">
        <v>2093</v>
      </c>
      <c r="I111" s="211" t="s">
        <v>2055</v>
      </c>
      <c r="J111" s="211">
        <v>50</v>
      </c>
      <c r="K111" s="223"/>
    </row>
    <row r="112" spans="2:11" ht="15" customHeight="1">
      <c r="B112" s="232"/>
      <c r="C112" s="211" t="s">
        <v>2078</v>
      </c>
      <c r="D112" s="211"/>
      <c r="E112" s="211"/>
      <c r="F112" s="231" t="s">
        <v>2059</v>
      </c>
      <c r="G112" s="211"/>
      <c r="H112" s="211" t="s">
        <v>2093</v>
      </c>
      <c r="I112" s="211" t="s">
        <v>2055</v>
      </c>
      <c r="J112" s="211">
        <v>50</v>
      </c>
      <c r="K112" s="223"/>
    </row>
    <row r="113" spans="2:11" ht="15" customHeight="1">
      <c r="B113" s="232"/>
      <c r="C113" s="211" t="s">
        <v>55</v>
      </c>
      <c r="D113" s="211"/>
      <c r="E113" s="211"/>
      <c r="F113" s="231" t="s">
        <v>2053</v>
      </c>
      <c r="G113" s="211"/>
      <c r="H113" s="211" t="s">
        <v>2094</v>
      </c>
      <c r="I113" s="211" t="s">
        <v>2055</v>
      </c>
      <c r="J113" s="211">
        <v>20</v>
      </c>
      <c r="K113" s="223"/>
    </row>
    <row r="114" spans="2:11" ht="15" customHeight="1">
      <c r="B114" s="232"/>
      <c r="C114" s="211" t="s">
        <v>2095</v>
      </c>
      <c r="D114" s="211"/>
      <c r="E114" s="211"/>
      <c r="F114" s="231" t="s">
        <v>2053</v>
      </c>
      <c r="G114" s="211"/>
      <c r="H114" s="211" t="s">
        <v>2096</v>
      </c>
      <c r="I114" s="211" t="s">
        <v>2055</v>
      </c>
      <c r="J114" s="211">
        <v>120</v>
      </c>
      <c r="K114" s="223"/>
    </row>
    <row r="115" spans="2:11" ht="15" customHeight="1">
      <c r="B115" s="232"/>
      <c r="C115" s="211" t="s">
        <v>40</v>
      </c>
      <c r="D115" s="211"/>
      <c r="E115" s="211"/>
      <c r="F115" s="231" t="s">
        <v>2053</v>
      </c>
      <c r="G115" s="211"/>
      <c r="H115" s="211" t="s">
        <v>2097</v>
      </c>
      <c r="I115" s="211" t="s">
        <v>2088</v>
      </c>
      <c r="J115" s="211"/>
      <c r="K115" s="223"/>
    </row>
    <row r="116" spans="2:11" ht="15" customHeight="1">
      <c r="B116" s="232"/>
      <c r="C116" s="211" t="s">
        <v>50</v>
      </c>
      <c r="D116" s="211"/>
      <c r="E116" s="211"/>
      <c r="F116" s="231" t="s">
        <v>2053</v>
      </c>
      <c r="G116" s="211"/>
      <c r="H116" s="211" t="s">
        <v>2098</v>
      </c>
      <c r="I116" s="211" t="s">
        <v>2088</v>
      </c>
      <c r="J116" s="211"/>
      <c r="K116" s="223"/>
    </row>
    <row r="117" spans="2:11" ht="15" customHeight="1">
      <c r="B117" s="232"/>
      <c r="C117" s="211" t="s">
        <v>59</v>
      </c>
      <c r="D117" s="211"/>
      <c r="E117" s="211"/>
      <c r="F117" s="231" t="s">
        <v>2053</v>
      </c>
      <c r="G117" s="211"/>
      <c r="H117" s="211" t="s">
        <v>2099</v>
      </c>
      <c r="I117" s="211" t="s">
        <v>2100</v>
      </c>
      <c r="J117" s="211"/>
      <c r="K117" s="223"/>
    </row>
    <row r="118" spans="2:11" ht="15" customHeight="1">
      <c r="B118" s="235"/>
      <c r="C118" s="241"/>
      <c r="D118" s="241"/>
      <c r="E118" s="241"/>
      <c r="F118" s="241"/>
      <c r="G118" s="241"/>
      <c r="H118" s="241"/>
      <c r="I118" s="241"/>
      <c r="J118" s="241"/>
      <c r="K118" s="237"/>
    </row>
    <row r="119" spans="2:11" ht="18.75" customHeight="1">
      <c r="B119" s="242"/>
      <c r="C119" s="208"/>
      <c r="D119" s="208"/>
      <c r="E119" s="208"/>
      <c r="F119" s="243"/>
      <c r="G119" s="208"/>
      <c r="H119" s="208"/>
      <c r="I119" s="208"/>
      <c r="J119" s="208"/>
      <c r="K119" s="242"/>
    </row>
    <row r="120" spans="2:11" ht="18.75" customHeight="1">
      <c r="B120" s="218"/>
      <c r="C120" s="218"/>
      <c r="D120" s="218"/>
      <c r="E120" s="218"/>
      <c r="F120" s="218"/>
      <c r="G120" s="218"/>
      <c r="H120" s="218"/>
      <c r="I120" s="218"/>
      <c r="J120" s="218"/>
      <c r="K120" s="218"/>
    </row>
    <row r="121" spans="2:11" ht="7.5" customHeight="1">
      <c r="B121" s="244"/>
      <c r="C121" s="245"/>
      <c r="D121" s="245"/>
      <c r="E121" s="245"/>
      <c r="F121" s="245"/>
      <c r="G121" s="245"/>
      <c r="H121" s="245"/>
      <c r="I121" s="245"/>
      <c r="J121" s="245"/>
      <c r="K121" s="246"/>
    </row>
    <row r="122" spans="2:11" ht="45" customHeight="1">
      <c r="B122" s="247"/>
      <c r="C122" s="328" t="s">
        <v>2101</v>
      </c>
      <c r="D122" s="328"/>
      <c r="E122" s="328"/>
      <c r="F122" s="328"/>
      <c r="G122" s="328"/>
      <c r="H122" s="328"/>
      <c r="I122" s="328"/>
      <c r="J122" s="328"/>
      <c r="K122" s="248"/>
    </row>
    <row r="123" spans="2:11" ht="17.25" customHeight="1">
      <c r="B123" s="249"/>
      <c r="C123" s="224" t="s">
        <v>2047</v>
      </c>
      <c r="D123" s="224"/>
      <c r="E123" s="224"/>
      <c r="F123" s="224" t="s">
        <v>2048</v>
      </c>
      <c r="G123" s="225"/>
      <c r="H123" s="224" t="s">
        <v>56</v>
      </c>
      <c r="I123" s="224" t="s">
        <v>59</v>
      </c>
      <c r="J123" s="224" t="s">
        <v>2049</v>
      </c>
      <c r="K123" s="250"/>
    </row>
    <row r="124" spans="2:11" ht="17.25" customHeight="1">
      <c r="B124" s="249"/>
      <c r="C124" s="226" t="s">
        <v>2050</v>
      </c>
      <c r="D124" s="226"/>
      <c r="E124" s="226"/>
      <c r="F124" s="227" t="s">
        <v>2051</v>
      </c>
      <c r="G124" s="228"/>
      <c r="H124" s="226"/>
      <c r="I124" s="226"/>
      <c r="J124" s="226" t="s">
        <v>2052</v>
      </c>
      <c r="K124" s="250"/>
    </row>
    <row r="125" spans="2:11" ht="5.25" customHeight="1">
      <c r="B125" s="251"/>
      <c r="C125" s="229"/>
      <c r="D125" s="229"/>
      <c r="E125" s="229"/>
      <c r="F125" s="229"/>
      <c r="G125" s="211"/>
      <c r="H125" s="229"/>
      <c r="I125" s="229"/>
      <c r="J125" s="229"/>
      <c r="K125" s="252"/>
    </row>
    <row r="126" spans="2:11" ht="15" customHeight="1">
      <c r="B126" s="251"/>
      <c r="C126" s="211" t="s">
        <v>2056</v>
      </c>
      <c r="D126" s="229"/>
      <c r="E126" s="229"/>
      <c r="F126" s="231" t="s">
        <v>2053</v>
      </c>
      <c r="G126" s="211"/>
      <c r="H126" s="211" t="s">
        <v>2093</v>
      </c>
      <c r="I126" s="211" t="s">
        <v>2055</v>
      </c>
      <c r="J126" s="211">
        <v>120</v>
      </c>
      <c r="K126" s="253"/>
    </row>
    <row r="127" spans="2:11" ht="15" customHeight="1">
      <c r="B127" s="251"/>
      <c r="C127" s="211" t="s">
        <v>2102</v>
      </c>
      <c r="D127" s="211"/>
      <c r="E127" s="211"/>
      <c r="F127" s="231" t="s">
        <v>2053</v>
      </c>
      <c r="G127" s="211"/>
      <c r="H127" s="211" t="s">
        <v>2103</v>
      </c>
      <c r="I127" s="211" t="s">
        <v>2055</v>
      </c>
      <c r="J127" s="211" t="s">
        <v>2104</v>
      </c>
      <c r="K127" s="253"/>
    </row>
    <row r="128" spans="2:11" ht="15" customHeight="1">
      <c r="B128" s="251"/>
      <c r="C128" s="211" t="s">
        <v>2001</v>
      </c>
      <c r="D128" s="211"/>
      <c r="E128" s="211"/>
      <c r="F128" s="231" t="s">
        <v>2053</v>
      </c>
      <c r="G128" s="211"/>
      <c r="H128" s="211" t="s">
        <v>2105</v>
      </c>
      <c r="I128" s="211" t="s">
        <v>2055</v>
      </c>
      <c r="J128" s="211" t="s">
        <v>2104</v>
      </c>
      <c r="K128" s="253"/>
    </row>
    <row r="129" spans="2:11" ht="15" customHeight="1">
      <c r="B129" s="251"/>
      <c r="C129" s="211" t="s">
        <v>2064</v>
      </c>
      <c r="D129" s="211"/>
      <c r="E129" s="211"/>
      <c r="F129" s="231" t="s">
        <v>2059</v>
      </c>
      <c r="G129" s="211"/>
      <c r="H129" s="211" t="s">
        <v>2065</v>
      </c>
      <c r="I129" s="211" t="s">
        <v>2055</v>
      </c>
      <c r="J129" s="211">
        <v>15</v>
      </c>
      <c r="K129" s="253"/>
    </row>
    <row r="130" spans="2:11" ht="15" customHeight="1">
      <c r="B130" s="251"/>
      <c r="C130" s="233" t="s">
        <v>2066</v>
      </c>
      <c r="D130" s="233"/>
      <c r="E130" s="233"/>
      <c r="F130" s="234" t="s">
        <v>2059</v>
      </c>
      <c r="G130" s="233"/>
      <c r="H130" s="233" t="s">
        <v>2067</v>
      </c>
      <c r="I130" s="233" t="s">
        <v>2055</v>
      </c>
      <c r="J130" s="233">
        <v>15</v>
      </c>
      <c r="K130" s="253"/>
    </row>
    <row r="131" spans="2:11" ht="15" customHeight="1">
      <c r="B131" s="251"/>
      <c r="C131" s="233" t="s">
        <v>2068</v>
      </c>
      <c r="D131" s="233"/>
      <c r="E131" s="233"/>
      <c r="F131" s="234" t="s">
        <v>2059</v>
      </c>
      <c r="G131" s="233"/>
      <c r="H131" s="233" t="s">
        <v>2069</v>
      </c>
      <c r="I131" s="233" t="s">
        <v>2055</v>
      </c>
      <c r="J131" s="233">
        <v>20</v>
      </c>
      <c r="K131" s="253"/>
    </row>
    <row r="132" spans="2:11" ht="15" customHeight="1">
      <c r="B132" s="251"/>
      <c r="C132" s="233" t="s">
        <v>2070</v>
      </c>
      <c r="D132" s="233"/>
      <c r="E132" s="233"/>
      <c r="F132" s="234" t="s">
        <v>2059</v>
      </c>
      <c r="G132" s="233"/>
      <c r="H132" s="233" t="s">
        <v>2071</v>
      </c>
      <c r="I132" s="233" t="s">
        <v>2055</v>
      </c>
      <c r="J132" s="233">
        <v>20</v>
      </c>
      <c r="K132" s="253"/>
    </row>
    <row r="133" spans="2:11" ht="15" customHeight="1">
      <c r="B133" s="251"/>
      <c r="C133" s="211" t="s">
        <v>2058</v>
      </c>
      <c r="D133" s="211"/>
      <c r="E133" s="211"/>
      <c r="F133" s="231" t="s">
        <v>2059</v>
      </c>
      <c r="G133" s="211"/>
      <c r="H133" s="211" t="s">
        <v>2093</v>
      </c>
      <c r="I133" s="211" t="s">
        <v>2055</v>
      </c>
      <c r="J133" s="211">
        <v>50</v>
      </c>
      <c r="K133" s="253"/>
    </row>
    <row r="134" spans="2:11" ht="15" customHeight="1">
      <c r="B134" s="251"/>
      <c r="C134" s="211" t="s">
        <v>2072</v>
      </c>
      <c r="D134" s="211"/>
      <c r="E134" s="211"/>
      <c r="F134" s="231" t="s">
        <v>2059</v>
      </c>
      <c r="G134" s="211"/>
      <c r="H134" s="211" t="s">
        <v>2093</v>
      </c>
      <c r="I134" s="211" t="s">
        <v>2055</v>
      </c>
      <c r="J134" s="211">
        <v>50</v>
      </c>
      <c r="K134" s="253"/>
    </row>
    <row r="135" spans="2:11" ht="15" customHeight="1">
      <c r="B135" s="251"/>
      <c r="C135" s="211" t="s">
        <v>2078</v>
      </c>
      <c r="D135" s="211"/>
      <c r="E135" s="211"/>
      <c r="F135" s="231" t="s">
        <v>2059</v>
      </c>
      <c r="G135" s="211"/>
      <c r="H135" s="211" t="s">
        <v>2093</v>
      </c>
      <c r="I135" s="211" t="s">
        <v>2055</v>
      </c>
      <c r="J135" s="211">
        <v>50</v>
      </c>
      <c r="K135" s="253"/>
    </row>
    <row r="136" spans="2:11" ht="15" customHeight="1">
      <c r="B136" s="251"/>
      <c r="C136" s="211" t="s">
        <v>2080</v>
      </c>
      <c r="D136" s="211"/>
      <c r="E136" s="211"/>
      <c r="F136" s="231" t="s">
        <v>2059</v>
      </c>
      <c r="G136" s="211"/>
      <c r="H136" s="211" t="s">
        <v>2093</v>
      </c>
      <c r="I136" s="211" t="s">
        <v>2055</v>
      </c>
      <c r="J136" s="211">
        <v>50</v>
      </c>
      <c r="K136" s="253"/>
    </row>
    <row r="137" spans="2:11" ht="15" customHeight="1">
      <c r="B137" s="251"/>
      <c r="C137" s="211" t="s">
        <v>2081</v>
      </c>
      <c r="D137" s="211"/>
      <c r="E137" s="211"/>
      <c r="F137" s="231" t="s">
        <v>2059</v>
      </c>
      <c r="G137" s="211"/>
      <c r="H137" s="211" t="s">
        <v>2106</v>
      </c>
      <c r="I137" s="211" t="s">
        <v>2055</v>
      </c>
      <c r="J137" s="211">
        <v>255</v>
      </c>
      <c r="K137" s="253"/>
    </row>
    <row r="138" spans="2:11" ht="15" customHeight="1">
      <c r="B138" s="251"/>
      <c r="C138" s="211" t="s">
        <v>2083</v>
      </c>
      <c r="D138" s="211"/>
      <c r="E138" s="211"/>
      <c r="F138" s="231" t="s">
        <v>2053</v>
      </c>
      <c r="G138" s="211"/>
      <c r="H138" s="211" t="s">
        <v>2107</v>
      </c>
      <c r="I138" s="211" t="s">
        <v>2085</v>
      </c>
      <c r="J138" s="211"/>
      <c r="K138" s="253"/>
    </row>
    <row r="139" spans="2:11" ht="15" customHeight="1">
      <c r="B139" s="251"/>
      <c r="C139" s="211" t="s">
        <v>2086</v>
      </c>
      <c r="D139" s="211"/>
      <c r="E139" s="211"/>
      <c r="F139" s="231" t="s">
        <v>2053</v>
      </c>
      <c r="G139" s="211"/>
      <c r="H139" s="211" t="s">
        <v>2108</v>
      </c>
      <c r="I139" s="211" t="s">
        <v>2088</v>
      </c>
      <c r="J139" s="211"/>
      <c r="K139" s="253"/>
    </row>
    <row r="140" spans="2:11" ht="15" customHeight="1">
      <c r="B140" s="251"/>
      <c r="C140" s="211" t="s">
        <v>2089</v>
      </c>
      <c r="D140" s="211"/>
      <c r="E140" s="211"/>
      <c r="F140" s="231" t="s">
        <v>2053</v>
      </c>
      <c r="G140" s="211"/>
      <c r="H140" s="211" t="s">
        <v>2089</v>
      </c>
      <c r="I140" s="211" t="s">
        <v>2088</v>
      </c>
      <c r="J140" s="211"/>
      <c r="K140" s="253"/>
    </row>
    <row r="141" spans="2:11" ht="15" customHeight="1">
      <c r="B141" s="251"/>
      <c r="C141" s="211" t="s">
        <v>40</v>
      </c>
      <c r="D141" s="211"/>
      <c r="E141" s="211"/>
      <c r="F141" s="231" t="s">
        <v>2053</v>
      </c>
      <c r="G141" s="211"/>
      <c r="H141" s="211" t="s">
        <v>2109</v>
      </c>
      <c r="I141" s="211" t="s">
        <v>2088</v>
      </c>
      <c r="J141" s="211"/>
      <c r="K141" s="253"/>
    </row>
    <row r="142" spans="2:11" ht="15" customHeight="1">
      <c r="B142" s="251"/>
      <c r="C142" s="211" t="s">
        <v>2110</v>
      </c>
      <c r="D142" s="211"/>
      <c r="E142" s="211"/>
      <c r="F142" s="231" t="s">
        <v>2053</v>
      </c>
      <c r="G142" s="211"/>
      <c r="H142" s="211" t="s">
        <v>2111</v>
      </c>
      <c r="I142" s="211" t="s">
        <v>2088</v>
      </c>
      <c r="J142" s="211"/>
      <c r="K142" s="253"/>
    </row>
    <row r="143" spans="2:11" ht="15" customHeight="1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pans="2:11" ht="18.75" customHeight="1">
      <c r="B144" s="208"/>
      <c r="C144" s="208"/>
      <c r="D144" s="208"/>
      <c r="E144" s="208"/>
      <c r="F144" s="243"/>
      <c r="G144" s="208"/>
      <c r="H144" s="208"/>
      <c r="I144" s="208"/>
      <c r="J144" s="208"/>
      <c r="K144" s="208"/>
    </row>
    <row r="145" spans="2:11" ht="18.75" customHeight="1">
      <c r="B145" s="218"/>
      <c r="C145" s="218"/>
      <c r="D145" s="218"/>
      <c r="E145" s="218"/>
      <c r="F145" s="218"/>
      <c r="G145" s="218"/>
      <c r="H145" s="218"/>
      <c r="I145" s="218"/>
      <c r="J145" s="218"/>
      <c r="K145" s="218"/>
    </row>
    <row r="146" spans="2:11" ht="7.5" customHeight="1">
      <c r="B146" s="219"/>
      <c r="C146" s="220"/>
      <c r="D146" s="220"/>
      <c r="E146" s="220"/>
      <c r="F146" s="220"/>
      <c r="G146" s="220"/>
      <c r="H146" s="220"/>
      <c r="I146" s="220"/>
      <c r="J146" s="220"/>
      <c r="K146" s="221"/>
    </row>
    <row r="147" spans="2:11" ht="45" customHeight="1">
      <c r="B147" s="222"/>
      <c r="C147" s="330" t="s">
        <v>2112</v>
      </c>
      <c r="D147" s="330"/>
      <c r="E147" s="330"/>
      <c r="F147" s="330"/>
      <c r="G147" s="330"/>
      <c r="H147" s="330"/>
      <c r="I147" s="330"/>
      <c r="J147" s="330"/>
      <c r="K147" s="223"/>
    </row>
    <row r="148" spans="2:11" ht="17.25" customHeight="1">
      <c r="B148" s="222"/>
      <c r="C148" s="224" t="s">
        <v>2047</v>
      </c>
      <c r="D148" s="224"/>
      <c r="E148" s="224"/>
      <c r="F148" s="224" t="s">
        <v>2048</v>
      </c>
      <c r="G148" s="225"/>
      <c r="H148" s="224" t="s">
        <v>56</v>
      </c>
      <c r="I148" s="224" t="s">
        <v>59</v>
      </c>
      <c r="J148" s="224" t="s">
        <v>2049</v>
      </c>
      <c r="K148" s="223"/>
    </row>
    <row r="149" spans="2:11" ht="17.25" customHeight="1">
      <c r="B149" s="222"/>
      <c r="C149" s="226" t="s">
        <v>2050</v>
      </c>
      <c r="D149" s="226"/>
      <c r="E149" s="226"/>
      <c r="F149" s="227" t="s">
        <v>2051</v>
      </c>
      <c r="G149" s="228"/>
      <c r="H149" s="226"/>
      <c r="I149" s="226"/>
      <c r="J149" s="226" t="s">
        <v>2052</v>
      </c>
      <c r="K149" s="223"/>
    </row>
    <row r="150" spans="2:11" ht="5.25" customHeight="1">
      <c r="B150" s="232"/>
      <c r="C150" s="229"/>
      <c r="D150" s="229"/>
      <c r="E150" s="229"/>
      <c r="F150" s="229"/>
      <c r="G150" s="230"/>
      <c r="H150" s="229"/>
      <c r="I150" s="229"/>
      <c r="J150" s="229"/>
      <c r="K150" s="253"/>
    </row>
    <row r="151" spans="2:11" ht="15" customHeight="1">
      <c r="B151" s="232"/>
      <c r="C151" s="257" t="s">
        <v>2056</v>
      </c>
      <c r="D151" s="211"/>
      <c r="E151" s="211"/>
      <c r="F151" s="258" t="s">
        <v>2053</v>
      </c>
      <c r="G151" s="211"/>
      <c r="H151" s="257" t="s">
        <v>2093</v>
      </c>
      <c r="I151" s="257" t="s">
        <v>2055</v>
      </c>
      <c r="J151" s="257">
        <v>120</v>
      </c>
      <c r="K151" s="253"/>
    </row>
    <row r="152" spans="2:11" ht="15" customHeight="1">
      <c r="B152" s="232"/>
      <c r="C152" s="257" t="s">
        <v>2102</v>
      </c>
      <c r="D152" s="211"/>
      <c r="E152" s="211"/>
      <c r="F152" s="258" t="s">
        <v>2053</v>
      </c>
      <c r="G152" s="211"/>
      <c r="H152" s="257" t="s">
        <v>2113</v>
      </c>
      <c r="I152" s="257" t="s">
        <v>2055</v>
      </c>
      <c r="J152" s="257" t="s">
        <v>2104</v>
      </c>
      <c r="K152" s="253"/>
    </row>
    <row r="153" spans="2:11" ht="15" customHeight="1">
      <c r="B153" s="232"/>
      <c r="C153" s="257" t="s">
        <v>2001</v>
      </c>
      <c r="D153" s="211"/>
      <c r="E153" s="211"/>
      <c r="F153" s="258" t="s">
        <v>2053</v>
      </c>
      <c r="G153" s="211"/>
      <c r="H153" s="257" t="s">
        <v>2114</v>
      </c>
      <c r="I153" s="257" t="s">
        <v>2055</v>
      </c>
      <c r="J153" s="257" t="s">
        <v>2104</v>
      </c>
      <c r="K153" s="253"/>
    </row>
    <row r="154" spans="2:11" ht="15" customHeight="1">
      <c r="B154" s="232"/>
      <c r="C154" s="257" t="s">
        <v>2058</v>
      </c>
      <c r="D154" s="211"/>
      <c r="E154" s="211"/>
      <c r="F154" s="258" t="s">
        <v>2059</v>
      </c>
      <c r="G154" s="211"/>
      <c r="H154" s="257" t="s">
        <v>2093</v>
      </c>
      <c r="I154" s="257" t="s">
        <v>2055</v>
      </c>
      <c r="J154" s="257">
        <v>50</v>
      </c>
      <c r="K154" s="253"/>
    </row>
    <row r="155" spans="2:11" ht="15" customHeight="1">
      <c r="B155" s="232"/>
      <c r="C155" s="257" t="s">
        <v>2061</v>
      </c>
      <c r="D155" s="211"/>
      <c r="E155" s="211"/>
      <c r="F155" s="258" t="s">
        <v>2053</v>
      </c>
      <c r="G155" s="211"/>
      <c r="H155" s="257" t="s">
        <v>2093</v>
      </c>
      <c r="I155" s="257" t="s">
        <v>2063</v>
      </c>
      <c r="J155" s="257"/>
      <c r="K155" s="253"/>
    </row>
    <row r="156" spans="2:11" ht="15" customHeight="1">
      <c r="B156" s="232"/>
      <c r="C156" s="257" t="s">
        <v>2072</v>
      </c>
      <c r="D156" s="211"/>
      <c r="E156" s="211"/>
      <c r="F156" s="258" t="s">
        <v>2059</v>
      </c>
      <c r="G156" s="211"/>
      <c r="H156" s="257" t="s">
        <v>2093</v>
      </c>
      <c r="I156" s="257" t="s">
        <v>2055</v>
      </c>
      <c r="J156" s="257">
        <v>50</v>
      </c>
      <c r="K156" s="253"/>
    </row>
    <row r="157" spans="2:11" ht="15" customHeight="1">
      <c r="B157" s="232"/>
      <c r="C157" s="257" t="s">
        <v>2080</v>
      </c>
      <c r="D157" s="211"/>
      <c r="E157" s="211"/>
      <c r="F157" s="258" t="s">
        <v>2059</v>
      </c>
      <c r="G157" s="211"/>
      <c r="H157" s="257" t="s">
        <v>2093</v>
      </c>
      <c r="I157" s="257" t="s">
        <v>2055</v>
      </c>
      <c r="J157" s="257">
        <v>50</v>
      </c>
      <c r="K157" s="253"/>
    </row>
    <row r="158" spans="2:11" ht="15" customHeight="1">
      <c r="B158" s="232"/>
      <c r="C158" s="257" t="s">
        <v>2078</v>
      </c>
      <c r="D158" s="211"/>
      <c r="E158" s="211"/>
      <c r="F158" s="258" t="s">
        <v>2059</v>
      </c>
      <c r="G158" s="211"/>
      <c r="H158" s="257" t="s">
        <v>2093</v>
      </c>
      <c r="I158" s="257" t="s">
        <v>2055</v>
      </c>
      <c r="J158" s="257">
        <v>50</v>
      </c>
      <c r="K158" s="253"/>
    </row>
    <row r="159" spans="2:11" ht="15" customHeight="1">
      <c r="B159" s="232"/>
      <c r="C159" s="257" t="s">
        <v>104</v>
      </c>
      <c r="D159" s="211"/>
      <c r="E159" s="211"/>
      <c r="F159" s="258" t="s">
        <v>2053</v>
      </c>
      <c r="G159" s="211"/>
      <c r="H159" s="257" t="s">
        <v>2115</v>
      </c>
      <c r="I159" s="257" t="s">
        <v>2055</v>
      </c>
      <c r="J159" s="257" t="s">
        <v>2116</v>
      </c>
      <c r="K159" s="253"/>
    </row>
    <row r="160" spans="2:11" ht="15" customHeight="1">
      <c r="B160" s="232"/>
      <c r="C160" s="257" t="s">
        <v>2117</v>
      </c>
      <c r="D160" s="211"/>
      <c r="E160" s="211"/>
      <c r="F160" s="258" t="s">
        <v>2053</v>
      </c>
      <c r="G160" s="211"/>
      <c r="H160" s="257" t="s">
        <v>2118</v>
      </c>
      <c r="I160" s="257" t="s">
        <v>2088</v>
      </c>
      <c r="J160" s="257"/>
      <c r="K160" s="253"/>
    </row>
    <row r="161" spans="2:11" ht="15" customHeight="1">
      <c r="B161" s="259"/>
      <c r="C161" s="241"/>
      <c r="D161" s="241"/>
      <c r="E161" s="241"/>
      <c r="F161" s="241"/>
      <c r="G161" s="241"/>
      <c r="H161" s="241"/>
      <c r="I161" s="241"/>
      <c r="J161" s="241"/>
      <c r="K161" s="260"/>
    </row>
    <row r="162" spans="2:11" ht="18.75" customHeight="1">
      <c r="B162" s="208"/>
      <c r="C162" s="211"/>
      <c r="D162" s="211"/>
      <c r="E162" s="211"/>
      <c r="F162" s="231"/>
      <c r="G162" s="211"/>
      <c r="H162" s="211"/>
      <c r="I162" s="211"/>
      <c r="J162" s="211"/>
      <c r="K162" s="208"/>
    </row>
    <row r="163" spans="2:11" ht="18.75" customHeight="1">
      <c r="B163" s="218"/>
      <c r="C163" s="218"/>
      <c r="D163" s="218"/>
      <c r="E163" s="218"/>
      <c r="F163" s="218"/>
      <c r="G163" s="218"/>
      <c r="H163" s="218"/>
      <c r="I163" s="218"/>
      <c r="J163" s="218"/>
      <c r="K163" s="218"/>
    </row>
    <row r="164" spans="2:11" ht="7.5" customHeight="1">
      <c r="B164" s="200"/>
      <c r="C164" s="201"/>
      <c r="D164" s="201"/>
      <c r="E164" s="201"/>
      <c r="F164" s="201"/>
      <c r="G164" s="201"/>
      <c r="H164" s="201"/>
      <c r="I164" s="201"/>
      <c r="J164" s="201"/>
      <c r="K164" s="202"/>
    </row>
    <row r="165" spans="2:11" ht="45" customHeight="1">
      <c r="B165" s="203"/>
      <c r="C165" s="328" t="s">
        <v>2119</v>
      </c>
      <c r="D165" s="328"/>
      <c r="E165" s="328"/>
      <c r="F165" s="328"/>
      <c r="G165" s="328"/>
      <c r="H165" s="328"/>
      <c r="I165" s="328"/>
      <c r="J165" s="328"/>
      <c r="K165" s="204"/>
    </row>
    <row r="166" spans="2:11" ht="17.25" customHeight="1">
      <c r="B166" s="203"/>
      <c r="C166" s="224" t="s">
        <v>2047</v>
      </c>
      <c r="D166" s="224"/>
      <c r="E166" s="224"/>
      <c r="F166" s="224" t="s">
        <v>2048</v>
      </c>
      <c r="G166" s="261"/>
      <c r="H166" s="262" t="s">
        <v>56</v>
      </c>
      <c r="I166" s="262" t="s">
        <v>59</v>
      </c>
      <c r="J166" s="224" t="s">
        <v>2049</v>
      </c>
      <c r="K166" s="204"/>
    </row>
    <row r="167" spans="2:11" ht="17.25" customHeight="1">
      <c r="B167" s="205"/>
      <c r="C167" s="226" t="s">
        <v>2050</v>
      </c>
      <c r="D167" s="226"/>
      <c r="E167" s="226"/>
      <c r="F167" s="227" t="s">
        <v>2051</v>
      </c>
      <c r="G167" s="263"/>
      <c r="H167" s="264"/>
      <c r="I167" s="264"/>
      <c r="J167" s="226" t="s">
        <v>2052</v>
      </c>
      <c r="K167" s="206"/>
    </row>
    <row r="168" spans="2:11" ht="5.25" customHeight="1">
      <c r="B168" s="232"/>
      <c r="C168" s="229"/>
      <c r="D168" s="229"/>
      <c r="E168" s="229"/>
      <c r="F168" s="229"/>
      <c r="G168" s="230"/>
      <c r="H168" s="229"/>
      <c r="I168" s="229"/>
      <c r="J168" s="229"/>
      <c r="K168" s="253"/>
    </row>
    <row r="169" spans="2:11" ht="15" customHeight="1">
      <c r="B169" s="232"/>
      <c r="C169" s="211" t="s">
        <v>2056</v>
      </c>
      <c r="D169" s="211"/>
      <c r="E169" s="211"/>
      <c r="F169" s="231" t="s">
        <v>2053</v>
      </c>
      <c r="G169" s="211"/>
      <c r="H169" s="211" t="s">
        <v>2093</v>
      </c>
      <c r="I169" s="211" t="s">
        <v>2055</v>
      </c>
      <c r="J169" s="211">
        <v>120</v>
      </c>
      <c r="K169" s="253"/>
    </row>
    <row r="170" spans="2:11" ht="15" customHeight="1">
      <c r="B170" s="232"/>
      <c r="C170" s="211" t="s">
        <v>2102</v>
      </c>
      <c r="D170" s="211"/>
      <c r="E170" s="211"/>
      <c r="F170" s="231" t="s">
        <v>2053</v>
      </c>
      <c r="G170" s="211"/>
      <c r="H170" s="211" t="s">
        <v>2103</v>
      </c>
      <c r="I170" s="211" t="s">
        <v>2055</v>
      </c>
      <c r="J170" s="211" t="s">
        <v>2104</v>
      </c>
      <c r="K170" s="253"/>
    </row>
    <row r="171" spans="2:11" ht="15" customHeight="1">
      <c r="B171" s="232"/>
      <c r="C171" s="211" t="s">
        <v>2001</v>
      </c>
      <c r="D171" s="211"/>
      <c r="E171" s="211"/>
      <c r="F171" s="231" t="s">
        <v>2053</v>
      </c>
      <c r="G171" s="211"/>
      <c r="H171" s="211" t="s">
        <v>2120</v>
      </c>
      <c r="I171" s="211" t="s">
        <v>2055</v>
      </c>
      <c r="J171" s="211" t="s">
        <v>2104</v>
      </c>
      <c r="K171" s="253"/>
    </row>
    <row r="172" spans="2:11" ht="15" customHeight="1">
      <c r="B172" s="232"/>
      <c r="C172" s="211" t="s">
        <v>2058</v>
      </c>
      <c r="D172" s="211"/>
      <c r="E172" s="211"/>
      <c r="F172" s="231" t="s">
        <v>2059</v>
      </c>
      <c r="G172" s="211"/>
      <c r="H172" s="211" t="s">
        <v>2120</v>
      </c>
      <c r="I172" s="211" t="s">
        <v>2055</v>
      </c>
      <c r="J172" s="211">
        <v>50</v>
      </c>
      <c r="K172" s="253"/>
    </row>
    <row r="173" spans="2:11" ht="15" customHeight="1">
      <c r="B173" s="232"/>
      <c r="C173" s="211" t="s">
        <v>2061</v>
      </c>
      <c r="D173" s="211"/>
      <c r="E173" s="211"/>
      <c r="F173" s="231" t="s">
        <v>2053</v>
      </c>
      <c r="G173" s="211"/>
      <c r="H173" s="211" t="s">
        <v>2120</v>
      </c>
      <c r="I173" s="211" t="s">
        <v>2063</v>
      </c>
      <c r="J173" s="211"/>
      <c r="K173" s="253"/>
    </row>
    <row r="174" spans="2:11" ht="15" customHeight="1">
      <c r="B174" s="232"/>
      <c r="C174" s="211" t="s">
        <v>2072</v>
      </c>
      <c r="D174" s="211"/>
      <c r="E174" s="211"/>
      <c r="F174" s="231" t="s">
        <v>2059</v>
      </c>
      <c r="G174" s="211"/>
      <c r="H174" s="211" t="s">
        <v>2120</v>
      </c>
      <c r="I174" s="211" t="s">
        <v>2055</v>
      </c>
      <c r="J174" s="211">
        <v>50</v>
      </c>
      <c r="K174" s="253"/>
    </row>
    <row r="175" spans="2:11" ht="15" customHeight="1">
      <c r="B175" s="232"/>
      <c r="C175" s="211" t="s">
        <v>2080</v>
      </c>
      <c r="D175" s="211"/>
      <c r="E175" s="211"/>
      <c r="F175" s="231" t="s">
        <v>2059</v>
      </c>
      <c r="G175" s="211"/>
      <c r="H175" s="211" t="s">
        <v>2120</v>
      </c>
      <c r="I175" s="211" t="s">
        <v>2055</v>
      </c>
      <c r="J175" s="211">
        <v>50</v>
      </c>
      <c r="K175" s="253"/>
    </row>
    <row r="176" spans="2:11" ht="15" customHeight="1">
      <c r="B176" s="232"/>
      <c r="C176" s="211" t="s">
        <v>2078</v>
      </c>
      <c r="D176" s="211"/>
      <c r="E176" s="211"/>
      <c r="F176" s="231" t="s">
        <v>2059</v>
      </c>
      <c r="G176" s="211"/>
      <c r="H176" s="211" t="s">
        <v>2120</v>
      </c>
      <c r="I176" s="211" t="s">
        <v>2055</v>
      </c>
      <c r="J176" s="211">
        <v>50</v>
      </c>
      <c r="K176" s="253"/>
    </row>
    <row r="177" spans="2:11" ht="15" customHeight="1">
      <c r="B177" s="232"/>
      <c r="C177" s="211" t="s">
        <v>125</v>
      </c>
      <c r="D177" s="211"/>
      <c r="E177" s="211"/>
      <c r="F177" s="231" t="s">
        <v>2053</v>
      </c>
      <c r="G177" s="211"/>
      <c r="H177" s="211" t="s">
        <v>2121</v>
      </c>
      <c r="I177" s="211" t="s">
        <v>2122</v>
      </c>
      <c r="J177" s="211"/>
      <c r="K177" s="253"/>
    </row>
    <row r="178" spans="2:11" ht="15" customHeight="1">
      <c r="B178" s="232"/>
      <c r="C178" s="211" t="s">
        <v>59</v>
      </c>
      <c r="D178" s="211"/>
      <c r="E178" s="211"/>
      <c r="F178" s="231" t="s">
        <v>2053</v>
      </c>
      <c r="G178" s="211"/>
      <c r="H178" s="211" t="s">
        <v>2123</v>
      </c>
      <c r="I178" s="211" t="s">
        <v>2124</v>
      </c>
      <c r="J178" s="211">
        <v>1</v>
      </c>
      <c r="K178" s="253"/>
    </row>
    <row r="179" spans="2:11" ht="15" customHeight="1">
      <c r="B179" s="232"/>
      <c r="C179" s="211" t="s">
        <v>55</v>
      </c>
      <c r="D179" s="211"/>
      <c r="E179" s="211"/>
      <c r="F179" s="231" t="s">
        <v>2053</v>
      </c>
      <c r="G179" s="211"/>
      <c r="H179" s="211" t="s">
        <v>2125</v>
      </c>
      <c r="I179" s="211" t="s">
        <v>2055</v>
      </c>
      <c r="J179" s="211">
        <v>20</v>
      </c>
      <c r="K179" s="253"/>
    </row>
    <row r="180" spans="2:11" ht="15" customHeight="1">
      <c r="B180" s="232"/>
      <c r="C180" s="211" t="s">
        <v>56</v>
      </c>
      <c r="D180" s="211"/>
      <c r="E180" s="211"/>
      <c r="F180" s="231" t="s">
        <v>2053</v>
      </c>
      <c r="G180" s="211"/>
      <c r="H180" s="211" t="s">
        <v>2126</v>
      </c>
      <c r="I180" s="211" t="s">
        <v>2055</v>
      </c>
      <c r="J180" s="211">
        <v>255</v>
      </c>
      <c r="K180" s="253"/>
    </row>
    <row r="181" spans="2:11" ht="15" customHeight="1">
      <c r="B181" s="232"/>
      <c r="C181" s="211" t="s">
        <v>126</v>
      </c>
      <c r="D181" s="211"/>
      <c r="E181" s="211"/>
      <c r="F181" s="231" t="s">
        <v>2053</v>
      </c>
      <c r="G181" s="211"/>
      <c r="H181" s="211" t="s">
        <v>2017</v>
      </c>
      <c r="I181" s="211" t="s">
        <v>2055</v>
      </c>
      <c r="J181" s="211">
        <v>10</v>
      </c>
      <c r="K181" s="253"/>
    </row>
    <row r="182" spans="2:11" ht="15" customHeight="1">
      <c r="B182" s="232"/>
      <c r="C182" s="211" t="s">
        <v>127</v>
      </c>
      <c r="D182" s="211"/>
      <c r="E182" s="211"/>
      <c r="F182" s="231" t="s">
        <v>2053</v>
      </c>
      <c r="G182" s="211"/>
      <c r="H182" s="211" t="s">
        <v>2127</v>
      </c>
      <c r="I182" s="211" t="s">
        <v>2088</v>
      </c>
      <c r="J182" s="211"/>
      <c r="K182" s="253"/>
    </row>
    <row r="183" spans="2:11" ht="15" customHeight="1">
      <c r="B183" s="232"/>
      <c r="C183" s="211" t="s">
        <v>2128</v>
      </c>
      <c r="D183" s="211"/>
      <c r="E183" s="211"/>
      <c r="F183" s="231" t="s">
        <v>2053</v>
      </c>
      <c r="G183" s="211"/>
      <c r="H183" s="211" t="s">
        <v>2129</v>
      </c>
      <c r="I183" s="211" t="s">
        <v>2088</v>
      </c>
      <c r="J183" s="211"/>
      <c r="K183" s="253"/>
    </row>
    <row r="184" spans="2:11" ht="15" customHeight="1">
      <c r="B184" s="232"/>
      <c r="C184" s="211" t="s">
        <v>2117</v>
      </c>
      <c r="D184" s="211"/>
      <c r="E184" s="211"/>
      <c r="F184" s="231" t="s">
        <v>2053</v>
      </c>
      <c r="G184" s="211"/>
      <c r="H184" s="211" t="s">
        <v>2130</v>
      </c>
      <c r="I184" s="211" t="s">
        <v>2088</v>
      </c>
      <c r="J184" s="211"/>
      <c r="K184" s="253"/>
    </row>
    <row r="185" spans="2:11" ht="15" customHeight="1">
      <c r="B185" s="232"/>
      <c r="C185" s="211" t="s">
        <v>129</v>
      </c>
      <c r="D185" s="211"/>
      <c r="E185" s="211"/>
      <c r="F185" s="231" t="s">
        <v>2059</v>
      </c>
      <c r="G185" s="211"/>
      <c r="H185" s="211" t="s">
        <v>2131</v>
      </c>
      <c r="I185" s="211" t="s">
        <v>2055</v>
      </c>
      <c r="J185" s="211">
        <v>50</v>
      </c>
      <c r="K185" s="253"/>
    </row>
    <row r="186" spans="2:11" ht="15" customHeight="1">
      <c r="B186" s="232"/>
      <c r="C186" s="211" t="s">
        <v>2132</v>
      </c>
      <c r="D186" s="211"/>
      <c r="E186" s="211"/>
      <c r="F186" s="231" t="s">
        <v>2059</v>
      </c>
      <c r="G186" s="211"/>
      <c r="H186" s="211" t="s">
        <v>2133</v>
      </c>
      <c r="I186" s="211" t="s">
        <v>2134</v>
      </c>
      <c r="J186" s="211"/>
      <c r="K186" s="253"/>
    </row>
    <row r="187" spans="2:11" ht="15" customHeight="1">
      <c r="B187" s="232"/>
      <c r="C187" s="211" t="s">
        <v>2135</v>
      </c>
      <c r="D187" s="211"/>
      <c r="E187" s="211"/>
      <c r="F187" s="231" t="s">
        <v>2059</v>
      </c>
      <c r="G187" s="211"/>
      <c r="H187" s="211" t="s">
        <v>2136</v>
      </c>
      <c r="I187" s="211" t="s">
        <v>2134</v>
      </c>
      <c r="J187" s="211"/>
      <c r="K187" s="253"/>
    </row>
    <row r="188" spans="2:11" ht="15" customHeight="1">
      <c r="B188" s="232"/>
      <c r="C188" s="211" t="s">
        <v>2137</v>
      </c>
      <c r="D188" s="211"/>
      <c r="E188" s="211"/>
      <c r="F188" s="231" t="s">
        <v>2059</v>
      </c>
      <c r="G188" s="211"/>
      <c r="H188" s="211" t="s">
        <v>2138</v>
      </c>
      <c r="I188" s="211" t="s">
        <v>2134</v>
      </c>
      <c r="J188" s="211"/>
      <c r="K188" s="253"/>
    </row>
    <row r="189" spans="2:11" ht="15" customHeight="1">
      <c r="B189" s="232"/>
      <c r="C189" s="265" t="s">
        <v>2139</v>
      </c>
      <c r="D189" s="211"/>
      <c r="E189" s="211"/>
      <c r="F189" s="231" t="s">
        <v>2059</v>
      </c>
      <c r="G189" s="211"/>
      <c r="H189" s="211" t="s">
        <v>2140</v>
      </c>
      <c r="I189" s="211" t="s">
        <v>2141</v>
      </c>
      <c r="J189" s="266" t="s">
        <v>2142</v>
      </c>
      <c r="K189" s="253"/>
    </row>
    <row r="190" spans="2:11" ht="15" customHeight="1">
      <c r="B190" s="232"/>
      <c r="C190" s="217" t="s">
        <v>44</v>
      </c>
      <c r="D190" s="211"/>
      <c r="E190" s="211"/>
      <c r="F190" s="231" t="s">
        <v>2053</v>
      </c>
      <c r="G190" s="211"/>
      <c r="H190" s="208" t="s">
        <v>2143</v>
      </c>
      <c r="I190" s="211" t="s">
        <v>2144</v>
      </c>
      <c r="J190" s="211"/>
      <c r="K190" s="253"/>
    </row>
    <row r="191" spans="2:11" ht="15" customHeight="1">
      <c r="B191" s="232"/>
      <c r="C191" s="217" t="s">
        <v>2145</v>
      </c>
      <c r="D191" s="211"/>
      <c r="E191" s="211"/>
      <c r="F191" s="231" t="s">
        <v>2053</v>
      </c>
      <c r="G191" s="211"/>
      <c r="H191" s="211" t="s">
        <v>2146</v>
      </c>
      <c r="I191" s="211" t="s">
        <v>2088</v>
      </c>
      <c r="J191" s="211"/>
      <c r="K191" s="253"/>
    </row>
    <row r="192" spans="2:11" ht="15" customHeight="1">
      <c r="B192" s="232"/>
      <c r="C192" s="217" t="s">
        <v>2147</v>
      </c>
      <c r="D192" s="211"/>
      <c r="E192" s="211"/>
      <c r="F192" s="231" t="s">
        <v>2053</v>
      </c>
      <c r="G192" s="211"/>
      <c r="H192" s="211" t="s">
        <v>2148</v>
      </c>
      <c r="I192" s="211" t="s">
        <v>2088</v>
      </c>
      <c r="J192" s="211"/>
      <c r="K192" s="253"/>
    </row>
    <row r="193" spans="2:11" ht="15" customHeight="1">
      <c r="B193" s="232"/>
      <c r="C193" s="217" t="s">
        <v>2149</v>
      </c>
      <c r="D193" s="211"/>
      <c r="E193" s="211"/>
      <c r="F193" s="231" t="s">
        <v>2059</v>
      </c>
      <c r="G193" s="211"/>
      <c r="H193" s="211" t="s">
        <v>2150</v>
      </c>
      <c r="I193" s="211" t="s">
        <v>2088</v>
      </c>
      <c r="J193" s="211"/>
      <c r="K193" s="253"/>
    </row>
    <row r="194" spans="2:11" ht="15" customHeight="1">
      <c r="B194" s="259"/>
      <c r="C194" s="267"/>
      <c r="D194" s="241"/>
      <c r="E194" s="241"/>
      <c r="F194" s="241"/>
      <c r="G194" s="241"/>
      <c r="H194" s="241"/>
      <c r="I194" s="241"/>
      <c r="J194" s="241"/>
      <c r="K194" s="260"/>
    </row>
    <row r="195" spans="2:11" ht="18.75" customHeight="1">
      <c r="B195" s="208"/>
      <c r="C195" s="211"/>
      <c r="D195" s="211"/>
      <c r="E195" s="211"/>
      <c r="F195" s="231"/>
      <c r="G195" s="211"/>
      <c r="H195" s="211"/>
      <c r="I195" s="211"/>
      <c r="J195" s="211"/>
      <c r="K195" s="208"/>
    </row>
    <row r="196" spans="2:11" ht="18.75" customHeight="1">
      <c r="B196" s="208"/>
      <c r="C196" s="211"/>
      <c r="D196" s="211"/>
      <c r="E196" s="211"/>
      <c r="F196" s="231"/>
      <c r="G196" s="211"/>
      <c r="H196" s="211"/>
      <c r="I196" s="211"/>
      <c r="J196" s="211"/>
      <c r="K196" s="208"/>
    </row>
    <row r="197" spans="2:11" ht="18.75" customHeight="1">
      <c r="B197" s="218"/>
      <c r="C197" s="218"/>
      <c r="D197" s="218"/>
      <c r="E197" s="218"/>
      <c r="F197" s="218"/>
      <c r="G197" s="218"/>
      <c r="H197" s="218"/>
      <c r="I197" s="218"/>
      <c r="J197" s="218"/>
      <c r="K197" s="218"/>
    </row>
    <row r="198" spans="2:11" ht="13.5">
      <c r="B198" s="200"/>
      <c r="C198" s="201"/>
      <c r="D198" s="201"/>
      <c r="E198" s="201"/>
      <c r="F198" s="201"/>
      <c r="G198" s="201"/>
      <c r="H198" s="201"/>
      <c r="I198" s="201"/>
      <c r="J198" s="201"/>
      <c r="K198" s="202"/>
    </row>
    <row r="199" spans="2:11" ht="21">
      <c r="B199" s="203"/>
      <c r="C199" s="328" t="s">
        <v>2151</v>
      </c>
      <c r="D199" s="328"/>
      <c r="E199" s="328"/>
      <c r="F199" s="328"/>
      <c r="G199" s="328"/>
      <c r="H199" s="328"/>
      <c r="I199" s="328"/>
      <c r="J199" s="328"/>
      <c r="K199" s="204"/>
    </row>
    <row r="200" spans="2:11" ht="25.5" customHeight="1">
      <c r="B200" s="203"/>
      <c r="C200" s="268" t="s">
        <v>2152</v>
      </c>
      <c r="D200" s="268"/>
      <c r="E200" s="268"/>
      <c r="F200" s="268" t="s">
        <v>2153</v>
      </c>
      <c r="G200" s="269"/>
      <c r="H200" s="327" t="s">
        <v>2154</v>
      </c>
      <c r="I200" s="327"/>
      <c r="J200" s="327"/>
      <c r="K200" s="204"/>
    </row>
    <row r="201" spans="2:11" ht="5.25" customHeight="1">
      <c r="B201" s="232"/>
      <c r="C201" s="229"/>
      <c r="D201" s="229"/>
      <c r="E201" s="229"/>
      <c r="F201" s="229"/>
      <c r="G201" s="211"/>
      <c r="H201" s="229"/>
      <c r="I201" s="229"/>
      <c r="J201" s="229"/>
      <c r="K201" s="253"/>
    </row>
    <row r="202" spans="2:11" ht="15" customHeight="1">
      <c r="B202" s="232"/>
      <c r="C202" s="211" t="s">
        <v>2144</v>
      </c>
      <c r="D202" s="211"/>
      <c r="E202" s="211"/>
      <c r="F202" s="231" t="s">
        <v>45</v>
      </c>
      <c r="G202" s="211"/>
      <c r="H202" s="326" t="s">
        <v>2155</v>
      </c>
      <c r="I202" s="326"/>
      <c r="J202" s="326"/>
      <c r="K202" s="253"/>
    </row>
    <row r="203" spans="2:11" ht="15" customHeight="1">
      <c r="B203" s="232"/>
      <c r="C203" s="238"/>
      <c r="D203" s="211"/>
      <c r="E203" s="211"/>
      <c r="F203" s="231" t="s">
        <v>46</v>
      </c>
      <c r="G203" s="211"/>
      <c r="H203" s="326" t="s">
        <v>2156</v>
      </c>
      <c r="I203" s="326"/>
      <c r="J203" s="326"/>
      <c r="K203" s="253"/>
    </row>
    <row r="204" spans="2:11" ht="15" customHeight="1">
      <c r="B204" s="232"/>
      <c r="C204" s="238"/>
      <c r="D204" s="211"/>
      <c r="E204" s="211"/>
      <c r="F204" s="231" t="s">
        <v>49</v>
      </c>
      <c r="G204" s="211"/>
      <c r="H204" s="326" t="s">
        <v>2157</v>
      </c>
      <c r="I204" s="326"/>
      <c r="J204" s="326"/>
      <c r="K204" s="253"/>
    </row>
    <row r="205" spans="2:11" ht="15" customHeight="1">
      <c r="B205" s="232"/>
      <c r="C205" s="211"/>
      <c r="D205" s="211"/>
      <c r="E205" s="211"/>
      <c r="F205" s="231" t="s">
        <v>47</v>
      </c>
      <c r="G205" s="211"/>
      <c r="H205" s="326" t="s">
        <v>2158</v>
      </c>
      <c r="I205" s="326"/>
      <c r="J205" s="326"/>
      <c r="K205" s="253"/>
    </row>
    <row r="206" spans="2:11" ht="15" customHeight="1">
      <c r="B206" s="232"/>
      <c r="C206" s="211"/>
      <c r="D206" s="211"/>
      <c r="E206" s="211"/>
      <c r="F206" s="231" t="s">
        <v>48</v>
      </c>
      <c r="G206" s="211"/>
      <c r="H206" s="326" t="s">
        <v>2159</v>
      </c>
      <c r="I206" s="326"/>
      <c r="J206" s="326"/>
      <c r="K206" s="253"/>
    </row>
    <row r="207" spans="2:11" ht="15" customHeight="1">
      <c r="B207" s="232"/>
      <c r="C207" s="211"/>
      <c r="D207" s="211"/>
      <c r="E207" s="211"/>
      <c r="F207" s="231"/>
      <c r="G207" s="211"/>
      <c r="H207" s="211"/>
      <c r="I207" s="211"/>
      <c r="J207" s="211"/>
      <c r="K207" s="253"/>
    </row>
    <row r="208" spans="2:11" ht="15" customHeight="1">
      <c r="B208" s="232"/>
      <c r="C208" s="211" t="s">
        <v>2100</v>
      </c>
      <c r="D208" s="211"/>
      <c r="E208" s="211"/>
      <c r="F208" s="231" t="s">
        <v>81</v>
      </c>
      <c r="G208" s="211"/>
      <c r="H208" s="326" t="s">
        <v>2160</v>
      </c>
      <c r="I208" s="326"/>
      <c r="J208" s="326"/>
      <c r="K208" s="253"/>
    </row>
    <row r="209" spans="2:11" ht="15" customHeight="1">
      <c r="B209" s="232"/>
      <c r="C209" s="238"/>
      <c r="D209" s="211"/>
      <c r="E209" s="211"/>
      <c r="F209" s="231" t="s">
        <v>1995</v>
      </c>
      <c r="G209" s="211"/>
      <c r="H209" s="326" t="s">
        <v>1996</v>
      </c>
      <c r="I209" s="326"/>
      <c r="J209" s="326"/>
      <c r="K209" s="253"/>
    </row>
    <row r="210" spans="2:11" ht="15" customHeight="1">
      <c r="B210" s="232"/>
      <c r="C210" s="211"/>
      <c r="D210" s="211"/>
      <c r="E210" s="211"/>
      <c r="F210" s="231" t="s">
        <v>1993</v>
      </c>
      <c r="G210" s="211"/>
      <c r="H210" s="326" t="s">
        <v>2161</v>
      </c>
      <c r="I210" s="326"/>
      <c r="J210" s="326"/>
      <c r="K210" s="253"/>
    </row>
    <row r="211" spans="2:11" ht="15" customHeight="1">
      <c r="B211" s="270"/>
      <c r="C211" s="238"/>
      <c r="D211" s="238"/>
      <c r="E211" s="238"/>
      <c r="F211" s="231" t="s">
        <v>1997</v>
      </c>
      <c r="G211" s="217"/>
      <c r="H211" s="325" t="s">
        <v>1998</v>
      </c>
      <c r="I211" s="325"/>
      <c r="J211" s="325"/>
      <c r="K211" s="271"/>
    </row>
    <row r="212" spans="2:11" ht="15" customHeight="1">
      <c r="B212" s="270"/>
      <c r="C212" s="238"/>
      <c r="D212" s="238"/>
      <c r="E212" s="238"/>
      <c r="F212" s="231" t="s">
        <v>1999</v>
      </c>
      <c r="G212" s="217"/>
      <c r="H212" s="325" t="s">
        <v>1892</v>
      </c>
      <c r="I212" s="325"/>
      <c r="J212" s="325"/>
      <c r="K212" s="271"/>
    </row>
    <row r="213" spans="2:11" ht="15" customHeight="1">
      <c r="B213" s="270"/>
      <c r="C213" s="238"/>
      <c r="D213" s="238"/>
      <c r="E213" s="238"/>
      <c r="F213" s="272"/>
      <c r="G213" s="217"/>
      <c r="H213" s="273"/>
      <c r="I213" s="273"/>
      <c r="J213" s="273"/>
      <c r="K213" s="271"/>
    </row>
    <row r="214" spans="2:11" ht="15" customHeight="1">
      <c r="B214" s="270"/>
      <c r="C214" s="211" t="s">
        <v>2124</v>
      </c>
      <c r="D214" s="238"/>
      <c r="E214" s="238"/>
      <c r="F214" s="231">
        <v>1</v>
      </c>
      <c r="G214" s="217"/>
      <c r="H214" s="325" t="s">
        <v>2162</v>
      </c>
      <c r="I214" s="325"/>
      <c r="J214" s="325"/>
      <c r="K214" s="271"/>
    </row>
    <row r="215" spans="2:11" ht="15" customHeight="1">
      <c r="B215" s="270"/>
      <c r="C215" s="238"/>
      <c r="D215" s="238"/>
      <c r="E215" s="238"/>
      <c r="F215" s="231">
        <v>2</v>
      </c>
      <c r="G215" s="217"/>
      <c r="H215" s="325" t="s">
        <v>2163</v>
      </c>
      <c r="I215" s="325"/>
      <c r="J215" s="325"/>
      <c r="K215" s="271"/>
    </row>
    <row r="216" spans="2:11" ht="15" customHeight="1">
      <c r="B216" s="270"/>
      <c r="C216" s="238"/>
      <c r="D216" s="238"/>
      <c r="E216" s="238"/>
      <c r="F216" s="231">
        <v>3</v>
      </c>
      <c r="G216" s="217"/>
      <c r="H216" s="325" t="s">
        <v>2164</v>
      </c>
      <c r="I216" s="325"/>
      <c r="J216" s="325"/>
      <c r="K216" s="271"/>
    </row>
    <row r="217" spans="2:11" ht="15" customHeight="1">
      <c r="B217" s="270"/>
      <c r="C217" s="238"/>
      <c r="D217" s="238"/>
      <c r="E217" s="238"/>
      <c r="F217" s="231">
        <v>4</v>
      </c>
      <c r="G217" s="217"/>
      <c r="H217" s="325" t="s">
        <v>2165</v>
      </c>
      <c r="I217" s="325"/>
      <c r="J217" s="325"/>
      <c r="K217" s="271"/>
    </row>
    <row r="218" spans="2:11" ht="12.75" customHeight="1">
      <c r="B218" s="274"/>
      <c r="C218" s="275"/>
      <c r="D218" s="275"/>
      <c r="E218" s="275"/>
      <c r="F218" s="275"/>
      <c r="G218" s="275"/>
      <c r="H218" s="275"/>
      <c r="I218" s="275"/>
      <c r="J218" s="275"/>
      <c r="K218" s="276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01 - Oprava fasády, kl...</vt:lpstr>
      <vt:lpstr>SO 02 - Ostatní venkovní ...</vt:lpstr>
      <vt:lpstr>SO 03 - Oprava vnitřních ...</vt:lpstr>
      <vt:lpstr>SO 04 - Elektroinstalace</vt:lpstr>
      <vt:lpstr>SO 05 - Odstranění přebyt...</vt:lpstr>
      <vt:lpstr>SO 06 - VRN</vt:lpstr>
      <vt:lpstr>Pokyny pro vyplnění</vt:lpstr>
      <vt:lpstr>'Rekapitulace stavby'!Názvy_tisku</vt:lpstr>
      <vt:lpstr>'SO 01 - Oprava fasády, kl...'!Názvy_tisku</vt:lpstr>
      <vt:lpstr>'SO 02 - Ostatní venkovní ...'!Názvy_tisku</vt:lpstr>
      <vt:lpstr>'SO 03 - Oprava vnitřních ...'!Názvy_tisku</vt:lpstr>
      <vt:lpstr>'SO 04 - Elektroinstalace'!Názvy_tisku</vt:lpstr>
      <vt:lpstr>'SO 05 - Odstranění přebyt...'!Názvy_tisku</vt:lpstr>
      <vt:lpstr>'SO 06 - VRN'!Názvy_tisku</vt:lpstr>
      <vt:lpstr>'Pokyny pro vyplnění'!Oblast_tisku</vt:lpstr>
      <vt:lpstr>'Rekapitulace stavby'!Oblast_tisku</vt:lpstr>
      <vt:lpstr>'SO 01 - Oprava fasády, kl...'!Oblast_tisku</vt:lpstr>
      <vt:lpstr>'SO 02 - Ostatní venkovní ...'!Oblast_tisku</vt:lpstr>
      <vt:lpstr>'SO 03 - Oprava vnitřních ...'!Oblast_tisku</vt:lpstr>
      <vt:lpstr>'SO 04 - Elektroinstalace'!Oblast_tisku</vt:lpstr>
      <vt:lpstr>'SO 05 - Odstranění přebyt...'!Oblast_tisku</vt:lpstr>
      <vt:lpstr>'SO 06 -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Svobodová Kamila</dc:creator>
  <cp:lastModifiedBy>Svobodová Kamila</cp:lastModifiedBy>
  <dcterms:created xsi:type="dcterms:W3CDTF">2019-03-08T07:11:37Z</dcterms:created>
  <dcterms:modified xsi:type="dcterms:W3CDTF">2019-03-08T07:45:12Z</dcterms:modified>
</cp:coreProperties>
</file>