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 activeTab="1"/>
  </bookViews>
  <sheets>
    <sheet name="Rekapitulace stavby" sheetId="1" r:id="rId1"/>
    <sheet name="SO 1 - Soupis položek" sheetId="2" r:id="rId2"/>
  </sheets>
  <definedNames>
    <definedName name="_xlnm._FilterDatabase" localSheetId="1" hidden="1">'SO 1 - Soupis položek'!$C$78:$K$673</definedName>
    <definedName name="_xlnm.Print_Titles" localSheetId="0">'Rekapitulace stavby'!$52:$52</definedName>
    <definedName name="_xlnm.Print_Titles" localSheetId="1">'SO 1 - Soupis položek'!$78:$78</definedName>
    <definedName name="_xlnm.Print_Area" localSheetId="0">'Rekapitulace stavby'!$D$4:$AO$36,'Rekapitulace stavby'!$C$42:$AQ$56</definedName>
    <definedName name="_xlnm.Print_Area" localSheetId="1">'SO 1 - Soupis položek'!$C$4:$J$39,'SO 1 - Soupis položek'!$C$45:$J$60,'SO 1 - Soupis položek'!$C$66:$K$673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672" i="2"/>
  <c r="BH672" i="2"/>
  <c r="BG672" i="2"/>
  <c r="BF672" i="2"/>
  <c r="T672" i="2"/>
  <c r="R672" i="2"/>
  <c r="P672" i="2"/>
  <c r="BK672" i="2"/>
  <c r="J672" i="2"/>
  <c r="BE672" i="2"/>
  <c r="BI670" i="2"/>
  <c r="BH670" i="2"/>
  <c r="BG670" i="2"/>
  <c r="BF670" i="2"/>
  <c r="T670" i="2"/>
  <c r="R670" i="2"/>
  <c r="P670" i="2"/>
  <c r="BK670" i="2"/>
  <c r="J670" i="2"/>
  <c r="BE670" i="2"/>
  <c r="BI668" i="2"/>
  <c r="BH668" i="2"/>
  <c r="BG668" i="2"/>
  <c r="BF668" i="2"/>
  <c r="T668" i="2"/>
  <c r="R668" i="2"/>
  <c r="P668" i="2"/>
  <c r="BK668" i="2"/>
  <c r="J668" i="2"/>
  <c r="BE668" i="2"/>
  <c r="BI666" i="2"/>
  <c r="BH666" i="2"/>
  <c r="BG666" i="2"/>
  <c r="BF666" i="2"/>
  <c r="T666" i="2"/>
  <c r="R666" i="2"/>
  <c r="P666" i="2"/>
  <c r="BK666" i="2"/>
  <c r="J666" i="2"/>
  <c r="BE666" i="2"/>
  <c r="BI664" i="2"/>
  <c r="BH664" i="2"/>
  <c r="BG664" i="2"/>
  <c r="BF664" i="2"/>
  <c r="T664" i="2"/>
  <c r="R664" i="2"/>
  <c r="P664" i="2"/>
  <c r="BK664" i="2"/>
  <c r="J664" i="2"/>
  <c r="BE664" i="2"/>
  <c r="BI662" i="2"/>
  <c r="BH662" i="2"/>
  <c r="BG662" i="2"/>
  <c r="BF662" i="2"/>
  <c r="T662" i="2"/>
  <c r="R662" i="2"/>
  <c r="P662" i="2"/>
  <c r="BK662" i="2"/>
  <c r="J662" i="2"/>
  <c r="BE662" i="2"/>
  <c r="BI660" i="2"/>
  <c r="BH660" i="2"/>
  <c r="BG660" i="2"/>
  <c r="BF660" i="2"/>
  <c r="T660" i="2"/>
  <c r="R660" i="2"/>
  <c r="P660" i="2"/>
  <c r="BK660" i="2"/>
  <c r="J660" i="2"/>
  <c r="BE660" i="2"/>
  <c r="BI658" i="2"/>
  <c r="BH658" i="2"/>
  <c r="BG658" i="2"/>
  <c r="BF658" i="2"/>
  <c r="T658" i="2"/>
  <c r="R658" i="2"/>
  <c r="P658" i="2"/>
  <c r="BK658" i="2"/>
  <c r="J658" i="2"/>
  <c r="BE658" i="2"/>
  <c r="BI656" i="2"/>
  <c r="BH656" i="2"/>
  <c r="BG656" i="2"/>
  <c r="BF656" i="2"/>
  <c r="T656" i="2"/>
  <c r="R656" i="2"/>
  <c r="P656" i="2"/>
  <c r="BK656" i="2"/>
  <c r="J656" i="2"/>
  <c r="BE656" i="2"/>
  <c r="BI654" i="2"/>
  <c r="BH654" i="2"/>
  <c r="BG654" i="2"/>
  <c r="BF654" i="2"/>
  <c r="T654" i="2"/>
  <c r="R654" i="2"/>
  <c r="P654" i="2"/>
  <c r="BK654" i="2"/>
  <c r="J654" i="2"/>
  <c r="BE654" i="2"/>
  <c r="BI652" i="2"/>
  <c r="BH652" i="2"/>
  <c r="BG652" i="2"/>
  <c r="BF652" i="2"/>
  <c r="T652" i="2"/>
  <c r="R652" i="2"/>
  <c r="P652" i="2"/>
  <c r="BK652" i="2"/>
  <c r="J652" i="2"/>
  <c r="BE652" i="2"/>
  <c r="BI650" i="2"/>
  <c r="BH650" i="2"/>
  <c r="BG650" i="2"/>
  <c r="BF650" i="2"/>
  <c r="T650" i="2"/>
  <c r="R650" i="2"/>
  <c r="P650" i="2"/>
  <c r="BK650" i="2"/>
  <c r="J650" i="2"/>
  <c r="BE650" i="2"/>
  <c r="BI648" i="2"/>
  <c r="BH648" i="2"/>
  <c r="BG648" i="2"/>
  <c r="BF648" i="2"/>
  <c r="T648" i="2"/>
  <c r="R648" i="2"/>
  <c r="P648" i="2"/>
  <c r="BK648" i="2"/>
  <c r="J648" i="2"/>
  <c r="BE648" i="2"/>
  <c r="BI646" i="2"/>
  <c r="BH646" i="2"/>
  <c r="BG646" i="2"/>
  <c r="BF646" i="2"/>
  <c r="T646" i="2"/>
  <c r="R646" i="2"/>
  <c r="P646" i="2"/>
  <c r="BK646" i="2"/>
  <c r="J646" i="2"/>
  <c r="BE646" i="2"/>
  <c r="BI644" i="2"/>
  <c r="BH644" i="2"/>
  <c r="BG644" i="2"/>
  <c r="BF644" i="2"/>
  <c r="T644" i="2"/>
  <c r="R644" i="2"/>
  <c r="P644" i="2"/>
  <c r="BK644" i="2"/>
  <c r="J644" i="2"/>
  <c r="BE644" i="2"/>
  <c r="BI642" i="2"/>
  <c r="BH642" i="2"/>
  <c r="BG642" i="2"/>
  <c r="BF642" i="2"/>
  <c r="T642" i="2"/>
  <c r="R642" i="2"/>
  <c r="P642" i="2"/>
  <c r="BK642" i="2"/>
  <c r="J642" i="2"/>
  <c r="BE642" i="2"/>
  <c r="BI640" i="2"/>
  <c r="BH640" i="2"/>
  <c r="BG640" i="2"/>
  <c r="BF640" i="2"/>
  <c r="T640" i="2"/>
  <c r="R640" i="2"/>
  <c r="P640" i="2"/>
  <c r="BK640" i="2"/>
  <c r="J640" i="2"/>
  <c r="BE640" i="2"/>
  <c r="BI638" i="2"/>
  <c r="BH638" i="2"/>
  <c r="BG638" i="2"/>
  <c r="BF638" i="2"/>
  <c r="T638" i="2"/>
  <c r="R638" i="2"/>
  <c r="P638" i="2"/>
  <c r="BK638" i="2"/>
  <c r="J638" i="2"/>
  <c r="BE638" i="2"/>
  <c r="BI636" i="2"/>
  <c r="BH636" i="2"/>
  <c r="BG636" i="2"/>
  <c r="BF636" i="2"/>
  <c r="T636" i="2"/>
  <c r="R636" i="2"/>
  <c r="P636" i="2"/>
  <c r="BK636" i="2"/>
  <c r="J636" i="2"/>
  <c r="BE636" i="2"/>
  <c r="BI634" i="2"/>
  <c r="BH634" i="2"/>
  <c r="BG634" i="2"/>
  <c r="BF634" i="2"/>
  <c r="T634" i="2"/>
  <c r="R634" i="2"/>
  <c r="P634" i="2"/>
  <c r="BK634" i="2"/>
  <c r="J634" i="2"/>
  <c r="BE634" i="2"/>
  <c r="BI632" i="2"/>
  <c r="BH632" i="2"/>
  <c r="BG632" i="2"/>
  <c r="BF632" i="2"/>
  <c r="T632" i="2"/>
  <c r="R632" i="2"/>
  <c r="P632" i="2"/>
  <c r="BK632" i="2"/>
  <c r="J632" i="2"/>
  <c r="BE632" i="2"/>
  <c r="BI630" i="2"/>
  <c r="BH630" i="2"/>
  <c r="BG630" i="2"/>
  <c r="BF630" i="2"/>
  <c r="T630" i="2"/>
  <c r="R630" i="2"/>
  <c r="P630" i="2"/>
  <c r="BK630" i="2"/>
  <c r="J630" i="2"/>
  <c r="BE630" i="2"/>
  <c r="BI628" i="2"/>
  <c r="BH628" i="2"/>
  <c r="BG628" i="2"/>
  <c r="BF628" i="2"/>
  <c r="T628" i="2"/>
  <c r="R628" i="2"/>
  <c r="P628" i="2"/>
  <c r="BK628" i="2"/>
  <c r="J628" i="2"/>
  <c r="BE628" i="2"/>
  <c r="BI626" i="2"/>
  <c r="BH626" i="2"/>
  <c r="BG626" i="2"/>
  <c r="BF626" i="2"/>
  <c r="T626" i="2"/>
  <c r="R626" i="2"/>
  <c r="P626" i="2"/>
  <c r="BK626" i="2"/>
  <c r="J626" i="2"/>
  <c r="BE626" i="2"/>
  <c r="BI624" i="2"/>
  <c r="BH624" i="2"/>
  <c r="BG624" i="2"/>
  <c r="BF624" i="2"/>
  <c r="T624" i="2"/>
  <c r="R624" i="2"/>
  <c r="P624" i="2"/>
  <c r="BK624" i="2"/>
  <c r="J624" i="2"/>
  <c r="BE624" i="2"/>
  <c r="BI622" i="2"/>
  <c r="BH622" i="2"/>
  <c r="BG622" i="2"/>
  <c r="BF622" i="2"/>
  <c r="T622" i="2"/>
  <c r="R622" i="2"/>
  <c r="P622" i="2"/>
  <c r="BK622" i="2"/>
  <c r="J622" i="2"/>
  <c r="BE622" i="2"/>
  <c r="BI620" i="2"/>
  <c r="BH620" i="2"/>
  <c r="BG620" i="2"/>
  <c r="BF620" i="2"/>
  <c r="T620" i="2"/>
  <c r="R620" i="2"/>
  <c r="P620" i="2"/>
  <c r="BK620" i="2"/>
  <c r="J620" i="2"/>
  <c r="BE620" i="2"/>
  <c r="BI618" i="2"/>
  <c r="BH618" i="2"/>
  <c r="BG618" i="2"/>
  <c r="BF618" i="2"/>
  <c r="T618" i="2"/>
  <c r="R618" i="2"/>
  <c r="P618" i="2"/>
  <c r="BK618" i="2"/>
  <c r="J618" i="2"/>
  <c r="BE618" i="2"/>
  <c r="BI616" i="2"/>
  <c r="BH616" i="2"/>
  <c r="BG616" i="2"/>
  <c r="BF616" i="2"/>
  <c r="T616" i="2"/>
  <c r="R616" i="2"/>
  <c r="P616" i="2"/>
  <c r="BK616" i="2"/>
  <c r="J616" i="2"/>
  <c r="BE616" i="2"/>
  <c r="BI614" i="2"/>
  <c r="BH614" i="2"/>
  <c r="BG614" i="2"/>
  <c r="BF614" i="2"/>
  <c r="T614" i="2"/>
  <c r="R614" i="2"/>
  <c r="P614" i="2"/>
  <c r="BK614" i="2"/>
  <c r="J614" i="2"/>
  <c r="BE614" i="2"/>
  <c r="BI612" i="2"/>
  <c r="BH612" i="2"/>
  <c r="BG612" i="2"/>
  <c r="BF612" i="2"/>
  <c r="T612" i="2"/>
  <c r="R612" i="2"/>
  <c r="P612" i="2"/>
  <c r="BK612" i="2"/>
  <c r="J612" i="2"/>
  <c r="BE612" i="2"/>
  <c r="BI610" i="2"/>
  <c r="BH610" i="2"/>
  <c r="BG610" i="2"/>
  <c r="BF610" i="2"/>
  <c r="T610" i="2"/>
  <c r="R610" i="2"/>
  <c r="P610" i="2"/>
  <c r="BK610" i="2"/>
  <c r="J610" i="2"/>
  <c r="BE610" i="2"/>
  <c r="BI608" i="2"/>
  <c r="BH608" i="2"/>
  <c r="BG608" i="2"/>
  <c r="BF608" i="2"/>
  <c r="T608" i="2"/>
  <c r="R608" i="2"/>
  <c r="P608" i="2"/>
  <c r="BK608" i="2"/>
  <c r="J608" i="2"/>
  <c r="BE608" i="2"/>
  <c r="BI606" i="2"/>
  <c r="BH606" i="2"/>
  <c r="BG606" i="2"/>
  <c r="BF606" i="2"/>
  <c r="T606" i="2"/>
  <c r="R606" i="2"/>
  <c r="P606" i="2"/>
  <c r="BK606" i="2"/>
  <c r="J606" i="2"/>
  <c r="BE606" i="2"/>
  <c r="BI604" i="2"/>
  <c r="BH604" i="2"/>
  <c r="BG604" i="2"/>
  <c r="BF604" i="2"/>
  <c r="T604" i="2"/>
  <c r="R604" i="2"/>
  <c r="P604" i="2"/>
  <c r="BK604" i="2"/>
  <c r="J604" i="2"/>
  <c r="BE604" i="2"/>
  <c r="BI602" i="2"/>
  <c r="BH602" i="2"/>
  <c r="BG602" i="2"/>
  <c r="BF602" i="2"/>
  <c r="T602" i="2"/>
  <c r="R602" i="2"/>
  <c r="P602" i="2"/>
  <c r="BK602" i="2"/>
  <c r="J602" i="2"/>
  <c r="BE602" i="2"/>
  <c r="BI600" i="2"/>
  <c r="BH600" i="2"/>
  <c r="BG600" i="2"/>
  <c r="BF600" i="2"/>
  <c r="T600" i="2"/>
  <c r="R600" i="2"/>
  <c r="P600" i="2"/>
  <c r="BK600" i="2"/>
  <c r="J600" i="2"/>
  <c r="BE600" i="2"/>
  <c r="BI598" i="2"/>
  <c r="BH598" i="2"/>
  <c r="BG598" i="2"/>
  <c r="BF598" i="2"/>
  <c r="T598" i="2"/>
  <c r="R598" i="2"/>
  <c r="P598" i="2"/>
  <c r="BK598" i="2"/>
  <c r="J598" i="2"/>
  <c r="BE598" i="2"/>
  <c r="BI596" i="2"/>
  <c r="BH596" i="2"/>
  <c r="BG596" i="2"/>
  <c r="BF596" i="2"/>
  <c r="T596" i="2"/>
  <c r="R596" i="2"/>
  <c r="P596" i="2"/>
  <c r="BK596" i="2"/>
  <c r="J596" i="2"/>
  <c r="BE596" i="2"/>
  <c r="BI594" i="2"/>
  <c r="BH594" i="2"/>
  <c r="BG594" i="2"/>
  <c r="BF594" i="2"/>
  <c r="T594" i="2"/>
  <c r="R594" i="2"/>
  <c r="P594" i="2"/>
  <c r="BK594" i="2"/>
  <c r="J594" i="2"/>
  <c r="BE594" i="2"/>
  <c r="BI592" i="2"/>
  <c r="BH592" i="2"/>
  <c r="BG592" i="2"/>
  <c r="BF592" i="2"/>
  <c r="T592" i="2"/>
  <c r="R592" i="2"/>
  <c r="P592" i="2"/>
  <c r="BK592" i="2"/>
  <c r="J592" i="2"/>
  <c r="BE592" i="2"/>
  <c r="BI590" i="2"/>
  <c r="BH590" i="2"/>
  <c r="BG590" i="2"/>
  <c r="BF590" i="2"/>
  <c r="T590" i="2"/>
  <c r="R590" i="2"/>
  <c r="P590" i="2"/>
  <c r="BK590" i="2"/>
  <c r="J590" i="2"/>
  <c r="BE590" i="2"/>
  <c r="BI588" i="2"/>
  <c r="BH588" i="2"/>
  <c r="BG588" i="2"/>
  <c r="BF588" i="2"/>
  <c r="T588" i="2"/>
  <c r="R588" i="2"/>
  <c r="P588" i="2"/>
  <c r="BK588" i="2"/>
  <c r="J588" i="2"/>
  <c r="BE588" i="2"/>
  <c r="BI586" i="2"/>
  <c r="BH586" i="2"/>
  <c r="BG586" i="2"/>
  <c r="BF586" i="2"/>
  <c r="T586" i="2"/>
  <c r="R586" i="2"/>
  <c r="P586" i="2"/>
  <c r="BK586" i="2"/>
  <c r="J586" i="2"/>
  <c r="BE586" i="2"/>
  <c r="BI584" i="2"/>
  <c r="BH584" i="2"/>
  <c r="BG584" i="2"/>
  <c r="BF584" i="2"/>
  <c r="T584" i="2"/>
  <c r="R584" i="2"/>
  <c r="P584" i="2"/>
  <c r="BK584" i="2"/>
  <c r="J584" i="2"/>
  <c r="BE584" i="2"/>
  <c r="BI582" i="2"/>
  <c r="BH582" i="2"/>
  <c r="BG582" i="2"/>
  <c r="BF582" i="2"/>
  <c r="T582" i="2"/>
  <c r="R582" i="2"/>
  <c r="P582" i="2"/>
  <c r="BK582" i="2"/>
  <c r="J582" i="2"/>
  <c r="BE582" i="2"/>
  <c r="BI580" i="2"/>
  <c r="BH580" i="2"/>
  <c r="BG580" i="2"/>
  <c r="BF580" i="2"/>
  <c r="T580" i="2"/>
  <c r="R580" i="2"/>
  <c r="P580" i="2"/>
  <c r="BK580" i="2"/>
  <c r="J580" i="2"/>
  <c r="BE580" i="2"/>
  <c r="BI578" i="2"/>
  <c r="BH578" i="2"/>
  <c r="BG578" i="2"/>
  <c r="BF578" i="2"/>
  <c r="T578" i="2"/>
  <c r="R578" i="2"/>
  <c r="P578" i="2"/>
  <c r="BK578" i="2"/>
  <c r="J578" i="2"/>
  <c r="BE578" i="2"/>
  <c r="BI576" i="2"/>
  <c r="BH576" i="2"/>
  <c r="BG576" i="2"/>
  <c r="BF576" i="2"/>
  <c r="T576" i="2"/>
  <c r="R576" i="2"/>
  <c r="P576" i="2"/>
  <c r="BK576" i="2"/>
  <c r="J576" i="2"/>
  <c r="BE576" i="2"/>
  <c r="BI574" i="2"/>
  <c r="BH574" i="2"/>
  <c r="BG574" i="2"/>
  <c r="BF574" i="2"/>
  <c r="T574" i="2"/>
  <c r="R574" i="2"/>
  <c r="P574" i="2"/>
  <c r="BK574" i="2"/>
  <c r="J574" i="2"/>
  <c r="BE574" i="2"/>
  <c r="BI572" i="2"/>
  <c r="BH572" i="2"/>
  <c r="BG572" i="2"/>
  <c r="BF572" i="2"/>
  <c r="T572" i="2"/>
  <c r="R572" i="2"/>
  <c r="P572" i="2"/>
  <c r="BK572" i="2"/>
  <c r="J572" i="2"/>
  <c r="BE572" i="2"/>
  <c r="BI570" i="2"/>
  <c r="BH570" i="2"/>
  <c r="BG570" i="2"/>
  <c r="BF570" i="2"/>
  <c r="T570" i="2"/>
  <c r="R570" i="2"/>
  <c r="P570" i="2"/>
  <c r="BK570" i="2"/>
  <c r="J570" i="2"/>
  <c r="BE570" i="2"/>
  <c r="BI568" i="2"/>
  <c r="BH568" i="2"/>
  <c r="BG568" i="2"/>
  <c r="BF568" i="2"/>
  <c r="T568" i="2"/>
  <c r="R568" i="2"/>
  <c r="P568" i="2"/>
  <c r="BK568" i="2"/>
  <c r="J568" i="2"/>
  <c r="BE568" i="2"/>
  <c r="BI566" i="2"/>
  <c r="BH566" i="2"/>
  <c r="BG566" i="2"/>
  <c r="BF566" i="2"/>
  <c r="T566" i="2"/>
  <c r="R566" i="2"/>
  <c r="P566" i="2"/>
  <c r="BK566" i="2"/>
  <c r="J566" i="2"/>
  <c r="BE566" i="2"/>
  <c r="BI564" i="2"/>
  <c r="BH564" i="2"/>
  <c r="BG564" i="2"/>
  <c r="BF564" i="2"/>
  <c r="T564" i="2"/>
  <c r="R564" i="2"/>
  <c r="P564" i="2"/>
  <c r="BK564" i="2"/>
  <c r="J564" i="2"/>
  <c r="BE564" i="2"/>
  <c r="BI562" i="2"/>
  <c r="BH562" i="2"/>
  <c r="BG562" i="2"/>
  <c r="BF562" i="2"/>
  <c r="T562" i="2"/>
  <c r="R562" i="2"/>
  <c r="P562" i="2"/>
  <c r="BK562" i="2"/>
  <c r="J562" i="2"/>
  <c r="BE562" i="2"/>
  <c r="BI560" i="2"/>
  <c r="BH560" i="2"/>
  <c r="BG560" i="2"/>
  <c r="BF560" i="2"/>
  <c r="T560" i="2"/>
  <c r="R560" i="2"/>
  <c r="P560" i="2"/>
  <c r="BK560" i="2"/>
  <c r="J560" i="2"/>
  <c r="BE560" i="2"/>
  <c r="BI558" i="2"/>
  <c r="BH558" i="2"/>
  <c r="BG558" i="2"/>
  <c r="BF558" i="2"/>
  <c r="T558" i="2"/>
  <c r="R558" i="2"/>
  <c r="P558" i="2"/>
  <c r="BK558" i="2"/>
  <c r="J558" i="2"/>
  <c r="BE558" i="2"/>
  <c r="BI556" i="2"/>
  <c r="BH556" i="2"/>
  <c r="BG556" i="2"/>
  <c r="BF556" i="2"/>
  <c r="T556" i="2"/>
  <c r="R556" i="2"/>
  <c r="P556" i="2"/>
  <c r="BK556" i="2"/>
  <c r="J556" i="2"/>
  <c r="BE556" i="2"/>
  <c r="BI554" i="2"/>
  <c r="BH554" i="2"/>
  <c r="BG554" i="2"/>
  <c r="BF554" i="2"/>
  <c r="T554" i="2"/>
  <c r="R554" i="2"/>
  <c r="P554" i="2"/>
  <c r="BK554" i="2"/>
  <c r="J554" i="2"/>
  <c r="BE554" i="2"/>
  <c r="BI552" i="2"/>
  <c r="BH552" i="2"/>
  <c r="BG552" i="2"/>
  <c r="BF552" i="2"/>
  <c r="T552" i="2"/>
  <c r="R552" i="2"/>
  <c r="P552" i="2"/>
  <c r="BK552" i="2"/>
  <c r="J552" i="2"/>
  <c r="BE552" i="2"/>
  <c r="BI550" i="2"/>
  <c r="BH550" i="2"/>
  <c r="BG550" i="2"/>
  <c r="BF550" i="2"/>
  <c r="T550" i="2"/>
  <c r="R550" i="2"/>
  <c r="P550" i="2"/>
  <c r="BK550" i="2"/>
  <c r="J550" i="2"/>
  <c r="BE550" i="2"/>
  <c r="BI548" i="2"/>
  <c r="BH548" i="2"/>
  <c r="BG548" i="2"/>
  <c r="BF548" i="2"/>
  <c r="T548" i="2"/>
  <c r="R548" i="2"/>
  <c r="P548" i="2"/>
  <c r="BK548" i="2"/>
  <c r="J548" i="2"/>
  <c r="BE548" i="2"/>
  <c r="BI546" i="2"/>
  <c r="BH546" i="2"/>
  <c r="BG546" i="2"/>
  <c r="BF546" i="2"/>
  <c r="T546" i="2"/>
  <c r="R546" i="2"/>
  <c r="P546" i="2"/>
  <c r="BK546" i="2"/>
  <c r="J546" i="2"/>
  <c r="BE546" i="2"/>
  <c r="BI544" i="2"/>
  <c r="BH544" i="2"/>
  <c r="BG544" i="2"/>
  <c r="BF544" i="2"/>
  <c r="T544" i="2"/>
  <c r="R544" i="2"/>
  <c r="P544" i="2"/>
  <c r="BK544" i="2"/>
  <c r="J544" i="2"/>
  <c r="BE544" i="2"/>
  <c r="BI542" i="2"/>
  <c r="BH542" i="2"/>
  <c r="BG542" i="2"/>
  <c r="BF542" i="2"/>
  <c r="T542" i="2"/>
  <c r="R542" i="2"/>
  <c r="P542" i="2"/>
  <c r="BK542" i="2"/>
  <c r="J542" i="2"/>
  <c r="BE542" i="2"/>
  <c r="BI540" i="2"/>
  <c r="BH540" i="2"/>
  <c r="BG540" i="2"/>
  <c r="BF540" i="2"/>
  <c r="T540" i="2"/>
  <c r="R540" i="2"/>
  <c r="P540" i="2"/>
  <c r="BK540" i="2"/>
  <c r="J540" i="2"/>
  <c r="BE540" i="2"/>
  <c r="BI538" i="2"/>
  <c r="BH538" i="2"/>
  <c r="BG538" i="2"/>
  <c r="BF538" i="2"/>
  <c r="T538" i="2"/>
  <c r="R538" i="2"/>
  <c r="P538" i="2"/>
  <c r="BK538" i="2"/>
  <c r="J538" i="2"/>
  <c r="BE538" i="2"/>
  <c r="BI536" i="2"/>
  <c r="BH536" i="2"/>
  <c r="BG536" i="2"/>
  <c r="BF536" i="2"/>
  <c r="T536" i="2"/>
  <c r="R536" i="2"/>
  <c r="P536" i="2"/>
  <c r="BK536" i="2"/>
  <c r="J536" i="2"/>
  <c r="BE536" i="2"/>
  <c r="BI534" i="2"/>
  <c r="BH534" i="2"/>
  <c r="BG534" i="2"/>
  <c r="BF534" i="2"/>
  <c r="T534" i="2"/>
  <c r="R534" i="2"/>
  <c r="P534" i="2"/>
  <c r="BK534" i="2"/>
  <c r="J534" i="2"/>
  <c r="BE534" i="2"/>
  <c r="BI532" i="2"/>
  <c r="BH532" i="2"/>
  <c r="BG532" i="2"/>
  <c r="BF532" i="2"/>
  <c r="T532" i="2"/>
  <c r="R532" i="2"/>
  <c r="P532" i="2"/>
  <c r="BK532" i="2"/>
  <c r="J532" i="2"/>
  <c r="BE532" i="2"/>
  <c r="BI530" i="2"/>
  <c r="BH530" i="2"/>
  <c r="BG530" i="2"/>
  <c r="BF530" i="2"/>
  <c r="T530" i="2"/>
  <c r="R530" i="2"/>
  <c r="P530" i="2"/>
  <c r="BK530" i="2"/>
  <c r="J530" i="2"/>
  <c r="BE530" i="2"/>
  <c r="BI528" i="2"/>
  <c r="BH528" i="2"/>
  <c r="BG528" i="2"/>
  <c r="BF528" i="2"/>
  <c r="T528" i="2"/>
  <c r="R528" i="2"/>
  <c r="P528" i="2"/>
  <c r="BK528" i="2"/>
  <c r="J528" i="2"/>
  <c r="BE528" i="2"/>
  <c r="BI526" i="2"/>
  <c r="BH526" i="2"/>
  <c r="BG526" i="2"/>
  <c r="BF526" i="2"/>
  <c r="T526" i="2"/>
  <c r="R526" i="2"/>
  <c r="P526" i="2"/>
  <c r="BK526" i="2"/>
  <c r="J526" i="2"/>
  <c r="BE526" i="2"/>
  <c r="BI524" i="2"/>
  <c r="BH524" i="2"/>
  <c r="BG524" i="2"/>
  <c r="BF524" i="2"/>
  <c r="T524" i="2"/>
  <c r="R524" i="2"/>
  <c r="P524" i="2"/>
  <c r="BK524" i="2"/>
  <c r="J524" i="2"/>
  <c r="BE524" i="2"/>
  <c r="BI522" i="2"/>
  <c r="BH522" i="2"/>
  <c r="BG522" i="2"/>
  <c r="BF522" i="2"/>
  <c r="T522" i="2"/>
  <c r="R522" i="2"/>
  <c r="P522" i="2"/>
  <c r="BK522" i="2"/>
  <c r="J522" i="2"/>
  <c r="BE522" i="2"/>
  <c r="BI520" i="2"/>
  <c r="BH520" i="2"/>
  <c r="BG520" i="2"/>
  <c r="BF520" i="2"/>
  <c r="T520" i="2"/>
  <c r="R520" i="2"/>
  <c r="P520" i="2"/>
  <c r="BK520" i="2"/>
  <c r="J520" i="2"/>
  <c r="BE520" i="2"/>
  <c r="BI518" i="2"/>
  <c r="BH518" i="2"/>
  <c r="BG518" i="2"/>
  <c r="BF518" i="2"/>
  <c r="T518" i="2"/>
  <c r="R518" i="2"/>
  <c r="P518" i="2"/>
  <c r="BK518" i="2"/>
  <c r="J518" i="2"/>
  <c r="BE518" i="2"/>
  <c r="BI516" i="2"/>
  <c r="BH516" i="2"/>
  <c r="BG516" i="2"/>
  <c r="BF516" i="2"/>
  <c r="T516" i="2"/>
  <c r="R516" i="2"/>
  <c r="P516" i="2"/>
  <c r="BK516" i="2"/>
  <c r="J516" i="2"/>
  <c r="BE516" i="2"/>
  <c r="BI514" i="2"/>
  <c r="BH514" i="2"/>
  <c r="BG514" i="2"/>
  <c r="BF514" i="2"/>
  <c r="T514" i="2"/>
  <c r="R514" i="2"/>
  <c r="P514" i="2"/>
  <c r="BK514" i="2"/>
  <c r="J514" i="2"/>
  <c r="BE514" i="2"/>
  <c r="BI512" i="2"/>
  <c r="BH512" i="2"/>
  <c r="BG512" i="2"/>
  <c r="BF512" i="2"/>
  <c r="T512" i="2"/>
  <c r="R512" i="2"/>
  <c r="P512" i="2"/>
  <c r="BK512" i="2"/>
  <c r="J512" i="2"/>
  <c r="BE512" i="2"/>
  <c r="BI510" i="2"/>
  <c r="BH510" i="2"/>
  <c r="BG510" i="2"/>
  <c r="BF510" i="2"/>
  <c r="T510" i="2"/>
  <c r="R510" i="2"/>
  <c r="P510" i="2"/>
  <c r="BK510" i="2"/>
  <c r="J510" i="2"/>
  <c r="BE510" i="2"/>
  <c r="BI508" i="2"/>
  <c r="BH508" i="2"/>
  <c r="BG508" i="2"/>
  <c r="BF508" i="2"/>
  <c r="T508" i="2"/>
  <c r="R508" i="2"/>
  <c r="P508" i="2"/>
  <c r="BK508" i="2"/>
  <c r="J508" i="2"/>
  <c r="BE508" i="2"/>
  <c r="BI506" i="2"/>
  <c r="BH506" i="2"/>
  <c r="BG506" i="2"/>
  <c r="BF506" i="2"/>
  <c r="T506" i="2"/>
  <c r="R506" i="2"/>
  <c r="P506" i="2"/>
  <c r="BK506" i="2"/>
  <c r="J506" i="2"/>
  <c r="BE506" i="2"/>
  <c r="BI504" i="2"/>
  <c r="BH504" i="2"/>
  <c r="BG504" i="2"/>
  <c r="BF504" i="2"/>
  <c r="T504" i="2"/>
  <c r="R504" i="2"/>
  <c r="P504" i="2"/>
  <c r="BK504" i="2"/>
  <c r="J504" i="2"/>
  <c r="BE504" i="2"/>
  <c r="BI502" i="2"/>
  <c r="BH502" i="2"/>
  <c r="BG502" i="2"/>
  <c r="BF502" i="2"/>
  <c r="T502" i="2"/>
  <c r="R502" i="2"/>
  <c r="P502" i="2"/>
  <c r="BK502" i="2"/>
  <c r="J502" i="2"/>
  <c r="BE502" i="2"/>
  <c r="BI500" i="2"/>
  <c r="BH500" i="2"/>
  <c r="BG500" i="2"/>
  <c r="BF500" i="2"/>
  <c r="T500" i="2"/>
  <c r="R500" i="2"/>
  <c r="P500" i="2"/>
  <c r="BK500" i="2"/>
  <c r="J500" i="2"/>
  <c r="BE500" i="2"/>
  <c r="BI498" i="2"/>
  <c r="BH498" i="2"/>
  <c r="BG498" i="2"/>
  <c r="BF498" i="2"/>
  <c r="T498" i="2"/>
  <c r="R498" i="2"/>
  <c r="P498" i="2"/>
  <c r="BK498" i="2"/>
  <c r="J498" i="2"/>
  <c r="BE498" i="2"/>
  <c r="BI496" i="2"/>
  <c r="BH496" i="2"/>
  <c r="BG496" i="2"/>
  <c r="BF496" i="2"/>
  <c r="T496" i="2"/>
  <c r="R496" i="2"/>
  <c r="P496" i="2"/>
  <c r="BK496" i="2"/>
  <c r="J496" i="2"/>
  <c r="BE496" i="2"/>
  <c r="BI494" i="2"/>
  <c r="BH494" i="2"/>
  <c r="BG494" i="2"/>
  <c r="BF494" i="2"/>
  <c r="T494" i="2"/>
  <c r="R494" i="2"/>
  <c r="P494" i="2"/>
  <c r="BK494" i="2"/>
  <c r="J494" i="2"/>
  <c r="BE494" i="2"/>
  <c r="BI492" i="2"/>
  <c r="BH492" i="2"/>
  <c r="BG492" i="2"/>
  <c r="BF492" i="2"/>
  <c r="T492" i="2"/>
  <c r="R492" i="2"/>
  <c r="P492" i="2"/>
  <c r="BK492" i="2"/>
  <c r="J492" i="2"/>
  <c r="BE492" i="2"/>
  <c r="BI490" i="2"/>
  <c r="BH490" i="2"/>
  <c r="BG490" i="2"/>
  <c r="BF490" i="2"/>
  <c r="T490" i="2"/>
  <c r="R490" i="2"/>
  <c r="P490" i="2"/>
  <c r="BK490" i="2"/>
  <c r="J490" i="2"/>
  <c r="BE490" i="2"/>
  <c r="BI488" i="2"/>
  <c r="BH488" i="2"/>
  <c r="BG488" i="2"/>
  <c r="BF488" i="2"/>
  <c r="T488" i="2"/>
  <c r="R488" i="2"/>
  <c r="P488" i="2"/>
  <c r="BK488" i="2"/>
  <c r="J488" i="2"/>
  <c r="BE488" i="2"/>
  <c r="BI486" i="2"/>
  <c r="BH486" i="2"/>
  <c r="BG486" i="2"/>
  <c r="BF486" i="2"/>
  <c r="T486" i="2"/>
  <c r="R486" i="2"/>
  <c r="P486" i="2"/>
  <c r="BK486" i="2"/>
  <c r="J486" i="2"/>
  <c r="BE486" i="2"/>
  <c r="BI484" i="2"/>
  <c r="BH484" i="2"/>
  <c r="BG484" i="2"/>
  <c r="BF484" i="2"/>
  <c r="T484" i="2"/>
  <c r="R484" i="2"/>
  <c r="P484" i="2"/>
  <c r="BK484" i="2"/>
  <c r="J484" i="2"/>
  <c r="BE484" i="2"/>
  <c r="BI482" i="2"/>
  <c r="BH482" i="2"/>
  <c r="BG482" i="2"/>
  <c r="BF482" i="2"/>
  <c r="T482" i="2"/>
  <c r="R482" i="2"/>
  <c r="P482" i="2"/>
  <c r="BK482" i="2"/>
  <c r="J482" i="2"/>
  <c r="BE482" i="2"/>
  <c r="BI480" i="2"/>
  <c r="BH480" i="2"/>
  <c r="BG480" i="2"/>
  <c r="BF480" i="2"/>
  <c r="T480" i="2"/>
  <c r="R480" i="2"/>
  <c r="P480" i="2"/>
  <c r="BK480" i="2"/>
  <c r="J480" i="2"/>
  <c r="BE480" i="2"/>
  <c r="BI478" i="2"/>
  <c r="BH478" i="2"/>
  <c r="BG478" i="2"/>
  <c r="BF478" i="2"/>
  <c r="T478" i="2"/>
  <c r="R478" i="2"/>
  <c r="P478" i="2"/>
  <c r="BK478" i="2"/>
  <c r="J478" i="2"/>
  <c r="BE478" i="2"/>
  <c r="BI476" i="2"/>
  <c r="BH476" i="2"/>
  <c r="BG476" i="2"/>
  <c r="BF476" i="2"/>
  <c r="T476" i="2"/>
  <c r="R476" i="2"/>
  <c r="P476" i="2"/>
  <c r="BK476" i="2"/>
  <c r="J476" i="2"/>
  <c r="BE476" i="2"/>
  <c r="BI474" i="2"/>
  <c r="BH474" i="2"/>
  <c r="BG474" i="2"/>
  <c r="BF474" i="2"/>
  <c r="T474" i="2"/>
  <c r="R474" i="2"/>
  <c r="P474" i="2"/>
  <c r="BK474" i="2"/>
  <c r="J474" i="2"/>
  <c r="BE474" i="2"/>
  <c r="BI472" i="2"/>
  <c r="BH472" i="2"/>
  <c r="BG472" i="2"/>
  <c r="BF472" i="2"/>
  <c r="T472" i="2"/>
  <c r="R472" i="2"/>
  <c r="P472" i="2"/>
  <c r="BK472" i="2"/>
  <c r="J472" i="2"/>
  <c r="BE472" i="2"/>
  <c r="BI470" i="2"/>
  <c r="BH470" i="2"/>
  <c r="BG470" i="2"/>
  <c r="BF470" i="2"/>
  <c r="T470" i="2"/>
  <c r="R470" i="2"/>
  <c r="P470" i="2"/>
  <c r="BK470" i="2"/>
  <c r="J470" i="2"/>
  <c r="BE470" i="2"/>
  <c r="BI468" i="2"/>
  <c r="BH468" i="2"/>
  <c r="BG468" i="2"/>
  <c r="BF468" i="2"/>
  <c r="T468" i="2"/>
  <c r="R468" i="2"/>
  <c r="P468" i="2"/>
  <c r="BK468" i="2"/>
  <c r="J468" i="2"/>
  <c r="BE468" i="2"/>
  <c r="BI466" i="2"/>
  <c r="BH466" i="2"/>
  <c r="BG466" i="2"/>
  <c r="BF466" i="2"/>
  <c r="T466" i="2"/>
  <c r="R466" i="2"/>
  <c r="P466" i="2"/>
  <c r="BK466" i="2"/>
  <c r="J466" i="2"/>
  <c r="BE466" i="2"/>
  <c r="BI464" i="2"/>
  <c r="BH464" i="2"/>
  <c r="BG464" i="2"/>
  <c r="BF464" i="2"/>
  <c r="T464" i="2"/>
  <c r="R464" i="2"/>
  <c r="P464" i="2"/>
  <c r="BK464" i="2"/>
  <c r="J464" i="2"/>
  <c r="BE464" i="2"/>
  <c r="BI462" i="2"/>
  <c r="BH462" i="2"/>
  <c r="BG462" i="2"/>
  <c r="BF462" i="2"/>
  <c r="T462" i="2"/>
  <c r="R462" i="2"/>
  <c r="P462" i="2"/>
  <c r="BK462" i="2"/>
  <c r="J462" i="2"/>
  <c r="BE462" i="2"/>
  <c r="BI460" i="2"/>
  <c r="BH460" i="2"/>
  <c r="BG460" i="2"/>
  <c r="BF460" i="2"/>
  <c r="T460" i="2"/>
  <c r="R460" i="2"/>
  <c r="P460" i="2"/>
  <c r="BK460" i="2"/>
  <c r="J460" i="2"/>
  <c r="BE460" i="2"/>
  <c r="BI458" i="2"/>
  <c r="BH458" i="2"/>
  <c r="BG458" i="2"/>
  <c r="BF458" i="2"/>
  <c r="T458" i="2"/>
  <c r="R458" i="2"/>
  <c r="P458" i="2"/>
  <c r="BK458" i="2"/>
  <c r="J458" i="2"/>
  <c r="BE458" i="2"/>
  <c r="BI456" i="2"/>
  <c r="BH456" i="2"/>
  <c r="BG456" i="2"/>
  <c r="BF456" i="2"/>
  <c r="T456" i="2"/>
  <c r="R456" i="2"/>
  <c r="P456" i="2"/>
  <c r="BK456" i="2"/>
  <c r="J456" i="2"/>
  <c r="BE456" i="2"/>
  <c r="BI454" i="2"/>
  <c r="BH454" i="2"/>
  <c r="BG454" i="2"/>
  <c r="BF454" i="2"/>
  <c r="T454" i="2"/>
  <c r="R454" i="2"/>
  <c r="P454" i="2"/>
  <c r="BK454" i="2"/>
  <c r="J454" i="2"/>
  <c r="BE454" i="2"/>
  <c r="BI452" i="2"/>
  <c r="BH452" i="2"/>
  <c r="BG452" i="2"/>
  <c r="BF452" i="2"/>
  <c r="T452" i="2"/>
  <c r="R452" i="2"/>
  <c r="P452" i="2"/>
  <c r="BK452" i="2"/>
  <c r="J452" i="2"/>
  <c r="BE452" i="2"/>
  <c r="BI450" i="2"/>
  <c r="BH450" i="2"/>
  <c r="BG450" i="2"/>
  <c r="BF450" i="2"/>
  <c r="T450" i="2"/>
  <c r="R450" i="2"/>
  <c r="P450" i="2"/>
  <c r="BK450" i="2"/>
  <c r="J450" i="2"/>
  <c r="BE450" i="2"/>
  <c r="BI448" i="2"/>
  <c r="BH448" i="2"/>
  <c r="BG448" i="2"/>
  <c r="BF448" i="2"/>
  <c r="T448" i="2"/>
  <c r="R448" i="2"/>
  <c r="P448" i="2"/>
  <c r="BK448" i="2"/>
  <c r="J448" i="2"/>
  <c r="BE448" i="2"/>
  <c r="BI446" i="2"/>
  <c r="BH446" i="2"/>
  <c r="BG446" i="2"/>
  <c r="BF446" i="2"/>
  <c r="T446" i="2"/>
  <c r="R446" i="2"/>
  <c r="P446" i="2"/>
  <c r="BK446" i="2"/>
  <c r="J446" i="2"/>
  <c r="BE446" i="2"/>
  <c r="BI444" i="2"/>
  <c r="BH444" i="2"/>
  <c r="BG444" i="2"/>
  <c r="BF444" i="2"/>
  <c r="T444" i="2"/>
  <c r="R444" i="2"/>
  <c r="P444" i="2"/>
  <c r="BK444" i="2"/>
  <c r="J444" i="2"/>
  <c r="BE444" i="2"/>
  <c r="BI442" i="2"/>
  <c r="BH442" i="2"/>
  <c r="BG442" i="2"/>
  <c r="BF442" i="2"/>
  <c r="T442" i="2"/>
  <c r="R442" i="2"/>
  <c r="P442" i="2"/>
  <c r="BK442" i="2"/>
  <c r="J442" i="2"/>
  <c r="BE442" i="2"/>
  <c r="BI440" i="2"/>
  <c r="BH440" i="2"/>
  <c r="BG440" i="2"/>
  <c r="BF440" i="2"/>
  <c r="T440" i="2"/>
  <c r="R440" i="2"/>
  <c r="P440" i="2"/>
  <c r="BK440" i="2"/>
  <c r="J440" i="2"/>
  <c r="BE440" i="2"/>
  <c r="BI438" i="2"/>
  <c r="BH438" i="2"/>
  <c r="BG438" i="2"/>
  <c r="BF438" i="2"/>
  <c r="T438" i="2"/>
  <c r="R438" i="2"/>
  <c r="P438" i="2"/>
  <c r="BK438" i="2"/>
  <c r="J438" i="2"/>
  <c r="BE438" i="2"/>
  <c r="BI436" i="2"/>
  <c r="BH436" i="2"/>
  <c r="BG436" i="2"/>
  <c r="BF436" i="2"/>
  <c r="T436" i="2"/>
  <c r="R436" i="2"/>
  <c r="P436" i="2"/>
  <c r="BK436" i="2"/>
  <c r="J436" i="2"/>
  <c r="BE436" i="2"/>
  <c r="BI434" i="2"/>
  <c r="BH434" i="2"/>
  <c r="BG434" i="2"/>
  <c r="BF434" i="2"/>
  <c r="T434" i="2"/>
  <c r="R434" i="2"/>
  <c r="P434" i="2"/>
  <c r="BK434" i="2"/>
  <c r="J434" i="2"/>
  <c r="BE434" i="2"/>
  <c r="BI432" i="2"/>
  <c r="BH432" i="2"/>
  <c r="BG432" i="2"/>
  <c r="BF432" i="2"/>
  <c r="T432" i="2"/>
  <c r="R432" i="2"/>
  <c r="P432" i="2"/>
  <c r="BK432" i="2"/>
  <c r="J432" i="2"/>
  <c r="BE432" i="2"/>
  <c r="BI430" i="2"/>
  <c r="BH430" i="2"/>
  <c r="BG430" i="2"/>
  <c r="BF430" i="2"/>
  <c r="T430" i="2"/>
  <c r="R430" i="2"/>
  <c r="P430" i="2"/>
  <c r="BK430" i="2"/>
  <c r="J430" i="2"/>
  <c r="BE430" i="2"/>
  <c r="BI428" i="2"/>
  <c r="BH428" i="2"/>
  <c r="BG428" i="2"/>
  <c r="BF428" i="2"/>
  <c r="T428" i="2"/>
  <c r="R428" i="2"/>
  <c r="P428" i="2"/>
  <c r="BK428" i="2"/>
  <c r="J428" i="2"/>
  <c r="BE428" i="2"/>
  <c r="BI426" i="2"/>
  <c r="BH426" i="2"/>
  <c r="BG426" i="2"/>
  <c r="BF426" i="2"/>
  <c r="T426" i="2"/>
  <c r="R426" i="2"/>
  <c r="P426" i="2"/>
  <c r="BK426" i="2"/>
  <c r="J426" i="2"/>
  <c r="BE426" i="2"/>
  <c r="BI424" i="2"/>
  <c r="BH424" i="2"/>
  <c r="BG424" i="2"/>
  <c r="BF424" i="2"/>
  <c r="T424" i="2"/>
  <c r="R424" i="2"/>
  <c r="P424" i="2"/>
  <c r="BK424" i="2"/>
  <c r="J424" i="2"/>
  <c r="BE424" i="2"/>
  <c r="BI422" i="2"/>
  <c r="BH422" i="2"/>
  <c r="BG422" i="2"/>
  <c r="BF422" i="2"/>
  <c r="T422" i="2"/>
  <c r="R422" i="2"/>
  <c r="P422" i="2"/>
  <c r="BK422" i="2"/>
  <c r="J422" i="2"/>
  <c r="BE422" i="2"/>
  <c r="BI420" i="2"/>
  <c r="BH420" i="2"/>
  <c r="BG420" i="2"/>
  <c r="BF420" i="2"/>
  <c r="T420" i="2"/>
  <c r="R420" i="2"/>
  <c r="P420" i="2"/>
  <c r="BK420" i="2"/>
  <c r="J420" i="2"/>
  <c r="BE420" i="2"/>
  <c r="BI418" i="2"/>
  <c r="BH418" i="2"/>
  <c r="BG418" i="2"/>
  <c r="BF418" i="2"/>
  <c r="T418" i="2"/>
  <c r="R418" i="2"/>
  <c r="P418" i="2"/>
  <c r="BK418" i="2"/>
  <c r="J418" i="2"/>
  <c r="BE418" i="2"/>
  <c r="BI416" i="2"/>
  <c r="BH416" i="2"/>
  <c r="BG416" i="2"/>
  <c r="BF416" i="2"/>
  <c r="T416" i="2"/>
  <c r="R416" i="2"/>
  <c r="P416" i="2"/>
  <c r="BK416" i="2"/>
  <c r="J416" i="2"/>
  <c r="BE416" i="2"/>
  <c r="BI414" i="2"/>
  <c r="BH414" i="2"/>
  <c r="BG414" i="2"/>
  <c r="BF414" i="2"/>
  <c r="T414" i="2"/>
  <c r="R414" i="2"/>
  <c r="P414" i="2"/>
  <c r="BK414" i="2"/>
  <c r="J414" i="2"/>
  <c r="BE414" i="2"/>
  <c r="BI412" i="2"/>
  <c r="BH412" i="2"/>
  <c r="BG412" i="2"/>
  <c r="BF412" i="2"/>
  <c r="T412" i="2"/>
  <c r="R412" i="2"/>
  <c r="P412" i="2"/>
  <c r="BK412" i="2"/>
  <c r="J412" i="2"/>
  <c r="BE412" i="2"/>
  <c r="BI410" i="2"/>
  <c r="BH410" i="2"/>
  <c r="BG410" i="2"/>
  <c r="BF410" i="2"/>
  <c r="T410" i="2"/>
  <c r="R410" i="2"/>
  <c r="P410" i="2"/>
  <c r="BK410" i="2"/>
  <c r="J410" i="2"/>
  <c r="BE410" i="2"/>
  <c r="BI408" i="2"/>
  <c r="BH408" i="2"/>
  <c r="BG408" i="2"/>
  <c r="BF408" i="2"/>
  <c r="T408" i="2"/>
  <c r="R408" i="2"/>
  <c r="P408" i="2"/>
  <c r="BK408" i="2"/>
  <c r="J408" i="2"/>
  <c r="BE408" i="2"/>
  <c r="BI406" i="2"/>
  <c r="BH406" i="2"/>
  <c r="BG406" i="2"/>
  <c r="BF406" i="2"/>
  <c r="T406" i="2"/>
  <c r="R406" i="2"/>
  <c r="P406" i="2"/>
  <c r="BK406" i="2"/>
  <c r="J406" i="2"/>
  <c r="BE406" i="2"/>
  <c r="BI404" i="2"/>
  <c r="BH404" i="2"/>
  <c r="BG404" i="2"/>
  <c r="BF404" i="2"/>
  <c r="T404" i="2"/>
  <c r="R404" i="2"/>
  <c r="P404" i="2"/>
  <c r="BK404" i="2"/>
  <c r="J404" i="2"/>
  <c r="BE404" i="2"/>
  <c r="BI402" i="2"/>
  <c r="BH402" i="2"/>
  <c r="BG402" i="2"/>
  <c r="BF402" i="2"/>
  <c r="T402" i="2"/>
  <c r="R402" i="2"/>
  <c r="P402" i="2"/>
  <c r="BK402" i="2"/>
  <c r="J402" i="2"/>
  <c r="BE402" i="2"/>
  <c r="BI400" i="2"/>
  <c r="BH400" i="2"/>
  <c r="BG400" i="2"/>
  <c r="BF400" i="2"/>
  <c r="T400" i="2"/>
  <c r="R400" i="2"/>
  <c r="P400" i="2"/>
  <c r="BK400" i="2"/>
  <c r="J400" i="2"/>
  <c r="BE400" i="2"/>
  <c r="BI398" i="2"/>
  <c r="BH398" i="2"/>
  <c r="BG398" i="2"/>
  <c r="BF398" i="2"/>
  <c r="T398" i="2"/>
  <c r="R398" i="2"/>
  <c r="P398" i="2"/>
  <c r="BK398" i="2"/>
  <c r="J398" i="2"/>
  <c r="BE398" i="2"/>
  <c r="BI396" i="2"/>
  <c r="BH396" i="2"/>
  <c r="BG396" i="2"/>
  <c r="BF396" i="2"/>
  <c r="T396" i="2"/>
  <c r="R396" i="2"/>
  <c r="P396" i="2"/>
  <c r="BK396" i="2"/>
  <c r="J396" i="2"/>
  <c r="BE396" i="2"/>
  <c r="BI394" i="2"/>
  <c r="BH394" i="2"/>
  <c r="BG394" i="2"/>
  <c r="BF394" i="2"/>
  <c r="T394" i="2"/>
  <c r="R394" i="2"/>
  <c r="P394" i="2"/>
  <c r="BK394" i="2"/>
  <c r="J394" i="2"/>
  <c r="BE394" i="2"/>
  <c r="BI392" i="2"/>
  <c r="BH392" i="2"/>
  <c r="BG392" i="2"/>
  <c r="BF392" i="2"/>
  <c r="T392" i="2"/>
  <c r="R392" i="2"/>
  <c r="P392" i="2"/>
  <c r="BK392" i="2"/>
  <c r="J392" i="2"/>
  <c r="BE392" i="2"/>
  <c r="BI390" i="2"/>
  <c r="BH390" i="2"/>
  <c r="BG390" i="2"/>
  <c r="BF390" i="2"/>
  <c r="T390" i="2"/>
  <c r="R390" i="2"/>
  <c r="P390" i="2"/>
  <c r="BK390" i="2"/>
  <c r="J390" i="2"/>
  <c r="BE390" i="2"/>
  <c r="BI388" i="2"/>
  <c r="BH388" i="2"/>
  <c r="BG388" i="2"/>
  <c r="BF388" i="2"/>
  <c r="T388" i="2"/>
  <c r="R388" i="2"/>
  <c r="P388" i="2"/>
  <c r="BK388" i="2"/>
  <c r="J388" i="2"/>
  <c r="BE388" i="2"/>
  <c r="BI386" i="2"/>
  <c r="BH386" i="2"/>
  <c r="BG386" i="2"/>
  <c r="BF386" i="2"/>
  <c r="T386" i="2"/>
  <c r="R386" i="2"/>
  <c r="P386" i="2"/>
  <c r="BK386" i="2"/>
  <c r="J386" i="2"/>
  <c r="BE386" i="2"/>
  <c r="BI384" i="2"/>
  <c r="BH384" i="2"/>
  <c r="BG384" i="2"/>
  <c r="BF384" i="2"/>
  <c r="T384" i="2"/>
  <c r="R384" i="2"/>
  <c r="P384" i="2"/>
  <c r="BK384" i="2"/>
  <c r="J384" i="2"/>
  <c r="BE384" i="2"/>
  <c r="BI382" i="2"/>
  <c r="BH382" i="2"/>
  <c r="BG382" i="2"/>
  <c r="BF382" i="2"/>
  <c r="T382" i="2"/>
  <c r="R382" i="2"/>
  <c r="P382" i="2"/>
  <c r="BK382" i="2"/>
  <c r="J382" i="2"/>
  <c r="BE382" i="2"/>
  <c r="BI380" i="2"/>
  <c r="BH380" i="2"/>
  <c r="BG380" i="2"/>
  <c r="BF380" i="2"/>
  <c r="T380" i="2"/>
  <c r="R380" i="2"/>
  <c r="P380" i="2"/>
  <c r="BK380" i="2"/>
  <c r="J380" i="2"/>
  <c r="BE380" i="2"/>
  <c r="BI378" i="2"/>
  <c r="BH378" i="2"/>
  <c r="BG378" i="2"/>
  <c r="BF378" i="2"/>
  <c r="T378" i="2"/>
  <c r="R378" i="2"/>
  <c r="P378" i="2"/>
  <c r="BK378" i="2"/>
  <c r="J378" i="2"/>
  <c r="BE378" i="2"/>
  <c r="BI376" i="2"/>
  <c r="BH376" i="2"/>
  <c r="BG376" i="2"/>
  <c r="BF376" i="2"/>
  <c r="T376" i="2"/>
  <c r="R376" i="2"/>
  <c r="P376" i="2"/>
  <c r="BK376" i="2"/>
  <c r="J376" i="2"/>
  <c r="BE376" i="2"/>
  <c r="BI374" i="2"/>
  <c r="BH374" i="2"/>
  <c r="BG374" i="2"/>
  <c r="BF374" i="2"/>
  <c r="T374" i="2"/>
  <c r="R374" i="2"/>
  <c r="P374" i="2"/>
  <c r="BK374" i="2"/>
  <c r="J374" i="2"/>
  <c r="BE374" i="2"/>
  <c r="BI372" i="2"/>
  <c r="BH372" i="2"/>
  <c r="BG372" i="2"/>
  <c r="BF372" i="2"/>
  <c r="T372" i="2"/>
  <c r="R372" i="2"/>
  <c r="P372" i="2"/>
  <c r="BK372" i="2"/>
  <c r="J372" i="2"/>
  <c r="BE372" i="2"/>
  <c r="BI370" i="2"/>
  <c r="BH370" i="2"/>
  <c r="BG370" i="2"/>
  <c r="BF370" i="2"/>
  <c r="T370" i="2"/>
  <c r="R370" i="2"/>
  <c r="P370" i="2"/>
  <c r="BK370" i="2"/>
  <c r="J370" i="2"/>
  <c r="BE370" i="2"/>
  <c r="BI368" i="2"/>
  <c r="BH368" i="2"/>
  <c r="BG368" i="2"/>
  <c r="BF368" i="2"/>
  <c r="T368" i="2"/>
  <c r="R368" i="2"/>
  <c r="P368" i="2"/>
  <c r="BK368" i="2"/>
  <c r="J368" i="2"/>
  <c r="BE368" i="2"/>
  <c r="BI366" i="2"/>
  <c r="BH366" i="2"/>
  <c r="BG366" i="2"/>
  <c r="BF366" i="2"/>
  <c r="T366" i="2"/>
  <c r="R366" i="2"/>
  <c r="P366" i="2"/>
  <c r="BK366" i="2"/>
  <c r="J366" i="2"/>
  <c r="BE366" i="2"/>
  <c r="BI364" i="2"/>
  <c r="BH364" i="2"/>
  <c r="BG364" i="2"/>
  <c r="BF364" i="2"/>
  <c r="T364" i="2"/>
  <c r="R364" i="2"/>
  <c r="P364" i="2"/>
  <c r="BK364" i="2"/>
  <c r="J364" i="2"/>
  <c r="BE364" i="2"/>
  <c r="BI362" i="2"/>
  <c r="BH362" i="2"/>
  <c r="BG362" i="2"/>
  <c r="BF362" i="2"/>
  <c r="T362" i="2"/>
  <c r="R362" i="2"/>
  <c r="P362" i="2"/>
  <c r="BK362" i="2"/>
  <c r="J362" i="2"/>
  <c r="BE362" i="2"/>
  <c r="BI360" i="2"/>
  <c r="BH360" i="2"/>
  <c r="BG360" i="2"/>
  <c r="BF360" i="2"/>
  <c r="T360" i="2"/>
  <c r="R360" i="2"/>
  <c r="P360" i="2"/>
  <c r="BK360" i="2"/>
  <c r="J360" i="2"/>
  <c r="BE360" i="2"/>
  <c r="BI358" i="2"/>
  <c r="BH358" i="2"/>
  <c r="BG358" i="2"/>
  <c r="BF358" i="2"/>
  <c r="T358" i="2"/>
  <c r="R358" i="2"/>
  <c r="P358" i="2"/>
  <c r="BK358" i="2"/>
  <c r="J358" i="2"/>
  <c r="BE358" i="2"/>
  <c r="BI356" i="2"/>
  <c r="BH356" i="2"/>
  <c r="BG356" i="2"/>
  <c r="BF356" i="2"/>
  <c r="T356" i="2"/>
  <c r="R356" i="2"/>
  <c r="P356" i="2"/>
  <c r="BK356" i="2"/>
  <c r="J356" i="2"/>
  <c r="BE356" i="2"/>
  <c r="BI354" i="2"/>
  <c r="BH354" i="2"/>
  <c r="BG354" i="2"/>
  <c r="BF354" i="2"/>
  <c r="T354" i="2"/>
  <c r="R354" i="2"/>
  <c r="P354" i="2"/>
  <c r="BK354" i="2"/>
  <c r="J354" i="2"/>
  <c r="BE354" i="2"/>
  <c r="BI352" i="2"/>
  <c r="BH352" i="2"/>
  <c r="BG352" i="2"/>
  <c r="BF352" i="2"/>
  <c r="T352" i="2"/>
  <c r="R352" i="2"/>
  <c r="P352" i="2"/>
  <c r="BK352" i="2"/>
  <c r="J352" i="2"/>
  <c r="BE352" i="2"/>
  <c r="BI350" i="2"/>
  <c r="BH350" i="2"/>
  <c r="BG350" i="2"/>
  <c r="BF350" i="2"/>
  <c r="T350" i="2"/>
  <c r="R350" i="2"/>
  <c r="P350" i="2"/>
  <c r="BK350" i="2"/>
  <c r="J350" i="2"/>
  <c r="BE350" i="2"/>
  <c r="BI348" i="2"/>
  <c r="BH348" i="2"/>
  <c r="BG348" i="2"/>
  <c r="BF348" i="2"/>
  <c r="T348" i="2"/>
  <c r="R348" i="2"/>
  <c r="P348" i="2"/>
  <c r="BK348" i="2"/>
  <c r="J348" i="2"/>
  <c r="BE348" i="2"/>
  <c r="BI346" i="2"/>
  <c r="BH346" i="2"/>
  <c r="BG346" i="2"/>
  <c r="BF346" i="2"/>
  <c r="T346" i="2"/>
  <c r="R346" i="2"/>
  <c r="P346" i="2"/>
  <c r="BK346" i="2"/>
  <c r="J346" i="2"/>
  <c r="BE346" i="2"/>
  <c r="BI344" i="2"/>
  <c r="BH344" i="2"/>
  <c r="BG344" i="2"/>
  <c r="BF344" i="2"/>
  <c r="T344" i="2"/>
  <c r="R344" i="2"/>
  <c r="P344" i="2"/>
  <c r="BK344" i="2"/>
  <c r="J344" i="2"/>
  <c r="BE344" i="2"/>
  <c r="BI342" i="2"/>
  <c r="BH342" i="2"/>
  <c r="BG342" i="2"/>
  <c r="BF342" i="2"/>
  <c r="T342" i="2"/>
  <c r="R342" i="2"/>
  <c r="P342" i="2"/>
  <c r="BK342" i="2"/>
  <c r="J342" i="2"/>
  <c r="BE342" i="2"/>
  <c r="BI340" i="2"/>
  <c r="BH340" i="2"/>
  <c r="BG340" i="2"/>
  <c r="BF340" i="2"/>
  <c r="T340" i="2"/>
  <c r="R340" i="2"/>
  <c r="P340" i="2"/>
  <c r="BK340" i="2"/>
  <c r="J340" i="2"/>
  <c r="BE340" i="2"/>
  <c r="BI338" i="2"/>
  <c r="BH338" i="2"/>
  <c r="BG338" i="2"/>
  <c r="BF338" i="2"/>
  <c r="T338" i="2"/>
  <c r="R338" i="2"/>
  <c r="P338" i="2"/>
  <c r="BK338" i="2"/>
  <c r="J338" i="2"/>
  <c r="BE338" i="2"/>
  <c r="BI336" i="2"/>
  <c r="BH336" i="2"/>
  <c r="BG336" i="2"/>
  <c r="BF336" i="2"/>
  <c r="T336" i="2"/>
  <c r="R336" i="2"/>
  <c r="P336" i="2"/>
  <c r="BK336" i="2"/>
  <c r="J336" i="2"/>
  <c r="BE336" i="2"/>
  <c r="BI334" i="2"/>
  <c r="BH334" i="2"/>
  <c r="BG334" i="2"/>
  <c r="BF334" i="2"/>
  <c r="T334" i="2"/>
  <c r="R334" i="2"/>
  <c r="P334" i="2"/>
  <c r="BK334" i="2"/>
  <c r="J334" i="2"/>
  <c r="BE334" i="2"/>
  <c r="BI332" i="2"/>
  <c r="BH332" i="2"/>
  <c r="BG332" i="2"/>
  <c r="BF332" i="2"/>
  <c r="T332" i="2"/>
  <c r="R332" i="2"/>
  <c r="P332" i="2"/>
  <c r="BK332" i="2"/>
  <c r="J332" i="2"/>
  <c r="BE332" i="2"/>
  <c r="BI330" i="2"/>
  <c r="BH330" i="2"/>
  <c r="BG330" i="2"/>
  <c r="BF330" i="2"/>
  <c r="T330" i="2"/>
  <c r="R330" i="2"/>
  <c r="P330" i="2"/>
  <c r="BK330" i="2"/>
  <c r="J330" i="2"/>
  <c r="BE330" i="2"/>
  <c r="BI328" i="2"/>
  <c r="BH328" i="2"/>
  <c r="BG328" i="2"/>
  <c r="BF328" i="2"/>
  <c r="T328" i="2"/>
  <c r="R328" i="2"/>
  <c r="P328" i="2"/>
  <c r="BK328" i="2"/>
  <c r="J328" i="2"/>
  <c r="BE328" i="2"/>
  <c r="BI326" i="2"/>
  <c r="BH326" i="2"/>
  <c r="BG326" i="2"/>
  <c r="BF326" i="2"/>
  <c r="T326" i="2"/>
  <c r="R326" i="2"/>
  <c r="P326" i="2"/>
  <c r="BK326" i="2"/>
  <c r="J326" i="2"/>
  <c r="BE326" i="2"/>
  <c r="BI324" i="2"/>
  <c r="BH324" i="2"/>
  <c r="BG324" i="2"/>
  <c r="BF324" i="2"/>
  <c r="T324" i="2"/>
  <c r="R324" i="2"/>
  <c r="P324" i="2"/>
  <c r="BK324" i="2"/>
  <c r="J324" i="2"/>
  <c r="BE324" i="2"/>
  <c r="BI322" i="2"/>
  <c r="BH322" i="2"/>
  <c r="BG322" i="2"/>
  <c r="BF322" i="2"/>
  <c r="T322" i="2"/>
  <c r="R322" i="2"/>
  <c r="P322" i="2"/>
  <c r="BK322" i="2"/>
  <c r="J322" i="2"/>
  <c r="BE322" i="2"/>
  <c r="BI320" i="2"/>
  <c r="BH320" i="2"/>
  <c r="BG320" i="2"/>
  <c r="BF320" i="2"/>
  <c r="T320" i="2"/>
  <c r="R320" i="2"/>
  <c r="P320" i="2"/>
  <c r="BK320" i="2"/>
  <c r="J320" i="2"/>
  <c r="BE320" i="2"/>
  <c r="BI318" i="2"/>
  <c r="BH318" i="2"/>
  <c r="BG318" i="2"/>
  <c r="BF318" i="2"/>
  <c r="T318" i="2"/>
  <c r="R318" i="2"/>
  <c r="P318" i="2"/>
  <c r="BK318" i="2"/>
  <c r="J318" i="2"/>
  <c r="BE318" i="2"/>
  <c r="BI316" i="2"/>
  <c r="BH316" i="2"/>
  <c r="BG316" i="2"/>
  <c r="BF316" i="2"/>
  <c r="T316" i="2"/>
  <c r="R316" i="2"/>
  <c r="P316" i="2"/>
  <c r="BK316" i="2"/>
  <c r="J316" i="2"/>
  <c r="BE316" i="2"/>
  <c r="BI314" i="2"/>
  <c r="BH314" i="2"/>
  <c r="BG314" i="2"/>
  <c r="BF314" i="2"/>
  <c r="T314" i="2"/>
  <c r="R314" i="2"/>
  <c r="P314" i="2"/>
  <c r="BK314" i="2"/>
  <c r="J314" i="2"/>
  <c r="BE314" i="2"/>
  <c r="BI312" i="2"/>
  <c r="BH312" i="2"/>
  <c r="BG312" i="2"/>
  <c r="BF312" i="2"/>
  <c r="T312" i="2"/>
  <c r="R312" i="2"/>
  <c r="P312" i="2"/>
  <c r="BK312" i="2"/>
  <c r="J312" i="2"/>
  <c r="BE312" i="2"/>
  <c r="BI310" i="2"/>
  <c r="BH310" i="2"/>
  <c r="BG310" i="2"/>
  <c r="BF310" i="2"/>
  <c r="T310" i="2"/>
  <c r="R310" i="2"/>
  <c r="P310" i="2"/>
  <c r="BK310" i="2"/>
  <c r="J310" i="2"/>
  <c r="BE310" i="2"/>
  <c r="BI308" i="2"/>
  <c r="BH308" i="2"/>
  <c r="BG308" i="2"/>
  <c r="BF308" i="2"/>
  <c r="T308" i="2"/>
  <c r="R308" i="2"/>
  <c r="P308" i="2"/>
  <c r="BK308" i="2"/>
  <c r="J308" i="2"/>
  <c r="BE308" i="2"/>
  <c r="BI306" i="2"/>
  <c r="BH306" i="2"/>
  <c r="BG306" i="2"/>
  <c r="BF306" i="2"/>
  <c r="T306" i="2"/>
  <c r="R306" i="2"/>
  <c r="P306" i="2"/>
  <c r="BK306" i="2"/>
  <c r="J306" i="2"/>
  <c r="BE306" i="2"/>
  <c r="BI304" i="2"/>
  <c r="BH304" i="2"/>
  <c r="BG304" i="2"/>
  <c r="BF304" i="2"/>
  <c r="T304" i="2"/>
  <c r="R304" i="2"/>
  <c r="P304" i="2"/>
  <c r="BK304" i="2"/>
  <c r="J304" i="2"/>
  <c r="BE304" i="2"/>
  <c r="BI302" i="2"/>
  <c r="BH302" i="2"/>
  <c r="BG302" i="2"/>
  <c r="BF302" i="2"/>
  <c r="T302" i="2"/>
  <c r="R302" i="2"/>
  <c r="P302" i="2"/>
  <c r="BK302" i="2"/>
  <c r="J302" i="2"/>
  <c r="BE302" i="2"/>
  <c r="BI300" i="2"/>
  <c r="BH300" i="2"/>
  <c r="BG300" i="2"/>
  <c r="BF300" i="2"/>
  <c r="T300" i="2"/>
  <c r="R300" i="2"/>
  <c r="P300" i="2"/>
  <c r="BK300" i="2"/>
  <c r="J300" i="2"/>
  <c r="BE300" i="2"/>
  <c r="BI298" i="2"/>
  <c r="BH298" i="2"/>
  <c r="BG298" i="2"/>
  <c r="BF298" i="2"/>
  <c r="T298" i="2"/>
  <c r="R298" i="2"/>
  <c r="P298" i="2"/>
  <c r="BK298" i="2"/>
  <c r="J298" i="2"/>
  <c r="BE298" i="2"/>
  <c r="BI296" i="2"/>
  <c r="BH296" i="2"/>
  <c r="BG296" i="2"/>
  <c r="BF296" i="2"/>
  <c r="T296" i="2"/>
  <c r="R296" i="2"/>
  <c r="P296" i="2"/>
  <c r="BK296" i="2"/>
  <c r="J296" i="2"/>
  <c r="BE296" i="2"/>
  <c r="BI294" i="2"/>
  <c r="BH294" i="2"/>
  <c r="BG294" i="2"/>
  <c r="BF294" i="2"/>
  <c r="T294" i="2"/>
  <c r="R294" i="2"/>
  <c r="P294" i="2"/>
  <c r="BK294" i="2"/>
  <c r="J294" i="2"/>
  <c r="BE294" i="2"/>
  <c r="BI292" i="2"/>
  <c r="BH292" i="2"/>
  <c r="BG292" i="2"/>
  <c r="BF292" i="2"/>
  <c r="T292" i="2"/>
  <c r="R292" i="2"/>
  <c r="P292" i="2"/>
  <c r="BK292" i="2"/>
  <c r="J292" i="2"/>
  <c r="BE292" i="2"/>
  <c r="BI290" i="2"/>
  <c r="BH290" i="2"/>
  <c r="BG290" i="2"/>
  <c r="BF290" i="2"/>
  <c r="T290" i="2"/>
  <c r="R290" i="2"/>
  <c r="P290" i="2"/>
  <c r="BK290" i="2"/>
  <c r="J290" i="2"/>
  <c r="BE290" i="2"/>
  <c r="BI288" i="2"/>
  <c r="BH288" i="2"/>
  <c r="BG288" i="2"/>
  <c r="BF288" i="2"/>
  <c r="T288" i="2"/>
  <c r="R288" i="2"/>
  <c r="P288" i="2"/>
  <c r="BK288" i="2"/>
  <c r="J288" i="2"/>
  <c r="BE288" i="2"/>
  <c r="BI286" i="2"/>
  <c r="BH286" i="2"/>
  <c r="BG286" i="2"/>
  <c r="BF286" i="2"/>
  <c r="T286" i="2"/>
  <c r="R286" i="2"/>
  <c r="P286" i="2"/>
  <c r="BK286" i="2"/>
  <c r="J286" i="2"/>
  <c r="BE286" i="2"/>
  <c r="BI284" i="2"/>
  <c r="BH284" i="2"/>
  <c r="BG284" i="2"/>
  <c r="BF284" i="2"/>
  <c r="T284" i="2"/>
  <c r="R284" i="2"/>
  <c r="P284" i="2"/>
  <c r="BK284" i="2"/>
  <c r="J284" i="2"/>
  <c r="BE284" i="2"/>
  <c r="BI282" i="2"/>
  <c r="BH282" i="2"/>
  <c r="BG282" i="2"/>
  <c r="BF282" i="2"/>
  <c r="T282" i="2"/>
  <c r="R282" i="2"/>
  <c r="P282" i="2"/>
  <c r="BK282" i="2"/>
  <c r="J282" i="2"/>
  <c r="BE282" i="2"/>
  <c r="BI280" i="2"/>
  <c r="BH280" i="2"/>
  <c r="BG280" i="2"/>
  <c r="BF280" i="2"/>
  <c r="T280" i="2"/>
  <c r="R280" i="2"/>
  <c r="P280" i="2"/>
  <c r="BK280" i="2"/>
  <c r="J280" i="2"/>
  <c r="BE280" i="2"/>
  <c r="BI278" i="2"/>
  <c r="BH278" i="2"/>
  <c r="BG278" i="2"/>
  <c r="BF278" i="2"/>
  <c r="T278" i="2"/>
  <c r="R278" i="2"/>
  <c r="P278" i="2"/>
  <c r="BK278" i="2"/>
  <c r="J278" i="2"/>
  <c r="BE278" i="2"/>
  <c r="BI276" i="2"/>
  <c r="BH276" i="2"/>
  <c r="BG276" i="2"/>
  <c r="BF276" i="2"/>
  <c r="T276" i="2"/>
  <c r="R276" i="2"/>
  <c r="P276" i="2"/>
  <c r="BK276" i="2"/>
  <c r="J276" i="2"/>
  <c r="BE276" i="2"/>
  <c r="BI274" i="2"/>
  <c r="BH274" i="2"/>
  <c r="BG274" i="2"/>
  <c r="BF274" i="2"/>
  <c r="T274" i="2"/>
  <c r="R274" i="2"/>
  <c r="P274" i="2"/>
  <c r="BK274" i="2"/>
  <c r="J274" i="2"/>
  <c r="BE274" i="2"/>
  <c r="BI272" i="2"/>
  <c r="BH272" i="2"/>
  <c r="BG272" i="2"/>
  <c r="BF272" i="2"/>
  <c r="T272" i="2"/>
  <c r="R272" i="2"/>
  <c r="P272" i="2"/>
  <c r="BK272" i="2"/>
  <c r="J272" i="2"/>
  <c r="BE272" i="2"/>
  <c r="BI270" i="2"/>
  <c r="BH270" i="2"/>
  <c r="BG270" i="2"/>
  <c r="BF270" i="2"/>
  <c r="T270" i="2"/>
  <c r="R270" i="2"/>
  <c r="P270" i="2"/>
  <c r="BK270" i="2"/>
  <c r="J270" i="2"/>
  <c r="BE270" i="2"/>
  <c r="BI268" i="2"/>
  <c r="BH268" i="2"/>
  <c r="BG268" i="2"/>
  <c r="BF268" i="2"/>
  <c r="T268" i="2"/>
  <c r="R268" i="2"/>
  <c r="P268" i="2"/>
  <c r="BK268" i="2"/>
  <c r="J268" i="2"/>
  <c r="BE268" i="2"/>
  <c r="BI266" i="2"/>
  <c r="BH266" i="2"/>
  <c r="BG266" i="2"/>
  <c r="BF266" i="2"/>
  <c r="T266" i="2"/>
  <c r="R266" i="2"/>
  <c r="P266" i="2"/>
  <c r="BK266" i="2"/>
  <c r="J266" i="2"/>
  <c r="BE266" i="2"/>
  <c r="BI264" i="2"/>
  <c r="BH264" i="2"/>
  <c r="BG264" i="2"/>
  <c r="BF264" i="2"/>
  <c r="T264" i="2"/>
  <c r="R264" i="2"/>
  <c r="P264" i="2"/>
  <c r="BK264" i="2"/>
  <c r="J264" i="2"/>
  <c r="BE264" i="2"/>
  <c r="BI262" i="2"/>
  <c r="BH262" i="2"/>
  <c r="BG262" i="2"/>
  <c r="BF262" i="2"/>
  <c r="T262" i="2"/>
  <c r="R262" i="2"/>
  <c r="P262" i="2"/>
  <c r="BK262" i="2"/>
  <c r="J262" i="2"/>
  <c r="BE262" i="2"/>
  <c r="BI260" i="2"/>
  <c r="BH260" i="2"/>
  <c r="BG260" i="2"/>
  <c r="BF260" i="2"/>
  <c r="T260" i="2"/>
  <c r="R260" i="2"/>
  <c r="P260" i="2"/>
  <c r="BK260" i="2"/>
  <c r="J260" i="2"/>
  <c r="BE260" i="2"/>
  <c r="BI258" i="2"/>
  <c r="BH258" i="2"/>
  <c r="BG258" i="2"/>
  <c r="BF258" i="2"/>
  <c r="T258" i="2"/>
  <c r="R258" i="2"/>
  <c r="P258" i="2"/>
  <c r="BK258" i="2"/>
  <c r="J258" i="2"/>
  <c r="BE258" i="2"/>
  <c r="BI256" i="2"/>
  <c r="BH256" i="2"/>
  <c r="BG256" i="2"/>
  <c r="BF256" i="2"/>
  <c r="T256" i="2"/>
  <c r="R256" i="2"/>
  <c r="P256" i="2"/>
  <c r="BK256" i="2"/>
  <c r="J256" i="2"/>
  <c r="BE256" i="2"/>
  <c r="BI254" i="2"/>
  <c r="BH254" i="2"/>
  <c r="BG254" i="2"/>
  <c r="BF254" i="2"/>
  <c r="T254" i="2"/>
  <c r="R254" i="2"/>
  <c r="P254" i="2"/>
  <c r="BK254" i="2"/>
  <c r="J254" i="2"/>
  <c r="BE254" i="2"/>
  <c r="BI252" i="2"/>
  <c r="BH252" i="2"/>
  <c r="BG252" i="2"/>
  <c r="BF252" i="2"/>
  <c r="T252" i="2"/>
  <c r="R252" i="2"/>
  <c r="P252" i="2"/>
  <c r="BK252" i="2"/>
  <c r="J252" i="2"/>
  <c r="BE252" i="2"/>
  <c r="BI250" i="2"/>
  <c r="BH250" i="2"/>
  <c r="BG250" i="2"/>
  <c r="BF250" i="2"/>
  <c r="T250" i="2"/>
  <c r="R250" i="2"/>
  <c r="P250" i="2"/>
  <c r="BK250" i="2"/>
  <c r="J250" i="2"/>
  <c r="BE250" i="2"/>
  <c r="BI248" i="2"/>
  <c r="BH248" i="2"/>
  <c r="BG248" i="2"/>
  <c r="BF248" i="2"/>
  <c r="T248" i="2"/>
  <c r="R248" i="2"/>
  <c r="P248" i="2"/>
  <c r="BK248" i="2"/>
  <c r="J248" i="2"/>
  <c r="BE248" i="2"/>
  <c r="BI246" i="2"/>
  <c r="BH246" i="2"/>
  <c r="BG246" i="2"/>
  <c r="BF246" i="2"/>
  <c r="T246" i="2"/>
  <c r="R246" i="2"/>
  <c r="P246" i="2"/>
  <c r="BK246" i="2"/>
  <c r="J246" i="2"/>
  <c r="BE246" i="2"/>
  <c r="BI244" i="2"/>
  <c r="BH244" i="2"/>
  <c r="BG244" i="2"/>
  <c r="BF244" i="2"/>
  <c r="T244" i="2"/>
  <c r="R244" i="2"/>
  <c r="P244" i="2"/>
  <c r="BK244" i="2"/>
  <c r="J244" i="2"/>
  <c r="BE244" i="2"/>
  <c r="BI242" i="2"/>
  <c r="BH242" i="2"/>
  <c r="BG242" i="2"/>
  <c r="BF242" i="2"/>
  <c r="T242" i="2"/>
  <c r="R242" i="2"/>
  <c r="P242" i="2"/>
  <c r="BK242" i="2"/>
  <c r="J242" i="2"/>
  <c r="BE242" i="2"/>
  <c r="BI240" i="2"/>
  <c r="BH240" i="2"/>
  <c r="BG240" i="2"/>
  <c r="BF240" i="2"/>
  <c r="T240" i="2"/>
  <c r="R240" i="2"/>
  <c r="P240" i="2"/>
  <c r="BK240" i="2"/>
  <c r="J240" i="2"/>
  <c r="BE240" i="2"/>
  <c r="BI238" i="2"/>
  <c r="BH238" i="2"/>
  <c r="BG238" i="2"/>
  <c r="BF238" i="2"/>
  <c r="T238" i="2"/>
  <c r="R238" i="2"/>
  <c r="P238" i="2"/>
  <c r="BK238" i="2"/>
  <c r="J238" i="2"/>
  <c r="BE238" i="2"/>
  <c r="BI236" i="2"/>
  <c r="BH236" i="2"/>
  <c r="BG236" i="2"/>
  <c r="BF236" i="2"/>
  <c r="T236" i="2"/>
  <c r="R236" i="2"/>
  <c r="P236" i="2"/>
  <c r="BK236" i="2"/>
  <c r="J236" i="2"/>
  <c r="BE236" i="2"/>
  <c r="BI234" i="2"/>
  <c r="BH234" i="2"/>
  <c r="BG234" i="2"/>
  <c r="BF234" i="2"/>
  <c r="T234" i="2"/>
  <c r="R234" i="2"/>
  <c r="P234" i="2"/>
  <c r="BK234" i="2"/>
  <c r="J234" i="2"/>
  <c r="BE234" i="2"/>
  <c r="BI232" i="2"/>
  <c r="BH232" i="2"/>
  <c r="BG232" i="2"/>
  <c r="BF232" i="2"/>
  <c r="T232" i="2"/>
  <c r="R232" i="2"/>
  <c r="P232" i="2"/>
  <c r="BK232" i="2"/>
  <c r="J232" i="2"/>
  <c r="BE232" i="2"/>
  <c r="BI230" i="2"/>
  <c r="BH230" i="2"/>
  <c r="BG230" i="2"/>
  <c r="BF230" i="2"/>
  <c r="T230" i="2"/>
  <c r="R230" i="2"/>
  <c r="P230" i="2"/>
  <c r="BK230" i="2"/>
  <c r="J230" i="2"/>
  <c r="BE230" i="2"/>
  <c r="BI228" i="2"/>
  <c r="BH228" i="2"/>
  <c r="BG228" i="2"/>
  <c r="BF228" i="2"/>
  <c r="T228" i="2"/>
  <c r="R228" i="2"/>
  <c r="P228" i="2"/>
  <c r="BK228" i="2"/>
  <c r="J228" i="2"/>
  <c r="BE228" i="2"/>
  <c r="BI226" i="2"/>
  <c r="BH226" i="2"/>
  <c r="BG226" i="2"/>
  <c r="BF226" i="2"/>
  <c r="T226" i="2"/>
  <c r="R226" i="2"/>
  <c r="P226" i="2"/>
  <c r="BK226" i="2"/>
  <c r="J226" i="2"/>
  <c r="BE226" i="2"/>
  <c r="BI224" i="2"/>
  <c r="BH224" i="2"/>
  <c r="BG224" i="2"/>
  <c r="BF224" i="2"/>
  <c r="T224" i="2"/>
  <c r="R224" i="2"/>
  <c r="P224" i="2"/>
  <c r="BK224" i="2"/>
  <c r="J224" i="2"/>
  <c r="BE224" i="2"/>
  <c r="BI222" i="2"/>
  <c r="BH222" i="2"/>
  <c r="BG222" i="2"/>
  <c r="BF222" i="2"/>
  <c r="T222" i="2"/>
  <c r="R222" i="2"/>
  <c r="P222" i="2"/>
  <c r="BK222" i="2"/>
  <c r="J222" i="2"/>
  <c r="BE222" i="2"/>
  <c r="BI220" i="2"/>
  <c r="BH220" i="2"/>
  <c r="BG220" i="2"/>
  <c r="BF220" i="2"/>
  <c r="T220" i="2"/>
  <c r="R220" i="2"/>
  <c r="P220" i="2"/>
  <c r="BK220" i="2"/>
  <c r="J220" i="2"/>
  <c r="BE220" i="2"/>
  <c r="BI218" i="2"/>
  <c r="BH218" i="2"/>
  <c r="BG218" i="2"/>
  <c r="BF218" i="2"/>
  <c r="T218" i="2"/>
  <c r="R218" i="2"/>
  <c r="P218" i="2"/>
  <c r="BK218" i="2"/>
  <c r="J218" i="2"/>
  <c r="BE218" i="2"/>
  <c r="BI216" i="2"/>
  <c r="BH216" i="2"/>
  <c r="BG216" i="2"/>
  <c r="BF216" i="2"/>
  <c r="T216" i="2"/>
  <c r="R216" i="2"/>
  <c r="P216" i="2"/>
  <c r="BK216" i="2"/>
  <c r="J216" i="2"/>
  <c r="BE216" i="2"/>
  <c r="BI214" i="2"/>
  <c r="BH214" i="2"/>
  <c r="BG214" i="2"/>
  <c r="BF214" i="2"/>
  <c r="T214" i="2"/>
  <c r="R214" i="2"/>
  <c r="P214" i="2"/>
  <c r="BK214" i="2"/>
  <c r="J214" i="2"/>
  <c r="BE214" i="2"/>
  <c r="BI212" i="2"/>
  <c r="BH212" i="2"/>
  <c r="BG212" i="2"/>
  <c r="BF212" i="2"/>
  <c r="T212" i="2"/>
  <c r="R212" i="2"/>
  <c r="P212" i="2"/>
  <c r="BK212" i="2"/>
  <c r="J212" i="2"/>
  <c r="BE212" i="2"/>
  <c r="BI210" i="2"/>
  <c r="BH210" i="2"/>
  <c r="BG210" i="2"/>
  <c r="BF210" i="2"/>
  <c r="T210" i="2"/>
  <c r="R210" i="2"/>
  <c r="P210" i="2"/>
  <c r="BK210" i="2"/>
  <c r="J210" i="2"/>
  <c r="BE210" i="2"/>
  <c r="BI208" i="2"/>
  <c r="BH208" i="2"/>
  <c r="BG208" i="2"/>
  <c r="BF208" i="2"/>
  <c r="T208" i="2"/>
  <c r="R208" i="2"/>
  <c r="P208" i="2"/>
  <c r="BK208" i="2"/>
  <c r="J208" i="2"/>
  <c r="BE208" i="2"/>
  <c r="BI206" i="2"/>
  <c r="BH206" i="2"/>
  <c r="BG206" i="2"/>
  <c r="BF206" i="2"/>
  <c r="T206" i="2"/>
  <c r="R206" i="2"/>
  <c r="P206" i="2"/>
  <c r="BK206" i="2"/>
  <c r="J206" i="2"/>
  <c r="BE206" i="2"/>
  <c r="BI204" i="2"/>
  <c r="BH204" i="2"/>
  <c r="BG204" i="2"/>
  <c r="BF204" i="2"/>
  <c r="T204" i="2"/>
  <c r="R204" i="2"/>
  <c r="P204" i="2"/>
  <c r="BK204" i="2"/>
  <c r="J204" i="2"/>
  <c r="BE204" i="2"/>
  <c r="BI202" i="2"/>
  <c r="BH202" i="2"/>
  <c r="BG202" i="2"/>
  <c r="BF202" i="2"/>
  <c r="T202" i="2"/>
  <c r="R202" i="2"/>
  <c r="P202" i="2"/>
  <c r="BK202" i="2"/>
  <c r="J202" i="2"/>
  <c r="BE202" i="2"/>
  <c r="BI200" i="2"/>
  <c r="BH200" i="2"/>
  <c r="BG200" i="2"/>
  <c r="BF200" i="2"/>
  <c r="T200" i="2"/>
  <c r="R200" i="2"/>
  <c r="P200" i="2"/>
  <c r="BK200" i="2"/>
  <c r="J200" i="2"/>
  <c r="BE200" i="2"/>
  <c r="BI198" i="2"/>
  <c r="BH198" i="2"/>
  <c r="BG198" i="2"/>
  <c r="BF198" i="2"/>
  <c r="T198" i="2"/>
  <c r="R198" i="2"/>
  <c r="P198" i="2"/>
  <c r="BK198" i="2"/>
  <c r="J198" i="2"/>
  <c r="BE198" i="2"/>
  <c r="BI196" i="2"/>
  <c r="BH196" i="2"/>
  <c r="BG196" i="2"/>
  <c r="BF196" i="2"/>
  <c r="T196" i="2"/>
  <c r="R196" i="2"/>
  <c r="P196" i="2"/>
  <c r="BK196" i="2"/>
  <c r="J196" i="2"/>
  <c r="BE196" i="2"/>
  <c r="BI194" i="2"/>
  <c r="BH194" i="2"/>
  <c r="BG194" i="2"/>
  <c r="BF194" i="2"/>
  <c r="T194" i="2"/>
  <c r="R194" i="2"/>
  <c r="P194" i="2"/>
  <c r="BK194" i="2"/>
  <c r="J194" i="2"/>
  <c r="BE194" i="2"/>
  <c r="BI192" i="2"/>
  <c r="BH192" i="2"/>
  <c r="BG192" i="2"/>
  <c r="BF192" i="2"/>
  <c r="T192" i="2"/>
  <c r="R192" i="2"/>
  <c r="P192" i="2"/>
  <c r="BK192" i="2"/>
  <c r="J192" i="2"/>
  <c r="BE192" i="2"/>
  <c r="BI190" i="2"/>
  <c r="BH190" i="2"/>
  <c r="BG190" i="2"/>
  <c r="BF190" i="2"/>
  <c r="T190" i="2"/>
  <c r="R190" i="2"/>
  <c r="P190" i="2"/>
  <c r="BK190" i="2"/>
  <c r="J190" i="2"/>
  <c r="BE190" i="2"/>
  <c r="BI188" i="2"/>
  <c r="BH188" i="2"/>
  <c r="BG188" i="2"/>
  <c r="BF188" i="2"/>
  <c r="T188" i="2"/>
  <c r="R188" i="2"/>
  <c r="P188" i="2"/>
  <c r="BK188" i="2"/>
  <c r="J188" i="2"/>
  <c r="BE188" i="2"/>
  <c r="BI186" i="2"/>
  <c r="BH186" i="2"/>
  <c r="BG186" i="2"/>
  <c r="BF186" i="2"/>
  <c r="T186" i="2"/>
  <c r="R186" i="2"/>
  <c r="P186" i="2"/>
  <c r="BK186" i="2"/>
  <c r="J186" i="2"/>
  <c r="BE186" i="2"/>
  <c r="BI184" i="2"/>
  <c r="BH184" i="2"/>
  <c r="BG184" i="2"/>
  <c r="BF184" i="2"/>
  <c r="T184" i="2"/>
  <c r="R184" i="2"/>
  <c r="P184" i="2"/>
  <c r="BK184" i="2"/>
  <c r="J184" i="2"/>
  <c r="BE184" i="2"/>
  <c r="BI182" i="2"/>
  <c r="BH182" i="2"/>
  <c r="BG182" i="2"/>
  <c r="BF182" i="2"/>
  <c r="T182" i="2"/>
  <c r="R182" i="2"/>
  <c r="P182" i="2"/>
  <c r="BK182" i="2"/>
  <c r="J182" i="2"/>
  <c r="BE182" i="2"/>
  <c r="BI180" i="2"/>
  <c r="BH180" i="2"/>
  <c r="BG180" i="2"/>
  <c r="BF180" i="2"/>
  <c r="T180" i="2"/>
  <c r="R180" i="2"/>
  <c r="P180" i="2"/>
  <c r="BK180" i="2"/>
  <c r="J180" i="2"/>
  <c r="BE180" i="2"/>
  <c r="BI178" i="2"/>
  <c r="BH178" i="2"/>
  <c r="BG178" i="2"/>
  <c r="BF178" i="2"/>
  <c r="T178" i="2"/>
  <c r="R178" i="2"/>
  <c r="P178" i="2"/>
  <c r="BK178" i="2"/>
  <c r="J178" i="2"/>
  <c r="BE178" i="2"/>
  <c r="BI176" i="2"/>
  <c r="BH176" i="2"/>
  <c r="BG176" i="2"/>
  <c r="BF176" i="2"/>
  <c r="T176" i="2"/>
  <c r="R176" i="2"/>
  <c r="P176" i="2"/>
  <c r="BK176" i="2"/>
  <c r="J176" i="2"/>
  <c r="BE176" i="2"/>
  <c r="BI174" i="2"/>
  <c r="BH174" i="2"/>
  <c r="BG174" i="2"/>
  <c r="BF174" i="2"/>
  <c r="T174" i="2"/>
  <c r="R174" i="2"/>
  <c r="P174" i="2"/>
  <c r="BK174" i="2"/>
  <c r="J174" i="2"/>
  <c r="BE174" i="2"/>
  <c r="BI172" i="2"/>
  <c r="BH172" i="2"/>
  <c r="BG172" i="2"/>
  <c r="BF172" i="2"/>
  <c r="T172" i="2"/>
  <c r="R172" i="2"/>
  <c r="P172" i="2"/>
  <c r="BK172" i="2"/>
  <c r="J172" i="2"/>
  <c r="BE172" i="2"/>
  <c r="BI170" i="2"/>
  <c r="BH170" i="2"/>
  <c r="BG170" i="2"/>
  <c r="BF170" i="2"/>
  <c r="T170" i="2"/>
  <c r="R170" i="2"/>
  <c r="P170" i="2"/>
  <c r="BK170" i="2"/>
  <c r="J170" i="2"/>
  <c r="BE170" i="2"/>
  <c r="BI168" i="2"/>
  <c r="BH168" i="2"/>
  <c r="BG168" i="2"/>
  <c r="BF168" i="2"/>
  <c r="T168" i="2"/>
  <c r="R168" i="2"/>
  <c r="P168" i="2"/>
  <c r="BK168" i="2"/>
  <c r="J168" i="2"/>
  <c r="BE168" i="2"/>
  <c r="BI166" i="2"/>
  <c r="BH166" i="2"/>
  <c r="BG166" i="2"/>
  <c r="BF166" i="2"/>
  <c r="T166" i="2"/>
  <c r="R166" i="2"/>
  <c r="P166" i="2"/>
  <c r="BK166" i="2"/>
  <c r="J166" i="2"/>
  <c r="BE166" i="2"/>
  <c r="BI164" i="2"/>
  <c r="BH164" i="2"/>
  <c r="BG164" i="2"/>
  <c r="BF164" i="2"/>
  <c r="T164" i="2"/>
  <c r="R164" i="2"/>
  <c r="P164" i="2"/>
  <c r="BK164" i="2"/>
  <c r="J164" i="2"/>
  <c r="BE164" i="2"/>
  <c r="BI162" i="2"/>
  <c r="BH162" i="2"/>
  <c r="BG162" i="2"/>
  <c r="BF162" i="2"/>
  <c r="T162" i="2"/>
  <c r="R162" i="2"/>
  <c r="P162" i="2"/>
  <c r="BK162" i="2"/>
  <c r="J162" i="2"/>
  <c r="BE162" i="2"/>
  <c r="BI160" i="2"/>
  <c r="BH160" i="2"/>
  <c r="BG160" i="2"/>
  <c r="BF160" i="2"/>
  <c r="T160" i="2"/>
  <c r="R160" i="2"/>
  <c r="P160" i="2"/>
  <c r="BK160" i="2"/>
  <c r="J160" i="2"/>
  <c r="BE160" i="2"/>
  <c r="BI158" i="2"/>
  <c r="BH158" i="2"/>
  <c r="BG158" i="2"/>
  <c r="BF158" i="2"/>
  <c r="T158" i="2"/>
  <c r="R158" i="2"/>
  <c r="P158" i="2"/>
  <c r="BK158" i="2"/>
  <c r="J158" i="2"/>
  <c r="BE158" i="2"/>
  <c r="BI156" i="2"/>
  <c r="BH156" i="2"/>
  <c r="BG156" i="2"/>
  <c r="BF156" i="2"/>
  <c r="T156" i="2"/>
  <c r="R156" i="2"/>
  <c r="P156" i="2"/>
  <c r="BK156" i="2"/>
  <c r="J156" i="2"/>
  <c r="BE156" i="2"/>
  <c r="BI154" i="2"/>
  <c r="BH154" i="2"/>
  <c r="BG154" i="2"/>
  <c r="BF154" i="2"/>
  <c r="T154" i="2"/>
  <c r="R154" i="2"/>
  <c r="P154" i="2"/>
  <c r="BK154" i="2"/>
  <c r="J154" i="2"/>
  <c r="BE154" i="2"/>
  <c r="BI152" i="2"/>
  <c r="BH152" i="2"/>
  <c r="BG152" i="2"/>
  <c r="BF152" i="2"/>
  <c r="T152" i="2"/>
  <c r="R152" i="2"/>
  <c r="P152" i="2"/>
  <c r="BK152" i="2"/>
  <c r="J152" i="2"/>
  <c r="BE152" i="2"/>
  <c r="BI150" i="2"/>
  <c r="BH150" i="2"/>
  <c r="BG150" i="2"/>
  <c r="BF150" i="2"/>
  <c r="T150" i="2"/>
  <c r="R150" i="2"/>
  <c r="P150" i="2"/>
  <c r="BK150" i="2"/>
  <c r="J150" i="2"/>
  <c r="BE150" i="2"/>
  <c r="BI148" i="2"/>
  <c r="BH148" i="2"/>
  <c r="BG148" i="2"/>
  <c r="BF148" i="2"/>
  <c r="T148" i="2"/>
  <c r="R148" i="2"/>
  <c r="P148" i="2"/>
  <c r="BK148" i="2"/>
  <c r="J148" i="2"/>
  <c r="BE148" i="2"/>
  <c r="BI146" i="2"/>
  <c r="BH146" i="2"/>
  <c r="BG146" i="2"/>
  <c r="BF146" i="2"/>
  <c r="T146" i="2"/>
  <c r="R146" i="2"/>
  <c r="P146" i="2"/>
  <c r="BK146" i="2"/>
  <c r="J146" i="2"/>
  <c r="BE146" i="2"/>
  <c r="BI144" i="2"/>
  <c r="BH144" i="2"/>
  <c r="BG144" i="2"/>
  <c r="BF144" i="2"/>
  <c r="T144" i="2"/>
  <c r="R144" i="2"/>
  <c r="P144" i="2"/>
  <c r="BK144" i="2"/>
  <c r="J144" i="2"/>
  <c r="BE144" i="2"/>
  <c r="BI142" i="2"/>
  <c r="BH142" i="2"/>
  <c r="BG142" i="2"/>
  <c r="BF142" i="2"/>
  <c r="T142" i="2"/>
  <c r="R142" i="2"/>
  <c r="P142" i="2"/>
  <c r="BK142" i="2"/>
  <c r="J142" i="2"/>
  <c r="BE142" i="2"/>
  <c r="BI140" i="2"/>
  <c r="BH140" i="2"/>
  <c r="BG140" i="2"/>
  <c r="BF140" i="2"/>
  <c r="T140" i="2"/>
  <c r="R140" i="2"/>
  <c r="P140" i="2"/>
  <c r="BK140" i="2"/>
  <c r="J140" i="2"/>
  <c r="BE140" i="2"/>
  <c r="BI138" i="2"/>
  <c r="BH138" i="2"/>
  <c r="BG138" i="2"/>
  <c r="BF138" i="2"/>
  <c r="T138" i="2"/>
  <c r="R138" i="2"/>
  <c r="P138" i="2"/>
  <c r="BK138" i="2"/>
  <c r="J138" i="2"/>
  <c r="BE138" i="2"/>
  <c r="BI136" i="2"/>
  <c r="BH136" i="2"/>
  <c r="BG136" i="2"/>
  <c r="BF136" i="2"/>
  <c r="T136" i="2"/>
  <c r="R136" i="2"/>
  <c r="P136" i="2"/>
  <c r="BK136" i="2"/>
  <c r="J136" i="2"/>
  <c r="BE136" i="2"/>
  <c r="BI134" i="2"/>
  <c r="BH134" i="2"/>
  <c r="BG134" i="2"/>
  <c r="BF134" i="2"/>
  <c r="T134" i="2"/>
  <c r="R134" i="2"/>
  <c r="P134" i="2"/>
  <c r="BK134" i="2"/>
  <c r="J134" i="2"/>
  <c r="BE134" i="2"/>
  <c r="BI132" i="2"/>
  <c r="BH132" i="2"/>
  <c r="BG132" i="2"/>
  <c r="BF132" i="2"/>
  <c r="T132" i="2"/>
  <c r="R132" i="2"/>
  <c r="P132" i="2"/>
  <c r="BK132" i="2"/>
  <c r="J132" i="2"/>
  <c r="BE132" i="2"/>
  <c r="BI130" i="2"/>
  <c r="BH130" i="2"/>
  <c r="BG130" i="2"/>
  <c r="BF130" i="2"/>
  <c r="T130" i="2"/>
  <c r="R130" i="2"/>
  <c r="P130" i="2"/>
  <c r="BK130" i="2"/>
  <c r="J130" i="2"/>
  <c r="BE130" i="2"/>
  <c r="BI128" i="2"/>
  <c r="BH128" i="2"/>
  <c r="BG128" i="2"/>
  <c r="BF128" i="2"/>
  <c r="T128" i="2"/>
  <c r="R128" i="2"/>
  <c r="P128" i="2"/>
  <c r="BK128" i="2"/>
  <c r="J128" i="2"/>
  <c r="BE128" i="2"/>
  <c r="BI126" i="2"/>
  <c r="BH126" i="2"/>
  <c r="BG126" i="2"/>
  <c r="BF126" i="2"/>
  <c r="T126" i="2"/>
  <c r="R126" i="2"/>
  <c r="P126" i="2"/>
  <c r="BK126" i="2"/>
  <c r="J126" i="2"/>
  <c r="BE126" i="2"/>
  <c r="BI124" i="2"/>
  <c r="BH124" i="2"/>
  <c r="BG124" i="2"/>
  <c r="BF124" i="2"/>
  <c r="T124" i="2"/>
  <c r="R124" i="2"/>
  <c r="P124" i="2"/>
  <c r="BK124" i="2"/>
  <c r="J124" i="2"/>
  <c r="BE124" i="2"/>
  <c r="BI122" i="2"/>
  <c r="BH122" i="2"/>
  <c r="BG122" i="2"/>
  <c r="BF122" i="2"/>
  <c r="T122" i="2"/>
  <c r="R122" i="2"/>
  <c r="P122" i="2"/>
  <c r="BK122" i="2"/>
  <c r="J122" i="2"/>
  <c r="BE122" i="2"/>
  <c r="BI120" i="2"/>
  <c r="BH120" i="2"/>
  <c r="BG120" i="2"/>
  <c r="BF120" i="2"/>
  <c r="T120" i="2"/>
  <c r="R120" i="2"/>
  <c r="P120" i="2"/>
  <c r="BK120" i="2"/>
  <c r="J120" i="2"/>
  <c r="BE120" i="2"/>
  <c r="BI118" i="2"/>
  <c r="BH118" i="2"/>
  <c r="BG118" i="2"/>
  <c r="BF118" i="2"/>
  <c r="T118" i="2"/>
  <c r="R118" i="2"/>
  <c r="P118" i="2"/>
  <c r="BK118" i="2"/>
  <c r="J118" i="2"/>
  <c r="BE118" i="2"/>
  <c r="BI116" i="2"/>
  <c r="BH116" i="2"/>
  <c r="BG116" i="2"/>
  <c r="BF116" i="2"/>
  <c r="T116" i="2"/>
  <c r="R116" i="2"/>
  <c r="P116" i="2"/>
  <c r="BK116" i="2"/>
  <c r="J116" i="2"/>
  <c r="BE116" i="2"/>
  <c r="BI114" i="2"/>
  <c r="BH114" i="2"/>
  <c r="BG114" i="2"/>
  <c r="BF114" i="2"/>
  <c r="T114" i="2"/>
  <c r="R114" i="2"/>
  <c r="P114" i="2"/>
  <c r="BK114" i="2"/>
  <c r="J114" i="2"/>
  <c r="BE114" i="2"/>
  <c r="BI112" i="2"/>
  <c r="BH112" i="2"/>
  <c r="BG112" i="2"/>
  <c r="BF112" i="2"/>
  <c r="T112" i="2"/>
  <c r="R112" i="2"/>
  <c r="P112" i="2"/>
  <c r="BK112" i="2"/>
  <c r="J112" i="2"/>
  <c r="BE112" i="2"/>
  <c r="BI110" i="2"/>
  <c r="BH110" i="2"/>
  <c r="BG110" i="2"/>
  <c r="BF110" i="2"/>
  <c r="T110" i="2"/>
  <c r="R110" i="2"/>
  <c r="P110" i="2"/>
  <c r="BK110" i="2"/>
  <c r="J110" i="2"/>
  <c r="BE110" i="2"/>
  <c r="BI108" i="2"/>
  <c r="BH108" i="2"/>
  <c r="BG108" i="2"/>
  <c r="BF108" i="2"/>
  <c r="T108" i="2"/>
  <c r="R108" i="2"/>
  <c r="P108" i="2"/>
  <c r="BK108" i="2"/>
  <c r="J108" i="2"/>
  <c r="BE108" i="2"/>
  <c r="BI106" i="2"/>
  <c r="BH106" i="2"/>
  <c r="BG106" i="2"/>
  <c r="BF106" i="2"/>
  <c r="T106" i="2"/>
  <c r="R106" i="2"/>
  <c r="P106" i="2"/>
  <c r="BK106" i="2"/>
  <c r="J106" i="2"/>
  <c r="BE106" i="2"/>
  <c r="BI104" i="2"/>
  <c r="BH104" i="2"/>
  <c r="BG104" i="2"/>
  <c r="BF104" i="2"/>
  <c r="T104" i="2"/>
  <c r="R104" i="2"/>
  <c r="P104" i="2"/>
  <c r="BK104" i="2"/>
  <c r="J104" i="2"/>
  <c r="BE104" i="2"/>
  <c r="BI102" i="2"/>
  <c r="BH102" i="2"/>
  <c r="BG102" i="2"/>
  <c r="BF102" i="2"/>
  <c r="T102" i="2"/>
  <c r="R102" i="2"/>
  <c r="P102" i="2"/>
  <c r="BK102" i="2"/>
  <c r="J102" i="2"/>
  <c r="BE102" i="2"/>
  <c r="BI100" i="2"/>
  <c r="BH100" i="2"/>
  <c r="BG100" i="2"/>
  <c r="BF100" i="2"/>
  <c r="T100" i="2"/>
  <c r="R100" i="2"/>
  <c r="P100" i="2"/>
  <c r="BK100" i="2"/>
  <c r="J100" i="2"/>
  <c r="BE100" i="2"/>
  <c r="BI98" i="2"/>
  <c r="BH98" i="2"/>
  <c r="BG98" i="2"/>
  <c r="BF98" i="2"/>
  <c r="T98" i="2"/>
  <c r="R98" i="2"/>
  <c r="P98" i="2"/>
  <c r="BK98" i="2"/>
  <c r="J98" i="2"/>
  <c r="BE98" i="2"/>
  <c r="BI96" i="2"/>
  <c r="BH96" i="2"/>
  <c r="BG96" i="2"/>
  <c r="BF96" i="2"/>
  <c r="T96" i="2"/>
  <c r="R96" i="2"/>
  <c r="P96" i="2"/>
  <c r="BK96" i="2"/>
  <c r="J96" i="2"/>
  <c r="BE96" i="2"/>
  <c r="BI94" i="2"/>
  <c r="BH94" i="2"/>
  <c r="BG94" i="2"/>
  <c r="BF94" i="2"/>
  <c r="T94" i="2"/>
  <c r="R94" i="2"/>
  <c r="P94" i="2"/>
  <c r="BK94" i="2"/>
  <c r="J94" i="2"/>
  <c r="BE94" i="2"/>
  <c r="BI92" i="2"/>
  <c r="BH92" i="2"/>
  <c r="BG92" i="2"/>
  <c r="BF92" i="2"/>
  <c r="T92" i="2"/>
  <c r="R92" i="2"/>
  <c r="P92" i="2"/>
  <c r="BK92" i="2"/>
  <c r="J92" i="2"/>
  <c r="BE92" i="2"/>
  <c r="BI90" i="2"/>
  <c r="BH90" i="2"/>
  <c r="BG90" i="2"/>
  <c r="BF90" i="2"/>
  <c r="T90" i="2"/>
  <c r="R90" i="2"/>
  <c r="P90" i="2"/>
  <c r="BK90" i="2"/>
  <c r="J90" i="2"/>
  <c r="BE90" i="2"/>
  <c r="BI88" i="2"/>
  <c r="BH88" i="2"/>
  <c r="BG88" i="2"/>
  <c r="BF88" i="2"/>
  <c r="T88" i="2"/>
  <c r="R88" i="2"/>
  <c r="P88" i="2"/>
  <c r="BK88" i="2"/>
  <c r="J88" i="2"/>
  <c r="BE88" i="2"/>
  <c r="BI86" i="2"/>
  <c r="BH86" i="2"/>
  <c r="BG86" i="2"/>
  <c r="BF86" i="2"/>
  <c r="T86" i="2"/>
  <c r="R86" i="2"/>
  <c r="P86" i="2"/>
  <c r="BK86" i="2"/>
  <c r="J86" i="2"/>
  <c r="BE86" i="2"/>
  <c r="BI84" i="2"/>
  <c r="BH84" i="2"/>
  <c r="BG84" i="2"/>
  <c r="BF84" i="2"/>
  <c r="T84" i="2"/>
  <c r="R84" i="2"/>
  <c r="P84" i="2"/>
  <c r="BK84" i="2"/>
  <c r="J84" i="2"/>
  <c r="BE84" i="2"/>
  <c r="BI82" i="2"/>
  <c r="BH82" i="2"/>
  <c r="BG82" i="2"/>
  <c r="BF82" i="2"/>
  <c r="T82" i="2"/>
  <c r="R82" i="2"/>
  <c r="P82" i="2"/>
  <c r="BK82" i="2"/>
  <c r="J82" i="2"/>
  <c r="BE82" i="2"/>
  <c r="BI80" i="2"/>
  <c r="F37" i="2"/>
  <c r="BD55" i="1" s="1"/>
  <c r="BD54" i="1" s="1"/>
  <c r="W33" i="1" s="1"/>
  <c r="BH80" i="2"/>
  <c r="F36" i="2" s="1"/>
  <c r="BC55" i="1" s="1"/>
  <c r="BC54" i="1" s="1"/>
  <c r="BG80" i="2"/>
  <c r="F35" i="2" s="1"/>
  <c r="BB55" i="1" s="1"/>
  <c r="BB54" i="1" s="1"/>
  <c r="BF80" i="2"/>
  <c r="F34" i="2" s="1"/>
  <c r="BA55" i="1" s="1"/>
  <c r="BA54" i="1" s="1"/>
  <c r="T80" i="2"/>
  <c r="T79" i="2" s="1"/>
  <c r="R80" i="2"/>
  <c r="R79" i="2"/>
  <c r="P80" i="2"/>
  <c r="P79" i="2" s="1"/>
  <c r="AU55" i="1" s="1"/>
  <c r="AU54" i="1" s="1"/>
  <c r="BK80" i="2"/>
  <c r="BK79" i="2" s="1"/>
  <c r="J79" i="2" s="1"/>
  <c r="J80" i="2"/>
  <c r="BE80" i="2" s="1"/>
  <c r="J76" i="2"/>
  <c r="F75" i="2"/>
  <c r="F73" i="2"/>
  <c r="E71" i="2"/>
  <c r="J55" i="2"/>
  <c r="F54" i="2"/>
  <c r="F52" i="2"/>
  <c r="E50" i="2"/>
  <c r="J21" i="2"/>
  <c r="E21" i="2"/>
  <c r="J75" i="2" s="1"/>
  <c r="J54" i="2"/>
  <c r="J20" i="2"/>
  <c r="J18" i="2"/>
  <c r="E18" i="2"/>
  <c r="F76" i="2"/>
  <c r="F55" i="2"/>
  <c r="J17" i="2"/>
  <c r="J12" i="2"/>
  <c r="J73" i="2"/>
  <c r="J52" i="2"/>
  <c r="E7" i="2"/>
  <c r="E69" i="2" s="1"/>
  <c r="E48" i="2"/>
  <c r="AS54" i="1"/>
  <c r="L50" i="1"/>
  <c r="AM50" i="1"/>
  <c r="AM49" i="1"/>
  <c r="L49" i="1"/>
  <c r="AM47" i="1"/>
  <c r="L47" i="1"/>
  <c r="L45" i="1"/>
  <c r="L44" i="1"/>
  <c r="W31" i="1" l="1"/>
  <c r="AX54" i="1"/>
  <c r="AY54" i="1"/>
  <c r="W32" i="1"/>
  <c r="W30" i="1"/>
  <c r="AW54" i="1"/>
  <c r="AK30" i="1" s="1"/>
  <c r="F33" i="2"/>
  <c r="AZ55" i="1" s="1"/>
  <c r="AZ54" i="1" s="1"/>
  <c r="J33" i="2"/>
  <c r="AV55" i="1" s="1"/>
  <c r="AT55" i="1" s="1"/>
  <c r="J59" i="2"/>
  <c r="J30" i="2"/>
  <c r="J34" i="2"/>
  <c r="AW55" i="1" s="1"/>
  <c r="AV54" i="1" l="1"/>
  <c r="W29" i="1"/>
  <c r="AG55" i="1"/>
  <c r="J39" i="2"/>
  <c r="AT54" i="1" l="1"/>
  <c r="AK29" i="1"/>
  <c r="AN55" i="1"/>
  <c r="AG54" i="1"/>
  <c r="AN54" i="1" l="1"/>
  <c r="AK26" i="1"/>
  <c r="AK35" i="1" s="1"/>
</calcChain>
</file>

<file path=xl/sharedStrings.xml><?xml version="1.0" encoding="utf-8"?>
<sst xmlns="http://schemas.openxmlformats.org/spreadsheetml/2006/main" count="5860" uniqueCount="1528">
  <si>
    <t>Export Komplet</t>
  </si>
  <si>
    <t/>
  </si>
  <si>
    <t>2.0</t>
  </si>
  <si>
    <t>ZAMOK</t>
  </si>
  <si>
    <t>False</t>
  </si>
  <si>
    <t>{d3213159-0ba9-492d-a19c-af393de10dff}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</si>
  <si>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</si>
  <si>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</si>
  <si>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</si>
  <si>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</si>
  <si>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</si>
  <si>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</si>
  <si>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</si>
  <si>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65419037</t>
  </si>
  <si>
    <t>Stavba:</t>
  </si>
  <si>
    <t>Svařování, navařování, broušení,výměna ocelových součástí výhybek a kolejnic  v obvodu OŘ Plzeň 2019/2020 - oblast Plzeň</t>
  </si>
  <si>
    <t>KSO:</t>
  </si>
  <si>
    <t>CC-CZ:</t>
  </si>
  <si>
    <t>Místo:</t>
  </si>
  <si>
    <t>Obvod ST Plzeň</t>
  </si>
  <si>
    <t>Datum:</t>
  </si>
  <si>
    <t>25. 1. 2019</t>
  </si>
  <si>
    <t>Zadavatel:</t>
  </si>
  <si>
    <t>IČ:</t>
  </si>
  <si>
    <t>SŽDC, s.o. - OŘ Plzeň</t>
  </si>
  <si>
    <t>DIČ:</t>
  </si>
  <si>
    <t>Uchazeč:</t>
  </si>
  <si>
    <t xml:space="preserve"> </t>
  </si>
  <si>
    <t>Projektant:</t>
  </si>
  <si>
    <t>True</t>
  </si>
  <si>
    <t>Zpracovatel:</t>
  </si>
  <si>
    <t>Zdeněk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</si>
  <si>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</si>
  <si>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</si>
  <si>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</si>
  <si>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</si>
  <si>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</si>
  <si>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</si>
  <si>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</si>
  <si>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</si>
  <si>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</si>
  <si>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</si>
  <si>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</si>
  <si>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</si>
  <si>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</si>
  <si>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</si>
  <si>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</si>
  <si>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</si>
  <si>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</si>
  <si>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</si>
  <si>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</si>
  <si>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</si>
  <si>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</si>
  <si>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</si>
  <si>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</si>
  <si>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</si>
  <si>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</si>
  <si>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</si>
  <si>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</si>
  <si>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</si>
  <si>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</si>
  <si>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</si>
  <si>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</si>
  <si>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</si>
  <si>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</si>
  <si>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</si>
  <si>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</si>
  <si>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</si>
  <si>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</si>
  <si>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</si>
  <si>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</si>
  <si>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</si>
  <si>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</t>
  </si>
  <si>
    <t>Soupis položek</t>
  </si>
  <si>
    <t>STA</t>
  </si>
  <si>
    <t>1</t>
  </si>
  <si>
    <t>{757e8dc2-f7b3-425c-af2a-9cf0ad90dcde}</t>
  </si>
  <si>
    <t>2</t>
  </si>
  <si>
    <t>KRYCÍ LIST SOUPISU PRACÍ</t>
  </si>
  <si>
    <t>Objekt:</t>
  </si>
  <si>
    <t>SO 1 - Soupis položek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</si>
  <si>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</si>
  <si>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</si>
  <si>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</si>
  <si>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</si>
  <si>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</si>
  <si>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</si>
  <si>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</si>
  <si>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</si>
  <si>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</si>
  <si>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</si>
  <si>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</si>
  <si>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</si>
  <si>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</si>
  <si>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</si>
  <si>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</si>
  <si>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</si>
  <si>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</si>
  <si>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</si>
  <si>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</si>
  <si>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5905095010</t>
  </si>
  <si>
    <t>Úprava kolejového lože ojediněle ručně v koleji lože otevřené</t>
  </si>
  <si>
    <t>m</t>
  </si>
  <si>
    <t>Sborník UOŽI 01 2019</t>
  </si>
  <si>
    <t>4</t>
  </si>
  <si>
    <t>ROZPOCET</t>
  </si>
  <si>
    <t>637495030</t>
  </si>
  <si>
    <t>PP</t>
  </si>
  <si>
    <t>Úprava kolejového lože ojediněle ručně v koleji lože otevřené. Poznámka: 1. V cenách jsou započteny náklady na úpravu KL koleje a výhybek ojedině vidlemi. 2. V cenách nejsou obsaženy náklady na doplnění a dodávku kameniva.</t>
  </si>
  <si>
    <t>5905095020</t>
  </si>
  <si>
    <t>Úprava kolejového lože ojediněle ručně v koleji lože zapuštěné</t>
  </si>
  <si>
    <t>-69429315</t>
  </si>
  <si>
    <t>Úprava kolejového lože ojediněle ručně v koleji lože zapuštěné. Poznámka: 1. V cenách jsou započteny náklady na úpravu KL koleje a výhybek ojedině vidlemi. 2. V cenách nejsou obsaženy náklady na doplnění a dodávku kameniva.</t>
  </si>
  <si>
    <t>3</t>
  </si>
  <si>
    <t>5905095030</t>
  </si>
  <si>
    <t>Úprava kolejového lože ojediněle ručně ve výhybce lože otevřené</t>
  </si>
  <si>
    <t>1772223901</t>
  </si>
  <si>
    <t>Úprava kolejového lože ojediněle ručně ve výhybce lože otevřené. Poznámka: 1. V cenách jsou započteny náklady na úpravu KL koleje a výhybek ojedině vidlemi. 2. V cenách nejsou obsaženy náklady na doplnění a dodávku kameniva.</t>
  </si>
  <si>
    <t>5905095040</t>
  </si>
  <si>
    <t>Úprava kolejového lože ojediněle ručně ve výhybce lože zapuštěné</t>
  </si>
  <si>
    <t>1780942089</t>
  </si>
  <si>
    <t>Úprava kolejového lože ojediněle ručně ve výhybce lože zapuštěné. Poznámka: 1. V cenách jsou započteny náklady na úpravu KL koleje a výhybek ojedině vidlemi. 2. V cenách nejsou obsaženy náklady na doplnění a dodávku kameniva.</t>
  </si>
  <si>
    <t>5</t>
  </si>
  <si>
    <t>5905110010</t>
  </si>
  <si>
    <t>Snížení KL pod patou kolejnice v koleji</t>
  </si>
  <si>
    <t>km</t>
  </si>
  <si>
    <t>-1232231824</t>
  </si>
  <si>
    <t>Snížení KL pod patou kolejnice v koleji. Poznámka: 1. V cenách jsou započteny náklady na snížení KL pod patou kolejnice ručně vidlemi. 2. V cenách nejsou obsaženy náklady na doplnění a dodávku kameniva.</t>
  </si>
  <si>
    <t>6</t>
  </si>
  <si>
    <t>5905110020</t>
  </si>
  <si>
    <t>Snížení KL pod patou kolejnice ve výhybce</t>
  </si>
  <si>
    <t>-1122718360</t>
  </si>
  <si>
    <t>Snížení KL pod patou kolejnice ve výhybce. Poznámka: 1. V cenách jsou započteny náklady na snížení KL pod patou kolejnice ručně vidlemi. 2. V cenách nejsou obsaženy náklady na doplnění a dodávku kameniva.</t>
  </si>
  <si>
    <t>7</t>
  </si>
  <si>
    <t>5906115010</t>
  </si>
  <si>
    <t>Odsunutí pražce pro umožnění provedení svaru</t>
  </si>
  <si>
    <t>kus</t>
  </si>
  <si>
    <t>323136864</t>
  </si>
  <si>
    <t>Odsunutí pražce pro umožnění provedení svaru. Poznámka: 1. V cenách jsou započteny náklady na odstranění kameniva, odsunutí pražce, jeho vrácení do původní polohy a dohození kameniva.</t>
  </si>
  <si>
    <t>8</t>
  </si>
  <si>
    <t>5907010020</t>
  </si>
  <si>
    <t>Výměna LISŮ tv. UIC60 rozdělení "u"</t>
  </si>
  <si>
    <t>1102774357</t>
  </si>
  <si>
    <t>Výměna LISŮ tv. UIC60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</si>
  <si>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9</t>
  </si>
  <si>
    <t>5907010070</t>
  </si>
  <si>
    <t>Výměna LISŮ tv. S49 rozdělení "c"</t>
  </si>
  <si>
    <t>281163764</t>
  </si>
  <si>
    <t>Výměna LISŮ tv. S49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</si>
  <si>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10</t>
  </si>
  <si>
    <t>5907010080</t>
  </si>
  <si>
    <t>Výměna LISŮ tv. S49 rozdělení "d"</t>
  </si>
  <si>
    <t>1104522569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</si>
  <si>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</si>
  <si>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11</t>
  </si>
  <si>
    <t>5907015010</t>
  </si>
  <si>
    <t>Ojedinělá výměna kolejnic stávající upevnění tv. UIC60 rozdělení "u"</t>
  </si>
  <si>
    <t>1605868394</t>
  </si>
  <si>
    <t>Ojedinělá výměna kolejnic stávající upevnění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</si>
  <si>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12</t>
  </si>
  <si>
    <t>5907015035</t>
  </si>
  <si>
    <t>Ojedinělá výměna kolejnic stávající upevnění tv. S49 rozdělení "c"</t>
  </si>
  <si>
    <t>-1839295630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</si>
  <si>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</si>
  <si>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13</t>
  </si>
  <si>
    <t>5907015040</t>
  </si>
  <si>
    <t>Ojedinělá výměna kolejnic stávající upevnění tv. S49 rozdělení "d"</t>
  </si>
  <si>
    <t>599616726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</si>
  <si>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</si>
  <si>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14</t>
  </si>
  <si>
    <t>5907015065</t>
  </si>
  <si>
    <t>Ojedinělá výměna kolejnic stávající upevnění tv. A rozdělení "c"</t>
  </si>
  <si>
    <t>-1805993384</t>
  </si>
  <si>
    <t>Ojedinělá výměna kolejnic stávající upevnění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</si>
  <si>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5907015185</t>
  </si>
  <si>
    <t>Ojedinělá výměna kolejnic současně s výměnou kompletů tv. S49 rozdělení "c"</t>
  </si>
  <si>
    <t>1035158228</t>
  </si>
  <si>
    <t>Ojedinělá výměna kolejnic současně s výměnou kompletů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</si>
  <si>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</t>
  </si>
  <si>
    <t>5907015190</t>
  </si>
  <si>
    <t>Ojedinělá výměna kolejnic současně s výměnou kompletů tv. S49 rozdělení "d"</t>
  </si>
  <si>
    <t>-1111959017</t>
  </si>
  <si>
    <t>Ojedinělá výměna kolejnic současně s výměnou kompletů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</si>
  <si>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</t>
  </si>
  <si>
    <t>5907015260</t>
  </si>
  <si>
    <t>Ojedinělá výměna kolejnic současně s výměnou svěrek tv. S49 rozdělení "c"</t>
  </si>
  <si>
    <t>994966623</t>
  </si>
  <si>
    <t>Ojedinělá výměna kolejnic současně s výměnou svěrek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</si>
  <si>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18</t>
  </si>
  <si>
    <t>5907015265</t>
  </si>
  <si>
    <t>Ojedinělá výměna kolejnic současně s výměnou svěrek tv. S49 rozdělení "d"</t>
  </si>
  <si>
    <t>-463117365</t>
  </si>
  <si>
    <t>Ojedinělá výměna kolejnic současně s výměnou svěrek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</si>
  <si>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</t>
  </si>
  <si>
    <t>5907015290</t>
  </si>
  <si>
    <t>Ojedinělá výměna kolejnic současně s výměnou svěrek tv. A rozdělení "c"</t>
  </si>
  <si>
    <t>1640784221</t>
  </si>
  <si>
    <t>Ojedinělá výměna kolejnic současně s výměnou svěrek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</si>
  <si>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20</t>
  </si>
  <si>
    <t>5907015460</t>
  </si>
  <si>
    <t>Ojedinělá výměna kolejnic současně s výměnou pryžové podložky tv. UIC60 rozdělení "u"</t>
  </si>
  <si>
    <t>-1126729156</t>
  </si>
  <si>
    <t>Ojedinělá výměna kolejnic současně s výměnou pryžové podložky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</si>
  <si>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5907020010</t>
  </si>
  <si>
    <t>Souvislá výměna kolejnic stávající upevnění tv. UIC60 rozdělení "u"</t>
  </si>
  <si>
    <t>1263830410</t>
  </si>
  <si>
    <t>Souvislá výměna kolejnic stávající upevnění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</si>
  <si>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22</t>
  </si>
  <si>
    <t>5907020035</t>
  </si>
  <si>
    <t>Souvislá výměna kolejnic stávající upevnění tv. S49 rozdělení "c"</t>
  </si>
  <si>
    <t>474098821</t>
  </si>
  <si>
    <t>Souvislá výměna kolejnic stávající upevnění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</si>
  <si>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23</t>
  </si>
  <si>
    <t>5907020040</t>
  </si>
  <si>
    <t>Souvislá výměna kolejnic stávající upevnění tv. S49 rozdělení "d"</t>
  </si>
  <si>
    <t>-1833866866</t>
  </si>
  <si>
    <t>Souvislá výměna kolejnic stávající upevnění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</si>
  <si>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24</t>
  </si>
  <si>
    <t>5907020185</t>
  </si>
  <si>
    <t>Souvislá výměna kolejnic současně s výměnou kompletů tv. S49 rozdělení "c"</t>
  </si>
  <si>
    <t>-399147430</t>
  </si>
  <si>
    <t>Souvislá výměna kolejnic současně s výměnou kompletů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</si>
  <si>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25</t>
  </si>
  <si>
    <t>5907020190</t>
  </si>
  <si>
    <t>Souvislá výměna kolejnic současně s výměnou kompletů tv. S49 rozdělení "d"</t>
  </si>
  <si>
    <t>-662199630</t>
  </si>
  <si>
    <t>Souvislá výměna kolejnic současně s výměnou kompletů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</si>
  <si>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</t>
  </si>
  <si>
    <t>5907020260</t>
  </si>
  <si>
    <t>Souvislá výměna kolejnic současně s výměnou svěrek tv. S49 rozdělení "c"</t>
  </si>
  <si>
    <t>-1967792423</t>
  </si>
  <si>
    <t>Souvislá výměna kolejnic současně s výměnou svěrek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</si>
  <si>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</t>
  </si>
  <si>
    <t>5907020265</t>
  </si>
  <si>
    <t>Souvislá výměna kolejnic současně s výměnou svěrek tv. S49 rozdělení "d"</t>
  </si>
  <si>
    <t>273398504</t>
  </si>
  <si>
    <t>Souvislá výměna kolejnic současně s výměnou svěrek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</si>
  <si>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28</t>
  </si>
  <si>
    <t>5907020290</t>
  </si>
  <si>
    <t>Souvislá výměna kolejnic současně s výměnou svěrek tv. A rozdělení "c"</t>
  </si>
  <si>
    <t>-843313244</t>
  </si>
  <si>
    <t>Souvislá výměna kolejnic současně s výměnou svěrek tv. A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</si>
  <si>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29</t>
  </si>
  <si>
    <t>5907020410</t>
  </si>
  <si>
    <t>Souvislá výměna kolejnic současně s výměnou kompletů a pryžové podložky tv. S49 rozdělení "c"</t>
  </si>
  <si>
    <t>189663160</t>
  </si>
  <si>
    <t>Souvislá výměna kolejnic současně s výměnou kompletů a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</si>
  <si>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30</t>
  </si>
  <si>
    <t>5907020415</t>
  </si>
  <si>
    <t>Souvislá výměna kolejnic současně s výměnou kompletů a pryžové podložky tv. S49 rozdělení "d"</t>
  </si>
  <si>
    <t>-494466189</t>
  </si>
  <si>
    <t>Souvislá výměna kolejnic současně s výměnou kompletů a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</si>
  <si>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31</t>
  </si>
  <si>
    <t>5907020440</t>
  </si>
  <si>
    <t>Souvislá výměna kolejnic současně s výměnou kompletů a pryžové podložky tv. A rozdělení "c"</t>
  </si>
  <si>
    <t>544648787</t>
  </si>
  <si>
    <t>Souvislá výměna kolejnic současně s výměnou kompletů a pryžové podložky tv. A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</si>
  <si>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32</t>
  </si>
  <si>
    <t>5907020460</t>
  </si>
  <si>
    <t>Souvislá výměna kolejnic současně s výměnou pryžové podložky tv. UIC60 rozdělení "u"</t>
  </si>
  <si>
    <t>-580790632</t>
  </si>
  <si>
    <t>Souvislá výměna kolejnic současně s výměnou pryžové podložky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</si>
  <si>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33</t>
  </si>
  <si>
    <t>5907020485</t>
  </si>
  <si>
    <t>Souvislá výměna kolejnic současně s výměnou pryžové podložky tv. S49 rozdělení "c"</t>
  </si>
  <si>
    <t>-488533244</t>
  </si>
  <si>
    <t>Souvislá výměna kolejnic současně s výměnou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</si>
  <si>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34</t>
  </si>
  <si>
    <t>5907020490</t>
  </si>
  <si>
    <t>Souvislá výměna kolejnic současně s výměnou pryžové podložky tv. S49 rozdělení "d"</t>
  </si>
  <si>
    <t>-1518374918</t>
  </si>
  <si>
    <t>Souvislá výměna kolejnic současně s výměnou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</si>
  <si>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35</t>
  </si>
  <si>
    <t>5907025035</t>
  </si>
  <si>
    <t>Výměna kolejnicových pásů stávající upevnění tv. S49 rozdělení "c"</t>
  </si>
  <si>
    <t>-343937003</t>
  </si>
  <si>
    <t>Výměna kolejnicových pásů stávající upevnění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</si>
  <si>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36</t>
  </si>
  <si>
    <t>5907025040</t>
  </si>
  <si>
    <t>Výměna kolejnicových pásů stávající upevnění tv. S49 rozdělení "d"</t>
  </si>
  <si>
    <t>-154775487</t>
  </si>
  <si>
    <t>Výměna kolejnicových pásů stávající upevnění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</si>
  <si>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37</t>
  </si>
  <si>
    <t>5907025185</t>
  </si>
  <si>
    <t>Výměna kolejnicových pásů současně s výměnou kompletů tv. S49 rozdělení "c"</t>
  </si>
  <si>
    <t>-1670778545</t>
  </si>
  <si>
    <t>Výměna kolejnicových pásů současně s výměnou kompletů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</si>
  <si>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38</t>
  </si>
  <si>
    <t>5907025190</t>
  </si>
  <si>
    <t>Výměna kolejnicových pásů současně s výměnou kompletů tv. S49 rozdělení "d"</t>
  </si>
  <si>
    <t>-1103570669</t>
  </si>
  <si>
    <t>Výměna kolejnicových pásů současně s výměnou kompletů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</si>
  <si>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39</t>
  </si>
  <si>
    <t>5907025260</t>
  </si>
  <si>
    <t>Výměna kolejnicových pásů současně s výměnou svěrek tv. S49 rozdělení "c"</t>
  </si>
  <si>
    <t>1459120522</t>
  </si>
  <si>
    <t>Výměna kolejnicových pásů současně s výměnou svěrek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</si>
  <si>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40</t>
  </si>
  <si>
    <t>5907025265</t>
  </si>
  <si>
    <t>Výměna kolejnicových pásů současně s výměnou svěrek tv. S49 rozdělení "d"</t>
  </si>
  <si>
    <t>-2080607725</t>
  </si>
  <si>
    <t>Výměna kolejnicových pásů současně s výměnou svěrek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</si>
  <si>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41</t>
  </si>
  <si>
    <t>5907025410</t>
  </si>
  <si>
    <t>Výměna kolejnicových pásů současně s výměnou kompletů a pryžové podložky tv. S49 rozdělení "c"</t>
  </si>
  <si>
    <t>2004950548</t>
  </si>
  <si>
    <t>Výměna kolejnicových pásů současně s výměnou kompletů a pryžové podložky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</si>
  <si>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42</t>
  </si>
  <si>
    <t>5907025415</t>
  </si>
  <si>
    <t>Výměna kolejnicových pásů současně s výměnou kompletů a pryžové podložky tv. S49 rozdělení "d"</t>
  </si>
  <si>
    <t>1336511581</t>
  </si>
  <si>
    <t>Výměna kolejnicových pásů současně s výměnou kompletů a pryžové podložky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</si>
  <si>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43</t>
  </si>
  <si>
    <t>5907025485</t>
  </si>
  <si>
    <t>Výměna kolejnicových pásů současně s výměnou pryžové podložky tv. S49 rozdělení "c"</t>
  </si>
  <si>
    <t>-201561859</t>
  </si>
  <si>
    <t>Výměna kolejnicových pásů současně s výměnou pryžové podložky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</si>
  <si>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44</t>
  </si>
  <si>
    <t>5907025490</t>
  </si>
  <si>
    <t>Výměna kolejnicových pásů současně s výměnou pryžové podložky tv. S49 rozdělení "d"</t>
  </si>
  <si>
    <t>839859407</t>
  </si>
  <si>
    <t>Výměna kolejnicových pásů současně s výměnou pryžové podložky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</si>
  <si>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45</t>
  </si>
  <si>
    <t>5907035210</t>
  </si>
  <si>
    <t>Úprava dilatačních spár kolejnic tv. S49 rozdělení "c"</t>
  </si>
  <si>
    <t>1992789812</t>
  </si>
  <si>
    <t>Úprava dilatačních spár kolejnic tv. S49 rozdělení "c". Poznámka: 1. V cenách jsou započteny náklady na uvolnění nebo demontáž upevňovadel, posun kolejnic, nastavení spáry, dotažení upevňovadel a ošetření součástí mazivem.</t>
  </si>
  <si>
    <t>46</t>
  </si>
  <si>
    <t>5907035220</t>
  </si>
  <si>
    <t>Úprava dilatačních spár kolejnic tv. S49 rozdělení "d"</t>
  </si>
  <si>
    <t>1953548790</t>
  </si>
  <si>
    <t>Úprava dilatačních spár kolejnic tv. S49 rozdělení "d". Poznámka: 1. V cenách jsou započteny náklady na uvolnění nebo demontáž upevňovadel, posun kolejnic, nastavení spáry, dotažení upevňovadel a ošetření součástí mazivem.</t>
  </si>
  <si>
    <t>47</t>
  </si>
  <si>
    <t>5907040030</t>
  </si>
  <si>
    <t>Posun kolejnic před svařováním tv. S49</t>
  </si>
  <si>
    <t>223286478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</si>
  <si>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</si>
  <si>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48</t>
  </si>
  <si>
    <t>5907045120</t>
  </si>
  <si>
    <t>Příplatek za obtížnost při výměně kolejnic na rozponových podkladnicích tv. S49</t>
  </si>
  <si>
    <t>1201285026</t>
  </si>
  <si>
    <t>Příplatek za obtížnost při výměně kolejnic na rozponových podkladnicích tv. S49. Poznámka: 1. V cenách jsou započteny náklady za obtížné podmínky výměny kolejnic. 2. V cenách nejsou obsaženy náklady na povolení a dotažení upevňovadel.</t>
  </si>
  <si>
    <t>49</t>
  </si>
  <si>
    <t>5907050010</t>
  </si>
  <si>
    <t>Dělení kolejnic řezáním nebo rozbroušením tv. UIC60 nebo R65</t>
  </si>
  <si>
    <t>1944270335</t>
  </si>
  <si>
    <t>Dělení kolejnic řezáním nebo rozbroušením tv. UIC60 nebo R65. Poznámka: 1. V cenách jsou započteny náklady na manipulaci podložení, označení a provedení řezu kolejnice.</t>
  </si>
  <si>
    <t>50</t>
  </si>
  <si>
    <t>5907050020</t>
  </si>
  <si>
    <t>Dělení kolejnic řezáním nebo rozbroušením tv. S49</t>
  </si>
  <si>
    <t>1949059448</t>
  </si>
  <si>
    <t>Dělení kolejnic řezáním nebo rozbroušením tv. S49. Poznámka: 1. V cenách jsou započteny náklady na manipulaci podložení, označení a provedení řezu kolejnice.</t>
  </si>
  <si>
    <t>51</t>
  </si>
  <si>
    <t>5907050030</t>
  </si>
  <si>
    <t>Dělení kolejnic řezáním nebo rozbroušením tv. A</t>
  </si>
  <si>
    <t>140856965</t>
  </si>
  <si>
    <t>Dělení kolejnic řezáním nebo rozbroušením tv. A. Poznámka: 1. V cenách jsou započteny náklady na manipulaci podložení, označení a provedení řezu kolejnice.</t>
  </si>
  <si>
    <t>52</t>
  </si>
  <si>
    <t>5907050110</t>
  </si>
  <si>
    <t>Dělení kolejnic kyslíkem tv. UIC60 nebo R65</t>
  </si>
  <si>
    <t>1818507861</t>
  </si>
  <si>
    <t>Dělení kolejnic kyslíkem tv. UIC60 nebo R65. Poznámka: 1. V cenách jsou započteny náklady na manipulaci podložení, označení a provedení řezu kolejnice.</t>
  </si>
  <si>
    <t>53</t>
  </si>
  <si>
    <t>5907050120</t>
  </si>
  <si>
    <t>Dělení kolejnic kyslíkem tv. S49</t>
  </si>
  <si>
    <t>-1436152927</t>
  </si>
  <si>
    <t>Dělení kolejnic kyslíkem tv. S49. Poznámka: 1. V cenách jsou započteny náklady na manipulaci podložení, označení a provedení řezu kolejnice.</t>
  </si>
  <si>
    <t>54</t>
  </si>
  <si>
    <t>5907050130</t>
  </si>
  <si>
    <t>Dělení kolejnic kyslíkem tv. A</t>
  </si>
  <si>
    <t>1298323670</t>
  </si>
  <si>
    <t>Dělení kolejnic kyslíkem tv. A. Poznámka: 1. V cenách jsou započteny náklady na manipulaci podložení, označení a provedení řezu kolejnice.</t>
  </si>
  <si>
    <t>55</t>
  </si>
  <si>
    <t>5907055010</t>
  </si>
  <si>
    <t>Vrtání kolejnic otvor o průměru do 10 mm</t>
  </si>
  <si>
    <t>431180626</t>
  </si>
  <si>
    <t>Vrtání kolejnic otvor o průměru do 10 mm. Poznámka: 1. V cenách jsou započteny náklady na manipulaci podložení, označení a provedení vrtu ve stojině kolejnice.</t>
  </si>
  <si>
    <t>56</t>
  </si>
  <si>
    <t>5907055020</t>
  </si>
  <si>
    <t>Vrtání kolejnic otvor o průměru přes 10 do 23 mm</t>
  </si>
  <si>
    <t>-13939</t>
  </si>
  <si>
    <t>Vrtání kolejnic otvor o průměru přes 10 do 23 mm. Poznámka: 1. V cenách jsou započteny náklady na manipulaci podložení, označení a provedení vrtu ve stojině kolejnice.</t>
  </si>
  <si>
    <t>57</t>
  </si>
  <si>
    <t>5907055030</t>
  </si>
  <si>
    <t>Vrtání kolejnic otvor o průměru přes 23 mm</t>
  </si>
  <si>
    <t>-77984244</t>
  </si>
  <si>
    <t>Vrtání kolejnic otvor o průměru přes 23 mm. Poznámka: 1. V cenách jsou započteny náklady na manipulaci podložení, označení a provedení vrtu ve stojině kolejnice.</t>
  </si>
  <si>
    <t>58</t>
  </si>
  <si>
    <t>5908005030</t>
  </si>
  <si>
    <t>Oprava kolejnicového styku výměna spojky tv. S49</t>
  </si>
  <si>
    <t>-809159926</t>
  </si>
  <si>
    <t>Oprava kolejnicového styku výměna spojky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</si>
  <si>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59</t>
  </si>
  <si>
    <t>5908005130</t>
  </si>
  <si>
    <t>Oprava kolejnicového styku demontáž spojky tv. S49</t>
  </si>
  <si>
    <t>1543778783</t>
  </si>
  <si>
    <t>Oprava kolejnicového styku demontáž spojky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</si>
  <si>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60</t>
  </si>
  <si>
    <t>5908005230</t>
  </si>
  <si>
    <t>Oprava kolejnicového styku montáž spojky tv. S49</t>
  </si>
  <si>
    <t>1632095852</t>
  </si>
  <si>
    <t>Oprava kolejnicového styku montáž spojky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</si>
  <si>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61</t>
  </si>
  <si>
    <t>5908005310</t>
  </si>
  <si>
    <t>Oprava kolejnicového styku výměna spojek tv. UIC60</t>
  </si>
  <si>
    <t>styk</t>
  </si>
  <si>
    <t>1463685294</t>
  </si>
  <si>
    <t>Oprava kolejnicového styku výměna spojek tv. UIC60.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</si>
  <si>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62</t>
  </si>
  <si>
    <t>5908005330</t>
  </si>
  <si>
    <t>Oprava kolejnicového styku výměna spojek tv. S49</t>
  </si>
  <si>
    <t>-131232966</t>
  </si>
  <si>
    <t>Oprava kolejnicového styku výměna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</si>
  <si>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63</t>
  </si>
  <si>
    <t>5908005410</t>
  </si>
  <si>
    <t>Oprava kolejnicového styku demontáž spojek tv. UIC60</t>
  </si>
  <si>
    <t>1600497784</t>
  </si>
  <si>
    <t>Oprava kolejnicového styku demontáž spojek tv. UIC60.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</si>
  <si>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64</t>
  </si>
  <si>
    <t>5908005430</t>
  </si>
  <si>
    <t>Oprava kolejnicového styku demontáž spojek tv. S49</t>
  </si>
  <si>
    <t>-1907103713</t>
  </si>
  <si>
    <t>Oprava kolejnicového styku demontáž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</si>
  <si>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65</t>
  </si>
  <si>
    <t>5908005510</t>
  </si>
  <si>
    <t>Oprava kolejnicového styku montáž spojek tv. UIC60</t>
  </si>
  <si>
    <t>1520012021</t>
  </si>
  <si>
    <t>Oprava kolejnicového styku montáž spojek tv. UIC60.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</si>
  <si>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66</t>
  </si>
  <si>
    <t>5908005530</t>
  </si>
  <si>
    <t>Oprava kolejnicového styku montáž spojek tv. S49</t>
  </si>
  <si>
    <t>-452132633</t>
  </si>
  <si>
    <t>Oprava kolejnicového styku 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</si>
  <si>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67</t>
  </si>
  <si>
    <t>5908010110</t>
  </si>
  <si>
    <t>Zřízení kolejnicového styku s rozřezem a vrtáním - 4 otvory tv. UIC60</t>
  </si>
  <si>
    <t>-1519264239</t>
  </si>
  <si>
    <t>Zřízení kolejnicového styku s rozřezem a vrtáním - 4 otvory tv. UIC60.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</si>
  <si>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68</t>
  </si>
  <si>
    <t>5908010130</t>
  </si>
  <si>
    <t>Zřízení kolejnicového styku s rozřezem a vrtáním - 4 otvory tv. S49</t>
  </si>
  <si>
    <t>1937797718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</si>
  <si>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</si>
  <si>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69</t>
  </si>
  <si>
    <t>5908010210</t>
  </si>
  <si>
    <t>Zřízení kolejnicového styku s rozřezem a vrtáním - 2 otvory tv. UIC60</t>
  </si>
  <si>
    <t>-1786619450</t>
  </si>
  <si>
    <t>Zřízení kolejnicového styku s rozřezem a vrtáním - 2 otvory tv. UIC60.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</si>
  <si>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70</t>
  </si>
  <si>
    <t>5908010230</t>
  </si>
  <si>
    <t>Zřízení kolejnicového styku s rozřezem a vrtáním - 2 otvory tv. S49</t>
  </si>
  <si>
    <t>-465862696</t>
  </si>
  <si>
    <t>Zřízení kolejnicového styku s rozřezem a vrtáním - 2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</si>
  <si>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71</t>
  </si>
  <si>
    <t>5908030010</t>
  </si>
  <si>
    <t>Zřízení A-LISU soupravou in-sittu tv. UIC60</t>
  </si>
  <si>
    <t>-76546815</t>
  </si>
  <si>
    <t>Zřízení A-LISU soupravou in-sittu tv. UIC60.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</si>
  <si>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72</t>
  </si>
  <si>
    <t>5908030030</t>
  </si>
  <si>
    <t>Zřízení A-LISU soupravou in-sittu tv. S49</t>
  </si>
  <si>
    <t>847763208</t>
  </si>
  <si>
    <t>Zřízení A-LISU soupravou in-sittu tv. S49.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</si>
  <si>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73</t>
  </si>
  <si>
    <t>5908035010</t>
  </si>
  <si>
    <t>Oprava LISU soupravou in-sittu tv. UIC60</t>
  </si>
  <si>
    <t>-2126505487</t>
  </si>
  <si>
    <t>Oprava LISU soupravou in-sittu tv. UIC60.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</si>
  <si>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74</t>
  </si>
  <si>
    <t>5908035030</t>
  </si>
  <si>
    <t>Oprava LISU soupravou in-sittu tv. S49</t>
  </si>
  <si>
    <t>451942959</t>
  </si>
  <si>
    <t>Oprava LISU soupravou in-sittu tv. S49.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</si>
  <si>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75</t>
  </si>
  <si>
    <t>5908036010</t>
  </si>
  <si>
    <t>Oprava LISU plastovými spojkami tv. UIC60</t>
  </si>
  <si>
    <t>-393246196</t>
  </si>
  <si>
    <t>Oprava LISU plastovými spojkami tv. UIC60. Poznámka: 1. V cenách jsou započteny náklady na demontáž upevňovadel, rozebrání, očištění a obroušení, výměnu profilové vložky, úpravu pryžových podložek, montáž spojek, dotažení styku a ošetření součástí mazivem. 2. V cenách nejsou obsaženy náklady na dodávku materiálu.</t>
  </si>
  <si>
    <t>76</t>
  </si>
  <si>
    <t>5908036030</t>
  </si>
  <si>
    <t>Oprava LISU plastovými spojkami tv. S49</t>
  </si>
  <si>
    <t>1610454541</t>
  </si>
  <si>
    <t>Oprava LISU plastovými spojkami tv. S49. Poznámka: 1. V cenách jsou započteny náklady na demontáž upevňovadel, rozebrání, očištění a obroušení, výměnu profilové vložky, úpravu pryžových podložek, montáž spojek, dotažení styku a ošetření součástí mazivem. 2. V cenách nejsou obsaženy náklady na dodávku materiálu.</t>
  </si>
  <si>
    <t>77</t>
  </si>
  <si>
    <t>5910010130</t>
  </si>
  <si>
    <t>Odtavovací stykové svařování kolejnic užitých ve stabilní svařovně vstupní délky přes 10 m tv. S49</t>
  </si>
  <si>
    <t>669520615</t>
  </si>
  <si>
    <t>Odtavovací stykové svařování kolejnic užitých ve stabilní svařovně vstupní délky přes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svaru, kontrola svaru ultrazvukem a vedení výrobní dokumentace. 2. V cenách nejsou obsaženy náklady na kontrolu svaru ultrazvukem a dodávku kolejnic.</t>
  </si>
  <si>
    <t>78</t>
  </si>
  <si>
    <t>5910012030</t>
  </si>
  <si>
    <t>Odtavovací stykové svařování kolejnic přechodových ve stabilní svařovně nových tv. UIC60/S49</t>
  </si>
  <si>
    <t>svar</t>
  </si>
  <si>
    <t>1802803823</t>
  </si>
  <si>
    <t>Odtavovací stykové svařování kolejnic přechodových ve stabilní svařovně nových tv. UIC60/S49. Poznámka: 1. V cenách jsou započteny náklady na základní vytřídění kolejnic, úprava kolejnice většího tvaru podle schváleného postupu. Broušení kontaktních ploch, vyrovnání a svaření kolejnic opracování a dorovnání svaru, dělení kol. pásu na požadovanou délku, obroušení pojížděných ploch, vizuální prohlídka, vizuální prohlídka, měření geometrie svaru, kontrola svaru ultrazvukem a vedení výrobní dokumentace. V ceně nejsou obsaženy náklady na dodávku kolejnic.</t>
  </si>
  <si>
    <t>79</t>
  </si>
  <si>
    <t>5910012130</t>
  </si>
  <si>
    <t>Odtavovací stykové svařování kolejnic přechodových ve stabilní svařovně užitých tv. UIC60/S49</t>
  </si>
  <si>
    <t>-1084785489</t>
  </si>
  <si>
    <t>Odtavovací stykové svařování kolejnic přechodových ve stabilní svařovně užitých tv. UIC60/S49. Poznámka: 1. V cenách jsou započteny náklady na základní vytřídění kolejnic, úprava kolejnice většího tvaru podle schváleného postupu. Broušení kontaktních ploch, vyrovnání a svaření kolejnic opracování a dorovnání svaru, dělení kol. pásu na požadovanou délku, obroušení pojížděných ploch, vizuální prohlídka, vizuální prohlídka, měření geometrie svaru, kontrola svaru ultrazvukem a vedení výrobní dokumentace. V ceně nejsou obsaženy náklady na dodávku kolejnic.</t>
  </si>
  <si>
    <t>80</t>
  </si>
  <si>
    <t>5910012140</t>
  </si>
  <si>
    <t>Odtavovací stykové svařování kolejnic přechodových ve stabilní svařovně užitých tv. S 49/A</t>
  </si>
  <si>
    <t>1101229558</t>
  </si>
  <si>
    <t>Odtavovací stykové svařování kolejnic přechodových ve stabilní svařovně užitých tv. S 49/A. Poznámka: 1. V cenách jsou započteny náklady na základní vytřídění kolejnic, úprava kolejnice většího tvaru podle schváleného postupu. Broušení kontaktních ploch, vyrovnání a svaření kolejnic opracování a dorovnání svaru, dělení kol. pásu na požadovanou délku, obroušení pojížděných ploch, vizuální prohlídka, vizuální prohlídka, měření geometrie svaru, kontrola svaru ultrazvukem a vedení výrobní dokumentace. V ceně nejsou obsaženy náklady na dodávku kolejnic.</t>
  </si>
  <si>
    <t>81</t>
  </si>
  <si>
    <t>5910015010</t>
  </si>
  <si>
    <t>Odtavovací stykové svařování mobilní svářečkou kolejnic nových délky do 150 m tv. UIC60</t>
  </si>
  <si>
    <t>406681069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</si>
  <si>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</si>
  <si>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82</t>
  </si>
  <si>
    <t>5910015020</t>
  </si>
  <si>
    <t>Odtavovací stykové svařování mobilní svářečkou kolejnic nových délky do 150 m tv. S49</t>
  </si>
  <si>
    <t>1217417047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</si>
  <si>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</si>
  <si>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83</t>
  </si>
  <si>
    <t>5910015230</t>
  </si>
  <si>
    <t>Odtavovací stykové svařování mobilní svářečkou kolejnic užitých délky do 150 m tv. S49</t>
  </si>
  <si>
    <t>-1505924013</t>
  </si>
  <si>
    <t>Odtavovací stykové svařování mobilní svářečkou kolejnic užitých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</si>
  <si>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84</t>
  </si>
  <si>
    <t>5910020010</t>
  </si>
  <si>
    <t>Svařování kolejnic termitem plný předehřev standardní spára svar sériový tv. UIC60</t>
  </si>
  <si>
    <t>-1473684348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</si>
  <si>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</si>
  <si>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85</t>
  </si>
  <si>
    <t>5910020030</t>
  </si>
  <si>
    <t>Svařování kolejnic termitem plný předehřev standardní spára svar sériový tv. S49</t>
  </si>
  <si>
    <t>2018853022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</si>
  <si>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</si>
  <si>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86</t>
  </si>
  <si>
    <t>5910020040</t>
  </si>
  <si>
    <t>Svařování kolejnic termitem plný předehřev standardní spára svar sériový tv. A</t>
  </si>
  <si>
    <t>-1485509759</t>
  </si>
  <si>
    <t>Svařování kolejnic termitem plný předehřev standardní spára svar sériový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</si>
  <si>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87</t>
  </si>
  <si>
    <t>5910020110</t>
  </si>
  <si>
    <t>Svařování kolejnic termitem plný předehřev standardní spára svar jednotlivý tv. UIC60</t>
  </si>
  <si>
    <t>777770334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</si>
  <si>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</si>
  <si>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88</t>
  </si>
  <si>
    <t>5910020130</t>
  </si>
  <si>
    <t>Svařování kolejnic termitem plný předehřev standardní spára svar jednotlivý tv. S49</t>
  </si>
  <si>
    <t>1135445286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</si>
  <si>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</si>
  <si>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89</t>
  </si>
  <si>
    <t>5910020140</t>
  </si>
  <si>
    <t>Svařování kolejnic termitem plný předehřev standardní spára svar jednotlivý tv. A</t>
  </si>
  <si>
    <t>-1891317622</t>
  </si>
  <si>
    <t>Svařování kolejnic termitem plný předehřev standardní spára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</si>
  <si>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90</t>
  </si>
  <si>
    <t>5910020330</t>
  </si>
  <si>
    <t>Svařování kolejnic termitem plný předehřev standardní spára svar přechodový tv. UIC60/S49</t>
  </si>
  <si>
    <t>-2026205306</t>
  </si>
  <si>
    <t>Svařování kolejnic termitem plný předehřev standardní spára svar přechodový tv. UIC60/S49.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</si>
  <si>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91</t>
  </si>
  <si>
    <t>5910020340</t>
  </si>
  <si>
    <t>Svařování kolejnic termitem plný předehřev standardní spára svar přechodový tv. S49/A</t>
  </si>
  <si>
    <t>1647270576</t>
  </si>
  <si>
    <t>Svařování kolejnic termitem plný předehřev standardní spára svar přechodový tv. S49/A.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</si>
  <si>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92</t>
  </si>
  <si>
    <t>5910021010</t>
  </si>
  <si>
    <t>Svařování kolejnic termitem zkrácený předehřev standardní spára svar sériový tv. UIC60</t>
  </si>
  <si>
    <t>-1357759665</t>
  </si>
  <si>
    <t>Svařování kolejnic termitem zkrácený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</si>
  <si>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93</t>
  </si>
  <si>
    <t>5910021020</t>
  </si>
  <si>
    <t>Svařování kolejnic termitem zkrácený předehřev standardní spára svar sériový tv. S49</t>
  </si>
  <si>
    <t>-36766252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</si>
  <si>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</si>
  <si>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94</t>
  </si>
  <si>
    <t>5910021110</t>
  </si>
  <si>
    <t>Svařování kolejnic termitem zkrácený předehřev standardní spára svar jednotlivý tv. UIC60</t>
  </si>
  <si>
    <t>-449548194</t>
  </si>
  <si>
    <t>Svařování kolejnic termitem zkrácený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</si>
  <si>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95</t>
  </si>
  <si>
    <t>5910021120</t>
  </si>
  <si>
    <t>Svařování kolejnic termitem zkrácený předehřev standardní spára svar jednotlivý tv. S49</t>
  </si>
  <si>
    <t>-130697797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</si>
  <si>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</si>
  <si>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96</t>
  </si>
  <si>
    <t>5910022010</t>
  </si>
  <si>
    <t>Svařování kolejnic termitem krátký předehřev široká spára, krátký předehřev svar jednotlivý tv. UIC60</t>
  </si>
  <si>
    <t>780421948</t>
  </si>
  <si>
    <t>Svařování kolejnic termitem krátký předehřev široká spára, krátký předehřev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</si>
  <si>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97</t>
  </si>
  <si>
    <t>5910022030</t>
  </si>
  <si>
    <t>Svařování kolejnic termitem krátký předehřev široká spára, krátký předehřev svar jednotlivý tv. S49</t>
  </si>
  <si>
    <t>1520544883</t>
  </si>
  <si>
    <t>Svařování kolejnic termitem krátký předehřev široká spára, krátký předehřev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</si>
  <si>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98</t>
  </si>
  <si>
    <t>5910025010</t>
  </si>
  <si>
    <t>Svařování kolejnic elektrickým obloukem svar sériový tv. UIC60</t>
  </si>
  <si>
    <t>202414397</t>
  </si>
  <si>
    <t>Svařování kolejnic elektrickým obloukem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</si>
  <si>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99</t>
  </si>
  <si>
    <t>5910025030</t>
  </si>
  <si>
    <t>Svařování kolejnic elektrickým obloukem svar sériový tv. S49</t>
  </si>
  <si>
    <t>1055490398</t>
  </si>
  <si>
    <t>Svařování kolejnic elektrickým obloukem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</si>
  <si>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100</t>
  </si>
  <si>
    <t>5910025040</t>
  </si>
  <si>
    <t>Svařování kolejnic elektrickým obloukem svar sériový tv. A</t>
  </si>
  <si>
    <t>-1041795809</t>
  </si>
  <si>
    <t>Svařování kolejnic elektrickým obloukem svar sériový tv. A.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</si>
  <si>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101</t>
  </si>
  <si>
    <t>5910025110</t>
  </si>
  <si>
    <t>Svařování kolejnic elektrickým obloukem svar jednotlivý tv. UIC60</t>
  </si>
  <si>
    <t>794514258</t>
  </si>
  <si>
    <t>Svařování kolejnic elektrickým obloukem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</si>
  <si>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102</t>
  </si>
  <si>
    <t>5910025130</t>
  </si>
  <si>
    <t>Svařování kolejnic elektrickým obloukem svar jednotlivý tv. S49</t>
  </si>
  <si>
    <t>-1433283184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</si>
  <si>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</si>
  <si>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103</t>
  </si>
  <si>
    <t>5910025140</t>
  </si>
  <si>
    <t>Svařování kolejnic elektrickým obloukem svar jednotlivý tv. A</t>
  </si>
  <si>
    <t>458505176</t>
  </si>
  <si>
    <t>Svařování kolejnic elektrickým obloukem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</si>
  <si>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104</t>
  </si>
  <si>
    <t>5910030310</t>
  </si>
  <si>
    <t>Příplatek za směrové vyrovnání kolejnic v obloucích o poloměru 300 m a menším</t>
  </si>
  <si>
    <t>-117850990</t>
  </si>
  <si>
    <t>Příplatek za směrové vyrovnání kolejnic v obloucích o poloměru 300 m a menším. Poznámka: 1. V cenách jsou započteny náklady na použití přípravku pro směrové vyrovnání kolejnic.</t>
  </si>
  <si>
    <t>105</t>
  </si>
  <si>
    <t>5910035010</t>
  </si>
  <si>
    <t>Dosažení dovolené upínací teploty v BK prodloužením kolejnicového pásu v koleji tv. UIC60</t>
  </si>
  <si>
    <t>-87216940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</si>
  <si>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</si>
  <si>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106</t>
  </si>
  <si>
    <t>5910035030</t>
  </si>
  <si>
    <t>Dosažení dovolené upínací teploty v BK prodloužením kolejnicového pásu v koleji tv. S49</t>
  </si>
  <si>
    <t>-1512424737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</si>
  <si>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</si>
  <si>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107</t>
  </si>
  <si>
    <t>5910035040</t>
  </si>
  <si>
    <t>Dosažení dovolené upínací teploty v BK prodloužením kolejnicového pásu v koleji tv. A</t>
  </si>
  <si>
    <t>-769990371</t>
  </si>
  <si>
    <t>Dosažení dovolené upínací teploty v BK prodloužením kolejnicového pásu v koleji tv. A.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</si>
  <si>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108</t>
  </si>
  <si>
    <t>5910035110</t>
  </si>
  <si>
    <t>Dosažení dovolené upínací teploty v BK prodloužením kolejnicového pásu ve výhybce tv. UIC60</t>
  </si>
  <si>
    <t>321540176</t>
  </si>
  <si>
    <t>Dosažení dovolené upínací teploty v BK prodloužením kolejnicového pásu ve výhybce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</si>
  <si>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109</t>
  </si>
  <si>
    <t>5910035130</t>
  </si>
  <si>
    <t>Dosažení dovolené upínací teploty v BK prodloužením kolejnicového pásu ve výhybce tv. S49</t>
  </si>
  <si>
    <t>-1740644276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</si>
  <si>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</si>
  <si>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110</t>
  </si>
  <si>
    <t>5910035140</t>
  </si>
  <si>
    <t>Dosažení dovolené upínací teploty v BK prodloužením kolejnicového pásu ve výhybce tv. A</t>
  </si>
  <si>
    <t>1232874584</t>
  </si>
  <si>
    <t>Dosažení dovolené upínací teploty v BK prodloužením kolejnicového pásu ve výhybce tv. A.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</si>
  <si>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111</t>
  </si>
  <si>
    <t>5910040010</t>
  </si>
  <si>
    <t>Umožnění volné dilatace kolejnice demontáž upevňovadel bez osazení kluzných podložek rozdělení pražců "c"</t>
  </si>
  <si>
    <t>2143502615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</si>
  <si>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</si>
  <si>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112</t>
  </si>
  <si>
    <t>5910040020</t>
  </si>
  <si>
    <t>Umožnění volné dilatace kolejnice demontáž upevňovadel bez osazení kluzných podložek rozdělení pražců "d"</t>
  </si>
  <si>
    <t>803812810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</si>
  <si>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</si>
  <si>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113</t>
  </si>
  <si>
    <t>5910040030</t>
  </si>
  <si>
    <t>Umožnění volné dilatace kolejnice demontáž upevňovadel bez osazení kluzných podložek rozdělení pražců "u"</t>
  </si>
  <si>
    <t>-1454792494</t>
  </si>
  <si>
    <t>Umožnění volné dilatace kolejnice demontáž upevňovadel bez osazení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</si>
  <si>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114</t>
  </si>
  <si>
    <t>5910040110</t>
  </si>
  <si>
    <t>Umožnění volné dilatace kolejnice montáž upevňovadel bez odstranění kluzných podložek rozdělení pražců "c"</t>
  </si>
  <si>
    <t>1708340833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</si>
  <si>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</si>
  <si>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115</t>
  </si>
  <si>
    <t>5910040120</t>
  </si>
  <si>
    <t>Umožnění volné dilatace kolejnice montáž upevňovadel bez odstranění kluzných podložek rozdělení pražců "d"</t>
  </si>
  <si>
    <t>694908844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</si>
  <si>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</si>
  <si>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116</t>
  </si>
  <si>
    <t>5910040130</t>
  </si>
  <si>
    <t>Umožnění volné dilatace kolejnice montáž upevňovadel bez odstranění kluzných podložek rozdělení pražců "u"</t>
  </si>
  <si>
    <t>4416786</t>
  </si>
  <si>
    <t>Umožnění volné dilatace kolejnice montáž upevňovadel bez odstranění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</si>
  <si>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117</t>
  </si>
  <si>
    <t>5910040210</t>
  </si>
  <si>
    <t>Umožnění volné dilatace kolejnice bez demontáže nebo montáže upevňovadel s osazením a odstraněním kluzných podložek rozdělení pražců "c"</t>
  </si>
  <si>
    <t>554306126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</si>
  <si>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</si>
  <si>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118</t>
  </si>
  <si>
    <t>5910040220</t>
  </si>
  <si>
    <t>Umožnění volné dilatace kolejnice bez demontáže nebo montáže upevňovadel s osazením a odstraněním kluzných podložek rozdělení pražců "d"</t>
  </si>
  <si>
    <t>2007476955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</si>
  <si>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</si>
  <si>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119</t>
  </si>
  <si>
    <t>5910040230</t>
  </si>
  <si>
    <t>Umožnění volné dilatace kolejnice bez demontáže nebo montáže upevňovadel s osazením a odstraněním kluzných podložek rozdělení pražců "u"</t>
  </si>
  <si>
    <t>1952069965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</si>
  <si>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</si>
  <si>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120</t>
  </si>
  <si>
    <t>5910040310</t>
  </si>
  <si>
    <t>Umožnění volné dilatace kolejnice demontáž upevňovadel s osazením kluzných podložek rozdělení pražců "c"</t>
  </si>
  <si>
    <t>-1831848977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</si>
  <si>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</si>
  <si>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121</t>
  </si>
  <si>
    <t>5910040320</t>
  </si>
  <si>
    <t>Umožnění volné dilatace kolejnice demontáž upevňovadel s osazením kluzných podložek rozdělení pražců "d"</t>
  </si>
  <si>
    <t>471842921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</si>
  <si>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</si>
  <si>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122</t>
  </si>
  <si>
    <t>5910040330</t>
  </si>
  <si>
    <t>Umožnění volné dilatace kolejnice demontáž upevňovadel s osazením kluzných podložek rozdělení pražců "u"</t>
  </si>
  <si>
    <t>-1147079337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</si>
  <si>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</si>
  <si>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123</t>
  </si>
  <si>
    <t>5910040410</t>
  </si>
  <si>
    <t>Umožnění volné dilatace kolejnice montáž upevňovadel s odstraněním kluzných podložek rozdělení pražců "c"</t>
  </si>
  <si>
    <t>496234030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</si>
  <si>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</si>
  <si>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124</t>
  </si>
  <si>
    <t>5910040420</t>
  </si>
  <si>
    <t>Umožnění volné dilatace kolejnice montáž upevňovadel s odstraněním kluzných podložek rozdělení pražců "d"</t>
  </si>
  <si>
    <t>819929541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</si>
  <si>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</si>
  <si>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125</t>
  </si>
  <si>
    <t>5910040430</t>
  </si>
  <si>
    <t>Umožnění volné dilatace kolejnice montáž upevňovadel s odstraněním kluzných podložek rozdělení pražců "u"</t>
  </si>
  <si>
    <t>1878942478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</si>
  <si>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</si>
  <si>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126</t>
  </si>
  <si>
    <t>5910045010</t>
  </si>
  <si>
    <t>Zajištění polohy kolejnice bočními válečkovými opěrkami rozdělení pražců "c"</t>
  </si>
  <si>
    <t>1570923094</t>
  </si>
  <si>
    <t>Zajištění polohy kolejnice bočními válečkovými opěrkami rozdělení pražců "c". Poznámka: 1. V cenách jsou započteny náklady na montáž a demontáž bočních opěrek v oblouku o malém poloměru.</t>
  </si>
  <si>
    <t>127</t>
  </si>
  <si>
    <t>5910045030</t>
  </si>
  <si>
    <t>Zajištění polohy kolejnice bočními válečkovými opěrkami rozdělení pražců "u"</t>
  </si>
  <si>
    <t>866143332</t>
  </si>
  <si>
    <t>Zajištění polohy kolejnice bočními válečkovými opěrkami rozdělení pražců "u". Poznámka: 1. V cenách jsou započteny náklady na montáž a demontáž bočních opěrek v oblouku o malém poloměru.</t>
  </si>
  <si>
    <t>128</t>
  </si>
  <si>
    <t>5910050010</t>
  </si>
  <si>
    <t>Umožnění volné dilatace dílů výhybek demontáž upevňovadel výhybka I. generace</t>
  </si>
  <si>
    <t>1197546409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</si>
  <si>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</si>
  <si>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129</t>
  </si>
  <si>
    <t>5910050110</t>
  </si>
  <si>
    <t>Umožnění volné dilatace dílů výhybek montáž upevňovadel výhybka I. generace</t>
  </si>
  <si>
    <t>-1333143644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</si>
  <si>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</si>
  <si>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130</t>
  </si>
  <si>
    <t>5910060010</t>
  </si>
  <si>
    <t>Ojedinělé broušení kolejnic R260 do hloubky do 2 mm</t>
  </si>
  <si>
    <t>951935389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</si>
  <si>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</si>
  <si>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131</t>
  </si>
  <si>
    <t>5910060110</t>
  </si>
  <si>
    <t>Ojedinělé broušení kolejnic R350HT do hloubky do 2 mm</t>
  </si>
  <si>
    <t>766836670</t>
  </si>
  <si>
    <t>Ojedinělé broušení kolejnic R350HT do hloubky do 2 mm. Poznámka: 1. V cenách jsou započteny náklady na ruční odstranění povrchových vad, převalků ruční nebo pojezdovou bruskou s optimalizací příčného profilu a geometrie hlavy kolejnice.</t>
  </si>
  <si>
    <t>132</t>
  </si>
  <si>
    <t>5910063010</t>
  </si>
  <si>
    <t>Opravné souvislé broušení kolejnic R260 head checking, povrchové vady, příčný a podélný profil hloubky do 2 mm</t>
  </si>
  <si>
    <t>1963773452</t>
  </si>
  <si>
    <t>Opravné souvislé broušení kolejnic R260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</si>
  <si>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133</t>
  </si>
  <si>
    <t>5910063020</t>
  </si>
  <si>
    <t>Opravné souvislé broušení kolejnic R260 head checking, povrchové vady, příčný a podélný profil hloubky přes 2 mm do 4 mm</t>
  </si>
  <si>
    <t>-1196236011</t>
  </si>
  <si>
    <t>Opravné souvislé broušení kolejnic R260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</si>
  <si>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134</t>
  </si>
  <si>
    <t>5910063050</t>
  </si>
  <si>
    <t>Opravné souvislé broušení kolejnic R260 příčný a podélný profil oprava příčného a podélného profilu</t>
  </si>
  <si>
    <t>-75801279</t>
  </si>
  <si>
    <t>Opravné souvislé broušení kolejnic R260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</si>
  <si>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135</t>
  </si>
  <si>
    <t>5910063060</t>
  </si>
  <si>
    <t>Opravné souvislé broušení kolejnic R260 příčný a podélný profil vlnkovitost</t>
  </si>
  <si>
    <t>-1773432088</t>
  </si>
  <si>
    <t>Opravné souvislé broušení kolejnic R260 příčný a podélný profil vlnkovitost.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</si>
  <si>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136</t>
  </si>
  <si>
    <t>5910063110</t>
  </si>
  <si>
    <t>Opravné souvislé broušení kolejnic R350HT head checking, povrchové vady, příčný a podélný profil hloubky do 2 mm</t>
  </si>
  <si>
    <t>-117040498</t>
  </si>
  <si>
    <t>Opravné souvislé broušení kolejnic R350HT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</si>
  <si>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137</t>
  </si>
  <si>
    <t>5910063150</t>
  </si>
  <si>
    <t>Opravné souvislé broušení kolejnic R350HT příčný a podélný profil oprava příčného a podélného profilu</t>
  </si>
  <si>
    <t>66157484</t>
  </si>
  <si>
    <t>Opravné souvislé broušení kolejnic R350HT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</si>
  <si>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138</t>
  </si>
  <si>
    <t>5910063160</t>
  </si>
  <si>
    <t>Opravné souvislé broušení kolejnic R350HT příčný a podélný profil vlnkovitost</t>
  </si>
  <si>
    <t>-1562262799</t>
  </si>
  <si>
    <t>Opravné souvislé broušení kolejnic R350HT příčný a podélný profil vlnkovitost.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</si>
  <si>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139</t>
  </si>
  <si>
    <t>5910065010</t>
  </si>
  <si>
    <t>Odstranění převalků izolovaného styku lepeného</t>
  </si>
  <si>
    <t>-1325705368</t>
  </si>
  <si>
    <t>Odstranění převalků izolovaného styku lepeného. Poznámka: 1. V cenách jsou započteny náklady na odstranění převalků hlavy kolejnice IS odbroušením po demontáži spojky a profilové vložky, u LISŮ podle schváleného technologického postupu.</t>
  </si>
  <si>
    <t>140</t>
  </si>
  <si>
    <t>5910065020</t>
  </si>
  <si>
    <t>Odstranění převalků izolovaného styku montovaného</t>
  </si>
  <si>
    <t>728135358</t>
  </si>
  <si>
    <t>Odstranění převalků izolovaného styku montovaného. Poznámka: 1. V cenách jsou započteny náklady na odstranění převalků hlavy kolejnice IS odbroušením po demontáži spojky a profilové vložky, u LISŮ podle schváleného technologického postupu.</t>
  </si>
  <si>
    <t>141</t>
  </si>
  <si>
    <t>5910070010</t>
  </si>
  <si>
    <t>Základní broušení výhybky optimalizace příčného profilu</t>
  </si>
  <si>
    <t>912395859</t>
  </si>
  <si>
    <t>Základní broušení výhybky optimalizace příčného profilu. Poznámka: 1. V ceně jsou započteny náklady na úpravu příčného profilu kolejnic výhybky včetně jazyků a srdcovky. Cena platí pro ruční nebo strojní broušení, frézování a hoblování, pro opracování celé šíře pojížděné plochy a minimální hloubku úběru materiálu 0,25mm a max. 1 mm. Broušení mimo tyto kritéria se oceňují položkami opravného broušení. 2. U ručního broušení cena neobsahuje náklady na pořízení diagnostiky skenováním, které se oceňuje položkou z VRN.</t>
  </si>
  <si>
    <t>142</t>
  </si>
  <si>
    <t>5910075010</t>
  </si>
  <si>
    <t>Opravné broušení jazyka šíře plochy do 30 mm hloubky do 2 mm</t>
  </si>
  <si>
    <t>720767193</t>
  </si>
  <si>
    <t>Opravné broušení jazyka šíře plochy do 30 mm hloubky do 2 mm. Poznámka: 1. V cenách jsou započteny náklady na odstranění převalků a povrchových vad, optimalizace příčného profilu a geometrie dílů výhybky.</t>
  </si>
  <si>
    <t>143</t>
  </si>
  <si>
    <t>5910075050</t>
  </si>
  <si>
    <t>Opravné broušení jazyka šíře plochy přes 30 mm hloubky do 2 mm</t>
  </si>
  <si>
    <t>-1333193072</t>
  </si>
  <si>
    <t>Opravné broušení jazyka šíře plochy přes 30 mm hloubky do 2 mm. Poznámka: 1. V cenách jsou započteny náklady na odstranění převalků a povrchových vad, optimalizace příčného profilu a geometrie dílů výhybky.</t>
  </si>
  <si>
    <t>144</t>
  </si>
  <si>
    <t>5910075110</t>
  </si>
  <si>
    <t>Opravné broušení opornice šíře plochy do 30 mm hloubky do 2 mm</t>
  </si>
  <si>
    <t>2001697731</t>
  </si>
  <si>
    <t>Opravné broušení opornice šíře plochy do 30 mm hloubky do 2 mm. Poznámka: 1. V cenách jsou započteny náklady na odstranění převalků a povrchových vad, optimalizace příčného profilu a geometrie dílů výhybky.</t>
  </si>
  <si>
    <t>145</t>
  </si>
  <si>
    <t>5910075150</t>
  </si>
  <si>
    <t>Opravné broušení opornice šíře plochy přes 30 mm hloubky do 2 mm</t>
  </si>
  <si>
    <t>-1185888885</t>
  </si>
  <si>
    <t>Opravné broušení opornice šíře plochy přes 30 mm hloubky do 2 mm. Poznámka: 1. V cenách jsou započteny náklady na odstranění převalků a povrchových vad, optimalizace příčného profilu a geometrie dílů výhybky.</t>
  </si>
  <si>
    <t>146</t>
  </si>
  <si>
    <t>5910075210</t>
  </si>
  <si>
    <t>Opravné broušení výhybkové kolejnice šíře plochy do 30 mm hloubky do 2 mm</t>
  </si>
  <si>
    <t>-1686520329</t>
  </si>
  <si>
    <t>Opravné broušení výhybkové kolejnice šíře plochy do 30 mm hloubky do 2 mm. Poznámka: 1. V cenách jsou započteny náklady na odstranění převalků a povrchových vad, optimalizace příčného profilu a geometrie dílů výhybky.</t>
  </si>
  <si>
    <t>147</t>
  </si>
  <si>
    <t>5910075250</t>
  </si>
  <si>
    <t>Opravné broušení výhybkové kolejnice šíře plochy přes 30 mm hloubky do 2 mm</t>
  </si>
  <si>
    <t>687462506</t>
  </si>
  <si>
    <t>Opravné broušení výhybkové kolejnice šíře plochy přes 30 mm hloubky do 2 mm. Poznámka: 1. V cenách jsou započteny náklady na odstranění převalků a povrchových vad, optimalizace příčného profilu a geometrie dílů výhybky.</t>
  </si>
  <si>
    <t>148</t>
  </si>
  <si>
    <t>5910075310</t>
  </si>
  <si>
    <t>Opravné broušení hrotnice PHS šíře plochy do 30 mm hloubky do 2 mm</t>
  </si>
  <si>
    <t>-1797176745</t>
  </si>
  <si>
    <t>Opravné broušení hrotnice PHS šíře plochy do 30 mm hloubky do 2 mm. Poznámka: 1. V cenách jsou započteny náklady na odstranění převalků a povrchových vad, optimalizace příčného profilu a geometrie dílů výhybky.</t>
  </si>
  <si>
    <t>149</t>
  </si>
  <si>
    <t>5910075350</t>
  </si>
  <si>
    <t>Opravné broušení hrotnice PHS šíře plochy přes 30 mm hloubky do 2 mm</t>
  </si>
  <si>
    <t>-314384499</t>
  </si>
  <si>
    <t>Opravné broušení hrotnice PHS šíře plochy přes 30 mm hloubky do 2 mm. Poznámka: 1. V cenách jsou započteny náklady na odstranění převalků a povrchových vad, optimalizace příčného profilu a geometrie dílů výhybky.</t>
  </si>
  <si>
    <t>150</t>
  </si>
  <si>
    <t>5910080010</t>
  </si>
  <si>
    <t>Opravné broušení srdcovky jednoduché 1:4,5 a 1:6 hloubky do 2 mm</t>
  </si>
  <si>
    <t>-2115255580</t>
  </si>
  <si>
    <t>Opravné broušení srdcovky jednoduché 1:4,5 a 1:6 hloubky do 2 mm. Poznámka: 1. V cenách jsou započteny náklady na odstranění vznikajících převalků, povrchových vad a měření profilu srdcovky šablonou.</t>
  </si>
  <si>
    <t>151</t>
  </si>
  <si>
    <t>5910080110</t>
  </si>
  <si>
    <t>Opravné broušení srdcovky jednoduché 1:7,5 a 1:9 hloubky do 2 mm</t>
  </si>
  <si>
    <t>-1495728790</t>
  </si>
  <si>
    <t>Opravné broušení srdcovky jednoduché 1:7,5 a 1:9 hloubky do 2 mm. Poznámka: 1. V cenách jsou započteny náklady na odstranění vznikajících převalků, povrchových vad a měření profilu srdcovky šablonou.</t>
  </si>
  <si>
    <t>152</t>
  </si>
  <si>
    <t>5910080210</t>
  </si>
  <si>
    <t>Opravné broušení srdcovky jednoduché 1:11 a 1:12 hloubky do 2 mm</t>
  </si>
  <si>
    <t>1300331120</t>
  </si>
  <si>
    <t>Opravné broušení srdcovky jednoduché 1:11 a 1:12 hloubky do 2 mm. Poznámka: 1. V cenách jsou započteny náklady na odstranění vznikajících převalků, povrchových vad a měření profilu srdcovky šablonou.</t>
  </si>
  <si>
    <t>153</t>
  </si>
  <si>
    <t>5910080310</t>
  </si>
  <si>
    <t>Opravné broušení srdcovky jednoduché 1:14 a 1:18,5 hloubky do 2 mm</t>
  </si>
  <si>
    <t>757123794</t>
  </si>
  <si>
    <t>Opravné broušení srdcovky jednoduché 1:14 a 1:18,5 hloubky do 2 mm. Poznámka: 1. V cenách jsou započteny náklady na odstranění vznikajících převalků, povrchových vad a měření profilu srdcovky šablonou.</t>
  </si>
  <si>
    <t>154</t>
  </si>
  <si>
    <t>5910080410</t>
  </si>
  <si>
    <t>Opravné broušení srdcovky jednoduché s PHS 1:7,5 a 1:9 hloubky do 2 mm</t>
  </si>
  <si>
    <t>1796751972</t>
  </si>
  <si>
    <t>Opravné broušení srdcovky jednoduché s PHS 1:7,5 a 1:9 hloubky do 2 mm. Poznámka: 1. V cenách jsou započteny náklady na odstranění vznikajících převalků, povrchových vad a měření profilu srdcovky šablonou.</t>
  </si>
  <si>
    <t>155</t>
  </si>
  <si>
    <t>5910080510</t>
  </si>
  <si>
    <t>Opravné broušení srdcovky jednoduché s PHS 1:11 a 1:12 hloubky do 2 mm</t>
  </si>
  <si>
    <t>2101909600</t>
  </si>
  <si>
    <t>Opravné broušení srdcovky jednoduché s PHS 1:11 a 1:12 hloubky do 2 mm. Poznámka: 1. V cenách jsou započteny náklady na odstranění vznikajících převalků, povrchových vad a měření profilu srdcovky šablonou.</t>
  </si>
  <si>
    <t>156</t>
  </si>
  <si>
    <t>5910080610</t>
  </si>
  <si>
    <t>Opravné broušení srdcovky jednoduché s PHS 1:14 a 1:18,5 hloubky do 2 mm</t>
  </si>
  <si>
    <t>-1365875009</t>
  </si>
  <si>
    <t>Opravné broušení srdcovky jednoduché s PHS 1:14 a 1:18,5 hloubky do 2 mm. Poznámka: 1. V cenách jsou započteny náklady na odstranění vznikajících převalků, povrchových vad a měření profilu srdcovky šablonou.</t>
  </si>
  <si>
    <t>157</t>
  </si>
  <si>
    <t>5910080810</t>
  </si>
  <si>
    <t>Opravné broušení srdcovky dvojité do 2 mm</t>
  </si>
  <si>
    <t>2127065446</t>
  </si>
  <si>
    <t>Opravné broušení srdcovky dvojité do 2 mm. Poznámka: 1. V cenách jsou započteny náklady na odstranění vznikajících převalků, povrchových vad a měření profilu srdcovky šablonou.</t>
  </si>
  <si>
    <t>158</t>
  </si>
  <si>
    <t>5910080910</t>
  </si>
  <si>
    <t>Opravné broušení srdcovky dvojité s PHS do 2 mm</t>
  </si>
  <si>
    <t>1765721819</t>
  </si>
  <si>
    <t>Opravné broušení srdcovky dvojité s PHS do 2 mm. Poznámka: 1. V cenách jsou započteny náklady na odstranění vznikajících převalků, povrchových vad a měření profilu srdcovky šablonou.</t>
  </si>
  <si>
    <t>159</t>
  </si>
  <si>
    <t>5910085010</t>
  </si>
  <si>
    <t>Navaření hlavy kolejnice tv. UIC60</t>
  </si>
  <si>
    <t>cm2</t>
  </si>
  <si>
    <t>-781090156</t>
  </si>
  <si>
    <t>Navaření hlavy kolejnice tv. UIC60. Poznámka: 1. V cenách sou započteny náklady na navaření hlavy kolejnice podle schváleného technologického postupu. 2. V cenách nejsou obsaženy náklady na podbití, demontáž a montáž spojek a nedestruktivní kontrolu.</t>
  </si>
  <si>
    <t>160</t>
  </si>
  <si>
    <t>5910085030</t>
  </si>
  <si>
    <t>Navaření hlavy kolejnice tv. S49</t>
  </si>
  <si>
    <t>739919838</t>
  </si>
  <si>
    <t>Navaření hlavy kolejnice tv. S49. Poznámka: 1. V cenách sou započteny náklady na navaření hlavy kolejnice podle schváleného technologického postupu. 2. V cenách nejsou obsaženy náklady na podbití, demontáž a montáž spojek a nedestruktivní kontrolu.</t>
  </si>
  <si>
    <t>161</t>
  </si>
  <si>
    <t>5910085040</t>
  </si>
  <si>
    <t>Navaření hlavy kolejnice tv. T</t>
  </si>
  <si>
    <t>1672077770</t>
  </si>
  <si>
    <t>Navaření hlavy kolejnice tv. T. Poznámka: 1. V cenách sou započteny náklady na navaření hlavy kolejnice podle schváleného technologického postupu. 2. V cenách nejsou obsaženy náklady na podbití, demontáž a montáž spojek a nedestruktivní kontrolu.</t>
  </si>
  <si>
    <t>162</t>
  </si>
  <si>
    <t>5910085050</t>
  </si>
  <si>
    <t>Navaření hlavy kolejnice tv. A</t>
  </si>
  <si>
    <t>1297464850</t>
  </si>
  <si>
    <t>Navaření hlavy kolejnice tv. A. Poznámka: 1. V cenách sou započteny náklady na navaření hlavy kolejnice podle schváleného technologického postupu. 2. V cenách nejsou obsaženy náklady na podbití, demontáž a montáž spojek a nedestruktivní kontrolu.</t>
  </si>
  <si>
    <t>163</t>
  </si>
  <si>
    <t>5910090050</t>
  </si>
  <si>
    <t>Navaření srdcovky jednoduché montované z kolejnic úhel odbočení 5°-7,9° (1:7,5 až 1:9) hloubky do 10 mm</t>
  </si>
  <si>
    <t>1902537036</t>
  </si>
  <si>
    <t>Navaření srdcovky jednoduché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</si>
  <si>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164</t>
  </si>
  <si>
    <t>5910090060</t>
  </si>
  <si>
    <t>Navaření srdcovky jednoduché montované z kolejnic úhel odbočení 5°-7,9° (1:7,5 až 1:9) hloubky přes 10 do 20 mm</t>
  </si>
  <si>
    <t>815390741</t>
  </si>
  <si>
    <t>Navaření srdcovky jednoduché montované z kolejnic úhel odbočení 5°-7,9° (1:7,5 až 1:9)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</si>
  <si>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165</t>
  </si>
  <si>
    <t>5910090110</t>
  </si>
  <si>
    <t>Navaření srdcovky jednoduché montované z kolejnic úhel odbočení 3,5°-4,9° (1:11 až 1:14) hloubky do 10 mm</t>
  </si>
  <si>
    <t>-784114103</t>
  </si>
  <si>
    <t>Navaření srdcovky jednoduché montované z kolejnic úhel odbočení 3,5°-4,9° (1:11 až 1:14) hloubky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</si>
  <si>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166</t>
  </si>
  <si>
    <t>5910090120</t>
  </si>
  <si>
    <t>Navaření srdcovky jednoduché montované z kolejnic úhel odbočení 3,5°-4,9° (1:11 až 1:14) hloubky přes 10 do 20 mm</t>
  </si>
  <si>
    <t>-1283204517</t>
  </si>
  <si>
    <t>Navaření srdcovky jednoduché montované z kolejnic úhel odbočení 3,5°-4,9° (1:11 až 1:14)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</si>
  <si>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167</t>
  </si>
  <si>
    <t>5910090150</t>
  </si>
  <si>
    <t>Navaření srdcovky jednoduché montované z kolejnic hloubky úhel odbočení 3,4° (1:18,5) do 10 mm</t>
  </si>
  <si>
    <t>1266852141</t>
  </si>
  <si>
    <t>Navaření srdcovky jednoduché montované z kolejnic hloubky úhel odbočení 3,4° (1:18,5)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</si>
  <si>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168</t>
  </si>
  <si>
    <t>5910090160</t>
  </si>
  <si>
    <t>Navaření srdcovky jednoduché montované z kolejnic hloubky úhel odbočení 3,4° (1:18,5) přes 10 do 20 mm</t>
  </si>
  <si>
    <t>-660099499</t>
  </si>
  <si>
    <t>Navaření srdcovky jednoduché montované z kolejnic hloubky úhel odbočení 3,4° (1:18,5)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</si>
  <si>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169</t>
  </si>
  <si>
    <t>5910090210</t>
  </si>
  <si>
    <t>Navaření srdcovky jednoduché s kovaným klínem nebo s hrotem klínu z plnoprofilové kolejnice úhel odbočení 1:7,5 až 1:9 opotřebení do 10 mm</t>
  </si>
  <si>
    <t>985958259</t>
  </si>
  <si>
    <t>Navaření srdcovky jednoduché s kovaným klínem nebo s hrotem klínu z plnoprofilové kolejnice úhel odbočení 1:7,5 až 1:9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</si>
  <si>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170</t>
  </si>
  <si>
    <t>5910090220</t>
  </si>
  <si>
    <t>Navaření srdcovky jednoduché s kovaným klínem nebo s hrotem klínu z plnoprofilové kolejnice úhel odbočení 1:7,5 až 1:9 opotřebení přes 10 do 20 mm</t>
  </si>
  <si>
    <t>240109952</t>
  </si>
  <si>
    <t>Navaření srdcovky jednoduché s kovaným klínem nebo s hrotem klínu z plnoprofilové kolejnice úhel odbočení 1:7,5 až 1:9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</si>
  <si>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171</t>
  </si>
  <si>
    <t>5910090250</t>
  </si>
  <si>
    <t>Navaření srdcovky jednoduché s kovaným klínem nebo s hrotem klínu z plnoprofilové kolejnice úhel odbočení 1:11 až 1:14 opotřebení do 10 mm</t>
  </si>
  <si>
    <t>-29535334</t>
  </si>
  <si>
    <t>Navaření srdcovky jednoduché s kovaným klínem nebo s hrotem klínu z plnoprofilové kolejnice úhel odbočení 1:11 až 1:14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</si>
  <si>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172</t>
  </si>
  <si>
    <t>5910090260</t>
  </si>
  <si>
    <t>Navaření srdcovky jednoduché s kovaným klínem nebo s hrotem klínu z plnoprofilové kolejnice úhel odbočení 1:11 až 1:14 opotřebení přes 10 do 20 mm</t>
  </si>
  <si>
    <t>1025754232</t>
  </si>
  <si>
    <t>Navaření srdcovky jednoduché s kovaným klínem nebo s hrotem klínu z plnoprofilové kolejnice úhel odbočení 1:11 až 1:14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</si>
  <si>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173</t>
  </si>
  <si>
    <t>5910090310</t>
  </si>
  <si>
    <t>Navaření srdcovky jednoduché s kovaným klínem nebo s hrotem klínu z plnoprofilové kolejnice úhel odbočení 1:18,5 opotřebení do 10 mm</t>
  </si>
  <si>
    <t>613174809</t>
  </si>
  <si>
    <t>Navaření srdcovky jednoduché s kovaným klínem nebo s hrotem klínu z plnoprofilové kolejnice úhel odbočení 1:18,5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</si>
  <si>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174</t>
  </si>
  <si>
    <t>5910090320</t>
  </si>
  <si>
    <t>Navaření srdcovky jednoduché s kovaným klínem nebo s hrotem klínu z plnoprofilové kolejnice úhel odbočení 1:18,5 opotřebení přes 10 do 20 mm</t>
  </si>
  <si>
    <t>334078162</t>
  </si>
  <si>
    <t>Navaření srdcovky jednoduché s kovaným klínem nebo s hrotem klínu z plnoprofilové kolejnice úhel odbočení 1:18,5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</si>
  <si>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175</t>
  </si>
  <si>
    <t>5910090350</t>
  </si>
  <si>
    <t>Navaření srdcovky jednoduché lité z bainitické oceli úhel odbočení 1:7,5 až 1:9 opotřebení do 10 mm</t>
  </si>
  <si>
    <t>-1074996110</t>
  </si>
  <si>
    <t>Navaření srdcovky jednoduché lité z bainitické oceli úhel odbočení 1:7,5 až 1:9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</si>
  <si>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176</t>
  </si>
  <si>
    <t>5910090360</t>
  </si>
  <si>
    <t>Navaření srdcovky jednoduché lité z bainitické oceli úhel odbočení 1:7,5 až 1:9 opotřebení přes 10 do 20 mm</t>
  </si>
  <si>
    <t>704500309</t>
  </si>
  <si>
    <t>Navaření srdcovky jednoduché lité z bainitické oceli úhel odbočení 1:7,5 až 1:9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</si>
  <si>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177</t>
  </si>
  <si>
    <t>5910090410</t>
  </si>
  <si>
    <t>Navaření srdcovky jednoduché lité z bainitické oceli úhel odbočení 1:11 až 1:14 opotřebení do 10 mm</t>
  </si>
  <si>
    <t>-880412616</t>
  </si>
  <si>
    <t>Navaření srdcovky jednoduché lité z bainitické oceli úhel odbočení 1:11 až 1:14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</si>
  <si>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178</t>
  </si>
  <si>
    <t>5910090420</t>
  </si>
  <si>
    <t>Navaření srdcovky jednoduché lité z bainitické oceli úhel odbočení 1:11 až 1:14 opotřebení přes 10 do 20 mm</t>
  </si>
  <si>
    <t>-1039888029</t>
  </si>
  <si>
    <t>Navaření srdcovky jednoduché lité z bainitické oceli úhel odbočení 1:11 až 1:14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</si>
  <si>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179</t>
  </si>
  <si>
    <t>5910090450</t>
  </si>
  <si>
    <t>Navaření srdcovky jednoduché lité z bainitické oceli úhel odbočení 1:18,5 opotřebení do 10 mm</t>
  </si>
  <si>
    <t>1846317257</t>
  </si>
  <si>
    <t>Navaření srdcovky jednoduché lité z bainitické oceli úhel odbočení 1:18,5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</si>
  <si>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180</t>
  </si>
  <si>
    <t>5910090460</t>
  </si>
  <si>
    <t>Navaření srdcovky jednoduché lité z bainitické oceli úhel odbočení 1:18,5 opotřebení přes 10 do 20 mm</t>
  </si>
  <si>
    <t>-1310279306</t>
  </si>
  <si>
    <t>Navaření srdcovky jednoduché lité z bainitické oceli úhel odbočení 1:18,5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</si>
  <si>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181</t>
  </si>
  <si>
    <t>5910090510</t>
  </si>
  <si>
    <t>Navaření srdcovky jednoduché lité z manganové oceli úhel odbočení 1:7,5 až 1:9 opotřebení do 4 mm</t>
  </si>
  <si>
    <t>-118370003</t>
  </si>
  <si>
    <t>Navaření srdcovky jednoduché lité z manganové oceli úhel odbočení 1:7,5 až 1:9 opotřebení do 4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</si>
  <si>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182</t>
  </si>
  <si>
    <t>5910090520</t>
  </si>
  <si>
    <t>Navaření srdcovky jednoduché lité z manganové oceli úhel odbočení 1:7,5 až 1:9 opotřebení přes 4 do 10 mm</t>
  </si>
  <si>
    <t>153609451</t>
  </si>
  <si>
    <t>Navaření srdcovky jednoduché lité z manganové oceli úhel odbočení 1:7,5 až 1:9 opotřebení přes 4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</si>
  <si>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183</t>
  </si>
  <si>
    <t>5910090530</t>
  </si>
  <si>
    <t>Navaření srdcovky jednoduché lité z manganové oceli úhel odbočení 1:7,5 až 1:9 opotřebení přes 10 mm</t>
  </si>
  <si>
    <t>-1209635520</t>
  </si>
  <si>
    <t>Navaření srdcovky jednoduché lité z manganové oceli úhel odbočení 1:7,5 až 1:9 opotřebení přes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</si>
  <si>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184</t>
  </si>
  <si>
    <t>5910090550</t>
  </si>
  <si>
    <t>Navaření srdcovky jednoduché lité z manganové oceli úhel odbočení 1:11 až 1:14 opotřebení do 4 mm</t>
  </si>
  <si>
    <t>-188089764</t>
  </si>
  <si>
    <t>Navaření srdcovky jednoduché lité z manganové oceli úhel odbočení 1:11 až 1:14 opotřebení do 4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</si>
  <si>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185</t>
  </si>
  <si>
    <t>5910090560</t>
  </si>
  <si>
    <t>Navaření srdcovky jednoduché lité z manganové oceli úhel odbočení 1:11 až 1:14 opotřebení přes 4 do 10 mm</t>
  </si>
  <si>
    <t>-352612666</t>
  </si>
  <si>
    <t>Navaření srdcovky jednoduché lité z manganové oceli úhel odbočení 1:11 až 1:14 opotřebení přes 4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</si>
  <si>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186</t>
  </si>
  <si>
    <t>5910090570</t>
  </si>
  <si>
    <t>Navaření srdcovky jednoduché lité z manganové oceli úhel odbočení 1:11 až 1:14 opotřebení přes 10 mm</t>
  </si>
  <si>
    <t>-1465580066</t>
  </si>
  <si>
    <t>Navaření srdcovky jednoduché lité z manganové oceli úhel odbočení 1:11 až 1:14 opotřebení přes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</si>
  <si>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187</t>
  </si>
  <si>
    <t>5910090610</t>
  </si>
  <si>
    <t>Navaření srdcovky jednoduché lité z manganové oceli úhel odbočení 1:18,5 opotřebení do 4 mm</t>
  </si>
  <si>
    <t>-1131070650</t>
  </si>
  <si>
    <t>Navaření srdcovky jednoduché lité z manganové oceli úhel odbočení 1:18,5 opotřebení do 4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</si>
  <si>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188</t>
  </si>
  <si>
    <t>5910090620</t>
  </si>
  <si>
    <t>Navaření srdcovky jednoduché lité z manganové oceli úhel odbočení 1:18,5 opotřebení přes 4 do 10 mm</t>
  </si>
  <si>
    <t>768501304</t>
  </si>
  <si>
    <t>Navaření srdcovky jednoduché lité z manganové oceli úhel odbočení 1:18,5 opotřebení přes 4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</si>
  <si>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189</t>
  </si>
  <si>
    <t>5910090630</t>
  </si>
  <si>
    <t>Navaření srdcovky jednoduché lité z manganové oceli úhel odbočení 1:18,5 opotřebení přes 10 mm</t>
  </si>
  <si>
    <t>-314492196</t>
  </si>
  <si>
    <t>Navaření srdcovky jednoduché lité z manganové oceli úhel odbočení 1:18,5 opotřebení přes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</si>
  <si>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190</t>
  </si>
  <si>
    <t>5910095010</t>
  </si>
  <si>
    <t>Navaření srdcovky dvojité montované opotřebení do 10 mm</t>
  </si>
  <si>
    <t>-1000250515</t>
  </si>
  <si>
    <t>Navaření srdcovky dvojité montované opotřebení do 10 mm. Poznámka: 1. V cenách jsou obsaženy náklady na uvolnění upevňovadel, vyrovnání srdcovky, navaření u opotřebení více než 20 mm s mezivrtvou, dotažení upevňovadel a kontrola měřidlem. 2. V cenách nejsou obsaženy náklady na podbití srdcovky a nedestruktivní kontrolu.</t>
  </si>
  <si>
    <t>191</t>
  </si>
  <si>
    <t>5910105010</t>
  </si>
  <si>
    <t>Navaření lokální vady jazyka</t>
  </si>
  <si>
    <t>656827982</t>
  </si>
  <si>
    <t>Navaření lokální vady jazyka. Poznámka: 1. V cenách jsou započteny náklady na navaření dle schváleného postupu, vizuální prohlídku, kontrolu doléhání jazyka na jazykové opěrky, kluzné stoličky a k opornici. 2. V cenách nejsou obsaženy náklady na podbití pražců, seřízení závěru výhybky a kontrolu ultrazvukem.</t>
  </si>
  <si>
    <t>192</t>
  </si>
  <si>
    <t>5910105020</t>
  </si>
  <si>
    <t>Navaření lokální vady opornice</t>
  </si>
  <si>
    <t>-1409357872</t>
  </si>
  <si>
    <t>Navaření lokální vady opornice. Poznámka: 1. V cenách jsou započteny náklady na navaření dle schváleného postupu, vizuální prohlídku, kontrolu doléhání jazyka na jazykové opěrky, kluzné stoličky a k opornici. 2. V cenách nejsou obsaženy náklady na podbití pražců, seřízení závěru výhybky a kontrolu ultrazvukem.</t>
  </si>
  <si>
    <t>193</t>
  </si>
  <si>
    <t>5910110010</t>
  </si>
  <si>
    <t>Navaření přídržnice Kn 60 opotřebení do 10 mm</t>
  </si>
  <si>
    <t>242200117</t>
  </si>
  <si>
    <t>Navaření přídržnice Kn 60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</si>
  <si>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194</t>
  </si>
  <si>
    <t>5910110020</t>
  </si>
  <si>
    <t>Navaření přídržnice Kn 60 opotřebení přes 10 do 15 mm</t>
  </si>
  <si>
    <t>1038561925</t>
  </si>
  <si>
    <t>Navaření přídržnice Kn 60 opotřebení přes 10 do 15 mm. Poznámka: 1. V cenách jsou započteny náklady na navaření dle schváleného postupu, vizuální prohlídku, upnutí, navaření a kontrolu návaru. 2. V cenách nejsou obsaženy náklady na demontáž a montáž přídržnice.</t>
  </si>
  <si>
    <t>195</t>
  </si>
  <si>
    <t>5910110030</t>
  </si>
  <si>
    <t>Navaření přídržnice Kn 60 opotřebení přes 15 mm</t>
  </si>
  <si>
    <t>126937939</t>
  </si>
  <si>
    <t>Navaření přídržnice Kn 60 opotřebení přes 15 mm. Poznámka: 1. V cenách jsou započteny náklady na navaření dle schváleného postupu, vizuální prohlídku, upnutí, navaření a kontrolu návaru. 2. V cenách nejsou obsaženy náklady na demontáž a montáž přídržnice.</t>
  </si>
  <si>
    <t>196</t>
  </si>
  <si>
    <t>5910110110</t>
  </si>
  <si>
    <t>Navaření přídržnice tvar obrácené"T" (plech) opotřebení do 10 mm</t>
  </si>
  <si>
    <t>1419387903</t>
  </si>
  <si>
    <t>Navaření přídržnice tvar obrácené"T" (plech)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</si>
  <si>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197</t>
  </si>
  <si>
    <t>5910110120</t>
  </si>
  <si>
    <t>Navaření přídržnice tvar obrácené"T" (plech) opotřebení přes 10 mm</t>
  </si>
  <si>
    <t>2115545159</t>
  </si>
  <si>
    <t>Navaření přídržnice tvar obrácené"T" (plech) opotřebení přes 10 mm. Poznámka: 1. V cenách jsou započteny náklady na navaření dle schváleného postupu, vizuální prohlídku, upnutí, navaření a kontrolu návaru. 2. V cenách nejsou obsaženy náklady na demontáž a montáž přídržnice.</t>
  </si>
  <si>
    <t>198</t>
  </si>
  <si>
    <t>5910120010</t>
  </si>
  <si>
    <t>Ohýbání kolejnic hmotnosti do 50 kg/m</t>
  </si>
  <si>
    <t>459506601</t>
  </si>
  <si>
    <t>Ohýbání kolejnic hmotnosti do 50 kg/m. Poznámka: 1. V cenách jsou započteny náklady na manipulace a ohýbání do potřebného poloměru.</t>
  </si>
  <si>
    <t>199</t>
  </si>
  <si>
    <t>5910125010</t>
  </si>
  <si>
    <t>Úprava geometrie jazyka po výměně</t>
  </si>
  <si>
    <t>-1712818118</t>
  </si>
  <si>
    <t>Úprava geometrie jazyka po výměně. Poznámka: 1. V cenách jsou započteny náklady na úpravu dle schváleného postupu, úpravu geometrie, kontrolu doléhání jazyka na opěrky a západkovou zkoušku. 2. V cenách nejsou obsaženy náklady na seřízení závěru výhybky.</t>
  </si>
  <si>
    <t>200</t>
  </si>
  <si>
    <t>5910125020</t>
  </si>
  <si>
    <t>Úprava geometrie jazyka po násilném rozřezu</t>
  </si>
  <si>
    <t>288623158</t>
  </si>
  <si>
    <t>Úprava geometrie jazyka po násilném rozřezu. Poznámka: 1. V cenách jsou započteny náklady na úpravu dle schváleného postupu, úpravu geometrie, kontrolu doléhání jazyka na opěrky a západkovou zkoušku. 2. V cenách nejsou obsaženy náklady na seřízení závěru výhybky.</t>
  </si>
  <si>
    <t>201</t>
  </si>
  <si>
    <t>5910125030</t>
  </si>
  <si>
    <t>Úprava geometrie jazyka vzniklé provozem</t>
  </si>
  <si>
    <t>1151852049</t>
  </si>
  <si>
    <t>Úprava geometrie jazyka vzniklé provozem. Poznámka: 1. V cenách jsou započteny náklady na úpravu dle schváleného postupu, úpravu geometrie, kontrolu doléhání jazyka na opěrky a západkovou zkoušku. 2. V cenách nejsou obsaženy náklady na seřízení závěru výhybky.</t>
  </si>
  <si>
    <t>202</t>
  </si>
  <si>
    <t>5910130010</t>
  </si>
  <si>
    <t>Demontáž zádržné opěrky z jazyka</t>
  </si>
  <si>
    <t>-1298721504</t>
  </si>
  <si>
    <t>Demontáž zádržné opěrky z jazyka. Poznámka: 1. V cenách jsou započteny náklady na demontáž a naložení výzisku na dopravní prostředek.</t>
  </si>
  <si>
    <t>203</t>
  </si>
  <si>
    <t>5910130020</t>
  </si>
  <si>
    <t>Demontáž zádržné opěrky z opornice</t>
  </si>
  <si>
    <t>-1568689735</t>
  </si>
  <si>
    <t>Demontáž zádržné opěrky z opornice. Poznámka: 1. V cenách jsou započteny náklady na demontáž a naložení výzisku na dopravní prostředek.</t>
  </si>
  <si>
    <t>204</t>
  </si>
  <si>
    <t>5910130030</t>
  </si>
  <si>
    <t>Demontáž zádržné opěrky z jazyka i opornice</t>
  </si>
  <si>
    <t>pár</t>
  </si>
  <si>
    <t>150378101</t>
  </si>
  <si>
    <t>Demontáž zádržné opěrky z jazyka i opornice. Poznámka: 1. V cenách jsou započteny náklady na demontáž a naložení výzisku na dopravní prostředek.</t>
  </si>
  <si>
    <t>205</t>
  </si>
  <si>
    <t>5910131010</t>
  </si>
  <si>
    <t>Montáž zádržné opěrky na jazyk</t>
  </si>
  <si>
    <t>-198440811</t>
  </si>
  <si>
    <t>Montáž zádržné opěrky na jazyk. Poznámka: 1. V cenách jsou započteny náklady na montáž. 2. V cenách nejsou obsaženy náklady na dodávku materiálu a vrtání otvorů.</t>
  </si>
  <si>
    <t>206</t>
  </si>
  <si>
    <t>5910131020</t>
  </si>
  <si>
    <t>Montáž zádržné opěrky na opornici</t>
  </si>
  <si>
    <t>269477591</t>
  </si>
  <si>
    <t>Montáž zádržné opěrky na opornici. Poznámka: 1. V cenách jsou započteny náklady na montáž. 2. V cenách nejsou obsaženy náklady na dodávku materiálu a vrtání otvorů.</t>
  </si>
  <si>
    <t>207</t>
  </si>
  <si>
    <t>5910131030</t>
  </si>
  <si>
    <t>Montáž zádržné opěrky na jazyk i opornici</t>
  </si>
  <si>
    <t>-1525119850</t>
  </si>
  <si>
    <t>Montáž zádržné opěrky na jazyk i opornici. Poznámka: 1. V cenách jsou započteny náklady na montáž. 2. V cenách nejsou obsaženy náklady na dodávku materiálu a vrtání otvorů.</t>
  </si>
  <si>
    <t>208</t>
  </si>
  <si>
    <t>5910132010</t>
  </si>
  <si>
    <t>Zřízení zádržné opěrky na jazyku</t>
  </si>
  <si>
    <t>-1709131652</t>
  </si>
  <si>
    <t>Zřízení zádržné opěrky na jazyku. Poznámka: 1. V cenách jsou započteny náklady na vrtání otvorů a montáž. 2. V cenách nejsou obsaženy náklady na dodávku materiálu.</t>
  </si>
  <si>
    <t>209</t>
  </si>
  <si>
    <t>5910132020</t>
  </si>
  <si>
    <t>Zřízení zádržné opěrky na opornici</t>
  </si>
  <si>
    <t>1341363906</t>
  </si>
  <si>
    <t>Zřízení zádržné opěrky na opornici. Poznámka: 1. V cenách jsou započteny náklady na vrtání otvorů a montáž. 2. V cenách nejsou obsaženy náklady na dodávku materiálu.</t>
  </si>
  <si>
    <t>210</t>
  </si>
  <si>
    <t>5910132030</t>
  </si>
  <si>
    <t>Zřízení zádržné opěrky na jazyku i opornici</t>
  </si>
  <si>
    <t>-1922427135</t>
  </si>
  <si>
    <t>Zřízení zádržné opěrky na jazyku i opornici. Poznámka: 1. V cenách jsou započteny náklady na vrtání otvorů a montáž. 2. V cenách nejsou obsaženy náklady na dodávku materiálu.</t>
  </si>
  <si>
    <t>211</t>
  </si>
  <si>
    <t>5999005010</t>
  </si>
  <si>
    <t>Třídění spojovacích a upevňovacích součástí</t>
  </si>
  <si>
    <t>t</t>
  </si>
  <si>
    <t>829711257</t>
  </si>
  <si>
    <t>Třídění spojovacích a upevňovacích součástí. Poznámka: 1. V cenách jsou započteny náklady na manipulaci, vytřídění a uložení materiálu na úložiště nebo do skladu.</t>
  </si>
  <si>
    <t>212</t>
  </si>
  <si>
    <t>9901000600</t>
  </si>
  <si>
    <t>Doprava dodávek zhotovitele, dodávek objednatele nebo výzisku mechanizací o nosnosti do 3,5 t do 80 km</t>
  </si>
  <si>
    <t>262144</t>
  </si>
  <si>
    <t>1893893531</t>
  </si>
  <si>
    <t>Doprava dodávek zhotovitele, dodávek objednatele nebo výzisku mechanizací o nosnosti do 3,5 t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</si>
  <si>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213</t>
  </si>
  <si>
    <t>9901000700</t>
  </si>
  <si>
    <t>Doprava dodávek zhotovitele, dodávek objednatele nebo výzisku mechanizací o nosnosti do 3,5 t do 100 km</t>
  </si>
  <si>
    <t>699660611</t>
  </si>
  <si>
    <t>Doprava dodávek zhotovitele, dodávek objednatele nebo výzisku mechanizací o nosnosti do 3,5 t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</si>
  <si>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214</t>
  </si>
  <si>
    <t>9901000800</t>
  </si>
  <si>
    <t>Doprava dodávek zhotovitele, dodávek objednatele nebo výzisku mechanizací o nosnosti do 3,5 t do 150 km</t>
  </si>
  <si>
    <t>-1392897933</t>
  </si>
  <si>
    <t>Doprava dodávek zhotovitele, dodávek objednatele nebo výzisku mechanizací o nosnosti do 3,5 t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</si>
  <si>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215</t>
  </si>
  <si>
    <t>9901000900</t>
  </si>
  <si>
    <t>Doprava dodávek zhotovitele, dodávek objednatele nebo výzisku mechanizací o nosnosti do 3,5 t do 200 km</t>
  </si>
  <si>
    <t>1699346910</t>
  </si>
  <si>
    <t>Doprava dodávek zhotovitele, dodávek objednatele nebo výzisku mechanizací o nosnosti do 3,5 t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</si>
  <si>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216</t>
  </si>
  <si>
    <t>9902200100</t>
  </si>
  <si>
    <t>Doprava dodávek zhotovitele, dodávek objednatele nebo výzisku mechanizací přes 3,5 t objemnějšího kusového materiálu do 10 km</t>
  </si>
  <si>
    <t>-613838537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</si>
  <si>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</si>
  <si>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217</t>
  </si>
  <si>
    <t>9902200200</t>
  </si>
  <si>
    <t>Doprava dodávek zhotovitele, dodávek objednatele nebo výzisku mechanizací přes 3,5 t objemnějšího kusového materiálu do 20 km</t>
  </si>
  <si>
    <t>1742779562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</si>
  <si>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</si>
  <si>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218</t>
  </si>
  <si>
    <t>9902200700</t>
  </si>
  <si>
    <t>Doprava dodávek zhotovitele, dodávek objednatele nebo výzisku mechanizací přes 3,5 t objemnějšího kusového materiálu do 100 km</t>
  </si>
  <si>
    <t>-835197286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</si>
  <si>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</si>
  <si>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219</t>
  </si>
  <si>
    <t>9902200800</t>
  </si>
  <si>
    <t>Doprava dodávek zhotovitele, dodávek objednatele nebo výzisku mechanizací přes 3,5 t objemnějšího kusového materiálu do 150 km</t>
  </si>
  <si>
    <t>839338582</t>
  </si>
  <si>
    <t>Doprava dodávek zhotovitele, dodávek objednatele nebo výzisku mechanizací přes 3,5 t objemnějšího kusového materiálu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</si>
  <si>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220</t>
  </si>
  <si>
    <t>9902200900</t>
  </si>
  <si>
    <t>Doprava dodávek zhotovitele, dodávek objednatele nebo výzisku mechanizací přes 3,5 t objemnějšího kusového materiálu do 200 km</t>
  </si>
  <si>
    <t>-2028085462</t>
  </si>
  <si>
    <t>Doprava dodávek zhotovitele, dodávek objednatele nebo výzisku mechanizací přes 3,5 t objemnějšího kusového materiálu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</si>
  <si>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221</t>
  </si>
  <si>
    <t>9902900100</t>
  </si>
  <si>
    <t>Naložení  sypanin, drobného kusového materiálu, suti</t>
  </si>
  <si>
    <t>-337231576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</si>
  <si>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</si>
  <si>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222</t>
  </si>
  <si>
    <t>9902900200</t>
  </si>
  <si>
    <t>Naložení  objemnějšího kusového materiálu, vybouraných hmot</t>
  </si>
  <si>
    <t>436232248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</si>
  <si>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</si>
  <si>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223</t>
  </si>
  <si>
    <t>9903100100</t>
  </si>
  <si>
    <t>Přeprava mechanizace na místo prováděných prací o hmotnosti do 12 t přes 50 do 100 km</t>
  </si>
  <si>
    <t>714323454</t>
  </si>
  <si>
    <t>Přeprava mechanizace na místo prováděných prací o hmotnosti do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</si>
  <si>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224</t>
  </si>
  <si>
    <t>9903100200</t>
  </si>
  <si>
    <t>Přeprava mechanizace na místo prováděných prací o hmotnosti do 12 t do 200 km</t>
  </si>
  <si>
    <t>-1852932600</t>
  </si>
  <si>
    <t>Přeprava mechanizace na místo prováděných prací o hmotnosti do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</si>
  <si>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225</t>
  </si>
  <si>
    <t>9903200100</t>
  </si>
  <si>
    <t>Přeprava mechanizace na místo prováděných prací o hmotnosti přes 12 t přes 50 do 100 km</t>
  </si>
  <si>
    <t>-1188280837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</si>
  <si>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</si>
  <si>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226</t>
  </si>
  <si>
    <t>9903200200</t>
  </si>
  <si>
    <t>Přeprava mechanizace na místo prováděných prací o hmotnosti přes 12 t do 200 km</t>
  </si>
  <si>
    <t>1397859206</t>
  </si>
  <si>
    <t>Přeprava mechanizace na místo prováděných prací o hmotnosti přes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</si>
  <si>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227</t>
  </si>
  <si>
    <t>9909000400</t>
  </si>
  <si>
    <t>Poplatek za likvidaci plastových součástí</t>
  </si>
  <si>
    <t>-1940246231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</si>
  <si>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</si>
  <si>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228</t>
  </si>
  <si>
    <t>033131001</t>
  </si>
  <si>
    <t>Provozní vlivy Organizační zajištění prací při zřizování a udržování BK kolejí a výhybek</t>
  </si>
  <si>
    <t>1024</t>
  </si>
  <si>
    <t>1449294967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</si>
  <si>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</si>
  <si>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229</t>
  </si>
  <si>
    <t>034111001</t>
  </si>
  <si>
    <t>Další náklady na pracovníky Zákonné příplatky ke mzdě za práci o sobotách, nedělích a státem uznaných svátcích</t>
  </si>
  <si>
    <t>Kč/hod</t>
  </si>
  <si>
    <t>-581880665</t>
  </si>
  <si>
    <t>230</t>
  </si>
  <si>
    <t>034111011</t>
  </si>
  <si>
    <t>Další náklady na pracovníky Zákonné příplatky ke mzdě za práci v noci</t>
  </si>
  <si>
    <t>-354482822</t>
  </si>
  <si>
    <t>231</t>
  </si>
  <si>
    <t>M</t>
  </si>
  <si>
    <t>5957101000</t>
  </si>
  <si>
    <t>Kolejnice třídy R260 tv. 60 E2 délky 25,000 m</t>
  </si>
  <si>
    <t>979879995</t>
  </si>
  <si>
    <t>232</t>
  </si>
  <si>
    <t>5957101050</t>
  </si>
  <si>
    <t>Kolejnice třídy R260 tv. 49 E1 délky 25,000 m</t>
  </si>
  <si>
    <t>-445439221</t>
  </si>
  <si>
    <t>233</t>
  </si>
  <si>
    <t>5957113025</t>
  </si>
  <si>
    <t>Kolejnice přechodové tv. UIC 60/S49 levá</t>
  </si>
  <si>
    <t>1265881062</t>
  </si>
  <si>
    <t>234</t>
  </si>
  <si>
    <t>5957113030</t>
  </si>
  <si>
    <t>Kolejnice přechodové tv. UIC 60/S49 pravá</t>
  </si>
  <si>
    <t>1187129601</t>
  </si>
  <si>
    <t>235</t>
  </si>
  <si>
    <t>5957119005</t>
  </si>
  <si>
    <t>Lepený izolovaný styk tv. UIC60 s tepelně zpracovanou hlavou délky 3,50 m</t>
  </si>
  <si>
    <t>1216425087</t>
  </si>
  <si>
    <t>236</t>
  </si>
  <si>
    <t>5957119030</t>
  </si>
  <si>
    <t>Lepený izolovaný styk tv. UIC60 s tepelně zpracovanou hlavou délky 4,00 m</t>
  </si>
  <si>
    <t>-1540508475</t>
  </si>
  <si>
    <t>237</t>
  </si>
  <si>
    <t>5957119055</t>
  </si>
  <si>
    <t>Lepený izolovaný styk tv. UIC60 s tepelně zpracovanou hlavou délky 4,50 m</t>
  </si>
  <si>
    <t>1348179764</t>
  </si>
  <si>
    <t>238</t>
  </si>
  <si>
    <t>5957119080</t>
  </si>
  <si>
    <t>Lepený izolovaný styk tv. UIC60 s tepelně zpracovanou hlavou délky 5,00 m</t>
  </si>
  <si>
    <t>77427808</t>
  </si>
  <si>
    <t>239</t>
  </si>
  <si>
    <t>5957119085</t>
  </si>
  <si>
    <t>Lepený izolovaný styk tv. UIC60 s tepelně zpracovanou hlavou délky asymetrický pravý</t>
  </si>
  <si>
    <t>-1880499451</t>
  </si>
  <si>
    <t>240</t>
  </si>
  <si>
    <t>5957119090</t>
  </si>
  <si>
    <t>Lepený izolovaný styk tv. UIC60 s tepelně zpracovanou hlavou délky asymetrický levý</t>
  </si>
  <si>
    <t>1543155083</t>
  </si>
  <si>
    <t>241</t>
  </si>
  <si>
    <t>5957122080</t>
  </si>
  <si>
    <t>Lepený izolovaný styk tv. UIC60 z kolejnic vyšší jakosti délky 5,00 m</t>
  </si>
  <si>
    <t>1628406247</t>
  </si>
  <si>
    <t>242</t>
  </si>
  <si>
    <t>5957134005</t>
  </si>
  <si>
    <t>Lepený izolovaný styk tv. S49 s tepelně zpracovanou hlavou délky 3,50 m</t>
  </si>
  <si>
    <t>-700602056</t>
  </si>
  <si>
    <t>243</t>
  </si>
  <si>
    <t>5957134030</t>
  </si>
  <si>
    <t>Lepený izolovaný styk tv. S49 s tepelně zpracovanou hlavou délky 4,00 m</t>
  </si>
  <si>
    <t>1460964255</t>
  </si>
  <si>
    <t>244</t>
  </si>
  <si>
    <t>5957134055</t>
  </si>
  <si>
    <t>Lepený izolovaný styk tv. S49 s tepelně zpracovanou hlavou délky 4,50 m</t>
  </si>
  <si>
    <t>713837508</t>
  </si>
  <si>
    <t>245</t>
  </si>
  <si>
    <t>5957134080</t>
  </si>
  <si>
    <t>Lepený izolovaný styk tv. S49 s tepelně zpracovanou hlavou délky 5,00 m</t>
  </si>
  <si>
    <t>-1735180619</t>
  </si>
  <si>
    <t>246</t>
  </si>
  <si>
    <t>5957134085</t>
  </si>
  <si>
    <t>Lepený izolovaný styk tv. S49 s tepelně zpracovanou hlavou délky asymetrický levý</t>
  </si>
  <si>
    <t>493506959</t>
  </si>
  <si>
    <t>247</t>
  </si>
  <si>
    <t>5957134090</t>
  </si>
  <si>
    <t>Lepený izolovaný styk tv. S49 s tepelně zpracovanou hlavou délky asymetrický pravý</t>
  </si>
  <si>
    <t>425387467</t>
  </si>
  <si>
    <t>248</t>
  </si>
  <si>
    <t>5957140015</t>
  </si>
  <si>
    <t>Souprava pro opravu LISU tv. UIC 60 - ESD 6 otvorů</t>
  </si>
  <si>
    <t>656631364</t>
  </si>
  <si>
    <t>249</t>
  </si>
  <si>
    <t>5957140025</t>
  </si>
  <si>
    <t>Souprava pro opravu LISU tv. S 49 - ESD 6 otvorů</t>
  </si>
  <si>
    <t>616993301</t>
  </si>
  <si>
    <t>250</t>
  </si>
  <si>
    <t>5957140035</t>
  </si>
  <si>
    <t>Souprava pro opravu LISU tv. S 49 -ESD 4 otvory</t>
  </si>
  <si>
    <t>-884222337</t>
  </si>
  <si>
    <t>251</t>
  </si>
  <si>
    <t>5958128000</t>
  </si>
  <si>
    <t>Komplety Skl 14  (svěrka Skl 14, vrtule R1,podložka Uls7)</t>
  </si>
  <si>
    <t>-1869644010</t>
  </si>
  <si>
    <t>252</t>
  </si>
  <si>
    <t>5958128005</t>
  </si>
  <si>
    <t>Komplety Skl 24 (šroub RS 0, matice M 22, podložka Uls 6)</t>
  </si>
  <si>
    <t>278926326</t>
  </si>
  <si>
    <t>253</t>
  </si>
  <si>
    <t>5958128010</t>
  </si>
  <si>
    <t>Komplety ŽS 4 (šroub RS 1, matice M 24, podložka Fe6, svěrka ŽS4)</t>
  </si>
  <si>
    <t>469106795</t>
  </si>
  <si>
    <t>254</t>
  </si>
  <si>
    <t>5958134010</t>
  </si>
  <si>
    <t>Součásti upevňovací svěrka Skl 14</t>
  </si>
  <si>
    <t>1981158782</t>
  </si>
  <si>
    <t>255</t>
  </si>
  <si>
    <t>5958134020</t>
  </si>
  <si>
    <t>Součásti upevňovací svěrka Skl 24</t>
  </si>
  <si>
    <t>-80568979</t>
  </si>
  <si>
    <t>256</t>
  </si>
  <si>
    <t>5958134025</t>
  </si>
  <si>
    <t>Součásti upevňovací svěrka ŽS 4</t>
  </si>
  <si>
    <t>-607256576</t>
  </si>
  <si>
    <t>257</t>
  </si>
  <si>
    <t>5958134040</t>
  </si>
  <si>
    <t>Součásti upevňovací kroužek pružný dvojitý Fe 6</t>
  </si>
  <si>
    <t>1837820962</t>
  </si>
  <si>
    <t>258</t>
  </si>
  <si>
    <t>5958134041</t>
  </si>
  <si>
    <t>Součásti upevňovací šroub svěrkový T5</t>
  </si>
  <si>
    <t>-855791681</t>
  </si>
  <si>
    <t>259</t>
  </si>
  <si>
    <t>5958134044</t>
  </si>
  <si>
    <t>Součásti upevňovací šroub svěrkový RS 1 (M24x80)</t>
  </si>
  <si>
    <t>-1317583941</t>
  </si>
  <si>
    <t>260</t>
  </si>
  <si>
    <t>5958134115</t>
  </si>
  <si>
    <t>Součásti upevňovací matice M24</t>
  </si>
  <si>
    <t>-2014685153</t>
  </si>
  <si>
    <t>261</t>
  </si>
  <si>
    <t>5958134120</t>
  </si>
  <si>
    <t>Součásti upevňovací matice M24 samojistná</t>
  </si>
  <si>
    <t>1035475957</t>
  </si>
  <si>
    <t>262</t>
  </si>
  <si>
    <t>5958134140</t>
  </si>
  <si>
    <t>Součásti upevňovací vložka M</t>
  </si>
  <si>
    <t>103108015</t>
  </si>
  <si>
    <t>263</t>
  </si>
  <si>
    <t>5958149005</t>
  </si>
  <si>
    <t>Přídržnice Kn60 koleje</t>
  </si>
  <si>
    <t>-1318321694</t>
  </si>
  <si>
    <t>264</t>
  </si>
  <si>
    <t>5958158005</t>
  </si>
  <si>
    <t>Podložka pryžová pod patu kolejnice S49  183/126/6</t>
  </si>
  <si>
    <t>1478859605</t>
  </si>
  <si>
    <t>265</t>
  </si>
  <si>
    <t>5958158025</t>
  </si>
  <si>
    <t>Podložka pryžová pod patu kolejnice WS7 149x152x7 (Vossloh)</t>
  </si>
  <si>
    <t>-2049908731</t>
  </si>
  <si>
    <t>266</t>
  </si>
  <si>
    <t>5958158030</t>
  </si>
  <si>
    <t>Podložka pryžová pod patu kolejnice WU 7 174x152x7 (Vossloh)</t>
  </si>
  <si>
    <t>-619689691</t>
  </si>
  <si>
    <t>267</t>
  </si>
  <si>
    <t>5958173000</t>
  </si>
  <si>
    <t>Polyetylenové pásy v kotoučích</t>
  </si>
  <si>
    <t>m2</t>
  </si>
  <si>
    <t>1092764009</t>
  </si>
  <si>
    <t>268</t>
  </si>
  <si>
    <t>5960101000</t>
  </si>
  <si>
    <t>Pražcové kotvy TDHB pro pražec betonový B 91</t>
  </si>
  <si>
    <t>-461596631</t>
  </si>
  <si>
    <t>269</t>
  </si>
  <si>
    <t>5960101005</t>
  </si>
  <si>
    <t>Pražcové kotvy TDHB pro pražec betonový SB 8</t>
  </si>
  <si>
    <t>1124960246</t>
  </si>
  <si>
    <t>270</t>
  </si>
  <si>
    <t>5960101010</t>
  </si>
  <si>
    <t>Pražcové kotvy TDHB pro pražec betonový SB 6</t>
  </si>
  <si>
    <t>-116375431</t>
  </si>
  <si>
    <t>271</t>
  </si>
  <si>
    <t>5960101015</t>
  </si>
  <si>
    <t>Pražcové kotvy TDHB pro pražec betonový SB 5</t>
  </si>
  <si>
    <t>-1319881887</t>
  </si>
  <si>
    <t>272</t>
  </si>
  <si>
    <t>5960101030</t>
  </si>
  <si>
    <t>Pražcové kotvy TDHB pro pražec betonový B 03</t>
  </si>
  <si>
    <t>1282789144</t>
  </si>
  <si>
    <t>273</t>
  </si>
  <si>
    <t>5960101040</t>
  </si>
  <si>
    <t>Pražcové kotvy TDHB pro pražec dřevěný</t>
  </si>
  <si>
    <t>789748674</t>
  </si>
  <si>
    <t>274</t>
  </si>
  <si>
    <t>5961170000</t>
  </si>
  <si>
    <t>Zádržná opěrka proti putování pro jazyk UIC 60 R300 ohnutý</t>
  </si>
  <si>
    <t>-573370337</t>
  </si>
  <si>
    <t>275</t>
  </si>
  <si>
    <t>5961170005</t>
  </si>
  <si>
    <t>Zádržná opěrka proti putování pro jazyk UIC 60 R300 přímý</t>
  </si>
  <si>
    <t>-284459657</t>
  </si>
  <si>
    <t>276</t>
  </si>
  <si>
    <t>5961170010</t>
  </si>
  <si>
    <t>Zádržná opěrka proti putování pro jazyk UIC 60 R500 ohnutý</t>
  </si>
  <si>
    <t>-1140972026</t>
  </si>
  <si>
    <t>277</t>
  </si>
  <si>
    <t>5961170015</t>
  </si>
  <si>
    <t>Zádržná opěrka proti putování pro jazyk UIC 60 R500 přímý</t>
  </si>
  <si>
    <t>608734083</t>
  </si>
  <si>
    <t>278</t>
  </si>
  <si>
    <t>5961170060</t>
  </si>
  <si>
    <t>Zádržná opěrka proti putování pro jazyk S49 R190 ohnutý</t>
  </si>
  <si>
    <t>538913412</t>
  </si>
  <si>
    <t>279</t>
  </si>
  <si>
    <t>5961170065</t>
  </si>
  <si>
    <t>Zádržná opěrka proti putování pro jazyk S49 R190 přímý</t>
  </si>
  <si>
    <t>-152206396</t>
  </si>
  <si>
    <t>280</t>
  </si>
  <si>
    <t>5961170070</t>
  </si>
  <si>
    <t>Zádržná opěrka proti putování pro jazyk S49 R300 ohnutý</t>
  </si>
  <si>
    <t>252757334</t>
  </si>
  <si>
    <t>281</t>
  </si>
  <si>
    <t>5961170075</t>
  </si>
  <si>
    <t>Zádržná opěrka proti putování pro jazyk S49 R300 přímý</t>
  </si>
  <si>
    <t>651560041</t>
  </si>
  <si>
    <t>282</t>
  </si>
  <si>
    <t>5961170080</t>
  </si>
  <si>
    <t>Zádržná opěrka proti putování pro jazyk S49 R500 ohnutý</t>
  </si>
  <si>
    <t>-1716200279</t>
  </si>
  <si>
    <t>283</t>
  </si>
  <si>
    <t>5961170085</t>
  </si>
  <si>
    <t>Zádržná opěrka proti putování pro jazyk S49 R500 přímý</t>
  </si>
  <si>
    <t>-1072264457</t>
  </si>
  <si>
    <t>284</t>
  </si>
  <si>
    <t>5961170090</t>
  </si>
  <si>
    <t>Zádržná opěrka proti putování pro jazyk S49 R760 ohnutý</t>
  </si>
  <si>
    <t>1630290075</t>
  </si>
  <si>
    <t>285</t>
  </si>
  <si>
    <t>5961170095</t>
  </si>
  <si>
    <t>Zádržná opěrka proti putování pro jazyk S49 R760 přímý</t>
  </si>
  <si>
    <t>1248562805</t>
  </si>
  <si>
    <t>286</t>
  </si>
  <si>
    <t>5961170100</t>
  </si>
  <si>
    <t>Zádržná opěrka proti putování pro opornici UIC60 R300 ohnutou</t>
  </si>
  <si>
    <t>-815533556</t>
  </si>
  <si>
    <t>287</t>
  </si>
  <si>
    <t>5961170105</t>
  </si>
  <si>
    <t>Zádržná opěrka proti putování pro opornici UIC60 R300 přímou</t>
  </si>
  <si>
    <t>1261268829</t>
  </si>
  <si>
    <t>288</t>
  </si>
  <si>
    <t>5961170110</t>
  </si>
  <si>
    <t>Zádržná opěrka proti putování pro opornici UIC60 R500 ohnutou</t>
  </si>
  <si>
    <t>-324924584</t>
  </si>
  <si>
    <t>289</t>
  </si>
  <si>
    <t>5961170115</t>
  </si>
  <si>
    <t>Zádržná opěrka proti putování pro opornici UIC60 R500 přímou</t>
  </si>
  <si>
    <t>-1224586723</t>
  </si>
  <si>
    <t>290</t>
  </si>
  <si>
    <t>5961170157</t>
  </si>
  <si>
    <t>Zádržná opěrka proti putování pro opornici S49 R190 ohnutou</t>
  </si>
  <si>
    <t>-729992445</t>
  </si>
  <si>
    <t>291</t>
  </si>
  <si>
    <t>5961170158</t>
  </si>
  <si>
    <t>Zádržná opěrka proti putování pro opornici S49 R190 přímou</t>
  </si>
  <si>
    <t>-269349016</t>
  </si>
  <si>
    <t>292</t>
  </si>
  <si>
    <t>5961170160</t>
  </si>
  <si>
    <t>Zádržná opěrka proti putování pro opornici S49 R300 ohnutou</t>
  </si>
  <si>
    <t>-598995017</t>
  </si>
  <si>
    <t>293</t>
  </si>
  <si>
    <t>5961170165</t>
  </si>
  <si>
    <t>Zádržná opěrka proti putování pro opornici S49 R300 přímou</t>
  </si>
  <si>
    <t>1445872406</t>
  </si>
  <si>
    <t>294</t>
  </si>
  <si>
    <t>5961170170</t>
  </si>
  <si>
    <t>Zádržná opěrka proti putování pro opornici S49 R500 ohnutou</t>
  </si>
  <si>
    <t>-392918112</t>
  </si>
  <si>
    <t>295</t>
  </si>
  <si>
    <t>5961170175</t>
  </si>
  <si>
    <t>Zádržná opěrka proti putování pro opornici S49 R500 přímou</t>
  </si>
  <si>
    <t>1877114021</t>
  </si>
  <si>
    <t>296</t>
  </si>
  <si>
    <t>5961170180</t>
  </si>
  <si>
    <t>Zádržná opěrka proti putování pro opornici S49 R760 ohnutou</t>
  </si>
  <si>
    <t>-274718233</t>
  </si>
  <si>
    <t>297</t>
  </si>
  <si>
    <t>5961170185</t>
  </si>
  <si>
    <t>Zádržná opěrka proti putování pro opornici S49 R760 přímou</t>
  </si>
  <si>
    <t>-1579597796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</si>
</sst>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8"/>
      <color rgb="FF969696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5" fillId="0" borderId="0" applyNumberFormat="0" applyFill="0" applyBorder="0" applyAlignment="0" applyProtection="0"/>
  </cellStyleXfs>
  <cellXfs count="18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3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3" fillId="2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0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2" fillId="3" borderId="0" xfId="0" applyFont="1" applyFill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4" fontId="1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1" fillId="0" borderId="14" xfId="0" applyNumberFormat="1" applyFont="1" applyBorder="1" applyAlignment="1" applyProtection="1">
      <alignment vertical="center"/>
    </xf>
    <xf numFmtId="4" fontId="11" fillId="0" borderId="0" xfId="0" applyNumberFormat="1" applyFont="1" applyBorder="1" applyAlignment="1" applyProtection="1">
      <alignment vertical="center"/>
    </xf>
    <xf numFmtId="166" fontId="11" fillId="0" borderId="0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9" xfId="0" applyNumberFormat="1" applyFont="1" applyBorder="1" applyAlignment="1" applyProtection="1">
      <alignment vertical="center"/>
    </xf>
    <xf numFmtId="4" fontId="19" fillId="0" borderId="20" xfId="0" applyNumberFormat="1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4" fontId="19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8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3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right" vertical="center"/>
    </xf>
    <xf numFmtId="0" fontId="3" fillId="3" borderId="7" xfId="0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0" fontId="12" fillId="3" borderId="17" xfId="0" applyFont="1" applyFill="1" applyBorder="1" applyAlignment="1" applyProtection="1">
      <alignment horizontal="center" vertical="center" wrapText="1"/>
    </xf>
    <xf numFmtId="0" fontId="12" fillId="3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4" fillId="0" borderId="0" xfId="0" applyNumberFormat="1" applyFont="1" applyAlignment="1" applyProtection="1"/>
    <xf numFmtId="166" fontId="21" fillId="0" borderId="12" xfId="0" applyNumberFormat="1" applyFont="1" applyBorder="1" applyAlignment="1" applyProtection="1"/>
    <xf numFmtId="166" fontId="21" fillId="0" borderId="13" xfId="0" applyNumberFormat="1" applyFont="1" applyBorder="1" applyAlignment="1" applyProtection="1"/>
    <xf numFmtId="4" fontId="10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0" borderId="22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2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24" fillId="0" borderId="22" xfId="0" applyFont="1" applyBorder="1" applyAlignment="1" applyProtection="1">
      <alignment horizontal="center" vertical="center"/>
    </xf>
    <xf numFmtId="49" fontId="24" fillId="0" borderId="22" xfId="0" applyNumberFormat="1" applyFont="1" applyBorder="1" applyAlignment="1" applyProtection="1">
      <alignment horizontal="left" vertical="center" wrapText="1"/>
    </xf>
    <xf numFmtId="0" fontId="24" fillId="0" borderId="22" xfId="0" applyFont="1" applyBorder="1" applyAlignment="1" applyProtection="1">
      <alignment horizontal="left" vertical="center" wrapText="1"/>
    </xf>
    <xf numFmtId="0" fontId="24" fillId="0" borderId="22" xfId="0" applyFont="1" applyBorder="1" applyAlignment="1" applyProtection="1">
      <alignment horizontal="center" vertical="center" wrapText="1"/>
    </xf>
    <xf numFmtId="167" fontId="24" fillId="0" borderId="22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24" fillId="0" borderId="3" xfId="0" applyFont="1" applyBorder="1" applyAlignment="1">
      <alignment vertical="center"/>
    </xf>
    <xf numFmtId="0" fontId="24" fillId="0" borderId="14" xfId="0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12" fillId="3" borderId="6" xfId="0" applyFont="1" applyFill="1" applyBorder="1" applyAlignment="1" applyProtection="1">
      <alignment horizontal="center" vertical="center"/>
    </xf>
    <xf numFmtId="0" fontId="12" fillId="3" borderId="7" xfId="0" applyFont="1" applyFill="1" applyBorder="1" applyAlignment="1" applyProtection="1">
      <alignment horizontal="left" vertical="center"/>
    </xf>
    <xf numFmtId="0" fontId="12" fillId="3" borderId="7" xfId="0" applyFont="1" applyFill="1" applyBorder="1" applyAlignment="1" applyProtection="1">
      <alignment horizontal="center" vertical="center"/>
    </xf>
    <xf numFmtId="0" fontId="12" fillId="3" borderId="7" xfId="0" applyFont="1" applyFill="1" applyBorder="1" applyAlignment="1" applyProtection="1">
      <alignment horizontal="right" vertical="center"/>
    </xf>
    <xf numFmtId="0" fontId="12" fillId="3" borderId="8" xfId="0" applyFont="1" applyFill="1" applyBorder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 wrapText="1"/>
    </xf>
    <xf numFmtId="4" fontId="14" fillId="0" borderId="0" xfId="0" applyNumberFormat="1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0" fontId="0" fillId="0" borderId="0" xfId="0"/>
    <xf numFmtId="0" fontId="0" fillId="0" borderId="0" xfId="0" applyFont="1" applyAlignment="1" applyProtection="1">
      <alignment horizontal="left" vertical="center" wrapText="1"/>
    </xf>
    <xf numFmtId="4" fontId="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3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3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opLeftCell="A7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8" t="s">
        <v>0</v>
      </c>
      <c r="AZ1" s="8" t="s">
        <v>1</v>
      </c>
      <c r="BA1" s="8" t="s">
        <v>2</v>
      </c>
      <c r="BB1" s="8" t="s">
        <v>3</v>
      </c>
      <c r="BT1" s="8" t="s">
        <v>4</v>
      </c>
      <c r="BU1" s="8" t="s">
        <v>4</v>
      </c>
      <c r="BV1" s="8" t="s">
        <v>5</v>
      </c>
    </row>
    <row r="2" spans="1:74" ht="36.950000000000003" customHeight="1">
      <c r="AR2" s="167"/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S2" s="9" t="s">
        <v>6</v>
      </c>
      <c r="BT2" s="9" t="s">
        <v>7</v>
      </c>
    </row>
    <row r="3" spans="1:74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ht="24.95" customHeight="1">
      <c r="B4" s="13"/>
      <c r="C4" s="14"/>
      <c r="D4" s="15" t="s">
        <v>9</v>
      </c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2"/>
      <c r="AS4" s="16" t="s">
        <v>10</v>
      </c>
      <c r="BS4" s="9" t="s">
        <v>11</v>
      </c>
    </row>
    <row r="5" spans="1:74" ht="12" customHeight="1">
      <c r="B5" s="13"/>
      <c r="C5" s="14"/>
      <c r="D5" s="17" t="s">
        <v>12</v>
      </c>
      <c r="E5" s="14"/>
      <c r="F5" s="14"/>
      <c r="G5" s="14"/>
      <c r="H5" s="14"/>
      <c r="I5" s="14"/>
      <c r="J5" s="14"/>
      <c r="K5" s="164" t="s">
        <v>13</v>
      </c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P5" s="14"/>
      <c r="AQ5" s="14"/>
      <c r="AR5" s="12"/>
      <c r="BS5" s="9" t="s">
        <v>6</v>
      </c>
    </row>
    <row r="6" spans="1:74" ht="36.950000000000003" customHeight="1">
      <c r="B6" s="13"/>
      <c r="C6" s="14"/>
      <c r="D6" s="19" t="s">
        <v>14</v>
      </c>
      <c r="E6" s="14"/>
      <c r="F6" s="14"/>
      <c r="G6" s="14"/>
      <c r="H6" s="14"/>
      <c r="I6" s="14"/>
      <c r="J6" s="14"/>
      <c r="K6" s="166" t="s">
        <v>15</v>
      </c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  <c r="AJ6" s="165"/>
      <c r="AK6" s="165"/>
      <c r="AL6" s="165"/>
      <c r="AM6" s="165"/>
      <c r="AN6" s="165"/>
      <c r="AO6" s="165"/>
      <c r="AP6" s="14"/>
      <c r="AQ6" s="14"/>
      <c r="AR6" s="12"/>
      <c r="BS6" s="9" t="s">
        <v>6</v>
      </c>
    </row>
    <row r="7" spans="1:74" ht="12" customHeight="1">
      <c r="B7" s="13"/>
      <c r="C7" s="14"/>
      <c r="D7" s="20" t="s">
        <v>16</v>
      </c>
      <c r="E7" s="14"/>
      <c r="F7" s="14"/>
      <c r="G7" s="14"/>
      <c r="H7" s="14"/>
      <c r="I7" s="14"/>
      <c r="J7" s="14"/>
      <c r="K7" s="18" t="s">
        <v>1</v>
      </c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20" t="s">
        <v>17</v>
      </c>
      <c r="AL7" s="14"/>
      <c r="AM7" s="14"/>
      <c r="AN7" s="18" t="s">
        <v>1</v>
      </c>
      <c r="AO7" s="14"/>
      <c r="AP7" s="14"/>
      <c r="AQ7" s="14"/>
      <c r="AR7" s="12"/>
      <c r="BS7" s="9" t="s">
        <v>6</v>
      </c>
    </row>
    <row r="8" spans="1:74" ht="12" customHeight="1">
      <c r="B8" s="13"/>
      <c r="C8" s="14"/>
      <c r="D8" s="20" t="s">
        <v>18</v>
      </c>
      <c r="E8" s="14"/>
      <c r="F8" s="14"/>
      <c r="G8" s="14"/>
      <c r="H8" s="14"/>
      <c r="I8" s="14"/>
      <c r="J8" s="14"/>
      <c r="K8" s="18" t="s">
        <v>19</v>
      </c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20" t="s">
        <v>20</v>
      </c>
      <c r="AL8" s="14"/>
      <c r="AM8" s="14"/>
      <c r="AN8" s="18" t="s">
        <v>21</v>
      </c>
      <c r="AO8" s="14"/>
      <c r="AP8" s="14"/>
      <c r="AQ8" s="14"/>
      <c r="AR8" s="12"/>
      <c r="BS8" s="9" t="s">
        <v>6</v>
      </c>
    </row>
    <row r="9" spans="1:74" ht="14.45" customHeight="1"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2"/>
      <c r="BS9" s="9" t="s">
        <v>6</v>
      </c>
    </row>
    <row r="10" spans="1:74" ht="12" customHeight="1">
      <c r="B10" s="13"/>
      <c r="C10" s="14"/>
      <c r="D10" s="20" t="s">
        <v>22</v>
      </c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20" t="s">
        <v>23</v>
      </c>
      <c r="AL10" s="14"/>
      <c r="AM10" s="14"/>
      <c r="AN10" s="18" t="s">
        <v>1</v>
      </c>
      <c r="AO10" s="14"/>
      <c r="AP10" s="14"/>
      <c r="AQ10" s="14"/>
      <c r="AR10" s="12"/>
      <c r="BS10" s="9" t="s">
        <v>6</v>
      </c>
    </row>
    <row r="11" spans="1:74" ht="18.399999999999999" customHeight="1">
      <c r="B11" s="13"/>
      <c r="C11" s="14"/>
      <c r="D11" s="14"/>
      <c r="E11" s="18" t="s">
        <v>24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20" t="s">
        <v>25</v>
      </c>
      <c r="AL11" s="14"/>
      <c r="AM11" s="14"/>
      <c r="AN11" s="18" t="s">
        <v>1</v>
      </c>
      <c r="AO11" s="14"/>
      <c r="AP11" s="14"/>
      <c r="AQ11" s="14"/>
      <c r="AR11" s="12"/>
      <c r="BS11" s="9" t="s">
        <v>6</v>
      </c>
    </row>
    <row r="12" spans="1:74" ht="6.95" customHeight="1">
      <c r="B12" s="13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2"/>
      <c r="BS12" s="9" t="s">
        <v>6</v>
      </c>
    </row>
    <row r="13" spans="1:74" ht="12" customHeight="1">
      <c r="B13" s="13"/>
      <c r="C13" s="14"/>
      <c r="D13" s="20" t="s">
        <v>26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20" t="s">
        <v>23</v>
      </c>
      <c r="AL13" s="14"/>
      <c r="AM13" s="14"/>
      <c r="AN13" s="18" t="s">
        <v>1</v>
      </c>
      <c r="AO13" s="14"/>
      <c r="AP13" s="14"/>
      <c r="AQ13" s="14"/>
      <c r="AR13" s="12"/>
      <c r="BS13" s="9" t="s">
        <v>6</v>
      </c>
    </row>
    <row r="14" spans="1:74" ht="11.25">
      <c r="B14" s="13"/>
      <c r="C14" s="14"/>
      <c r="D14" s="14"/>
      <c r="E14" s="18" t="s">
        <v>27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20" t="s">
        <v>25</v>
      </c>
      <c r="AL14" s="14"/>
      <c r="AM14" s="14"/>
      <c r="AN14" s="18" t="s">
        <v>1</v>
      </c>
      <c r="AO14" s="14"/>
      <c r="AP14" s="14"/>
      <c r="AQ14" s="14"/>
      <c r="AR14" s="12"/>
      <c r="BS14" s="9" t="s">
        <v>6</v>
      </c>
    </row>
    <row r="15" spans="1:74" ht="6.95" customHeight="1">
      <c r="B15" s="13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2"/>
      <c r="BS15" s="9" t="s">
        <v>4</v>
      </c>
    </row>
    <row r="16" spans="1:74" ht="12" customHeight="1">
      <c r="B16" s="13"/>
      <c r="C16" s="14"/>
      <c r="D16" s="20" t="s">
        <v>28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20" t="s">
        <v>23</v>
      </c>
      <c r="AL16" s="14"/>
      <c r="AM16" s="14"/>
      <c r="AN16" s="18" t="s">
        <v>1</v>
      </c>
      <c r="AO16" s="14"/>
      <c r="AP16" s="14"/>
      <c r="AQ16" s="14"/>
      <c r="AR16" s="12"/>
      <c r="BS16" s="9" t="s">
        <v>4</v>
      </c>
    </row>
    <row r="17" spans="2:71" ht="18.399999999999999" customHeight="1">
      <c r="B17" s="13"/>
      <c r="C17" s="14"/>
      <c r="D17" s="14"/>
      <c r="E17" s="18" t="s">
        <v>27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20" t="s">
        <v>25</v>
      </c>
      <c r="AL17" s="14"/>
      <c r="AM17" s="14"/>
      <c r="AN17" s="18" t="s">
        <v>1</v>
      </c>
      <c r="AO17" s="14"/>
      <c r="AP17" s="14"/>
      <c r="AQ17" s="14"/>
      <c r="AR17" s="12"/>
      <c r="BS17" s="9" t="s">
        <v>29</v>
      </c>
    </row>
    <row r="18" spans="2:71" ht="6.95" customHeight="1">
      <c r="B18" s="13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2"/>
      <c r="BS18" s="9" t="s">
        <v>6</v>
      </c>
    </row>
    <row r="19" spans="2:71" ht="12" customHeight="1">
      <c r="B19" s="13"/>
      <c r="C19" s="14"/>
      <c r="D19" s="20" t="s">
        <v>30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20" t="s">
        <v>23</v>
      </c>
      <c r="AL19" s="14"/>
      <c r="AM19" s="14"/>
      <c r="AN19" s="18" t="s">
        <v>1</v>
      </c>
      <c r="AO19" s="14"/>
      <c r="AP19" s="14"/>
      <c r="AQ19" s="14"/>
      <c r="AR19" s="12"/>
      <c r="BS19" s="9" t="s">
        <v>6</v>
      </c>
    </row>
    <row r="20" spans="2:71" ht="18.399999999999999" customHeight="1">
      <c r="B20" s="13"/>
      <c r="C20" s="14"/>
      <c r="D20" s="14"/>
      <c r="E20" s="18" t="s">
        <v>31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20" t="s">
        <v>25</v>
      </c>
      <c r="AL20" s="14"/>
      <c r="AM20" s="14"/>
      <c r="AN20" s="18" t="s">
        <v>1</v>
      </c>
      <c r="AO20" s="14"/>
      <c r="AP20" s="14"/>
      <c r="AQ20" s="14"/>
      <c r="AR20" s="12"/>
      <c r="BS20" s="9" t="s">
        <v>29</v>
      </c>
    </row>
    <row r="21" spans="2:71" ht="6.95" customHeight="1"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2"/>
    </row>
    <row r="22" spans="2:71" ht="12" customHeight="1">
      <c r="B22" s="13"/>
      <c r="C22" s="14"/>
      <c r="D22" s="20" t="s">
        <v>32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2"/>
    </row>
    <row r="23" spans="2:71" ht="16.5" customHeight="1">
      <c r="B23" s="13"/>
      <c r="C23" s="14"/>
      <c r="D23" s="14"/>
      <c r="E23" s="168" t="s">
        <v>1</v>
      </c>
      <c r="F23" s="168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/>
      <c r="AH23" s="168"/>
      <c r="AI23" s="168"/>
      <c r="AJ23" s="168"/>
      <c r="AK23" s="168"/>
      <c r="AL23" s="168"/>
      <c r="AM23" s="168"/>
      <c r="AN23" s="168"/>
      <c r="AO23" s="14"/>
      <c r="AP23" s="14"/>
      <c r="AQ23" s="14"/>
      <c r="AR23" s="12"/>
    </row>
    <row r="24" spans="2:71" ht="6.95" customHeight="1">
      <c r="B24" s="13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2"/>
    </row>
    <row r="25" spans="2:71" ht="6.95" customHeight="1">
      <c r="B25" s="13"/>
      <c r="C25" s="14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14"/>
      <c r="AQ25" s="14"/>
      <c r="AR25" s="12"/>
    </row>
    <row r="26" spans="2:71" s="1" customFormat="1" ht="25.9" customHeight="1">
      <c r="B26" s="23"/>
      <c r="C26" s="24"/>
      <c r="D26" s="25" t="s">
        <v>33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169">
        <f>ROUND(AG54,2)</f>
        <v>1275627.1499999999</v>
      </c>
      <c r="AL26" s="170"/>
      <c r="AM26" s="170"/>
      <c r="AN26" s="170"/>
      <c r="AO26" s="170"/>
      <c r="AP26" s="24"/>
      <c r="AQ26" s="24"/>
      <c r="AR26" s="27"/>
    </row>
    <row r="27" spans="2:71" s="1" customFormat="1" ht="6.95" customHeight="1"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7"/>
    </row>
    <row r="28" spans="2:71" s="1" customFormat="1" ht="11.25"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171" t="s">
        <v>34</v>
      </c>
      <c r="M28" s="171"/>
      <c r="N28" s="171"/>
      <c r="O28" s="171"/>
      <c r="P28" s="171"/>
      <c r="Q28" s="24"/>
      <c r="R28" s="24"/>
      <c r="S28" s="24"/>
      <c r="T28" s="24"/>
      <c r="U28" s="24"/>
      <c r="V28" s="24"/>
      <c r="W28" s="171" t="s">
        <v>35</v>
      </c>
      <c r="X28" s="171"/>
      <c r="Y28" s="171"/>
      <c r="Z28" s="171"/>
      <c r="AA28" s="171"/>
      <c r="AB28" s="171"/>
      <c r="AC28" s="171"/>
      <c r="AD28" s="171"/>
      <c r="AE28" s="171"/>
      <c r="AF28" s="24"/>
      <c r="AG28" s="24"/>
      <c r="AH28" s="24"/>
      <c r="AI28" s="24"/>
      <c r="AJ28" s="24"/>
      <c r="AK28" s="171" t="s">
        <v>36</v>
      </c>
      <c r="AL28" s="171"/>
      <c r="AM28" s="171"/>
      <c r="AN28" s="171"/>
      <c r="AO28" s="171"/>
      <c r="AP28" s="24"/>
      <c r="AQ28" s="24"/>
      <c r="AR28" s="27"/>
    </row>
    <row r="29" spans="2:71" s="2" customFormat="1" ht="14.45" customHeight="1">
      <c r="B29" s="28"/>
      <c r="C29" s="29"/>
      <c r="D29" s="20" t="s">
        <v>37</v>
      </c>
      <c r="E29" s="29"/>
      <c r="F29" s="20" t="s">
        <v>38</v>
      </c>
      <c r="G29" s="29"/>
      <c r="H29" s="29"/>
      <c r="I29" s="29"/>
      <c r="J29" s="29"/>
      <c r="K29" s="29"/>
      <c r="L29" s="174">
        <v>0.21</v>
      </c>
      <c r="M29" s="173"/>
      <c r="N29" s="173"/>
      <c r="O29" s="173"/>
      <c r="P29" s="173"/>
      <c r="Q29" s="29"/>
      <c r="R29" s="29"/>
      <c r="S29" s="29"/>
      <c r="T29" s="29"/>
      <c r="U29" s="29"/>
      <c r="V29" s="29"/>
      <c r="W29" s="172">
        <f>ROUND(AZ54, 2)</f>
        <v>1275627.1499999999</v>
      </c>
      <c r="X29" s="173"/>
      <c r="Y29" s="173"/>
      <c r="Z29" s="173"/>
      <c r="AA29" s="173"/>
      <c r="AB29" s="173"/>
      <c r="AC29" s="173"/>
      <c r="AD29" s="173"/>
      <c r="AE29" s="173"/>
      <c r="AF29" s="29"/>
      <c r="AG29" s="29"/>
      <c r="AH29" s="29"/>
      <c r="AI29" s="29"/>
      <c r="AJ29" s="29"/>
      <c r="AK29" s="172">
        <f>ROUND(AV54, 2)</f>
        <v>267881.7</v>
      </c>
      <c r="AL29" s="173"/>
      <c r="AM29" s="173"/>
      <c r="AN29" s="173"/>
      <c r="AO29" s="173"/>
      <c r="AP29" s="29"/>
      <c r="AQ29" s="29"/>
      <c r="AR29" s="30"/>
    </row>
    <row r="30" spans="2:71" s="2" customFormat="1" ht="14.45" customHeight="1">
      <c r="B30" s="28"/>
      <c r="C30" s="29"/>
      <c r="D30" s="29"/>
      <c r="E30" s="29"/>
      <c r="F30" s="20" t="s">
        <v>39</v>
      </c>
      <c r="G30" s="29"/>
      <c r="H30" s="29"/>
      <c r="I30" s="29"/>
      <c r="J30" s="29"/>
      <c r="K30" s="29"/>
      <c r="L30" s="174">
        <v>0.15</v>
      </c>
      <c r="M30" s="173"/>
      <c r="N30" s="173"/>
      <c r="O30" s="173"/>
      <c r="P30" s="173"/>
      <c r="Q30" s="29"/>
      <c r="R30" s="29"/>
      <c r="S30" s="29"/>
      <c r="T30" s="29"/>
      <c r="U30" s="29"/>
      <c r="V30" s="29"/>
      <c r="W30" s="172">
        <f>ROUND(BA54, 2)</f>
        <v>0</v>
      </c>
      <c r="X30" s="173"/>
      <c r="Y30" s="173"/>
      <c r="Z30" s="173"/>
      <c r="AA30" s="173"/>
      <c r="AB30" s="173"/>
      <c r="AC30" s="173"/>
      <c r="AD30" s="173"/>
      <c r="AE30" s="173"/>
      <c r="AF30" s="29"/>
      <c r="AG30" s="29"/>
      <c r="AH30" s="29"/>
      <c r="AI30" s="29"/>
      <c r="AJ30" s="29"/>
      <c r="AK30" s="172">
        <f>ROUND(AW54, 2)</f>
        <v>0</v>
      </c>
      <c r="AL30" s="173"/>
      <c r="AM30" s="173"/>
      <c r="AN30" s="173"/>
      <c r="AO30" s="173"/>
      <c r="AP30" s="29"/>
      <c r="AQ30" s="29"/>
      <c r="AR30" s="30"/>
    </row>
    <row r="31" spans="2:71" s="2" customFormat="1" ht="14.45" hidden="1" customHeight="1">
      <c r="B31" s="28"/>
      <c r="C31" s="29"/>
      <c r="D31" s="29"/>
      <c r="E31" s="29"/>
      <c r="F31" s="20" t="s">
        <v>40</v>
      </c>
      <c r="G31" s="29"/>
      <c r="H31" s="29"/>
      <c r="I31" s="29"/>
      <c r="J31" s="29"/>
      <c r="K31" s="29"/>
      <c r="L31" s="174">
        <v>0.21</v>
      </c>
      <c r="M31" s="173"/>
      <c r="N31" s="173"/>
      <c r="O31" s="173"/>
      <c r="P31" s="173"/>
      <c r="Q31" s="29"/>
      <c r="R31" s="29"/>
      <c r="S31" s="29"/>
      <c r="T31" s="29"/>
      <c r="U31" s="29"/>
      <c r="V31" s="29"/>
      <c r="W31" s="172">
        <f>ROUND(BB54, 2)</f>
        <v>0</v>
      </c>
      <c r="X31" s="173"/>
      <c r="Y31" s="173"/>
      <c r="Z31" s="173"/>
      <c r="AA31" s="173"/>
      <c r="AB31" s="173"/>
      <c r="AC31" s="173"/>
      <c r="AD31" s="173"/>
      <c r="AE31" s="173"/>
      <c r="AF31" s="29"/>
      <c r="AG31" s="29"/>
      <c r="AH31" s="29"/>
      <c r="AI31" s="29"/>
      <c r="AJ31" s="29"/>
      <c r="AK31" s="172">
        <v>0</v>
      </c>
      <c r="AL31" s="173"/>
      <c r="AM31" s="173"/>
      <c r="AN31" s="173"/>
      <c r="AO31" s="173"/>
      <c r="AP31" s="29"/>
      <c r="AQ31" s="29"/>
      <c r="AR31" s="30"/>
    </row>
    <row r="32" spans="2:71" s="2" customFormat="1" ht="14.45" hidden="1" customHeight="1">
      <c r="B32" s="28"/>
      <c r="C32" s="29"/>
      <c r="D32" s="29"/>
      <c r="E32" s="29"/>
      <c r="F32" s="20" t="s">
        <v>41</v>
      </c>
      <c r="G32" s="29"/>
      <c r="H32" s="29"/>
      <c r="I32" s="29"/>
      <c r="J32" s="29"/>
      <c r="K32" s="29"/>
      <c r="L32" s="174">
        <v>0.15</v>
      </c>
      <c r="M32" s="173"/>
      <c r="N32" s="173"/>
      <c r="O32" s="173"/>
      <c r="P32" s="173"/>
      <c r="Q32" s="29"/>
      <c r="R32" s="29"/>
      <c r="S32" s="29"/>
      <c r="T32" s="29"/>
      <c r="U32" s="29"/>
      <c r="V32" s="29"/>
      <c r="W32" s="172">
        <f>ROUND(BC54, 2)</f>
        <v>0</v>
      </c>
      <c r="X32" s="173"/>
      <c r="Y32" s="173"/>
      <c r="Z32" s="173"/>
      <c r="AA32" s="173"/>
      <c r="AB32" s="173"/>
      <c r="AC32" s="173"/>
      <c r="AD32" s="173"/>
      <c r="AE32" s="173"/>
      <c r="AF32" s="29"/>
      <c r="AG32" s="29"/>
      <c r="AH32" s="29"/>
      <c r="AI32" s="29"/>
      <c r="AJ32" s="29"/>
      <c r="AK32" s="172">
        <v>0</v>
      </c>
      <c r="AL32" s="173"/>
      <c r="AM32" s="173"/>
      <c r="AN32" s="173"/>
      <c r="AO32" s="173"/>
      <c r="AP32" s="29"/>
      <c r="AQ32" s="29"/>
      <c r="AR32" s="30"/>
    </row>
    <row r="33" spans="2:44" s="2" customFormat="1" ht="14.45" hidden="1" customHeight="1">
      <c r="B33" s="28"/>
      <c r="C33" s="29"/>
      <c r="D33" s="29"/>
      <c r="E33" s="29"/>
      <c r="F33" s="20" t="s">
        <v>42</v>
      </c>
      <c r="G33" s="29"/>
      <c r="H33" s="29"/>
      <c r="I33" s="29"/>
      <c r="J33" s="29"/>
      <c r="K33" s="29"/>
      <c r="L33" s="174">
        <v>0</v>
      </c>
      <c r="M33" s="173"/>
      <c r="N33" s="173"/>
      <c r="O33" s="173"/>
      <c r="P33" s="173"/>
      <c r="Q33" s="29"/>
      <c r="R33" s="29"/>
      <c r="S33" s="29"/>
      <c r="T33" s="29"/>
      <c r="U33" s="29"/>
      <c r="V33" s="29"/>
      <c r="W33" s="172">
        <f>ROUND(BD54, 2)</f>
        <v>0</v>
      </c>
      <c r="X33" s="173"/>
      <c r="Y33" s="173"/>
      <c r="Z33" s="173"/>
      <c r="AA33" s="173"/>
      <c r="AB33" s="173"/>
      <c r="AC33" s="173"/>
      <c r="AD33" s="173"/>
      <c r="AE33" s="173"/>
      <c r="AF33" s="29"/>
      <c r="AG33" s="29"/>
      <c r="AH33" s="29"/>
      <c r="AI33" s="29"/>
      <c r="AJ33" s="29"/>
      <c r="AK33" s="172">
        <v>0</v>
      </c>
      <c r="AL33" s="173"/>
      <c r="AM33" s="173"/>
      <c r="AN33" s="173"/>
      <c r="AO33" s="173"/>
      <c r="AP33" s="29"/>
      <c r="AQ33" s="29"/>
      <c r="AR33" s="30"/>
    </row>
    <row r="34" spans="2:44" s="1" customFormat="1" ht="6.95" customHeight="1"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7"/>
    </row>
    <row r="35" spans="2:44" s="1" customFormat="1" ht="25.9" customHeight="1">
      <c r="B35" s="23"/>
      <c r="C35" s="31"/>
      <c r="D35" s="32" t="s">
        <v>43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44</v>
      </c>
      <c r="U35" s="33"/>
      <c r="V35" s="33"/>
      <c r="W35" s="33"/>
      <c r="X35" s="175" t="s">
        <v>45</v>
      </c>
      <c r="Y35" s="176"/>
      <c r="Z35" s="176"/>
      <c r="AA35" s="176"/>
      <c r="AB35" s="176"/>
      <c r="AC35" s="33"/>
      <c r="AD35" s="33"/>
      <c r="AE35" s="33"/>
      <c r="AF35" s="33"/>
      <c r="AG35" s="33"/>
      <c r="AH35" s="33"/>
      <c r="AI35" s="33"/>
      <c r="AJ35" s="33"/>
      <c r="AK35" s="177">
        <f>SUM(AK26:AK33)</f>
        <v>1543508.8499999999</v>
      </c>
      <c r="AL35" s="176"/>
      <c r="AM35" s="176"/>
      <c r="AN35" s="176"/>
      <c r="AO35" s="178"/>
      <c r="AP35" s="31"/>
      <c r="AQ35" s="31"/>
      <c r="AR35" s="27"/>
    </row>
    <row r="36" spans="2:44" s="1" customFormat="1" ht="6.95" customHeight="1"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7"/>
    </row>
    <row r="37" spans="2:44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27"/>
    </row>
    <row r="41" spans="2:44" s="1" customFormat="1" ht="6.95" customHeight="1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7"/>
    </row>
    <row r="42" spans="2:44" s="1" customFormat="1" ht="24.95" customHeight="1">
      <c r="B42" s="23"/>
      <c r="C42" s="15" t="s">
        <v>46</v>
      </c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7"/>
    </row>
    <row r="43" spans="2:44" s="1" customFormat="1" ht="6.95" customHeight="1">
      <c r="B43" s="23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7"/>
    </row>
    <row r="44" spans="2:44" s="1" customFormat="1" ht="12" customHeight="1">
      <c r="B44" s="23"/>
      <c r="C44" s="20" t="s">
        <v>12</v>
      </c>
      <c r="D44" s="24"/>
      <c r="E44" s="24"/>
      <c r="F44" s="24"/>
      <c r="G44" s="24"/>
      <c r="H44" s="24"/>
      <c r="I44" s="24"/>
      <c r="J44" s="24"/>
      <c r="K44" s="24"/>
      <c r="L44" s="24" t="str">
        <f>K5</f>
        <v>65419037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7"/>
    </row>
    <row r="45" spans="2:44" s="3" customFormat="1" ht="36.950000000000003" customHeight="1">
      <c r="B45" s="39"/>
      <c r="C45" s="40" t="s">
        <v>14</v>
      </c>
      <c r="D45" s="41"/>
      <c r="E45" s="41"/>
      <c r="F45" s="41"/>
      <c r="G45" s="41"/>
      <c r="H45" s="41"/>
      <c r="I45" s="41"/>
      <c r="J45" s="41"/>
      <c r="K45" s="41"/>
      <c r="L45" s="143" t="str">
        <f>K6</f>
        <v>Svařování, navařování, broušení,výměna ocelových součástí výhybek a kolejnic  v obvodu OŘ Plzeň 2019/2020 - oblast Plzeň</v>
      </c>
      <c r="M45" s="144"/>
      <c r="N45" s="144"/>
      <c r="O45" s="144"/>
      <c r="P45" s="144"/>
      <c r="Q45" s="144"/>
      <c r="R45" s="144"/>
      <c r="S45" s="144"/>
      <c r="T45" s="144"/>
      <c r="U45" s="144"/>
      <c r="V45" s="144"/>
      <c r="W45" s="144"/>
      <c r="X45" s="144"/>
      <c r="Y45" s="144"/>
      <c r="Z45" s="144"/>
      <c r="AA45" s="144"/>
      <c r="AB45" s="144"/>
      <c r="AC45" s="144"/>
      <c r="AD45" s="144"/>
      <c r="AE45" s="144"/>
      <c r="AF45" s="144"/>
      <c r="AG45" s="144"/>
      <c r="AH45" s="144"/>
      <c r="AI45" s="144"/>
      <c r="AJ45" s="144"/>
      <c r="AK45" s="144"/>
      <c r="AL45" s="144"/>
      <c r="AM45" s="144"/>
      <c r="AN45" s="144"/>
      <c r="AO45" s="144"/>
      <c r="AP45" s="41"/>
      <c r="AQ45" s="41"/>
      <c r="AR45" s="42"/>
    </row>
    <row r="46" spans="2:44" s="1" customFormat="1" ht="6.95" customHeight="1">
      <c r="B46" s="23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7"/>
    </row>
    <row r="47" spans="2:44" s="1" customFormat="1" ht="12" customHeight="1">
      <c r="B47" s="23"/>
      <c r="C47" s="20" t="s">
        <v>18</v>
      </c>
      <c r="D47" s="24"/>
      <c r="E47" s="24"/>
      <c r="F47" s="24"/>
      <c r="G47" s="24"/>
      <c r="H47" s="24"/>
      <c r="I47" s="24"/>
      <c r="J47" s="24"/>
      <c r="K47" s="24"/>
      <c r="L47" s="43" t="str">
        <f>IF(K8="","",K8)</f>
        <v>Obvod ST Plzeň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0" t="s">
        <v>20</v>
      </c>
      <c r="AJ47" s="24"/>
      <c r="AK47" s="24"/>
      <c r="AL47" s="24"/>
      <c r="AM47" s="145" t="str">
        <f>IF(AN8= "","",AN8)</f>
        <v>25. 1. 2019</v>
      </c>
      <c r="AN47" s="145"/>
      <c r="AO47" s="24"/>
      <c r="AP47" s="24"/>
      <c r="AQ47" s="24"/>
      <c r="AR47" s="27"/>
    </row>
    <row r="48" spans="2:44" s="1" customFormat="1" ht="6.95" customHeight="1">
      <c r="B48" s="23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7"/>
    </row>
    <row r="49" spans="1:91" s="1" customFormat="1" ht="13.7" customHeight="1">
      <c r="B49" s="23"/>
      <c r="C49" s="20" t="s">
        <v>22</v>
      </c>
      <c r="D49" s="24"/>
      <c r="E49" s="24"/>
      <c r="F49" s="24"/>
      <c r="G49" s="24"/>
      <c r="H49" s="24"/>
      <c r="I49" s="24"/>
      <c r="J49" s="24"/>
      <c r="K49" s="24"/>
      <c r="L49" s="24" t="str">
        <f>IF(E11= "","",E11)</f>
        <v>SŽDC, s.o. - OŘ Plzeň</v>
      </c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0" t="s">
        <v>28</v>
      </c>
      <c r="AJ49" s="24"/>
      <c r="AK49" s="24"/>
      <c r="AL49" s="24"/>
      <c r="AM49" s="146" t="str">
        <f>IF(E17="","",E17)</f>
        <v xml:space="preserve"> </v>
      </c>
      <c r="AN49" s="147"/>
      <c r="AO49" s="147"/>
      <c r="AP49" s="147"/>
      <c r="AQ49" s="24"/>
      <c r="AR49" s="27"/>
      <c r="AS49" s="148" t="s">
        <v>47</v>
      </c>
      <c r="AT49" s="149"/>
      <c r="AU49" s="45"/>
      <c r="AV49" s="45"/>
      <c r="AW49" s="45"/>
      <c r="AX49" s="45"/>
      <c r="AY49" s="45"/>
      <c r="AZ49" s="45"/>
      <c r="BA49" s="45"/>
      <c r="BB49" s="45"/>
      <c r="BC49" s="45"/>
      <c r="BD49" s="46"/>
    </row>
    <row r="50" spans="1:91" s="1" customFormat="1" ht="13.7" customHeight="1">
      <c r="B50" s="23"/>
      <c r="C50" s="20" t="s">
        <v>26</v>
      </c>
      <c r="D50" s="24"/>
      <c r="E50" s="24"/>
      <c r="F50" s="24"/>
      <c r="G50" s="24"/>
      <c r="H50" s="24"/>
      <c r="I50" s="24"/>
      <c r="J50" s="24"/>
      <c r="K50" s="24"/>
      <c r="L50" s="24" t="str">
        <f>IF(E14="","",E14)</f>
        <v xml:space="preserve"> </v>
      </c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0" t="s">
        <v>30</v>
      </c>
      <c r="AJ50" s="24"/>
      <c r="AK50" s="24"/>
      <c r="AL50" s="24"/>
      <c r="AM50" s="146" t="str">
        <f>IF(E20="","",E20)</f>
        <v>Zdeněk</v>
      </c>
      <c r="AN50" s="147"/>
      <c r="AO50" s="147"/>
      <c r="AP50" s="147"/>
      <c r="AQ50" s="24"/>
      <c r="AR50" s="27"/>
      <c r="AS50" s="150"/>
      <c r="AT50" s="151"/>
      <c r="AU50" s="47"/>
      <c r="AV50" s="47"/>
      <c r="AW50" s="47"/>
      <c r="AX50" s="47"/>
      <c r="AY50" s="47"/>
      <c r="AZ50" s="47"/>
      <c r="BA50" s="47"/>
      <c r="BB50" s="47"/>
      <c r="BC50" s="47"/>
      <c r="BD50" s="48"/>
    </row>
    <row r="51" spans="1:91" s="1" customFormat="1" ht="10.9" customHeight="1">
      <c r="B51" s="23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7"/>
      <c r="AS51" s="152"/>
      <c r="AT51" s="153"/>
      <c r="AU51" s="50"/>
      <c r="AV51" s="50"/>
      <c r="AW51" s="50"/>
      <c r="AX51" s="50"/>
      <c r="AY51" s="50"/>
      <c r="AZ51" s="50"/>
      <c r="BA51" s="50"/>
      <c r="BB51" s="50"/>
      <c r="BC51" s="50"/>
      <c r="BD51" s="51"/>
    </row>
    <row r="52" spans="1:91" s="1" customFormat="1" ht="29.25" customHeight="1">
      <c r="B52" s="23"/>
      <c r="C52" s="154" t="s">
        <v>48</v>
      </c>
      <c r="D52" s="155"/>
      <c r="E52" s="155"/>
      <c r="F52" s="155"/>
      <c r="G52" s="155"/>
      <c r="H52" s="52"/>
      <c r="I52" s="156" t="s">
        <v>49</v>
      </c>
      <c r="J52" s="155"/>
      <c r="K52" s="155"/>
      <c r="L52" s="155"/>
      <c r="M52" s="155"/>
      <c r="N52" s="155"/>
      <c r="O52" s="155"/>
      <c r="P52" s="155"/>
      <c r="Q52" s="155"/>
      <c r="R52" s="155"/>
      <c r="S52" s="155"/>
      <c r="T52" s="155"/>
      <c r="U52" s="155"/>
      <c r="V52" s="155"/>
      <c r="W52" s="155"/>
      <c r="X52" s="155"/>
      <c r="Y52" s="155"/>
      <c r="Z52" s="155"/>
      <c r="AA52" s="155"/>
      <c r="AB52" s="155"/>
      <c r="AC52" s="155"/>
      <c r="AD52" s="155"/>
      <c r="AE52" s="155"/>
      <c r="AF52" s="155"/>
      <c r="AG52" s="157" t="s">
        <v>50</v>
      </c>
      <c r="AH52" s="155"/>
      <c r="AI52" s="155"/>
      <c r="AJ52" s="155"/>
      <c r="AK52" s="155"/>
      <c r="AL52" s="155"/>
      <c r="AM52" s="155"/>
      <c r="AN52" s="156" t="s">
        <v>51</v>
      </c>
      <c r="AO52" s="155"/>
      <c r="AP52" s="158"/>
      <c r="AQ52" s="53" t="s">
        <v>52</v>
      </c>
      <c r="AR52" s="27"/>
      <c r="AS52" s="54" t="s">
        <v>53</v>
      </c>
      <c r="AT52" s="55" t="s">
        <v>54</v>
      </c>
      <c r="AU52" s="55" t="s">
        <v>55</v>
      </c>
      <c r="AV52" s="55" t="s">
        <v>56</v>
      </c>
      <c r="AW52" s="55" t="s">
        <v>57</v>
      </c>
      <c r="AX52" s="55" t="s">
        <v>58</v>
      </c>
      <c r="AY52" s="55" t="s">
        <v>59</v>
      </c>
      <c r="AZ52" s="55" t="s">
        <v>60</v>
      </c>
      <c r="BA52" s="55" t="s">
        <v>61</v>
      </c>
      <c r="BB52" s="55" t="s">
        <v>62</v>
      </c>
      <c r="BC52" s="55" t="s">
        <v>63</v>
      </c>
      <c r="BD52" s="56" t="s">
        <v>64</v>
      </c>
    </row>
    <row r="53" spans="1:91" s="1" customFormat="1" ht="10.9" customHeight="1">
      <c r="B53" s="23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7"/>
      <c r="AS53" s="57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9"/>
    </row>
    <row r="54" spans="1:91" s="4" customFormat="1" ht="32.450000000000003" customHeight="1">
      <c r="B54" s="60"/>
      <c r="C54" s="61" t="s">
        <v>65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162">
        <f>ROUND(AG55,2)</f>
        <v>1275627.1499999999</v>
      </c>
      <c r="AH54" s="162"/>
      <c r="AI54" s="162"/>
      <c r="AJ54" s="162"/>
      <c r="AK54" s="162"/>
      <c r="AL54" s="162"/>
      <c r="AM54" s="162"/>
      <c r="AN54" s="163">
        <f>SUM(AG54,AT54)</f>
        <v>1543508.8499999999</v>
      </c>
      <c r="AO54" s="163"/>
      <c r="AP54" s="163"/>
      <c r="AQ54" s="64" t="s">
        <v>1</v>
      </c>
      <c r="AR54" s="65"/>
      <c r="AS54" s="66">
        <f>ROUND(AS55,2)</f>
        <v>0</v>
      </c>
      <c r="AT54" s="67">
        <f>ROUND(SUM(AV54:AW54),2)</f>
        <v>267881.7</v>
      </c>
      <c r="AU54" s="68">
        <f>ROUND(AU55,5)</f>
        <v>0</v>
      </c>
      <c r="AV54" s="67">
        <f>ROUND(AZ54*L29,2)</f>
        <v>267881.7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ROUND(AZ55,2)</f>
        <v>1275627.1499999999</v>
      </c>
      <c r="BA54" s="67">
        <f>ROUND(BA55,2)</f>
        <v>0</v>
      </c>
      <c r="BB54" s="67">
        <f>ROUND(BB55,2)</f>
        <v>0</v>
      </c>
      <c r="BC54" s="67">
        <f>ROUND(BC55,2)</f>
        <v>0</v>
      </c>
      <c r="BD54" s="69">
        <f>ROUND(BD55,2)</f>
        <v>0</v>
      </c>
      <c r="BS54" s="70" t="s">
        <v>66</v>
      </c>
      <c r="BT54" s="70" t="s">
        <v>67</v>
      </c>
      <c r="BU54" s="71" t="s">
        <v>68</v>
      </c>
      <c r="BV54" s="70" t="s">
        <v>69</v>
      </c>
      <c r="BW54" s="70" t="s">
        <v>5</v>
      </c>
      <c r="BX54" s="70" t="s">
        <v>70</v>
      </c>
      <c r="CL54" s="70" t="s">
        <v>1</v>
      </c>
    </row>
    <row r="55" spans="1:91" s="5" customFormat="1" ht="16.5" customHeight="1">
      <c r="A55" s="72" t="s">
        <v>71</v>
      </c>
      <c r="B55" s="73"/>
      <c r="C55" s="74"/>
      <c r="D55" s="161" t="s">
        <v>72</v>
      </c>
      <c r="E55" s="161"/>
      <c r="F55" s="161"/>
      <c r="G55" s="161"/>
      <c r="H55" s="161"/>
      <c r="I55" s="75"/>
      <c r="J55" s="161" t="s">
        <v>73</v>
      </c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61"/>
      <c r="Y55" s="161"/>
      <c r="Z55" s="161"/>
      <c r="AA55" s="161"/>
      <c r="AB55" s="161"/>
      <c r="AC55" s="161"/>
      <c r="AD55" s="161"/>
      <c r="AE55" s="161"/>
      <c r="AF55" s="161"/>
      <c r="AG55" s="159">
        <f>'SO 1 - Soupis položek'!J30</f>
        <v>1275627.1499999999</v>
      </c>
      <c r="AH55" s="160"/>
      <c r="AI55" s="160"/>
      <c r="AJ55" s="160"/>
      <c r="AK55" s="160"/>
      <c r="AL55" s="160"/>
      <c r="AM55" s="160"/>
      <c r="AN55" s="159">
        <f>SUM(AG55,AT55)</f>
        <v>1543508.8499999999</v>
      </c>
      <c r="AO55" s="160"/>
      <c r="AP55" s="160"/>
      <c r="AQ55" s="76" t="s">
        <v>74</v>
      </c>
      <c r="AR55" s="77"/>
      <c r="AS55" s="78">
        <v>0</v>
      </c>
      <c r="AT55" s="79">
        <f>ROUND(SUM(AV55:AW55),2)</f>
        <v>267881.7</v>
      </c>
      <c r="AU55" s="80">
        <f>'SO 1 - Soupis položek'!P79</f>
        <v>0</v>
      </c>
      <c r="AV55" s="79">
        <f>'SO 1 - Soupis položek'!J33</f>
        <v>267881.7</v>
      </c>
      <c r="AW55" s="79">
        <f>'SO 1 - Soupis položek'!J34</f>
        <v>0</v>
      </c>
      <c r="AX55" s="79">
        <f>'SO 1 - Soupis položek'!J35</f>
        <v>0</v>
      </c>
      <c r="AY55" s="79">
        <f>'SO 1 - Soupis položek'!J36</f>
        <v>0</v>
      </c>
      <c r="AZ55" s="79">
        <f>'SO 1 - Soupis položek'!F33</f>
        <v>1275627.1499999999</v>
      </c>
      <c r="BA55" s="79">
        <f>'SO 1 - Soupis položek'!F34</f>
        <v>0</v>
      </c>
      <c r="BB55" s="79">
        <f>'SO 1 - Soupis položek'!F35</f>
        <v>0</v>
      </c>
      <c r="BC55" s="79">
        <f>'SO 1 - Soupis položek'!F36</f>
        <v>0</v>
      </c>
      <c r="BD55" s="81">
        <f>'SO 1 - Soupis položek'!F37</f>
        <v>0</v>
      </c>
      <c r="BT55" s="82" t="s">
        <v>75</v>
      </c>
      <c r="BV55" s="82" t="s">
        <v>69</v>
      </c>
      <c r="BW55" s="82" t="s">
        <v>76</v>
      </c>
      <c r="BX55" s="82" t="s">
        <v>5</v>
      </c>
      <c r="CL55" s="82" t="s">
        <v>1</v>
      </c>
      <c r="CM55" s="82" t="s">
        <v>77</v>
      </c>
    </row>
    <row r="56" spans="1:91" s="1" customFormat="1" ht="30" customHeight="1">
      <c r="B56" s="23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7"/>
    </row>
    <row r="57" spans="1:91" s="1" customFormat="1" ht="6.95" customHeight="1"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27"/>
    </row>
  </sheetData>
  <sheetProtection algorithmName="SHA-512" hashValue="bh3XCl2nUgUDDRXuGHCrLFIDSDBmPd3qKCtnCVvUxjJGVZaxROgqbqXrH3f5yQCcB742L4DIAKNSrl/irGs0qg==" saltValue="pA7jghecLDaO1BkRrzE84PA0Ce4t1MHLbxGi1CmMy9m21yNtr0yDAxZ5/+motikMG5qIDqw7psoCvJQQ4hly+w==" spinCount="100000" sheet="1" objects="1" scenarios="1" formatColumns="0" formatRows="0"/>
  <mergeCells count="40"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L28:P28"/>
    <mergeCell ref="W28:AE28"/>
    <mergeCell ref="AK28:AO28"/>
    <mergeCell ref="AK29:AO29"/>
    <mergeCell ref="L29:P29"/>
    <mergeCell ref="K5:AO5"/>
    <mergeCell ref="K6:AO6"/>
    <mergeCell ref="AR2:BE2"/>
    <mergeCell ref="E23:AN23"/>
    <mergeCell ref="AK26:AO26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SO 1 - Soupis položek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674"/>
  <sheetViews>
    <sheetView showGridLines="0" tabSelected="1" topLeftCell="A71" workbookViewId="0">
      <selection activeCell="H84" sqref="H84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ht="11.25">
      <c r="A1" s="14"/>
    </row>
    <row r="2" spans="1:46" ht="36.950000000000003" customHeight="1"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AT2" s="9" t="s">
        <v>76</v>
      </c>
    </row>
    <row r="3" spans="1:46" ht="6.95" customHeight="1">
      <c r="B3" s="83"/>
      <c r="C3" s="84"/>
      <c r="D3" s="84"/>
      <c r="E3" s="84"/>
      <c r="F3" s="84"/>
      <c r="G3" s="84"/>
      <c r="H3" s="84"/>
      <c r="I3" s="84"/>
      <c r="J3" s="84"/>
      <c r="K3" s="84"/>
      <c r="L3" s="12"/>
      <c r="AT3" s="9" t="s">
        <v>77</v>
      </c>
    </row>
    <row r="4" spans="1:46" ht="24.95" customHeight="1">
      <c r="B4" s="12"/>
      <c r="D4" s="85" t="s">
        <v>78</v>
      </c>
      <c r="L4" s="12"/>
      <c r="M4" s="16" t="s">
        <v>10</v>
      </c>
      <c r="AT4" s="9" t="s">
        <v>4</v>
      </c>
    </row>
    <row r="5" spans="1:46" ht="6.95" customHeight="1">
      <c r="B5" s="12"/>
      <c r="L5" s="12"/>
    </row>
    <row r="6" spans="1:46" ht="12" customHeight="1">
      <c r="B6" s="12"/>
      <c r="D6" s="86" t="s">
        <v>14</v>
      </c>
      <c r="L6" s="12"/>
    </row>
    <row r="7" spans="1:46" ht="16.5" customHeight="1">
      <c r="B7" s="12"/>
      <c r="E7" s="179" t="str">
        <f>'Rekapitulace stavby'!K6</f>
        <v>Svařování, navařování, broušení,výměna ocelových součástí výhybek a kolejnic  v obvodu OŘ Plzeň 2019/2020 - oblast Plzeň</v>
      </c>
      <c r="F7" s="180"/>
      <c r="G7" s="180"/>
      <c r="H7" s="180"/>
      <c r="L7" s="12"/>
    </row>
    <row r="8" spans="1:46" s="1" customFormat="1" ht="12" customHeight="1">
      <c r="B8" s="27"/>
      <c r="D8" s="86" t="s">
        <v>79</v>
      </c>
      <c r="L8" s="27"/>
    </row>
    <row r="9" spans="1:46" s="1" customFormat="1" ht="36.950000000000003" customHeight="1">
      <c r="B9" s="27"/>
      <c r="E9" s="181" t="s">
        <v>80</v>
      </c>
      <c r="F9" s="182"/>
      <c r="G9" s="182"/>
      <c r="H9" s="182"/>
      <c r="L9" s="27"/>
    </row>
    <row r="10" spans="1:46" s="1" customFormat="1" ht="11.25">
      <c r="B10" s="27"/>
      <c r="L10" s="27"/>
    </row>
    <row r="11" spans="1:46" s="1" customFormat="1" ht="12" customHeight="1">
      <c r="B11" s="27"/>
      <c r="D11" s="86" t="s">
        <v>16</v>
      </c>
      <c r="F11" s="9" t="s">
        <v>1</v>
      </c>
      <c r="I11" s="86" t="s">
        <v>17</v>
      </c>
      <c r="J11" s="9" t="s">
        <v>1</v>
      </c>
      <c r="L11" s="27"/>
    </row>
    <row r="12" spans="1:46" s="1" customFormat="1" ht="12" customHeight="1">
      <c r="B12" s="27"/>
      <c r="D12" s="86" t="s">
        <v>18</v>
      </c>
      <c r="F12" s="9" t="s">
        <v>19</v>
      </c>
      <c r="I12" s="86" t="s">
        <v>20</v>
      </c>
      <c r="J12" s="87" t="str">
        <f>'Rekapitulace stavby'!AN8</f>
        <v>25. 1. 2019</v>
      </c>
      <c r="L12" s="27"/>
    </row>
    <row r="13" spans="1:46" s="1" customFormat="1" ht="10.9" customHeight="1">
      <c r="B13" s="27"/>
      <c r="L13" s="27"/>
    </row>
    <row r="14" spans="1:46" s="1" customFormat="1" ht="12" customHeight="1">
      <c r="B14" s="27"/>
      <c r="D14" s="86" t="s">
        <v>22</v>
      </c>
      <c r="I14" s="86" t="s">
        <v>23</v>
      </c>
      <c r="J14" s="9" t="s">
        <v>1</v>
      </c>
      <c r="L14" s="27"/>
    </row>
    <row r="15" spans="1:46" s="1" customFormat="1" ht="18" customHeight="1">
      <c r="B15" s="27"/>
      <c r="E15" s="9" t="s">
        <v>24</v>
      </c>
      <c r="I15" s="86" t="s">
        <v>25</v>
      </c>
      <c r="J15" s="9" t="s">
        <v>1</v>
      </c>
      <c r="L15" s="27"/>
    </row>
    <row r="16" spans="1:46" s="1" customFormat="1" ht="6.95" customHeight="1">
      <c r="B16" s="27"/>
      <c r="L16" s="27"/>
    </row>
    <row r="17" spans="2:12" s="1" customFormat="1" ht="12" customHeight="1">
      <c r="B17" s="27"/>
      <c r="D17" s="86" t="s">
        <v>26</v>
      </c>
      <c r="I17" s="86" t="s">
        <v>23</v>
      </c>
      <c r="J17" s="9" t="str">
        <f>'Rekapitulace stavby'!AN13</f>
        <v/>
      </c>
      <c r="L17" s="27"/>
    </row>
    <row r="18" spans="2:12" s="1" customFormat="1" ht="18" customHeight="1">
      <c r="B18" s="27"/>
      <c r="E18" s="183" t="str">
        <f>'Rekapitulace stavby'!E14</f>
        <v xml:space="preserve"> </v>
      </c>
      <c r="F18" s="183"/>
      <c r="G18" s="183"/>
      <c r="H18" s="183"/>
      <c r="I18" s="86" t="s">
        <v>25</v>
      </c>
      <c r="J18" s="9" t="str">
        <f>'Rekapitulace stavby'!AN14</f>
        <v/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86" t="s">
        <v>28</v>
      </c>
      <c r="I20" s="86" t="s">
        <v>23</v>
      </c>
      <c r="J20" s="9" t="str">
        <f>IF('Rekapitulace stavby'!AN16="","",'Rekapitulace stavby'!AN16)</f>
        <v/>
      </c>
      <c r="L20" s="27"/>
    </row>
    <row r="21" spans="2:12" s="1" customFormat="1" ht="18" customHeight="1">
      <c r="B21" s="27"/>
      <c r="E21" s="9" t="str">
        <f>IF('Rekapitulace stavby'!E17="","",'Rekapitulace stavby'!E17)</f>
        <v xml:space="preserve"> </v>
      </c>
      <c r="I21" s="86" t="s">
        <v>25</v>
      </c>
      <c r="J21" s="9" t="str">
        <f>IF('Rekapitulace stavby'!AN17="","",'Rekapitulace stavby'!AN17)</f>
        <v/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86" t="s">
        <v>30</v>
      </c>
      <c r="I23" s="86" t="s">
        <v>23</v>
      </c>
      <c r="J23" s="9" t="s">
        <v>1</v>
      </c>
      <c r="L23" s="27"/>
    </row>
    <row r="24" spans="2:12" s="1" customFormat="1" ht="18" customHeight="1">
      <c r="B24" s="27"/>
      <c r="E24" s="9" t="s">
        <v>31</v>
      </c>
      <c r="I24" s="86" t="s">
        <v>25</v>
      </c>
      <c r="J24" s="9" t="s">
        <v>1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86" t="s">
        <v>32</v>
      </c>
      <c r="L26" s="27"/>
    </row>
    <row r="27" spans="2:12" s="6" customFormat="1" ht="16.5" customHeight="1">
      <c r="B27" s="88"/>
      <c r="E27" s="184" t="s">
        <v>1</v>
      </c>
      <c r="F27" s="184"/>
      <c r="G27" s="184"/>
      <c r="H27" s="184"/>
      <c r="L27" s="88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5"/>
      <c r="E29" s="45"/>
      <c r="F29" s="45"/>
      <c r="G29" s="45"/>
      <c r="H29" s="45"/>
      <c r="I29" s="45"/>
      <c r="J29" s="45"/>
      <c r="K29" s="45"/>
      <c r="L29" s="27"/>
    </row>
    <row r="30" spans="2:12" s="1" customFormat="1" ht="25.35" customHeight="1">
      <c r="B30" s="27"/>
      <c r="D30" s="89" t="s">
        <v>33</v>
      </c>
      <c r="J30" s="90">
        <f>ROUND(J79, 2)</f>
        <v>1275627.1499999999</v>
      </c>
      <c r="L30" s="27"/>
    </row>
    <row r="31" spans="2:12" s="1" customFormat="1" ht="6.95" customHeight="1">
      <c r="B31" s="27"/>
      <c r="D31" s="45"/>
      <c r="E31" s="45"/>
      <c r="F31" s="45"/>
      <c r="G31" s="45"/>
      <c r="H31" s="45"/>
      <c r="I31" s="45"/>
      <c r="J31" s="45"/>
      <c r="K31" s="45"/>
      <c r="L31" s="27"/>
    </row>
    <row r="32" spans="2:12" s="1" customFormat="1" ht="14.45" customHeight="1">
      <c r="B32" s="27"/>
      <c r="F32" s="91" t="s">
        <v>35</v>
      </c>
      <c r="I32" s="91" t="s">
        <v>34</v>
      </c>
      <c r="J32" s="91" t="s">
        <v>36</v>
      </c>
      <c r="L32" s="27"/>
    </row>
    <row r="33" spans="2:12" s="1" customFormat="1" ht="14.45" customHeight="1">
      <c r="B33" s="27"/>
      <c r="D33" s="86" t="s">
        <v>37</v>
      </c>
      <c r="E33" s="86" t="s">
        <v>38</v>
      </c>
      <c r="F33" s="92">
        <f>ROUND((SUM(BE79:BE673)),  2)</f>
        <v>1275627.1499999999</v>
      </c>
      <c r="I33" s="93">
        <v>0.21</v>
      </c>
      <c r="J33" s="92">
        <f>ROUND(((SUM(BE79:BE673))*I33),  2)</f>
        <v>267881.7</v>
      </c>
      <c r="L33" s="27"/>
    </row>
    <row r="34" spans="2:12" s="1" customFormat="1" ht="14.45" customHeight="1">
      <c r="B34" s="27"/>
      <c r="E34" s="86" t="s">
        <v>39</v>
      </c>
      <c r="F34" s="92">
        <f>ROUND((SUM(BF79:BF673)),  2)</f>
        <v>0</v>
      </c>
      <c r="I34" s="93">
        <v>0.15</v>
      </c>
      <c r="J34" s="92">
        <f>ROUND(((SUM(BF79:BF673))*I34),  2)</f>
        <v>0</v>
      </c>
      <c r="L34" s="27"/>
    </row>
    <row r="35" spans="2:12" s="1" customFormat="1" ht="14.45" hidden="1" customHeight="1">
      <c r="B35" s="27"/>
      <c r="E35" s="86" t="s">
        <v>40</v>
      </c>
      <c r="F35" s="92">
        <f>ROUND((SUM(BG79:BG673)),  2)</f>
        <v>0</v>
      </c>
      <c r="I35" s="93">
        <v>0.21</v>
      </c>
      <c r="J35" s="92">
        <f>0</f>
        <v>0</v>
      </c>
      <c r="L35" s="27"/>
    </row>
    <row r="36" spans="2:12" s="1" customFormat="1" ht="14.45" hidden="1" customHeight="1">
      <c r="B36" s="27"/>
      <c r="E36" s="86" t="s">
        <v>41</v>
      </c>
      <c r="F36" s="92">
        <f>ROUND((SUM(BH79:BH673)),  2)</f>
        <v>0</v>
      </c>
      <c r="I36" s="93">
        <v>0.15</v>
      </c>
      <c r="J36" s="92">
        <f>0</f>
        <v>0</v>
      </c>
      <c r="L36" s="27"/>
    </row>
    <row r="37" spans="2:12" s="1" customFormat="1" ht="14.45" hidden="1" customHeight="1">
      <c r="B37" s="27"/>
      <c r="E37" s="86" t="s">
        <v>42</v>
      </c>
      <c r="F37" s="92">
        <f>ROUND((SUM(BI79:BI673)),  2)</f>
        <v>0</v>
      </c>
      <c r="I37" s="93">
        <v>0</v>
      </c>
      <c r="J37" s="92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94"/>
      <c r="D39" s="95" t="s">
        <v>43</v>
      </c>
      <c r="E39" s="96"/>
      <c r="F39" s="96"/>
      <c r="G39" s="97" t="s">
        <v>44</v>
      </c>
      <c r="H39" s="98" t="s">
        <v>45</v>
      </c>
      <c r="I39" s="96"/>
      <c r="J39" s="99">
        <f>SUM(J30:J37)</f>
        <v>1543508.8499999999</v>
      </c>
      <c r="K39" s="100"/>
      <c r="L39" s="27"/>
    </row>
    <row r="40" spans="2:12" s="1" customFormat="1" ht="14.45" customHeight="1">
      <c r="B40" s="101"/>
      <c r="C40" s="102"/>
      <c r="D40" s="102"/>
      <c r="E40" s="102"/>
      <c r="F40" s="102"/>
      <c r="G40" s="102"/>
      <c r="H40" s="102"/>
      <c r="I40" s="102"/>
      <c r="J40" s="102"/>
      <c r="K40" s="102"/>
      <c r="L40" s="27"/>
    </row>
    <row r="44" spans="2:12" s="1" customFormat="1" ht="6.95" customHeight="1">
      <c r="B44" s="103"/>
      <c r="C44" s="104"/>
      <c r="D44" s="104"/>
      <c r="E44" s="104"/>
      <c r="F44" s="104"/>
      <c r="G44" s="104"/>
      <c r="H44" s="104"/>
      <c r="I44" s="104"/>
      <c r="J44" s="104"/>
      <c r="K44" s="104"/>
      <c r="L44" s="27"/>
    </row>
    <row r="45" spans="2:12" s="1" customFormat="1" ht="24.95" customHeight="1">
      <c r="B45" s="23"/>
      <c r="C45" s="15" t="s">
        <v>81</v>
      </c>
      <c r="D45" s="24"/>
      <c r="E45" s="24"/>
      <c r="F45" s="24"/>
      <c r="G45" s="24"/>
      <c r="H45" s="24"/>
      <c r="I45" s="24"/>
      <c r="J45" s="24"/>
      <c r="K45" s="24"/>
      <c r="L45" s="27"/>
    </row>
    <row r="46" spans="2:12" s="1" customFormat="1" ht="6.95" customHeight="1">
      <c r="B46" s="23"/>
      <c r="C46" s="24"/>
      <c r="D46" s="24"/>
      <c r="E46" s="24"/>
      <c r="F46" s="24"/>
      <c r="G46" s="24"/>
      <c r="H46" s="24"/>
      <c r="I46" s="24"/>
      <c r="J46" s="24"/>
      <c r="K46" s="24"/>
      <c r="L46" s="27"/>
    </row>
    <row r="47" spans="2:12" s="1" customFormat="1" ht="12" customHeight="1">
      <c r="B47" s="23"/>
      <c r="C47" s="20" t="s">
        <v>14</v>
      </c>
      <c r="D47" s="24"/>
      <c r="E47" s="24"/>
      <c r="F47" s="24"/>
      <c r="G47" s="24"/>
      <c r="H47" s="24"/>
      <c r="I47" s="24"/>
      <c r="J47" s="24"/>
      <c r="K47" s="24"/>
      <c r="L47" s="27"/>
    </row>
    <row r="48" spans="2:12" s="1" customFormat="1" ht="16.5" customHeight="1">
      <c r="B48" s="23"/>
      <c r="C48" s="24"/>
      <c r="D48" s="24"/>
      <c r="E48" s="185" t="str">
        <f>E7</f>
        <v>Svařování, navařování, broušení,výměna ocelových součástí výhybek a kolejnic  v obvodu OŘ Plzeň 2019/2020 - oblast Plzeň</v>
      </c>
      <c r="F48" s="186"/>
      <c r="G48" s="186"/>
      <c r="H48" s="186"/>
      <c r="I48" s="24"/>
      <c r="J48" s="24"/>
      <c r="K48" s="24"/>
      <c r="L48" s="27"/>
    </row>
    <row r="49" spans="2:47" s="1" customFormat="1" ht="12" customHeight="1">
      <c r="B49" s="23"/>
      <c r="C49" s="20" t="s">
        <v>79</v>
      </c>
      <c r="D49" s="24"/>
      <c r="E49" s="24"/>
      <c r="F49" s="24"/>
      <c r="G49" s="24"/>
      <c r="H49" s="24"/>
      <c r="I49" s="24"/>
      <c r="J49" s="24"/>
      <c r="K49" s="24"/>
      <c r="L49" s="27"/>
    </row>
    <row r="50" spans="2:47" s="1" customFormat="1" ht="16.5" customHeight="1">
      <c r="B50" s="23"/>
      <c r="C50" s="24"/>
      <c r="D50" s="24"/>
      <c r="E50" s="143" t="str">
        <f>E9</f>
        <v>SO 1 - Soupis položek</v>
      </c>
      <c r="F50" s="147"/>
      <c r="G50" s="147"/>
      <c r="H50" s="147"/>
      <c r="I50" s="24"/>
      <c r="J50" s="24"/>
      <c r="K50" s="24"/>
      <c r="L50" s="27"/>
    </row>
    <row r="51" spans="2:47" s="1" customFormat="1" ht="6.95" customHeight="1">
      <c r="B51" s="23"/>
      <c r="C51" s="24"/>
      <c r="D51" s="24"/>
      <c r="E51" s="24"/>
      <c r="F51" s="24"/>
      <c r="G51" s="24"/>
      <c r="H51" s="24"/>
      <c r="I51" s="24"/>
      <c r="J51" s="24"/>
      <c r="K51" s="24"/>
      <c r="L51" s="27"/>
    </row>
    <row r="52" spans="2:47" s="1" customFormat="1" ht="12" customHeight="1">
      <c r="B52" s="23"/>
      <c r="C52" s="20" t="s">
        <v>18</v>
      </c>
      <c r="D52" s="24"/>
      <c r="E52" s="24"/>
      <c r="F52" s="18" t="str">
        <f>F12</f>
        <v>Obvod ST Plzeň</v>
      </c>
      <c r="G52" s="24"/>
      <c r="H52" s="24"/>
      <c r="I52" s="20" t="s">
        <v>20</v>
      </c>
      <c r="J52" s="44" t="str">
        <f>IF(J12="","",J12)</f>
        <v>25. 1. 2019</v>
      </c>
      <c r="K52" s="24"/>
      <c r="L52" s="27"/>
    </row>
    <row r="53" spans="2:47" s="1" customFormat="1" ht="6.95" customHeight="1">
      <c r="B53" s="23"/>
      <c r="C53" s="24"/>
      <c r="D53" s="24"/>
      <c r="E53" s="24"/>
      <c r="F53" s="24"/>
      <c r="G53" s="24"/>
      <c r="H53" s="24"/>
      <c r="I53" s="24"/>
      <c r="J53" s="24"/>
      <c r="K53" s="24"/>
      <c r="L53" s="27"/>
    </row>
    <row r="54" spans="2:47" s="1" customFormat="1" ht="13.7" customHeight="1">
      <c r="B54" s="23"/>
      <c r="C54" s="20" t="s">
        <v>22</v>
      </c>
      <c r="D54" s="24"/>
      <c r="E54" s="24"/>
      <c r="F54" s="18" t="str">
        <f>E15</f>
        <v>SŽDC, s.o. - OŘ Plzeň</v>
      </c>
      <c r="G54" s="24"/>
      <c r="H54" s="24"/>
      <c r="I54" s="20" t="s">
        <v>28</v>
      </c>
      <c r="J54" s="21" t="str">
        <f>E21</f>
        <v xml:space="preserve"> </v>
      </c>
      <c r="K54" s="24"/>
      <c r="L54" s="27"/>
    </row>
    <row r="55" spans="2:47" s="1" customFormat="1" ht="13.7" customHeight="1">
      <c r="B55" s="23"/>
      <c r="C55" s="20" t="s">
        <v>26</v>
      </c>
      <c r="D55" s="24"/>
      <c r="E55" s="24"/>
      <c r="F55" s="18" t="str">
        <f>IF(E18="","",E18)</f>
        <v xml:space="preserve"> </v>
      </c>
      <c r="G55" s="24"/>
      <c r="H55" s="24"/>
      <c r="I55" s="20" t="s">
        <v>30</v>
      </c>
      <c r="J55" s="21" t="str">
        <f>E24</f>
        <v>Zdeněk</v>
      </c>
      <c r="K55" s="24"/>
      <c r="L55" s="27"/>
    </row>
    <row r="56" spans="2:47" s="1" customFormat="1" ht="10.35" customHeight="1">
      <c r="B56" s="23"/>
      <c r="C56" s="24"/>
      <c r="D56" s="24"/>
      <c r="E56" s="24"/>
      <c r="F56" s="24"/>
      <c r="G56" s="24"/>
      <c r="H56" s="24"/>
      <c r="I56" s="24"/>
      <c r="J56" s="24"/>
      <c r="K56" s="24"/>
      <c r="L56" s="27"/>
    </row>
    <row r="57" spans="2:47" s="1" customFormat="1" ht="29.25" customHeight="1">
      <c r="B57" s="23"/>
      <c r="C57" s="105" t="s">
        <v>82</v>
      </c>
      <c r="D57" s="106"/>
      <c r="E57" s="106"/>
      <c r="F57" s="106"/>
      <c r="G57" s="106"/>
      <c r="H57" s="106"/>
      <c r="I57" s="106"/>
      <c r="J57" s="107" t="s">
        <v>83</v>
      </c>
      <c r="K57" s="106"/>
      <c r="L57" s="27"/>
    </row>
    <row r="58" spans="2:47" s="1" customFormat="1" ht="10.35" customHeight="1">
      <c r="B58" s="23"/>
      <c r="C58" s="24"/>
      <c r="D58" s="24"/>
      <c r="E58" s="24"/>
      <c r="F58" s="24"/>
      <c r="G58" s="24"/>
      <c r="H58" s="24"/>
      <c r="I58" s="24"/>
      <c r="J58" s="24"/>
      <c r="K58" s="24"/>
      <c r="L58" s="27"/>
    </row>
    <row r="59" spans="2:47" s="1" customFormat="1" ht="22.9" customHeight="1">
      <c r="B59" s="23"/>
      <c r="C59" s="108" t="s">
        <v>84</v>
      </c>
      <c r="D59" s="24"/>
      <c r="E59" s="24"/>
      <c r="F59" s="24"/>
      <c r="G59" s="24"/>
      <c r="H59" s="24"/>
      <c r="I59" s="24"/>
      <c r="J59" s="63">
        <f>J79</f>
        <v>1275627.1499999999</v>
      </c>
      <c r="K59" s="24"/>
      <c r="L59" s="27"/>
      <c r="AU59" s="9" t="s">
        <v>85</v>
      </c>
    </row>
    <row r="60" spans="2:47" s="1" customFormat="1" ht="21.75" customHeight="1">
      <c r="B60" s="23"/>
      <c r="C60" s="24"/>
      <c r="D60" s="24"/>
      <c r="E60" s="24"/>
      <c r="F60" s="24"/>
      <c r="G60" s="24"/>
      <c r="H60" s="24"/>
      <c r="I60" s="24"/>
      <c r="J60" s="24"/>
      <c r="K60" s="24"/>
      <c r="L60" s="27"/>
    </row>
    <row r="61" spans="2:47" s="1" customFormat="1" ht="6.95" customHeight="1"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27"/>
    </row>
    <row r="65" spans="2:65" s="1" customFormat="1" ht="6.95" customHeight="1"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27"/>
    </row>
    <row r="66" spans="2:65" s="1" customFormat="1" ht="24.95" customHeight="1">
      <c r="B66" s="23"/>
      <c r="C66" s="15" t="s">
        <v>86</v>
      </c>
      <c r="D66" s="24"/>
      <c r="E66" s="24"/>
      <c r="F66" s="24"/>
      <c r="G66" s="24"/>
      <c r="H66" s="24"/>
      <c r="I66" s="24"/>
      <c r="J66" s="24"/>
      <c r="K66" s="24"/>
      <c r="L66" s="27"/>
    </row>
    <row r="67" spans="2:65" s="1" customFormat="1" ht="6.95" customHeight="1">
      <c r="B67" s="23"/>
      <c r="C67" s="24"/>
      <c r="D67" s="24"/>
      <c r="E67" s="24"/>
      <c r="F67" s="24"/>
      <c r="G67" s="24"/>
      <c r="H67" s="24"/>
      <c r="I67" s="24"/>
      <c r="J67" s="24"/>
      <c r="K67" s="24"/>
      <c r="L67" s="27"/>
    </row>
    <row r="68" spans="2:65" s="1" customFormat="1" ht="12" customHeight="1">
      <c r="B68" s="23"/>
      <c r="C68" s="20" t="s">
        <v>14</v>
      </c>
      <c r="D68" s="24"/>
      <c r="E68" s="24"/>
      <c r="F68" s="24"/>
      <c r="G68" s="24"/>
      <c r="H68" s="24"/>
      <c r="I68" s="24"/>
      <c r="J68" s="24"/>
      <c r="K68" s="24"/>
      <c r="L68" s="27"/>
    </row>
    <row r="69" spans="2:65" s="1" customFormat="1" ht="16.5" customHeight="1">
      <c r="B69" s="23"/>
      <c r="C69" s="24"/>
      <c r="D69" s="24"/>
      <c r="E69" s="185" t="str">
        <f>E7</f>
        <v>Svařování, navařování, broušení,výměna ocelových součástí výhybek a kolejnic  v obvodu OŘ Plzeň 2019/2020 - oblast Plzeň</v>
      </c>
      <c r="F69" s="186"/>
      <c r="G69" s="186"/>
      <c r="H69" s="186"/>
      <c r="I69" s="24"/>
      <c r="J69" s="24"/>
      <c r="K69" s="24"/>
      <c r="L69" s="27"/>
    </row>
    <row r="70" spans="2:65" s="1" customFormat="1" ht="12" customHeight="1">
      <c r="B70" s="23"/>
      <c r="C70" s="20" t="s">
        <v>79</v>
      </c>
      <c r="D70" s="24"/>
      <c r="E70" s="24"/>
      <c r="F70" s="24"/>
      <c r="G70" s="24"/>
      <c r="H70" s="24"/>
      <c r="I70" s="24"/>
      <c r="J70" s="24"/>
      <c r="K70" s="24"/>
      <c r="L70" s="27"/>
    </row>
    <row r="71" spans="2:65" s="1" customFormat="1" ht="16.5" customHeight="1">
      <c r="B71" s="23"/>
      <c r="C71" s="24"/>
      <c r="D71" s="24"/>
      <c r="E71" s="143" t="str">
        <f>E9</f>
        <v>SO 1 - Soupis položek</v>
      </c>
      <c r="F71" s="147"/>
      <c r="G71" s="147"/>
      <c r="H71" s="147"/>
      <c r="I71" s="24"/>
      <c r="J71" s="24"/>
      <c r="K71" s="24"/>
      <c r="L71" s="27"/>
    </row>
    <row r="72" spans="2:65" s="1" customFormat="1" ht="6.95" customHeight="1">
      <c r="B72" s="23"/>
      <c r="C72" s="24"/>
      <c r="D72" s="24"/>
      <c r="E72" s="24"/>
      <c r="F72" s="24"/>
      <c r="G72" s="24"/>
      <c r="H72" s="24"/>
      <c r="I72" s="24"/>
      <c r="J72" s="24"/>
      <c r="K72" s="24"/>
      <c r="L72" s="27"/>
    </row>
    <row r="73" spans="2:65" s="1" customFormat="1" ht="12" customHeight="1">
      <c r="B73" s="23"/>
      <c r="C73" s="20" t="s">
        <v>18</v>
      </c>
      <c r="D73" s="24"/>
      <c r="E73" s="24"/>
      <c r="F73" s="18" t="str">
        <f>F12</f>
        <v>Obvod ST Plzeň</v>
      </c>
      <c r="G73" s="24"/>
      <c r="H73" s="24"/>
      <c r="I73" s="20" t="s">
        <v>20</v>
      </c>
      <c r="J73" s="44" t="str">
        <f>IF(J12="","",J12)</f>
        <v>25. 1. 2019</v>
      </c>
      <c r="K73" s="24"/>
      <c r="L73" s="27"/>
    </row>
    <row r="74" spans="2:65" s="1" customFormat="1" ht="6.95" customHeight="1">
      <c r="B74" s="23"/>
      <c r="C74" s="24"/>
      <c r="D74" s="24"/>
      <c r="E74" s="24"/>
      <c r="F74" s="24"/>
      <c r="G74" s="24"/>
      <c r="H74" s="24"/>
      <c r="I74" s="24"/>
      <c r="J74" s="24"/>
      <c r="K74" s="24"/>
      <c r="L74" s="27"/>
    </row>
    <row r="75" spans="2:65" s="1" customFormat="1" ht="13.7" customHeight="1">
      <c r="B75" s="23"/>
      <c r="C75" s="20" t="s">
        <v>22</v>
      </c>
      <c r="D75" s="24"/>
      <c r="E75" s="24"/>
      <c r="F75" s="18" t="str">
        <f>E15</f>
        <v>SŽDC, s.o. - OŘ Plzeň</v>
      </c>
      <c r="G75" s="24"/>
      <c r="H75" s="24"/>
      <c r="I75" s="20" t="s">
        <v>28</v>
      </c>
      <c r="J75" s="21" t="str">
        <f>E21</f>
        <v xml:space="preserve"> </v>
      </c>
      <c r="K75" s="24"/>
      <c r="L75" s="27"/>
    </row>
    <row r="76" spans="2:65" s="1" customFormat="1" ht="13.7" customHeight="1">
      <c r="B76" s="23"/>
      <c r="C76" s="20" t="s">
        <v>26</v>
      </c>
      <c r="D76" s="24"/>
      <c r="E76" s="24"/>
      <c r="F76" s="18" t="str">
        <f>IF(E18="","",E18)</f>
        <v xml:space="preserve"> </v>
      </c>
      <c r="G76" s="24"/>
      <c r="H76" s="24"/>
      <c r="I76" s="20" t="s">
        <v>30</v>
      </c>
      <c r="J76" s="21" t="str">
        <f>E24</f>
        <v>Zdeněk</v>
      </c>
      <c r="K76" s="24"/>
      <c r="L76" s="27"/>
    </row>
    <row r="77" spans="2:65" s="1" customFormat="1" ht="10.35" customHeight="1">
      <c r="B77" s="23"/>
      <c r="C77" s="24"/>
      <c r="D77" s="24"/>
      <c r="E77" s="24"/>
      <c r="F77" s="24"/>
      <c r="G77" s="24"/>
      <c r="H77" s="24"/>
      <c r="I77" s="24"/>
      <c r="J77" s="24"/>
      <c r="K77" s="24"/>
      <c r="L77" s="27"/>
    </row>
    <row r="78" spans="2:65" s="7" customFormat="1" ht="29.25" customHeight="1">
      <c r="B78" s="109"/>
      <c r="C78" s="110" t="s">
        <v>87</v>
      </c>
      <c r="D78" s="111" t="s">
        <v>52</v>
      </c>
      <c r="E78" s="111" t="s">
        <v>48</v>
      </c>
      <c r="F78" s="111" t="s">
        <v>49</v>
      </c>
      <c r="G78" s="111" t="s">
        <v>88</v>
      </c>
      <c r="H78" s="111" t="s">
        <v>89</v>
      </c>
      <c r="I78" s="111" t="s">
        <v>90</v>
      </c>
      <c r="J78" s="111" t="s">
        <v>83</v>
      </c>
      <c r="K78" s="112" t="s">
        <v>91</v>
      </c>
      <c r="L78" s="113"/>
      <c r="M78" s="54" t="s">
        <v>1</v>
      </c>
      <c r="N78" s="55" t="s">
        <v>37</v>
      </c>
      <c r="O78" s="55" t="s">
        <v>92</v>
      </c>
      <c r="P78" s="55" t="s">
        <v>93</v>
      </c>
      <c r="Q78" s="55" t="s">
        <v>94</v>
      </c>
      <c r="R78" s="55" t="s">
        <v>95</v>
      </c>
      <c r="S78" s="55" t="s">
        <v>96</v>
      </c>
      <c r="T78" s="56" t="s">
        <v>97</v>
      </c>
    </row>
    <row r="79" spans="2:65" s="1" customFormat="1" ht="22.9" customHeight="1">
      <c r="B79" s="23"/>
      <c r="C79" s="61" t="s">
        <v>98</v>
      </c>
      <c r="D79" s="24"/>
      <c r="E79" s="24"/>
      <c r="F79" s="24"/>
      <c r="G79" s="24"/>
      <c r="H79" s="24"/>
      <c r="I79" s="24"/>
      <c r="J79" s="114">
        <f>BK79</f>
        <v>1275627.1499999999</v>
      </c>
      <c r="K79" s="24"/>
      <c r="L79" s="27"/>
      <c r="M79" s="57"/>
      <c r="N79" s="58"/>
      <c r="O79" s="58"/>
      <c r="P79" s="115">
        <f>SUM(P80:P673)</f>
        <v>0</v>
      </c>
      <c r="Q79" s="58"/>
      <c r="R79" s="115">
        <f>SUM(R80:R673)</f>
        <v>5.6833700000000009</v>
      </c>
      <c r="S79" s="58"/>
      <c r="T79" s="116">
        <f>SUM(T80:T673)</f>
        <v>0</v>
      </c>
      <c r="AT79" s="9" t="s">
        <v>66</v>
      </c>
      <c r="AU79" s="9" t="s">
        <v>85</v>
      </c>
      <c r="BK79" s="117">
        <f>SUM(BK80:BK673)</f>
        <v>1275627.1499999999</v>
      </c>
    </row>
    <row r="80" spans="2:65" s="1" customFormat="1" ht="22.5" customHeight="1">
      <c r="B80" s="23"/>
      <c r="C80" s="118" t="s">
        <v>75</v>
      </c>
      <c r="D80" s="118" t="s">
        <v>99</v>
      </c>
      <c r="E80" s="119" t="s">
        <v>100</v>
      </c>
      <c r="F80" s="120" t="s">
        <v>101</v>
      </c>
      <c r="G80" s="121" t="s">
        <v>102</v>
      </c>
      <c r="H80" s="122">
        <v>1</v>
      </c>
      <c r="I80" s="123">
        <v>103</v>
      </c>
      <c r="J80" s="123">
        <f>ROUND(I80*H80,2)</f>
        <v>103</v>
      </c>
      <c r="K80" s="120" t="s">
        <v>103</v>
      </c>
      <c r="L80" s="27"/>
      <c r="M80" s="49" t="s">
        <v>1</v>
      </c>
      <c r="N80" s="124" t="s">
        <v>38</v>
      </c>
      <c r="O80" s="125">
        <v>0</v>
      </c>
      <c r="P80" s="125">
        <f>O80*H80</f>
        <v>0</v>
      </c>
      <c r="Q80" s="125">
        <v>0</v>
      </c>
      <c r="R80" s="125">
        <f>Q80*H80</f>
        <v>0</v>
      </c>
      <c r="S80" s="125">
        <v>0</v>
      </c>
      <c r="T80" s="126">
        <f>S80*H80</f>
        <v>0</v>
      </c>
      <c r="AR80" s="9" t="s">
        <v>104</v>
      </c>
      <c r="AT80" s="9" t="s">
        <v>99</v>
      </c>
      <c r="AU80" s="9" t="s">
        <v>67</v>
      </c>
      <c r="AY80" s="9" t="s">
        <v>105</v>
      </c>
      <c r="BE80" s="127">
        <f>IF(N80="základní",J80,0)</f>
        <v>103</v>
      </c>
      <c r="BF80" s="127">
        <f>IF(N80="snížená",J80,0)</f>
        <v>0</v>
      </c>
      <c r="BG80" s="127">
        <f>IF(N80="zákl. přenesená",J80,0)</f>
        <v>0</v>
      </c>
      <c r="BH80" s="127">
        <f>IF(N80="sníž. přenesená",J80,0)</f>
        <v>0</v>
      </c>
      <c r="BI80" s="127">
        <f>IF(N80="nulová",J80,0)</f>
        <v>0</v>
      </c>
      <c r="BJ80" s="9" t="s">
        <v>75</v>
      </c>
      <c r="BK80" s="127">
        <f>ROUND(I80*H80,2)</f>
        <v>103</v>
      </c>
      <c r="BL80" s="9" t="s">
        <v>104</v>
      </c>
      <c r="BM80" s="9" t="s">
        <v>106</v>
      </c>
    </row>
    <row r="81" spans="2:65" s="1" customFormat="1" ht="19.5">
      <c r="B81" s="23"/>
      <c r="C81" s="24"/>
      <c r="D81" s="128" t="s">
        <v>107</v>
      </c>
      <c r="E81" s="24"/>
      <c r="F81" s="129" t="s">
        <v>108</v>
      </c>
      <c r="G81" s="24"/>
      <c r="H81" s="24"/>
      <c r="I81" s="24"/>
      <c r="J81" s="24"/>
      <c r="K81" s="24"/>
      <c r="L81" s="27"/>
      <c r="M81" s="130"/>
      <c r="N81" s="50"/>
      <c r="O81" s="50"/>
      <c r="P81" s="50"/>
      <c r="Q81" s="50"/>
      <c r="R81" s="50"/>
      <c r="S81" s="50"/>
      <c r="T81" s="51"/>
      <c r="AT81" s="9" t="s">
        <v>107</v>
      </c>
      <c r="AU81" s="9" t="s">
        <v>67</v>
      </c>
    </row>
    <row r="82" spans="2:65" s="1" customFormat="1" ht="22.5" customHeight="1">
      <c r="B82" s="23"/>
      <c r="C82" s="118" t="s">
        <v>77</v>
      </c>
      <c r="D82" s="118" t="s">
        <v>99</v>
      </c>
      <c r="E82" s="119" t="s">
        <v>109</v>
      </c>
      <c r="F82" s="120" t="s">
        <v>110</v>
      </c>
      <c r="G82" s="121" t="s">
        <v>102</v>
      </c>
      <c r="H82" s="122">
        <v>1</v>
      </c>
      <c r="I82" s="123">
        <v>90.4</v>
      </c>
      <c r="J82" s="123">
        <f>ROUND(I82*H82,2)</f>
        <v>90.4</v>
      </c>
      <c r="K82" s="120" t="s">
        <v>103</v>
      </c>
      <c r="L82" s="27"/>
      <c r="M82" s="49" t="s">
        <v>1</v>
      </c>
      <c r="N82" s="124" t="s">
        <v>38</v>
      </c>
      <c r="O82" s="125">
        <v>0</v>
      </c>
      <c r="P82" s="125">
        <f>O82*H82</f>
        <v>0</v>
      </c>
      <c r="Q82" s="125">
        <v>0</v>
      </c>
      <c r="R82" s="125">
        <f>Q82*H82</f>
        <v>0</v>
      </c>
      <c r="S82" s="125">
        <v>0</v>
      </c>
      <c r="T82" s="126">
        <f>S82*H82</f>
        <v>0</v>
      </c>
      <c r="AR82" s="9" t="s">
        <v>104</v>
      </c>
      <c r="AT82" s="9" t="s">
        <v>99</v>
      </c>
      <c r="AU82" s="9" t="s">
        <v>67</v>
      </c>
      <c r="AY82" s="9" t="s">
        <v>105</v>
      </c>
      <c r="BE82" s="127">
        <f>IF(N82="základní",J82,0)</f>
        <v>90.4</v>
      </c>
      <c r="BF82" s="127">
        <f>IF(N82="snížená",J82,0)</f>
        <v>0</v>
      </c>
      <c r="BG82" s="127">
        <f>IF(N82="zákl. přenesená",J82,0)</f>
        <v>0</v>
      </c>
      <c r="BH82" s="127">
        <f>IF(N82="sníž. přenesená",J82,0)</f>
        <v>0</v>
      </c>
      <c r="BI82" s="127">
        <f>IF(N82="nulová",J82,0)</f>
        <v>0</v>
      </c>
      <c r="BJ82" s="9" t="s">
        <v>75</v>
      </c>
      <c r="BK82" s="127">
        <f>ROUND(I82*H82,2)</f>
        <v>90.4</v>
      </c>
      <c r="BL82" s="9" t="s">
        <v>104</v>
      </c>
      <c r="BM82" s="9" t="s">
        <v>111</v>
      </c>
    </row>
    <row r="83" spans="2:65" s="1" customFormat="1" ht="19.5">
      <c r="B83" s="23"/>
      <c r="C83" s="24"/>
      <c r="D83" s="128" t="s">
        <v>107</v>
      </c>
      <c r="E83" s="24"/>
      <c r="F83" s="129" t="s">
        <v>112</v>
      </c>
      <c r="G83" s="24"/>
      <c r="H83" s="24"/>
      <c r="I83" s="24"/>
      <c r="J83" s="24"/>
      <c r="K83" s="24"/>
      <c r="L83" s="27"/>
      <c r="M83" s="130"/>
      <c r="N83" s="50"/>
      <c r="O83" s="50"/>
      <c r="P83" s="50"/>
      <c r="Q83" s="50"/>
      <c r="R83" s="50"/>
      <c r="S83" s="50"/>
      <c r="T83" s="51"/>
      <c r="AT83" s="9" t="s">
        <v>107</v>
      </c>
      <c r="AU83" s="9" t="s">
        <v>67</v>
      </c>
    </row>
    <row r="84" spans="2:65" s="1" customFormat="1" ht="22.5" customHeight="1">
      <c r="B84" s="23"/>
      <c r="C84" s="118" t="s">
        <v>113</v>
      </c>
      <c r="D84" s="118" t="s">
        <v>99</v>
      </c>
      <c r="E84" s="119" t="s">
        <v>114</v>
      </c>
      <c r="F84" s="120" t="s">
        <v>115</v>
      </c>
      <c r="G84" s="121" t="s">
        <v>102</v>
      </c>
      <c r="H84" s="122">
        <v>1</v>
      </c>
      <c r="I84" s="123">
        <v>103</v>
      </c>
      <c r="J84" s="123">
        <f>ROUND(I84*H84,2)</f>
        <v>103</v>
      </c>
      <c r="K84" s="120" t="s">
        <v>103</v>
      </c>
      <c r="L84" s="27"/>
      <c r="M84" s="49" t="s">
        <v>1</v>
      </c>
      <c r="N84" s="124" t="s">
        <v>38</v>
      </c>
      <c r="O84" s="125">
        <v>0</v>
      </c>
      <c r="P84" s="125">
        <f>O84*H84</f>
        <v>0</v>
      </c>
      <c r="Q84" s="125">
        <v>0</v>
      </c>
      <c r="R84" s="125">
        <f>Q84*H84</f>
        <v>0</v>
      </c>
      <c r="S84" s="125">
        <v>0</v>
      </c>
      <c r="T84" s="126">
        <f>S84*H84</f>
        <v>0</v>
      </c>
      <c r="AR84" s="9" t="s">
        <v>104</v>
      </c>
      <c r="AT84" s="9" t="s">
        <v>99</v>
      </c>
      <c r="AU84" s="9" t="s">
        <v>67</v>
      </c>
      <c r="AY84" s="9" t="s">
        <v>105</v>
      </c>
      <c r="BE84" s="127">
        <f>IF(N84="základní",J84,0)</f>
        <v>103</v>
      </c>
      <c r="BF84" s="127">
        <f>IF(N84="snížená",J84,0)</f>
        <v>0</v>
      </c>
      <c r="BG84" s="127">
        <f>IF(N84="zákl. přenesená",J84,0)</f>
        <v>0</v>
      </c>
      <c r="BH84" s="127">
        <f>IF(N84="sníž. přenesená",J84,0)</f>
        <v>0</v>
      </c>
      <c r="BI84" s="127">
        <f>IF(N84="nulová",J84,0)</f>
        <v>0</v>
      </c>
      <c r="BJ84" s="9" t="s">
        <v>75</v>
      </c>
      <c r="BK84" s="127">
        <f>ROUND(I84*H84,2)</f>
        <v>103</v>
      </c>
      <c r="BL84" s="9" t="s">
        <v>104</v>
      </c>
      <c r="BM84" s="9" t="s">
        <v>116</v>
      </c>
    </row>
    <row r="85" spans="2:65" s="1" customFormat="1" ht="19.5">
      <c r="B85" s="23"/>
      <c r="C85" s="24"/>
      <c r="D85" s="128" t="s">
        <v>107</v>
      </c>
      <c r="E85" s="24"/>
      <c r="F85" s="129" t="s">
        <v>117</v>
      </c>
      <c r="G85" s="24"/>
      <c r="H85" s="24"/>
      <c r="I85" s="24"/>
      <c r="J85" s="24"/>
      <c r="K85" s="24"/>
      <c r="L85" s="27"/>
      <c r="M85" s="130"/>
      <c r="N85" s="50"/>
      <c r="O85" s="50"/>
      <c r="P85" s="50"/>
      <c r="Q85" s="50"/>
      <c r="R85" s="50"/>
      <c r="S85" s="50"/>
      <c r="T85" s="51"/>
      <c r="AT85" s="9" t="s">
        <v>107</v>
      </c>
      <c r="AU85" s="9" t="s">
        <v>67</v>
      </c>
    </row>
    <row r="86" spans="2:65" s="1" customFormat="1" ht="22.5" customHeight="1">
      <c r="B86" s="23"/>
      <c r="C86" s="118" t="s">
        <v>104</v>
      </c>
      <c r="D86" s="118" t="s">
        <v>99</v>
      </c>
      <c r="E86" s="119" t="s">
        <v>118</v>
      </c>
      <c r="F86" s="120" t="s">
        <v>119</v>
      </c>
      <c r="G86" s="121" t="s">
        <v>102</v>
      </c>
      <c r="H86" s="122">
        <v>1</v>
      </c>
      <c r="I86" s="123">
        <v>90.4</v>
      </c>
      <c r="J86" s="123">
        <f>ROUND(I86*H86,2)</f>
        <v>90.4</v>
      </c>
      <c r="K86" s="120" t="s">
        <v>103</v>
      </c>
      <c r="L86" s="27"/>
      <c r="M86" s="49" t="s">
        <v>1</v>
      </c>
      <c r="N86" s="124" t="s">
        <v>38</v>
      </c>
      <c r="O86" s="125">
        <v>0</v>
      </c>
      <c r="P86" s="125">
        <f>O86*H86</f>
        <v>0</v>
      </c>
      <c r="Q86" s="125">
        <v>0</v>
      </c>
      <c r="R86" s="125">
        <f>Q86*H86</f>
        <v>0</v>
      </c>
      <c r="S86" s="125">
        <v>0</v>
      </c>
      <c r="T86" s="126">
        <f>S86*H86</f>
        <v>0</v>
      </c>
      <c r="AR86" s="9" t="s">
        <v>104</v>
      </c>
      <c r="AT86" s="9" t="s">
        <v>99</v>
      </c>
      <c r="AU86" s="9" t="s">
        <v>67</v>
      </c>
      <c r="AY86" s="9" t="s">
        <v>105</v>
      </c>
      <c r="BE86" s="127">
        <f>IF(N86="základní",J86,0)</f>
        <v>90.4</v>
      </c>
      <c r="BF86" s="127">
        <f>IF(N86="snížená",J86,0)</f>
        <v>0</v>
      </c>
      <c r="BG86" s="127">
        <f>IF(N86="zákl. přenesená",J86,0)</f>
        <v>0</v>
      </c>
      <c r="BH86" s="127">
        <f>IF(N86="sníž. přenesená",J86,0)</f>
        <v>0</v>
      </c>
      <c r="BI86" s="127">
        <f>IF(N86="nulová",J86,0)</f>
        <v>0</v>
      </c>
      <c r="BJ86" s="9" t="s">
        <v>75</v>
      </c>
      <c r="BK86" s="127">
        <f>ROUND(I86*H86,2)</f>
        <v>90.4</v>
      </c>
      <c r="BL86" s="9" t="s">
        <v>104</v>
      </c>
      <c r="BM86" s="9" t="s">
        <v>120</v>
      </c>
    </row>
    <row r="87" spans="2:65" s="1" customFormat="1" ht="19.5">
      <c r="B87" s="23"/>
      <c r="C87" s="24"/>
      <c r="D87" s="128" t="s">
        <v>107</v>
      </c>
      <c r="E87" s="24"/>
      <c r="F87" s="129" t="s">
        <v>121</v>
      </c>
      <c r="G87" s="24"/>
      <c r="H87" s="24"/>
      <c r="I87" s="24"/>
      <c r="J87" s="24"/>
      <c r="K87" s="24"/>
      <c r="L87" s="27"/>
      <c r="M87" s="130"/>
      <c r="N87" s="50"/>
      <c r="O87" s="50"/>
      <c r="P87" s="50"/>
      <c r="Q87" s="50"/>
      <c r="R87" s="50"/>
      <c r="S87" s="50"/>
      <c r="T87" s="51"/>
      <c r="AT87" s="9" t="s">
        <v>107</v>
      </c>
      <c r="AU87" s="9" t="s">
        <v>67</v>
      </c>
    </row>
    <row r="88" spans="2:65" s="1" customFormat="1" ht="22.5" customHeight="1">
      <c r="B88" s="23"/>
      <c r="C88" s="118" t="s">
        <v>122</v>
      </c>
      <c r="D88" s="118" t="s">
        <v>99</v>
      </c>
      <c r="E88" s="119" t="s">
        <v>123</v>
      </c>
      <c r="F88" s="120" t="s">
        <v>124</v>
      </c>
      <c r="G88" s="121" t="s">
        <v>125</v>
      </c>
      <c r="H88" s="122">
        <v>1</v>
      </c>
      <c r="I88" s="123">
        <v>66900</v>
      </c>
      <c r="J88" s="123">
        <f>ROUND(I88*H88,2)</f>
        <v>66900</v>
      </c>
      <c r="K88" s="120" t="s">
        <v>103</v>
      </c>
      <c r="L88" s="27"/>
      <c r="M88" s="49" t="s">
        <v>1</v>
      </c>
      <c r="N88" s="124" t="s">
        <v>38</v>
      </c>
      <c r="O88" s="125">
        <v>0</v>
      </c>
      <c r="P88" s="125">
        <f>O88*H88</f>
        <v>0</v>
      </c>
      <c r="Q88" s="125">
        <v>0</v>
      </c>
      <c r="R88" s="125">
        <f>Q88*H88</f>
        <v>0</v>
      </c>
      <c r="S88" s="125">
        <v>0</v>
      </c>
      <c r="T88" s="126">
        <f>S88*H88</f>
        <v>0</v>
      </c>
      <c r="AR88" s="9" t="s">
        <v>104</v>
      </c>
      <c r="AT88" s="9" t="s">
        <v>99</v>
      </c>
      <c r="AU88" s="9" t="s">
        <v>67</v>
      </c>
      <c r="AY88" s="9" t="s">
        <v>105</v>
      </c>
      <c r="BE88" s="127">
        <f>IF(N88="základní",J88,0)</f>
        <v>66900</v>
      </c>
      <c r="BF88" s="127">
        <f>IF(N88="snížená",J88,0)</f>
        <v>0</v>
      </c>
      <c r="BG88" s="127">
        <f>IF(N88="zákl. přenesená",J88,0)</f>
        <v>0</v>
      </c>
      <c r="BH88" s="127">
        <f>IF(N88="sníž. přenesená",J88,0)</f>
        <v>0</v>
      </c>
      <c r="BI88" s="127">
        <f>IF(N88="nulová",J88,0)</f>
        <v>0</v>
      </c>
      <c r="BJ88" s="9" t="s">
        <v>75</v>
      </c>
      <c r="BK88" s="127">
        <f>ROUND(I88*H88,2)</f>
        <v>66900</v>
      </c>
      <c r="BL88" s="9" t="s">
        <v>104</v>
      </c>
      <c r="BM88" s="9" t="s">
        <v>126</v>
      </c>
    </row>
    <row r="89" spans="2:65" s="1" customFormat="1" ht="19.5">
      <c r="B89" s="23"/>
      <c r="C89" s="24"/>
      <c r="D89" s="128" t="s">
        <v>107</v>
      </c>
      <c r="E89" s="24"/>
      <c r="F89" s="129" t="s">
        <v>127</v>
      </c>
      <c r="G89" s="24"/>
      <c r="H89" s="24"/>
      <c r="I89" s="24"/>
      <c r="J89" s="24"/>
      <c r="K89" s="24"/>
      <c r="L89" s="27"/>
      <c r="M89" s="130"/>
      <c r="N89" s="50"/>
      <c r="O89" s="50"/>
      <c r="P89" s="50"/>
      <c r="Q89" s="50"/>
      <c r="R89" s="50"/>
      <c r="S89" s="50"/>
      <c r="T89" s="51"/>
      <c r="AT89" s="9" t="s">
        <v>107</v>
      </c>
      <c r="AU89" s="9" t="s">
        <v>67</v>
      </c>
    </row>
    <row r="90" spans="2:65" s="1" customFormat="1" ht="22.5" customHeight="1">
      <c r="B90" s="23"/>
      <c r="C90" s="118" t="s">
        <v>128</v>
      </c>
      <c r="D90" s="118" t="s">
        <v>99</v>
      </c>
      <c r="E90" s="119" t="s">
        <v>129</v>
      </c>
      <c r="F90" s="120" t="s">
        <v>130</v>
      </c>
      <c r="G90" s="121" t="s">
        <v>102</v>
      </c>
      <c r="H90" s="122">
        <v>1</v>
      </c>
      <c r="I90" s="123">
        <v>68.900000000000006</v>
      </c>
      <c r="J90" s="123">
        <f>ROUND(I90*H90,2)</f>
        <v>68.900000000000006</v>
      </c>
      <c r="K90" s="120" t="s">
        <v>103</v>
      </c>
      <c r="L90" s="27"/>
      <c r="M90" s="49" t="s">
        <v>1</v>
      </c>
      <c r="N90" s="124" t="s">
        <v>38</v>
      </c>
      <c r="O90" s="125">
        <v>0</v>
      </c>
      <c r="P90" s="125">
        <f>O90*H90</f>
        <v>0</v>
      </c>
      <c r="Q90" s="125">
        <v>0</v>
      </c>
      <c r="R90" s="125">
        <f>Q90*H90</f>
        <v>0</v>
      </c>
      <c r="S90" s="125">
        <v>0</v>
      </c>
      <c r="T90" s="126">
        <f>S90*H90</f>
        <v>0</v>
      </c>
      <c r="AR90" s="9" t="s">
        <v>104</v>
      </c>
      <c r="AT90" s="9" t="s">
        <v>99</v>
      </c>
      <c r="AU90" s="9" t="s">
        <v>67</v>
      </c>
      <c r="AY90" s="9" t="s">
        <v>105</v>
      </c>
      <c r="BE90" s="127">
        <f>IF(N90="základní",J90,0)</f>
        <v>68.900000000000006</v>
      </c>
      <c r="BF90" s="127">
        <f>IF(N90="snížená",J90,0)</f>
        <v>0</v>
      </c>
      <c r="BG90" s="127">
        <f>IF(N90="zákl. přenesená",J90,0)</f>
        <v>0</v>
      </c>
      <c r="BH90" s="127">
        <f>IF(N90="sníž. přenesená",J90,0)</f>
        <v>0</v>
      </c>
      <c r="BI90" s="127">
        <f>IF(N90="nulová",J90,0)</f>
        <v>0</v>
      </c>
      <c r="BJ90" s="9" t="s">
        <v>75</v>
      </c>
      <c r="BK90" s="127">
        <f>ROUND(I90*H90,2)</f>
        <v>68.900000000000006</v>
      </c>
      <c r="BL90" s="9" t="s">
        <v>104</v>
      </c>
      <c r="BM90" s="9" t="s">
        <v>131</v>
      </c>
    </row>
    <row r="91" spans="2:65" s="1" customFormat="1" ht="19.5">
      <c r="B91" s="23"/>
      <c r="C91" s="24"/>
      <c r="D91" s="128" t="s">
        <v>107</v>
      </c>
      <c r="E91" s="24"/>
      <c r="F91" s="129" t="s">
        <v>132</v>
      </c>
      <c r="G91" s="24"/>
      <c r="H91" s="24"/>
      <c r="I91" s="24"/>
      <c r="J91" s="24"/>
      <c r="K91" s="24"/>
      <c r="L91" s="27"/>
      <c r="M91" s="130"/>
      <c r="N91" s="50"/>
      <c r="O91" s="50"/>
      <c r="P91" s="50"/>
      <c r="Q91" s="50"/>
      <c r="R91" s="50"/>
      <c r="S91" s="50"/>
      <c r="T91" s="51"/>
      <c r="AT91" s="9" t="s">
        <v>107</v>
      </c>
      <c r="AU91" s="9" t="s">
        <v>67</v>
      </c>
    </row>
    <row r="92" spans="2:65" s="1" customFormat="1" ht="22.5" customHeight="1">
      <c r="B92" s="23"/>
      <c r="C92" s="118" t="s">
        <v>133</v>
      </c>
      <c r="D92" s="118" t="s">
        <v>99</v>
      </c>
      <c r="E92" s="119" t="s">
        <v>134</v>
      </c>
      <c r="F92" s="120" t="s">
        <v>135</v>
      </c>
      <c r="G92" s="121" t="s">
        <v>136</v>
      </c>
      <c r="H92" s="122">
        <v>1</v>
      </c>
      <c r="I92" s="123">
        <v>198</v>
      </c>
      <c r="J92" s="123">
        <f>ROUND(I92*H92,2)</f>
        <v>198</v>
      </c>
      <c r="K92" s="120" t="s">
        <v>103</v>
      </c>
      <c r="L92" s="27"/>
      <c r="M92" s="49" t="s">
        <v>1</v>
      </c>
      <c r="N92" s="124" t="s">
        <v>38</v>
      </c>
      <c r="O92" s="125">
        <v>0</v>
      </c>
      <c r="P92" s="125">
        <f>O92*H92</f>
        <v>0</v>
      </c>
      <c r="Q92" s="125">
        <v>0</v>
      </c>
      <c r="R92" s="125">
        <f>Q92*H92</f>
        <v>0</v>
      </c>
      <c r="S92" s="125">
        <v>0</v>
      </c>
      <c r="T92" s="126">
        <f>S92*H92</f>
        <v>0</v>
      </c>
      <c r="AR92" s="9" t="s">
        <v>104</v>
      </c>
      <c r="AT92" s="9" t="s">
        <v>99</v>
      </c>
      <c r="AU92" s="9" t="s">
        <v>67</v>
      </c>
      <c r="AY92" s="9" t="s">
        <v>105</v>
      </c>
      <c r="BE92" s="127">
        <f>IF(N92="základní",J92,0)</f>
        <v>198</v>
      </c>
      <c r="BF92" s="127">
        <f>IF(N92="snížená",J92,0)</f>
        <v>0</v>
      </c>
      <c r="BG92" s="127">
        <f>IF(N92="zákl. přenesená",J92,0)</f>
        <v>0</v>
      </c>
      <c r="BH92" s="127">
        <f>IF(N92="sníž. přenesená",J92,0)</f>
        <v>0</v>
      </c>
      <c r="BI92" s="127">
        <f>IF(N92="nulová",J92,0)</f>
        <v>0</v>
      </c>
      <c r="BJ92" s="9" t="s">
        <v>75</v>
      </c>
      <c r="BK92" s="127">
        <f>ROUND(I92*H92,2)</f>
        <v>198</v>
      </c>
      <c r="BL92" s="9" t="s">
        <v>104</v>
      </c>
      <c r="BM92" s="9" t="s">
        <v>137</v>
      </c>
    </row>
    <row r="93" spans="2:65" s="1" customFormat="1" ht="19.5">
      <c r="B93" s="23"/>
      <c r="C93" s="24"/>
      <c r="D93" s="128" t="s">
        <v>107</v>
      </c>
      <c r="E93" s="24"/>
      <c r="F93" s="129" t="s">
        <v>138</v>
      </c>
      <c r="G93" s="24"/>
      <c r="H93" s="24"/>
      <c r="I93" s="24"/>
      <c r="J93" s="24"/>
      <c r="K93" s="24"/>
      <c r="L93" s="27"/>
      <c r="M93" s="130"/>
      <c r="N93" s="50"/>
      <c r="O93" s="50"/>
      <c r="P93" s="50"/>
      <c r="Q93" s="50"/>
      <c r="R93" s="50"/>
      <c r="S93" s="50"/>
      <c r="T93" s="51"/>
      <c r="AT93" s="9" t="s">
        <v>107</v>
      </c>
      <c r="AU93" s="9" t="s">
        <v>67</v>
      </c>
    </row>
    <row r="94" spans="2:65" s="1" customFormat="1" ht="22.5" customHeight="1">
      <c r="B94" s="23"/>
      <c r="C94" s="118" t="s">
        <v>139</v>
      </c>
      <c r="D94" s="118" t="s">
        <v>99</v>
      </c>
      <c r="E94" s="119" t="s">
        <v>140</v>
      </c>
      <c r="F94" s="120" t="s">
        <v>141</v>
      </c>
      <c r="G94" s="121" t="s">
        <v>102</v>
      </c>
      <c r="H94" s="122">
        <v>1</v>
      </c>
      <c r="I94" s="123">
        <v>323</v>
      </c>
      <c r="J94" s="123">
        <f>ROUND(I94*H94,2)</f>
        <v>323</v>
      </c>
      <c r="K94" s="120" t="s">
        <v>103</v>
      </c>
      <c r="L94" s="27"/>
      <c r="M94" s="49" t="s">
        <v>1</v>
      </c>
      <c r="N94" s="124" t="s">
        <v>38</v>
      </c>
      <c r="O94" s="125">
        <v>0</v>
      </c>
      <c r="P94" s="125">
        <f>O94*H94</f>
        <v>0</v>
      </c>
      <c r="Q94" s="125">
        <v>0</v>
      </c>
      <c r="R94" s="125">
        <f>Q94*H94</f>
        <v>0</v>
      </c>
      <c r="S94" s="125">
        <v>0</v>
      </c>
      <c r="T94" s="126">
        <f>S94*H94</f>
        <v>0</v>
      </c>
      <c r="AR94" s="9" t="s">
        <v>104</v>
      </c>
      <c r="AT94" s="9" t="s">
        <v>99</v>
      </c>
      <c r="AU94" s="9" t="s">
        <v>67</v>
      </c>
      <c r="AY94" s="9" t="s">
        <v>105</v>
      </c>
      <c r="BE94" s="127">
        <f>IF(N94="základní",J94,0)</f>
        <v>323</v>
      </c>
      <c r="BF94" s="127">
        <f>IF(N94="snížená",J94,0)</f>
        <v>0</v>
      </c>
      <c r="BG94" s="127">
        <f>IF(N94="zákl. přenesená",J94,0)</f>
        <v>0</v>
      </c>
      <c r="BH94" s="127">
        <f>IF(N94="sníž. přenesená",J94,0)</f>
        <v>0</v>
      </c>
      <c r="BI94" s="127">
        <f>IF(N94="nulová",J94,0)</f>
        <v>0</v>
      </c>
      <c r="BJ94" s="9" t="s">
        <v>75</v>
      </c>
      <c r="BK94" s="127">
        <f>ROUND(I94*H94,2)</f>
        <v>323</v>
      </c>
      <c r="BL94" s="9" t="s">
        <v>104</v>
      </c>
      <c r="BM94" s="9" t="s">
        <v>142</v>
      </c>
    </row>
    <row r="95" spans="2:65" s="1" customFormat="1" ht="29.25">
      <c r="B95" s="23"/>
      <c r="C95" s="24"/>
      <c r="D95" s="128" t="s">
        <v>107</v>
      </c>
      <c r="E95" s="24"/>
      <c r="F95" s="129" t="s">
        <v>143</v>
      </c>
      <c r="G95" s="24"/>
      <c r="H95" s="24"/>
      <c r="I95" s="24"/>
      <c r="J95" s="24"/>
      <c r="K95" s="24"/>
      <c r="L95" s="27"/>
      <c r="M95" s="130"/>
      <c r="N95" s="50"/>
      <c r="O95" s="50"/>
      <c r="P95" s="50"/>
      <c r="Q95" s="50"/>
      <c r="R95" s="50"/>
      <c r="S95" s="50"/>
      <c r="T95" s="51"/>
      <c r="AT95" s="9" t="s">
        <v>107</v>
      </c>
      <c r="AU95" s="9" t="s">
        <v>67</v>
      </c>
    </row>
    <row r="96" spans="2:65" s="1" customFormat="1" ht="22.5" customHeight="1">
      <c r="B96" s="23"/>
      <c r="C96" s="118" t="s">
        <v>144</v>
      </c>
      <c r="D96" s="118" t="s">
        <v>99</v>
      </c>
      <c r="E96" s="119" t="s">
        <v>145</v>
      </c>
      <c r="F96" s="120" t="s">
        <v>146</v>
      </c>
      <c r="G96" s="121" t="s">
        <v>102</v>
      </c>
      <c r="H96" s="122">
        <v>1</v>
      </c>
      <c r="I96" s="123">
        <v>252</v>
      </c>
      <c r="J96" s="123">
        <f>ROUND(I96*H96,2)</f>
        <v>252</v>
      </c>
      <c r="K96" s="120" t="s">
        <v>103</v>
      </c>
      <c r="L96" s="27"/>
      <c r="M96" s="49" t="s">
        <v>1</v>
      </c>
      <c r="N96" s="124" t="s">
        <v>38</v>
      </c>
      <c r="O96" s="125">
        <v>0</v>
      </c>
      <c r="P96" s="125">
        <f>O96*H96</f>
        <v>0</v>
      </c>
      <c r="Q96" s="125">
        <v>0</v>
      </c>
      <c r="R96" s="125">
        <f>Q96*H96</f>
        <v>0</v>
      </c>
      <c r="S96" s="125">
        <v>0</v>
      </c>
      <c r="T96" s="126">
        <f>S96*H96</f>
        <v>0</v>
      </c>
      <c r="AR96" s="9" t="s">
        <v>104</v>
      </c>
      <c r="AT96" s="9" t="s">
        <v>99</v>
      </c>
      <c r="AU96" s="9" t="s">
        <v>67</v>
      </c>
      <c r="AY96" s="9" t="s">
        <v>105</v>
      </c>
      <c r="BE96" s="127">
        <f>IF(N96="základní",J96,0)</f>
        <v>252</v>
      </c>
      <c r="BF96" s="127">
        <f>IF(N96="snížená",J96,0)</f>
        <v>0</v>
      </c>
      <c r="BG96" s="127">
        <f>IF(N96="zákl. přenesená",J96,0)</f>
        <v>0</v>
      </c>
      <c r="BH96" s="127">
        <f>IF(N96="sníž. přenesená",J96,0)</f>
        <v>0</v>
      </c>
      <c r="BI96" s="127">
        <f>IF(N96="nulová",J96,0)</f>
        <v>0</v>
      </c>
      <c r="BJ96" s="9" t="s">
        <v>75</v>
      </c>
      <c r="BK96" s="127">
        <f>ROUND(I96*H96,2)</f>
        <v>252</v>
      </c>
      <c r="BL96" s="9" t="s">
        <v>104</v>
      </c>
      <c r="BM96" s="9" t="s">
        <v>147</v>
      </c>
    </row>
    <row r="97" spans="2:65" s="1" customFormat="1" ht="29.25">
      <c r="B97" s="23"/>
      <c r="C97" s="24"/>
      <c r="D97" s="128" t="s">
        <v>107</v>
      </c>
      <c r="E97" s="24"/>
      <c r="F97" s="129" t="s">
        <v>148</v>
      </c>
      <c r="G97" s="24"/>
      <c r="H97" s="24"/>
      <c r="I97" s="24"/>
      <c r="J97" s="24"/>
      <c r="K97" s="24"/>
      <c r="L97" s="27"/>
      <c r="M97" s="130"/>
      <c r="N97" s="50"/>
      <c r="O97" s="50"/>
      <c r="P97" s="50"/>
      <c r="Q97" s="50"/>
      <c r="R97" s="50"/>
      <c r="S97" s="50"/>
      <c r="T97" s="51"/>
      <c r="AT97" s="9" t="s">
        <v>107</v>
      </c>
      <c r="AU97" s="9" t="s">
        <v>67</v>
      </c>
    </row>
    <row r="98" spans="2:65" s="1" customFormat="1" ht="22.5" customHeight="1">
      <c r="B98" s="23"/>
      <c r="C98" s="118" t="s">
        <v>149</v>
      </c>
      <c r="D98" s="118" t="s">
        <v>99</v>
      </c>
      <c r="E98" s="119" t="s">
        <v>150</v>
      </c>
      <c r="F98" s="120" t="s">
        <v>151</v>
      </c>
      <c r="G98" s="121" t="s">
        <v>102</v>
      </c>
      <c r="H98" s="122">
        <v>1</v>
      </c>
      <c r="I98" s="123">
        <v>260</v>
      </c>
      <c r="J98" s="123">
        <f>ROUND(I98*H98,2)</f>
        <v>260</v>
      </c>
      <c r="K98" s="120" t="s">
        <v>103</v>
      </c>
      <c r="L98" s="27"/>
      <c r="M98" s="49" t="s">
        <v>1</v>
      </c>
      <c r="N98" s="124" t="s">
        <v>38</v>
      </c>
      <c r="O98" s="125">
        <v>0</v>
      </c>
      <c r="P98" s="125">
        <f>O98*H98</f>
        <v>0</v>
      </c>
      <c r="Q98" s="125">
        <v>0</v>
      </c>
      <c r="R98" s="125">
        <f>Q98*H98</f>
        <v>0</v>
      </c>
      <c r="S98" s="125">
        <v>0</v>
      </c>
      <c r="T98" s="126">
        <f>S98*H98</f>
        <v>0</v>
      </c>
      <c r="AR98" s="9" t="s">
        <v>104</v>
      </c>
      <c r="AT98" s="9" t="s">
        <v>99</v>
      </c>
      <c r="AU98" s="9" t="s">
        <v>67</v>
      </c>
      <c r="AY98" s="9" t="s">
        <v>105</v>
      </c>
      <c r="BE98" s="127">
        <f>IF(N98="základní",J98,0)</f>
        <v>260</v>
      </c>
      <c r="BF98" s="127">
        <f>IF(N98="snížená",J98,0)</f>
        <v>0</v>
      </c>
      <c r="BG98" s="127">
        <f>IF(N98="zákl. přenesená",J98,0)</f>
        <v>0</v>
      </c>
      <c r="BH98" s="127">
        <f>IF(N98="sníž. přenesená",J98,0)</f>
        <v>0</v>
      </c>
      <c r="BI98" s="127">
        <f>IF(N98="nulová",J98,0)</f>
        <v>0</v>
      </c>
      <c r="BJ98" s="9" t="s">
        <v>75</v>
      </c>
      <c r="BK98" s="127">
        <f>ROUND(I98*H98,2)</f>
        <v>260</v>
      </c>
      <c r="BL98" s="9" t="s">
        <v>104</v>
      </c>
      <c r="BM98" s="9" t="s">
        <v>152</v>
      </c>
    </row>
    <row r="99" spans="2:65" s="1" customFormat="1" ht="29.25">
      <c r="B99" s="23"/>
      <c r="C99" s="24"/>
      <c r="D99" s="128" t="s">
        <v>107</v>
      </c>
      <c r="E99" s="24"/>
      <c r="F99" s="129" t="s">
        <v>153</v>
      </c>
      <c r="G99" s="24"/>
      <c r="H99" s="24"/>
      <c r="I99" s="24"/>
      <c r="J99" s="24"/>
      <c r="K99" s="24"/>
      <c r="L99" s="27"/>
      <c r="M99" s="130"/>
      <c r="N99" s="50"/>
      <c r="O99" s="50"/>
      <c r="P99" s="50"/>
      <c r="Q99" s="50"/>
      <c r="R99" s="50"/>
      <c r="S99" s="50"/>
      <c r="T99" s="51"/>
      <c r="AT99" s="9" t="s">
        <v>107</v>
      </c>
      <c r="AU99" s="9" t="s">
        <v>67</v>
      </c>
    </row>
    <row r="100" spans="2:65" s="1" customFormat="1" ht="22.5" customHeight="1">
      <c r="B100" s="23"/>
      <c r="C100" s="118" t="s">
        <v>154</v>
      </c>
      <c r="D100" s="118" t="s">
        <v>99</v>
      </c>
      <c r="E100" s="119" t="s">
        <v>155</v>
      </c>
      <c r="F100" s="120" t="s">
        <v>156</v>
      </c>
      <c r="G100" s="121" t="s">
        <v>102</v>
      </c>
      <c r="H100" s="122">
        <v>1</v>
      </c>
      <c r="I100" s="123">
        <v>338</v>
      </c>
      <c r="J100" s="123">
        <f>ROUND(I100*H100,2)</f>
        <v>338</v>
      </c>
      <c r="K100" s="120" t="s">
        <v>103</v>
      </c>
      <c r="L100" s="27"/>
      <c r="M100" s="49" t="s">
        <v>1</v>
      </c>
      <c r="N100" s="124" t="s">
        <v>38</v>
      </c>
      <c r="O100" s="125">
        <v>0</v>
      </c>
      <c r="P100" s="125">
        <f>O100*H100</f>
        <v>0</v>
      </c>
      <c r="Q100" s="125">
        <v>0</v>
      </c>
      <c r="R100" s="125">
        <f>Q100*H100</f>
        <v>0</v>
      </c>
      <c r="S100" s="125">
        <v>0</v>
      </c>
      <c r="T100" s="126">
        <f>S100*H100</f>
        <v>0</v>
      </c>
      <c r="AR100" s="9" t="s">
        <v>104</v>
      </c>
      <c r="AT100" s="9" t="s">
        <v>99</v>
      </c>
      <c r="AU100" s="9" t="s">
        <v>67</v>
      </c>
      <c r="AY100" s="9" t="s">
        <v>105</v>
      </c>
      <c r="BE100" s="127">
        <f>IF(N100="základní",J100,0)</f>
        <v>338</v>
      </c>
      <c r="BF100" s="127">
        <f>IF(N100="snížená",J100,0)</f>
        <v>0</v>
      </c>
      <c r="BG100" s="127">
        <f>IF(N100="zákl. přenesená",J100,0)</f>
        <v>0</v>
      </c>
      <c r="BH100" s="127">
        <f>IF(N100="sníž. přenesená",J100,0)</f>
        <v>0</v>
      </c>
      <c r="BI100" s="127">
        <f>IF(N100="nulová",J100,0)</f>
        <v>0</v>
      </c>
      <c r="BJ100" s="9" t="s">
        <v>75</v>
      </c>
      <c r="BK100" s="127">
        <f>ROUND(I100*H100,2)</f>
        <v>338</v>
      </c>
      <c r="BL100" s="9" t="s">
        <v>104</v>
      </c>
      <c r="BM100" s="9" t="s">
        <v>157</v>
      </c>
    </row>
    <row r="101" spans="2:65" s="1" customFormat="1" ht="39">
      <c r="B101" s="23"/>
      <c r="C101" s="24"/>
      <c r="D101" s="128" t="s">
        <v>107</v>
      </c>
      <c r="E101" s="24"/>
      <c r="F101" s="129" t="s">
        <v>158</v>
      </c>
      <c r="G101" s="24"/>
      <c r="H101" s="24"/>
      <c r="I101" s="24"/>
      <c r="J101" s="24"/>
      <c r="K101" s="24"/>
      <c r="L101" s="27"/>
      <c r="M101" s="130"/>
      <c r="N101" s="50"/>
      <c r="O101" s="50"/>
      <c r="P101" s="50"/>
      <c r="Q101" s="50"/>
      <c r="R101" s="50"/>
      <c r="S101" s="50"/>
      <c r="T101" s="51"/>
      <c r="AT101" s="9" t="s">
        <v>107</v>
      </c>
      <c r="AU101" s="9" t="s">
        <v>67</v>
      </c>
    </row>
    <row r="102" spans="2:65" s="1" customFormat="1" ht="22.5" customHeight="1">
      <c r="B102" s="23"/>
      <c r="C102" s="118" t="s">
        <v>159</v>
      </c>
      <c r="D102" s="118" t="s">
        <v>99</v>
      </c>
      <c r="E102" s="119" t="s">
        <v>160</v>
      </c>
      <c r="F102" s="120" t="s">
        <v>161</v>
      </c>
      <c r="G102" s="121" t="s">
        <v>102</v>
      </c>
      <c r="H102" s="122">
        <v>1</v>
      </c>
      <c r="I102" s="123">
        <v>272</v>
      </c>
      <c r="J102" s="123">
        <f>ROUND(I102*H102,2)</f>
        <v>272</v>
      </c>
      <c r="K102" s="120" t="s">
        <v>103</v>
      </c>
      <c r="L102" s="27"/>
      <c r="M102" s="49" t="s">
        <v>1</v>
      </c>
      <c r="N102" s="124" t="s">
        <v>38</v>
      </c>
      <c r="O102" s="125">
        <v>0</v>
      </c>
      <c r="P102" s="125">
        <f>O102*H102</f>
        <v>0</v>
      </c>
      <c r="Q102" s="125">
        <v>0</v>
      </c>
      <c r="R102" s="125">
        <f>Q102*H102</f>
        <v>0</v>
      </c>
      <c r="S102" s="125">
        <v>0</v>
      </c>
      <c r="T102" s="126">
        <f>S102*H102</f>
        <v>0</v>
      </c>
      <c r="AR102" s="9" t="s">
        <v>104</v>
      </c>
      <c r="AT102" s="9" t="s">
        <v>99</v>
      </c>
      <c r="AU102" s="9" t="s">
        <v>67</v>
      </c>
      <c r="AY102" s="9" t="s">
        <v>105</v>
      </c>
      <c r="BE102" s="127">
        <f>IF(N102="základní",J102,0)</f>
        <v>272</v>
      </c>
      <c r="BF102" s="127">
        <f>IF(N102="snížená",J102,0)</f>
        <v>0</v>
      </c>
      <c r="BG102" s="127">
        <f>IF(N102="zákl. přenesená",J102,0)</f>
        <v>0</v>
      </c>
      <c r="BH102" s="127">
        <f>IF(N102="sníž. přenesená",J102,0)</f>
        <v>0</v>
      </c>
      <c r="BI102" s="127">
        <f>IF(N102="nulová",J102,0)</f>
        <v>0</v>
      </c>
      <c r="BJ102" s="9" t="s">
        <v>75</v>
      </c>
      <c r="BK102" s="127">
        <f>ROUND(I102*H102,2)</f>
        <v>272</v>
      </c>
      <c r="BL102" s="9" t="s">
        <v>104</v>
      </c>
      <c r="BM102" s="9" t="s">
        <v>162</v>
      </c>
    </row>
    <row r="103" spans="2:65" s="1" customFormat="1" ht="39">
      <c r="B103" s="23"/>
      <c r="C103" s="24"/>
      <c r="D103" s="128" t="s">
        <v>107</v>
      </c>
      <c r="E103" s="24"/>
      <c r="F103" s="129" t="s">
        <v>163</v>
      </c>
      <c r="G103" s="24"/>
      <c r="H103" s="24"/>
      <c r="I103" s="24"/>
      <c r="J103" s="24"/>
      <c r="K103" s="24"/>
      <c r="L103" s="27"/>
      <c r="M103" s="130"/>
      <c r="N103" s="50"/>
      <c r="O103" s="50"/>
      <c r="P103" s="50"/>
      <c r="Q103" s="50"/>
      <c r="R103" s="50"/>
      <c r="S103" s="50"/>
      <c r="T103" s="51"/>
      <c r="AT103" s="9" t="s">
        <v>107</v>
      </c>
      <c r="AU103" s="9" t="s">
        <v>67</v>
      </c>
    </row>
    <row r="104" spans="2:65" s="1" customFormat="1" ht="22.5" customHeight="1">
      <c r="B104" s="23"/>
      <c r="C104" s="118" t="s">
        <v>164</v>
      </c>
      <c r="D104" s="118" t="s">
        <v>99</v>
      </c>
      <c r="E104" s="119" t="s">
        <v>165</v>
      </c>
      <c r="F104" s="120" t="s">
        <v>166</v>
      </c>
      <c r="G104" s="121" t="s">
        <v>102</v>
      </c>
      <c r="H104" s="122">
        <v>1</v>
      </c>
      <c r="I104" s="123">
        <v>281</v>
      </c>
      <c r="J104" s="123">
        <f>ROUND(I104*H104,2)</f>
        <v>281</v>
      </c>
      <c r="K104" s="120" t="s">
        <v>103</v>
      </c>
      <c r="L104" s="27"/>
      <c r="M104" s="49" t="s">
        <v>1</v>
      </c>
      <c r="N104" s="124" t="s">
        <v>38</v>
      </c>
      <c r="O104" s="125">
        <v>0</v>
      </c>
      <c r="P104" s="125">
        <f>O104*H104</f>
        <v>0</v>
      </c>
      <c r="Q104" s="125">
        <v>0</v>
      </c>
      <c r="R104" s="125">
        <f>Q104*H104</f>
        <v>0</v>
      </c>
      <c r="S104" s="125">
        <v>0</v>
      </c>
      <c r="T104" s="126">
        <f>S104*H104</f>
        <v>0</v>
      </c>
      <c r="AR104" s="9" t="s">
        <v>104</v>
      </c>
      <c r="AT104" s="9" t="s">
        <v>99</v>
      </c>
      <c r="AU104" s="9" t="s">
        <v>67</v>
      </c>
      <c r="AY104" s="9" t="s">
        <v>105</v>
      </c>
      <c r="BE104" s="127">
        <f>IF(N104="základní",J104,0)</f>
        <v>281</v>
      </c>
      <c r="BF104" s="127">
        <f>IF(N104="snížená",J104,0)</f>
        <v>0</v>
      </c>
      <c r="BG104" s="127">
        <f>IF(N104="zákl. přenesená",J104,0)</f>
        <v>0</v>
      </c>
      <c r="BH104" s="127">
        <f>IF(N104="sníž. přenesená",J104,0)</f>
        <v>0</v>
      </c>
      <c r="BI104" s="127">
        <f>IF(N104="nulová",J104,0)</f>
        <v>0</v>
      </c>
      <c r="BJ104" s="9" t="s">
        <v>75</v>
      </c>
      <c r="BK104" s="127">
        <f>ROUND(I104*H104,2)</f>
        <v>281</v>
      </c>
      <c r="BL104" s="9" t="s">
        <v>104</v>
      </c>
      <c r="BM104" s="9" t="s">
        <v>167</v>
      </c>
    </row>
    <row r="105" spans="2:65" s="1" customFormat="1" ht="39">
      <c r="B105" s="23"/>
      <c r="C105" s="24"/>
      <c r="D105" s="128" t="s">
        <v>107</v>
      </c>
      <c r="E105" s="24"/>
      <c r="F105" s="129" t="s">
        <v>168</v>
      </c>
      <c r="G105" s="24"/>
      <c r="H105" s="24"/>
      <c r="I105" s="24"/>
      <c r="J105" s="24"/>
      <c r="K105" s="24"/>
      <c r="L105" s="27"/>
      <c r="M105" s="130"/>
      <c r="N105" s="50"/>
      <c r="O105" s="50"/>
      <c r="P105" s="50"/>
      <c r="Q105" s="50"/>
      <c r="R105" s="50"/>
      <c r="S105" s="50"/>
      <c r="T105" s="51"/>
      <c r="AT105" s="9" t="s">
        <v>107</v>
      </c>
      <c r="AU105" s="9" t="s">
        <v>67</v>
      </c>
    </row>
    <row r="106" spans="2:65" s="1" customFormat="1" ht="22.5" customHeight="1">
      <c r="B106" s="23"/>
      <c r="C106" s="118" t="s">
        <v>169</v>
      </c>
      <c r="D106" s="118" t="s">
        <v>99</v>
      </c>
      <c r="E106" s="119" t="s">
        <v>170</v>
      </c>
      <c r="F106" s="120" t="s">
        <v>171</v>
      </c>
      <c r="G106" s="121" t="s">
        <v>102</v>
      </c>
      <c r="H106" s="122">
        <v>1</v>
      </c>
      <c r="I106" s="123">
        <v>216</v>
      </c>
      <c r="J106" s="123">
        <f>ROUND(I106*H106,2)</f>
        <v>216</v>
      </c>
      <c r="K106" s="120" t="s">
        <v>103</v>
      </c>
      <c r="L106" s="27"/>
      <c r="M106" s="49" t="s">
        <v>1</v>
      </c>
      <c r="N106" s="124" t="s">
        <v>38</v>
      </c>
      <c r="O106" s="125">
        <v>0</v>
      </c>
      <c r="P106" s="125">
        <f>O106*H106</f>
        <v>0</v>
      </c>
      <c r="Q106" s="125">
        <v>0</v>
      </c>
      <c r="R106" s="125">
        <f>Q106*H106</f>
        <v>0</v>
      </c>
      <c r="S106" s="125">
        <v>0</v>
      </c>
      <c r="T106" s="126">
        <f>S106*H106</f>
        <v>0</v>
      </c>
      <c r="AR106" s="9" t="s">
        <v>104</v>
      </c>
      <c r="AT106" s="9" t="s">
        <v>99</v>
      </c>
      <c r="AU106" s="9" t="s">
        <v>67</v>
      </c>
      <c r="AY106" s="9" t="s">
        <v>105</v>
      </c>
      <c r="BE106" s="127">
        <f>IF(N106="základní",J106,0)</f>
        <v>216</v>
      </c>
      <c r="BF106" s="127">
        <f>IF(N106="snížená",J106,0)</f>
        <v>0</v>
      </c>
      <c r="BG106" s="127">
        <f>IF(N106="zákl. přenesená",J106,0)</f>
        <v>0</v>
      </c>
      <c r="BH106" s="127">
        <f>IF(N106="sníž. přenesená",J106,0)</f>
        <v>0</v>
      </c>
      <c r="BI106" s="127">
        <f>IF(N106="nulová",J106,0)</f>
        <v>0</v>
      </c>
      <c r="BJ106" s="9" t="s">
        <v>75</v>
      </c>
      <c r="BK106" s="127">
        <f>ROUND(I106*H106,2)</f>
        <v>216</v>
      </c>
      <c r="BL106" s="9" t="s">
        <v>104</v>
      </c>
      <c r="BM106" s="9" t="s">
        <v>172</v>
      </c>
    </row>
    <row r="107" spans="2:65" s="1" customFormat="1" ht="39">
      <c r="B107" s="23"/>
      <c r="C107" s="24"/>
      <c r="D107" s="128" t="s">
        <v>107</v>
      </c>
      <c r="E107" s="24"/>
      <c r="F107" s="129" t="s">
        <v>173</v>
      </c>
      <c r="G107" s="24"/>
      <c r="H107" s="24"/>
      <c r="I107" s="24"/>
      <c r="J107" s="24"/>
      <c r="K107" s="24"/>
      <c r="L107" s="27"/>
      <c r="M107" s="130"/>
      <c r="N107" s="50"/>
      <c r="O107" s="50"/>
      <c r="P107" s="50"/>
      <c r="Q107" s="50"/>
      <c r="R107" s="50"/>
      <c r="S107" s="50"/>
      <c r="T107" s="51"/>
      <c r="AT107" s="9" t="s">
        <v>107</v>
      </c>
      <c r="AU107" s="9" t="s">
        <v>67</v>
      </c>
    </row>
    <row r="108" spans="2:65" s="1" customFormat="1" ht="22.5" customHeight="1">
      <c r="B108" s="23"/>
      <c r="C108" s="118" t="s">
        <v>8</v>
      </c>
      <c r="D108" s="118" t="s">
        <v>99</v>
      </c>
      <c r="E108" s="119" t="s">
        <v>174</v>
      </c>
      <c r="F108" s="120" t="s">
        <v>175</v>
      </c>
      <c r="G108" s="121" t="s">
        <v>102</v>
      </c>
      <c r="H108" s="122">
        <v>1</v>
      </c>
      <c r="I108" s="123">
        <v>283</v>
      </c>
      <c r="J108" s="123">
        <f>ROUND(I108*H108,2)</f>
        <v>283</v>
      </c>
      <c r="K108" s="120" t="s">
        <v>103</v>
      </c>
      <c r="L108" s="27"/>
      <c r="M108" s="49" t="s">
        <v>1</v>
      </c>
      <c r="N108" s="124" t="s">
        <v>38</v>
      </c>
      <c r="O108" s="125">
        <v>0</v>
      </c>
      <c r="P108" s="125">
        <f>O108*H108</f>
        <v>0</v>
      </c>
      <c r="Q108" s="125">
        <v>0</v>
      </c>
      <c r="R108" s="125">
        <f>Q108*H108</f>
        <v>0</v>
      </c>
      <c r="S108" s="125">
        <v>0</v>
      </c>
      <c r="T108" s="126">
        <f>S108*H108</f>
        <v>0</v>
      </c>
      <c r="AR108" s="9" t="s">
        <v>104</v>
      </c>
      <c r="AT108" s="9" t="s">
        <v>99</v>
      </c>
      <c r="AU108" s="9" t="s">
        <v>67</v>
      </c>
      <c r="AY108" s="9" t="s">
        <v>105</v>
      </c>
      <c r="BE108" s="127">
        <f>IF(N108="základní",J108,0)</f>
        <v>283</v>
      </c>
      <c r="BF108" s="127">
        <f>IF(N108="snížená",J108,0)</f>
        <v>0</v>
      </c>
      <c r="BG108" s="127">
        <f>IF(N108="zákl. přenesená",J108,0)</f>
        <v>0</v>
      </c>
      <c r="BH108" s="127">
        <f>IF(N108="sníž. přenesená",J108,0)</f>
        <v>0</v>
      </c>
      <c r="BI108" s="127">
        <f>IF(N108="nulová",J108,0)</f>
        <v>0</v>
      </c>
      <c r="BJ108" s="9" t="s">
        <v>75</v>
      </c>
      <c r="BK108" s="127">
        <f>ROUND(I108*H108,2)</f>
        <v>283</v>
      </c>
      <c r="BL108" s="9" t="s">
        <v>104</v>
      </c>
      <c r="BM108" s="9" t="s">
        <v>176</v>
      </c>
    </row>
    <row r="109" spans="2:65" s="1" customFormat="1" ht="39">
      <c r="B109" s="23"/>
      <c r="C109" s="24"/>
      <c r="D109" s="128" t="s">
        <v>107</v>
      </c>
      <c r="E109" s="24"/>
      <c r="F109" s="129" t="s">
        <v>177</v>
      </c>
      <c r="G109" s="24"/>
      <c r="H109" s="24"/>
      <c r="I109" s="24"/>
      <c r="J109" s="24"/>
      <c r="K109" s="24"/>
      <c r="L109" s="27"/>
      <c r="M109" s="130"/>
      <c r="N109" s="50"/>
      <c r="O109" s="50"/>
      <c r="P109" s="50"/>
      <c r="Q109" s="50"/>
      <c r="R109" s="50"/>
      <c r="S109" s="50"/>
      <c r="T109" s="51"/>
      <c r="AT109" s="9" t="s">
        <v>107</v>
      </c>
      <c r="AU109" s="9" t="s">
        <v>67</v>
      </c>
    </row>
    <row r="110" spans="2:65" s="1" customFormat="1" ht="22.5" customHeight="1">
      <c r="B110" s="23"/>
      <c r="C110" s="118" t="s">
        <v>178</v>
      </c>
      <c r="D110" s="118" t="s">
        <v>99</v>
      </c>
      <c r="E110" s="119" t="s">
        <v>179</v>
      </c>
      <c r="F110" s="120" t="s">
        <v>180</v>
      </c>
      <c r="G110" s="121" t="s">
        <v>102</v>
      </c>
      <c r="H110" s="122">
        <v>1</v>
      </c>
      <c r="I110" s="123">
        <v>294</v>
      </c>
      <c r="J110" s="123">
        <f>ROUND(I110*H110,2)</f>
        <v>294</v>
      </c>
      <c r="K110" s="120" t="s">
        <v>103</v>
      </c>
      <c r="L110" s="27"/>
      <c r="M110" s="49" t="s">
        <v>1</v>
      </c>
      <c r="N110" s="124" t="s">
        <v>38</v>
      </c>
      <c r="O110" s="125">
        <v>0</v>
      </c>
      <c r="P110" s="125">
        <f>O110*H110</f>
        <v>0</v>
      </c>
      <c r="Q110" s="125">
        <v>0</v>
      </c>
      <c r="R110" s="125">
        <f>Q110*H110</f>
        <v>0</v>
      </c>
      <c r="S110" s="125">
        <v>0</v>
      </c>
      <c r="T110" s="126">
        <f>S110*H110</f>
        <v>0</v>
      </c>
      <c r="AR110" s="9" t="s">
        <v>104</v>
      </c>
      <c r="AT110" s="9" t="s">
        <v>99</v>
      </c>
      <c r="AU110" s="9" t="s">
        <v>67</v>
      </c>
      <c r="AY110" s="9" t="s">
        <v>105</v>
      </c>
      <c r="BE110" s="127">
        <f>IF(N110="základní",J110,0)</f>
        <v>294</v>
      </c>
      <c r="BF110" s="127">
        <f>IF(N110="snížená",J110,0)</f>
        <v>0</v>
      </c>
      <c r="BG110" s="127">
        <f>IF(N110="zákl. přenesená",J110,0)</f>
        <v>0</v>
      </c>
      <c r="BH110" s="127">
        <f>IF(N110="sníž. přenesená",J110,0)</f>
        <v>0</v>
      </c>
      <c r="BI110" s="127">
        <f>IF(N110="nulová",J110,0)</f>
        <v>0</v>
      </c>
      <c r="BJ110" s="9" t="s">
        <v>75</v>
      </c>
      <c r="BK110" s="127">
        <f>ROUND(I110*H110,2)</f>
        <v>294</v>
      </c>
      <c r="BL110" s="9" t="s">
        <v>104</v>
      </c>
      <c r="BM110" s="9" t="s">
        <v>181</v>
      </c>
    </row>
    <row r="111" spans="2:65" s="1" customFormat="1" ht="39">
      <c r="B111" s="23"/>
      <c r="C111" s="24"/>
      <c r="D111" s="128" t="s">
        <v>107</v>
      </c>
      <c r="E111" s="24"/>
      <c r="F111" s="129" t="s">
        <v>182</v>
      </c>
      <c r="G111" s="24"/>
      <c r="H111" s="24"/>
      <c r="I111" s="24"/>
      <c r="J111" s="24"/>
      <c r="K111" s="24"/>
      <c r="L111" s="27"/>
      <c r="M111" s="130"/>
      <c r="N111" s="50"/>
      <c r="O111" s="50"/>
      <c r="P111" s="50"/>
      <c r="Q111" s="50"/>
      <c r="R111" s="50"/>
      <c r="S111" s="50"/>
      <c r="T111" s="51"/>
      <c r="AT111" s="9" t="s">
        <v>107</v>
      </c>
      <c r="AU111" s="9" t="s">
        <v>67</v>
      </c>
    </row>
    <row r="112" spans="2:65" s="1" customFormat="1" ht="22.5" customHeight="1">
      <c r="B112" s="23"/>
      <c r="C112" s="118" t="s">
        <v>183</v>
      </c>
      <c r="D112" s="118" t="s">
        <v>99</v>
      </c>
      <c r="E112" s="119" t="s">
        <v>184</v>
      </c>
      <c r="F112" s="120" t="s">
        <v>185</v>
      </c>
      <c r="G112" s="121" t="s">
        <v>102</v>
      </c>
      <c r="H112" s="122">
        <v>1</v>
      </c>
      <c r="I112" s="123">
        <v>279</v>
      </c>
      <c r="J112" s="123">
        <f>ROUND(I112*H112,2)</f>
        <v>279</v>
      </c>
      <c r="K112" s="120" t="s">
        <v>103</v>
      </c>
      <c r="L112" s="27"/>
      <c r="M112" s="49" t="s">
        <v>1</v>
      </c>
      <c r="N112" s="124" t="s">
        <v>38</v>
      </c>
      <c r="O112" s="125">
        <v>0</v>
      </c>
      <c r="P112" s="125">
        <f>O112*H112</f>
        <v>0</v>
      </c>
      <c r="Q112" s="125">
        <v>0</v>
      </c>
      <c r="R112" s="125">
        <f>Q112*H112</f>
        <v>0</v>
      </c>
      <c r="S112" s="125">
        <v>0</v>
      </c>
      <c r="T112" s="126">
        <f>S112*H112</f>
        <v>0</v>
      </c>
      <c r="AR112" s="9" t="s">
        <v>104</v>
      </c>
      <c r="AT112" s="9" t="s">
        <v>99</v>
      </c>
      <c r="AU112" s="9" t="s">
        <v>67</v>
      </c>
      <c r="AY112" s="9" t="s">
        <v>105</v>
      </c>
      <c r="BE112" s="127">
        <f>IF(N112="základní",J112,0)</f>
        <v>279</v>
      </c>
      <c r="BF112" s="127">
        <f>IF(N112="snížená",J112,0)</f>
        <v>0</v>
      </c>
      <c r="BG112" s="127">
        <f>IF(N112="zákl. přenesená",J112,0)</f>
        <v>0</v>
      </c>
      <c r="BH112" s="127">
        <f>IF(N112="sníž. přenesená",J112,0)</f>
        <v>0</v>
      </c>
      <c r="BI112" s="127">
        <f>IF(N112="nulová",J112,0)</f>
        <v>0</v>
      </c>
      <c r="BJ112" s="9" t="s">
        <v>75</v>
      </c>
      <c r="BK112" s="127">
        <f>ROUND(I112*H112,2)</f>
        <v>279</v>
      </c>
      <c r="BL112" s="9" t="s">
        <v>104</v>
      </c>
      <c r="BM112" s="9" t="s">
        <v>186</v>
      </c>
    </row>
    <row r="113" spans="2:65" s="1" customFormat="1" ht="39">
      <c r="B113" s="23"/>
      <c r="C113" s="24"/>
      <c r="D113" s="128" t="s">
        <v>107</v>
      </c>
      <c r="E113" s="24"/>
      <c r="F113" s="129" t="s">
        <v>187</v>
      </c>
      <c r="G113" s="24"/>
      <c r="H113" s="24"/>
      <c r="I113" s="24"/>
      <c r="J113" s="24"/>
      <c r="K113" s="24"/>
      <c r="L113" s="27"/>
      <c r="M113" s="130"/>
      <c r="N113" s="50"/>
      <c r="O113" s="50"/>
      <c r="P113" s="50"/>
      <c r="Q113" s="50"/>
      <c r="R113" s="50"/>
      <c r="S113" s="50"/>
      <c r="T113" s="51"/>
      <c r="AT113" s="9" t="s">
        <v>107</v>
      </c>
      <c r="AU113" s="9" t="s">
        <v>67</v>
      </c>
    </row>
    <row r="114" spans="2:65" s="1" customFormat="1" ht="22.5" customHeight="1">
      <c r="B114" s="23"/>
      <c r="C114" s="118" t="s">
        <v>188</v>
      </c>
      <c r="D114" s="118" t="s">
        <v>99</v>
      </c>
      <c r="E114" s="119" t="s">
        <v>189</v>
      </c>
      <c r="F114" s="120" t="s">
        <v>190</v>
      </c>
      <c r="G114" s="121" t="s">
        <v>102</v>
      </c>
      <c r="H114" s="122">
        <v>1</v>
      </c>
      <c r="I114" s="123">
        <v>290</v>
      </c>
      <c r="J114" s="123">
        <f>ROUND(I114*H114,2)</f>
        <v>290</v>
      </c>
      <c r="K114" s="120" t="s">
        <v>103</v>
      </c>
      <c r="L114" s="27"/>
      <c r="M114" s="49" t="s">
        <v>1</v>
      </c>
      <c r="N114" s="124" t="s">
        <v>38</v>
      </c>
      <c r="O114" s="125">
        <v>0</v>
      </c>
      <c r="P114" s="125">
        <f>O114*H114</f>
        <v>0</v>
      </c>
      <c r="Q114" s="125">
        <v>0</v>
      </c>
      <c r="R114" s="125">
        <f>Q114*H114</f>
        <v>0</v>
      </c>
      <c r="S114" s="125">
        <v>0</v>
      </c>
      <c r="T114" s="126">
        <f>S114*H114</f>
        <v>0</v>
      </c>
      <c r="AR114" s="9" t="s">
        <v>104</v>
      </c>
      <c r="AT114" s="9" t="s">
        <v>99</v>
      </c>
      <c r="AU114" s="9" t="s">
        <v>67</v>
      </c>
      <c r="AY114" s="9" t="s">
        <v>105</v>
      </c>
      <c r="BE114" s="127">
        <f>IF(N114="základní",J114,0)</f>
        <v>290</v>
      </c>
      <c r="BF114" s="127">
        <f>IF(N114="snížená",J114,0)</f>
        <v>0</v>
      </c>
      <c r="BG114" s="127">
        <f>IF(N114="zákl. přenesená",J114,0)</f>
        <v>0</v>
      </c>
      <c r="BH114" s="127">
        <f>IF(N114="sníž. přenesená",J114,0)</f>
        <v>0</v>
      </c>
      <c r="BI114" s="127">
        <f>IF(N114="nulová",J114,0)</f>
        <v>0</v>
      </c>
      <c r="BJ114" s="9" t="s">
        <v>75</v>
      </c>
      <c r="BK114" s="127">
        <f>ROUND(I114*H114,2)</f>
        <v>290</v>
      </c>
      <c r="BL114" s="9" t="s">
        <v>104</v>
      </c>
      <c r="BM114" s="9" t="s">
        <v>191</v>
      </c>
    </row>
    <row r="115" spans="2:65" s="1" customFormat="1" ht="39">
      <c r="B115" s="23"/>
      <c r="C115" s="24"/>
      <c r="D115" s="128" t="s">
        <v>107</v>
      </c>
      <c r="E115" s="24"/>
      <c r="F115" s="129" t="s">
        <v>192</v>
      </c>
      <c r="G115" s="24"/>
      <c r="H115" s="24"/>
      <c r="I115" s="24"/>
      <c r="J115" s="24"/>
      <c r="K115" s="24"/>
      <c r="L115" s="27"/>
      <c r="M115" s="130"/>
      <c r="N115" s="50"/>
      <c r="O115" s="50"/>
      <c r="P115" s="50"/>
      <c r="Q115" s="50"/>
      <c r="R115" s="50"/>
      <c r="S115" s="50"/>
      <c r="T115" s="51"/>
      <c r="AT115" s="9" t="s">
        <v>107</v>
      </c>
      <c r="AU115" s="9" t="s">
        <v>67</v>
      </c>
    </row>
    <row r="116" spans="2:65" s="1" customFormat="1" ht="22.5" customHeight="1">
      <c r="B116" s="23"/>
      <c r="C116" s="118" t="s">
        <v>193</v>
      </c>
      <c r="D116" s="118" t="s">
        <v>99</v>
      </c>
      <c r="E116" s="119" t="s">
        <v>194</v>
      </c>
      <c r="F116" s="120" t="s">
        <v>195</v>
      </c>
      <c r="G116" s="121" t="s">
        <v>102</v>
      </c>
      <c r="H116" s="122">
        <v>1</v>
      </c>
      <c r="I116" s="123">
        <v>219</v>
      </c>
      <c r="J116" s="123">
        <f>ROUND(I116*H116,2)</f>
        <v>219</v>
      </c>
      <c r="K116" s="120" t="s">
        <v>103</v>
      </c>
      <c r="L116" s="27"/>
      <c r="M116" s="49" t="s">
        <v>1</v>
      </c>
      <c r="N116" s="124" t="s">
        <v>38</v>
      </c>
      <c r="O116" s="125">
        <v>0</v>
      </c>
      <c r="P116" s="125">
        <f>O116*H116</f>
        <v>0</v>
      </c>
      <c r="Q116" s="125">
        <v>0</v>
      </c>
      <c r="R116" s="125">
        <f>Q116*H116</f>
        <v>0</v>
      </c>
      <c r="S116" s="125">
        <v>0</v>
      </c>
      <c r="T116" s="126">
        <f>S116*H116</f>
        <v>0</v>
      </c>
      <c r="AR116" s="9" t="s">
        <v>104</v>
      </c>
      <c r="AT116" s="9" t="s">
        <v>99</v>
      </c>
      <c r="AU116" s="9" t="s">
        <v>67</v>
      </c>
      <c r="AY116" s="9" t="s">
        <v>105</v>
      </c>
      <c r="BE116" s="127">
        <f>IF(N116="základní",J116,0)</f>
        <v>219</v>
      </c>
      <c r="BF116" s="127">
        <f>IF(N116="snížená",J116,0)</f>
        <v>0</v>
      </c>
      <c r="BG116" s="127">
        <f>IF(N116="zákl. přenesená",J116,0)</f>
        <v>0</v>
      </c>
      <c r="BH116" s="127">
        <f>IF(N116="sníž. přenesená",J116,0)</f>
        <v>0</v>
      </c>
      <c r="BI116" s="127">
        <f>IF(N116="nulová",J116,0)</f>
        <v>0</v>
      </c>
      <c r="BJ116" s="9" t="s">
        <v>75</v>
      </c>
      <c r="BK116" s="127">
        <f>ROUND(I116*H116,2)</f>
        <v>219</v>
      </c>
      <c r="BL116" s="9" t="s">
        <v>104</v>
      </c>
      <c r="BM116" s="9" t="s">
        <v>196</v>
      </c>
    </row>
    <row r="117" spans="2:65" s="1" customFormat="1" ht="39">
      <c r="B117" s="23"/>
      <c r="C117" s="24"/>
      <c r="D117" s="128" t="s">
        <v>107</v>
      </c>
      <c r="E117" s="24"/>
      <c r="F117" s="129" t="s">
        <v>197</v>
      </c>
      <c r="G117" s="24"/>
      <c r="H117" s="24"/>
      <c r="I117" s="24"/>
      <c r="J117" s="24"/>
      <c r="K117" s="24"/>
      <c r="L117" s="27"/>
      <c r="M117" s="130"/>
      <c r="N117" s="50"/>
      <c r="O117" s="50"/>
      <c r="P117" s="50"/>
      <c r="Q117" s="50"/>
      <c r="R117" s="50"/>
      <c r="S117" s="50"/>
      <c r="T117" s="51"/>
      <c r="AT117" s="9" t="s">
        <v>107</v>
      </c>
      <c r="AU117" s="9" t="s">
        <v>67</v>
      </c>
    </row>
    <row r="118" spans="2:65" s="1" customFormat="1" ht="22.5" customHeight="1">
      <c r="B118" s="23"/>
      <c r="C118" s="118" t="s">
        <v>198</v>
      </c>
      <c r="D118" s="118" t="s">
        <v>99</v>
      </c>
      <c r="E118" s="119" t="s">
        <v>199</v>
      </c>
      <c r="F118" s="120" t="s">
        <v>200</v>
      </c>
      <c r="G118" s="121" t="s">
        <v>102</v>
      </c>
      <c r="H118" s="122">
        <v>1</v>
      </c>
      <c r="I118" s="123">
        <v>355</v>
      </c>
      <c r="J118" s="123">
        <f>ROUND(I118*H118,2)</f>
        <v>355</v>
      </c>
      <c r="K118" s="120" t="s">
        <v>103</v>
      </c>
      <c r="L118" s="27"/>
      <c r="M118" s="49" t="s">
        <v>1</v>
      </c>
      <c r="N118" s="124" t="s">
        <v>38</v>
      </c>
      <c r="O118" s="125">
        <v>0</v>
      </c>
      <c r="P118" s="125">
        <f>O118*H118</f>
        <v>0</v>
      </c>
      <c r="Q118" s="125">
        <v>0</v>
      </c>
      <c r="R118" s="125">
        <f>Q118*H118</f>
        <v>0</v>
      </c>
      <c r="S118" s="125">
        <v>0</v>
      </c>
      <c r="T118" s="126">
        <f>S118*H118</f>
        <v>0</v>
      </c>
      <c r="AR118" s="9" t="s">
        <v>104</v>
      </c>
      <c r="AT118" s="9" t="s">
        <v>99</v>
      </c>
      <c r="AU118" s="9" t="s">
        <v>67</v>
      </c>
      <c r="AY118" s="9" t="s">
        <v>105</v>
      </c>
      <c r="BE118" s="127">
        <f>IF(N118="základní",J118,0)</f>
        <v>355</v>
      </c>
      <c r="BF118" s="127">
        <f>IF(N118="snížená",J118,0)</f>
        <v>0</v>
      </c>
      <c r="BG118" s="127">
        <f>IF(N118="zákl. přenesená",J118,0)</f>
        <v>0</v>
      </c>
      <c r="BH118" s="127">
        <f>IF(N118="sníž. přenesená",J118,0)</f>
        <v>0</v>
      </c>
      <c r="BI118" s="127">
        <f>IF(N118="nulová",J118,0)</f>
        <v>0</v>
      </c>
      <c r="BJ118" s="9" t="s">
        <v>75</v>
      </c>
      <c r="BK118" s="127">
        <f>ROUND(I118*H118,2)</f>
        <v>355</v>
      </c>
      <c r="BL118" s="9" t="s">
        <v>104</v>
      </c>
      <c r="BM118" s="9" t="s">
        <v>201</v>
      </c>
    </row>
    <row r="119" spans="2:65" s="1" customFormat="1" ht="39">
      <c r="B119" s="23"/>
      <c r="C119" s="24"/>
      <c r="D119" s="128" t="s">
        <v>107</v>
      </c>
      <c r="E119" s="24"/>
      <c r="F119" s="129" t="s">
        <v>202</v>
      </c>
      <c r="G119" s="24"/>
      <c r="H119" s="24"/>
      <c r="I119" s="24"/>
      <c r="J119" s="24"/>
      <c r="K119" s="24"/>
      <c r="L119" s="27"/>
      <c r="M119" s="130"/>
      <c r="N119" s="50"/>
      <c r="O119" s="50"/>
      <c r="P119" s="50"/>
      <c r="Q119" s="50"/>
      <c r="R119" s="50"/>
      <c r="S119" s="50"/>
      <c r="T119" s="51"/>
      <c r="AT119" s="9" t="s">
        <v>107</v>
      </c>
      <c r="AU119" s="9" t="s">
        <v>67</v>
      </c>
    </row>
    <row r="120" spans="2:65" s="1" customFormat="1" ht="22.5" customHeight="1">
      <c r="B120" s="23"/>
      <c r="C120" s="118" t="s">
        <v>7</v>
      </c>
      <c r="D120" s="118" t="s">
        <v>99</v>
      </c>
      <c r="E120" s="119" t="s">
        <v>203</v>
      </c>
      <c r="F120" s="120" t="s">
        <v>204</v>
      </c>
      <c r="G120" s="121" t="s">
        <v>102</v>
      </c>
      <c r="H120" s="122">
        <v>1</v>
      </c>
      <c r="I120" s="123">
        <v>227</v>
      </c>
      <c r="J120" s="123">
        <f>ROUND(I120*H120,2)</f>
        <v>227</v>
      </c>
      <c r="K120" s="120" t="s">
        <v>103</v>
      </c>
      <c r="L120" s="27"/>
      <c r="M120" s="49" t="s">
        <v>1</v>
      </c>
      <c r="N120" s="124" t="s">
        <v>38</v>
      </c>
      <c r="O120" s="125">
        <v>0</v>
      </c>
      <c r="P120" s="125">
        <f>O120*H120</f>
        <v>0</v>
      </c>
      <c r="Q120" s="125">
        <v>0</v>
      </c>
      <c r="R120" s="125">
        <f>Q120*H120</f>
        <v>0</v>
      </c>
      <c r="S120" s="125">
        <v>0</v>
      </c>
      <c r="T120" s="126">
        <f>S120*H120</f>
        <v>0</v>
      </c>
      <c r="AR120" s="9" t="s">
        <v>104</v>
      </c>
      <c r="AT120" s="9" t="s">
        <v>99</v>
      </c>
      <c r="AU120" s="9" t="s">
        <v>67</v>
      </c>
      <c r="AY120" s="9" t="s">
        <v>105</v>
      </c>
      <c r="BE120" s="127">
        <f>IF(N120="základní",J120,0)</f>
        <v>227</v>
      </c>
      <c r="BF120" s="127">
        <f>IF(N120="snížená",J120,0)</f>
        <v>0</v>
      </c>
      <c r="BG120" s="127">
        <f>IF(N120="zákl. přenesená",J120,0)</f>
        <v>0</v>
      </c>
      <c r="BH120" s="127">
        <f>IF(N120="sníž. přenesená",J120,0)</f>
        <v>0</v>
      </c>
      <c r="BI120" s="127">
        <f>IF(N120="nulová",J120,0)</f>
        <v>0</v>
      </c>
      <c r="BJ120" s="9" t="s">
        <v>75</v>
      </c>
      <c r="BK120" s="127">
        <f>ROUND(I120*H120,2)</f>
        <v>227</v>
      </c>
      <c r="BL120" s="9" t="s">
        <v>104</v>
      </c>
      <c r="BM120" s="9" t="s">
        <v>205</v>
      </c>
    </row>
    <row r="121" spans="2:65" s="1" customFormat="1" ht="39">
      <c r="B121" s="23"/>
      <c r="C121" s="24"/>
      <c r="D121" s="128" t="s">
        <v>107</v>
      </c>
      <c r="E121" s="24"/>
      <c r="F121" s="129" t="s">
        <v>206</v>
      </c>
      <c r="G121" s="24"/>
      <c r="H121" s="24"/>
      <c r="I121" s="24"/>
      <c r="J121" s="24"/>
      <c r="K121" s="24"/>
      <c r="L121" s="27"/>
      <c r="M121" s="130"/>
      <c r="N121" s="50"/>
      <c r="O121" s="50"/>
      <c r="P121" s="50"/>
      <c r="Q121" s="50"/>
      <c r="R121" s="50"/>
      <c r="S121" s="50"/>
      <c r="T121" s="51"/>
      <c r="AT121" s="9" t="s">
        <v>107</v>
      </c>
      <c r="AU121" s="9" t="s">
        <v>67</v>
      </c>
    </row>
    <row r="122" spans="2:65" s="1" customFormat="1" ht="22.5" customHeight="1">
      <c r="B122" s="23"/>
      <c r="C122" s="118" t="s">
        <v>207</v>
      </c>
      <c r="D122" s="118" t="s">
        <v>99</v>
      </c>
      <c r="E122" s="119" t="s">
        <v>208</v>
      </c>
      <c r="F122" s="120" t="s">
        <v>209</v>
      </c>
      <c r="G122" s="121" t="s">
        <v>102</v>
      </c>
      <c r="H122" s="122">
        <v>1</v>
      </c>
      <c r="I122" s="123">
        <v>182</v>
      </c>
      <c r="J122" s="123">
        <f>ROUND(I122*H122,2)</f>
        <v>182</v>
      </c>
      <c r="K122" s="120" t="s">
        <v>103</v>
      </c>
      <c r="L122" s="27"/>
      <c r="M122" s="49" t="s">
        <v>1</v>
      </c>
      <c r="N122" s="124" t="s">
        <v>38</v>
      </c>
      <c r="O122" s="125">
        <v>0</v>
      </c>
      <c r="P122" s="125">
        <f>O122*H122</f>
        <v>0</v>
      </c>
      <c r="Q122" s="125">
        <v>0</v>
      </c>
      <c r="R122" s="125">
        <f>Q122*H122</f>
        <v>0</v>
      </c>
      <c r="S122" s="125">
        <v>0</v>
      </c>
      <c r="T122" s="126">
        <f>S122*H122</f>
        <v>0</v>
      </c>
      <c r="AR122" s="9" t="s">
        <v>104</v>
      </c>
      <c r="AT122" s="9" t="s">
        <v>99</v>
      </c>
      <c r="AU122" s="9" t="s">
        <v>67</v>
      </c>
      <c r="AY122" s="9" t="s">
        <v>105</v>
      </c>
      <c r="BE122" s="127">
        <f>IF(N122="základní",J122,0)</f>
        <v>182</v>
      </c>
      <c r="BF122" s="127">
        <f>IF(N122="snížená",J122,0)</f>
        <v>0</v>
      </c>
      <c r="BG122" s="127">
        <f>IF(N122="zákl. přenesená",J122,0)</f>
        <v>0</v>
      </c>
      <c r="BH122" s="127">
        <f>IF(N122="sníž. přenesená",J122,0)</f>
        <v>0</v>
      </c>
      <c r="BI122" s="127">
        <f>IF(N122="nulová",J122,0)</f>
        <v>0</v>
      </c>
      <c r="BJ122" s="9" t="s">
        <v>75</v>
      </c>
      <c r="BK122" s="127">
        <f>ROUND(I122*H122,2)</f>
        <v>182</v>
      </c>
      <c r="BL122" s="9" t="s">
        <v>104</v>
      </c>
      <c r="BM122" s="9" t="s">
        <v>210</v>
      </c>
    </row>
    <row r="123" spans="2:65" s="1" customFormat="1" ht="39">
      <c r="B123" s="23"/>
      <c r="C123" s="24"/>
      <c r="D123" s="128" t="s">
        <v>107</v>
      </c>
      <c r="E123" s="24"/>
      <c r="F123" s="129" t="s">
        <v>211</v>
      </c>
      <c r="G123" s="24"/>
      <c r="H123" s="24"/>
      <c r="I123" s="24"/>
      <c r="J123" s="24"/>
      <c r="K123" s="24"/>
      <c r="L123" s="27"/>
      <c r="M123" s="130"/>
      <c r="N123" s="50"/>
      <c r="O123" s="50"/>
      <c r="P123" s="50"/>
      <c r="Q123" s="50"/>
      <c r="R123" s="50"/>
      <c r="S123" s="50"/>
      <c r="T123" s="51"/>
      <c r="AT123" s="9" t="s">
        <v>107</v>
      </c>
      <c r="AU123" s="9" t="s">
        <v>67</v>
      </c>
    </row>
    <row r="124" spans="2:65" s="1" customFormat="1" ht="22.5" customHeight="1">
      <c r="B124" s="23"/>
      <c r="C124" s="118" t="s">
        <v>212</v>
      </c>
      <c r="D124" s="118" t="s">
        <v>99</v>
      </c>
      <c r="E124" s="119" t="s">
        <v>213</v>
      </c>
      <c r="F124" s="120" t="s">
        <v>214</v>
      </c>
      <c r="G124" s="121" t="s">
        <v>102</v>
      </c>
      <c r="H124" s="122">
        <v>1</v>
      </c>
      <c r="I124" s="123">
        <v>185</v>
      </c>
      <c r="J124" s="123">
        <f>ROUND(I124*H124,2)</f>
        <v>185</v>
      </c>
      <c r="K124" s="120" t="s">
        <v>103</v>
      </c>
      <c r="L124" s="27"/>
      <c r="M124" s="49" t="s">
        <v>1</v>
      </c>
      <c r="N124" s="124" t="s">
        <v>38</v>
      </c>
      <c r="O124" s="125">
        <v>0</v>
      </c>
      <c r="P124" s="125">
        <f>O124*H124</f>
        <v>0</v>
      </c>
      <c r="Q124" s="125">
        <v>0</v>
      </c>
      <c r="R124" s="125">
        <f>Q124*H124</f>
        <v>0</v>
      </c>
      <c r="S124" s="125">
        <v>0</v>
      </c>
      <c r="T124" s="126">
        <f>S124*H124</f>
        <v>0</v>
      </c>
      <c r="AR124" s="9" t="s">
        <v>104</v>
      </c>
      <c r="AT124" s="9" t="s">
        <v>99</v>
      </c>
      <c r="AU124" s="9" t="s">
        <v>67</v>
      </c>
      <c r="AY124" s="9" t="s">
        <v>105</v>
      </c>
      <c r="BE124" s="127">
        <f>IF(N124="základní",J124,0)</f>
        <v>185</v>
      </c>
      <c r="BF124" s="127">
        <f>IF(N124="snížená",J124,0)</f>
        <v>0</v>
      </c>
      <c r="BG124" s="127">
        <f>IF(N124="zákl. přenesená",J124,0)</f>
        <v>0</v>
      </c>
      <c r="BH124" s="127">
        <f>IF(N124="sníž. přenesená",J124,0)</f>
        <v>0</v>
      </c>
      <c r="BI124" s="127">
        <f>IF(N124="nulová",J124,0)</f>
        <v>0</v>
      </c>
      <c r="BJ124" s="9" t="s">
        <v>75</v>
      </c>
      <c r="BK124" s="127">
        <f>ROUND(I124*H124,2)</f>
        <v>185</v>
      </c>
      <c r="BL124" s="9" t="s">
        <v>104</v>
      </c>
      <c r="BM124" s="9" t="s">
        <v>215</v>
      </c>
    </row>
    <row r="125" spans="2:65" s="1" customFormat="1" ht="39">
      <c r="B125" s="23"/>
      <c r="C125" s="24"/>
      <c r="D125" s="128" t="s">
        <v>107</v>
      </c>
      <c r="E125" s="24"/>
      <c r="F125" s="129" t="s">
        <v>216</v>
      </c>
      <c r="G125" s="24"/>
      <c r="H125" s="24"/>
      <c r="I125" s="24"/>
      <c r="J125" s="24"/>
      <c r="K125" s="24"/>
      <c r="L125" s="27"/>
      <c r="M125" s="130"/>
      <c r="N125" s="50"/>
      <c r="O125" s="50"/>
      <c r="P125" s="50"/>
      <c r="Q125" s="50"/>
      <c r="R125" s="50"/>
      <c r="S125" s="50"/>
      <c r="T125" s="51"/>
      <c r="AT125" s="9" t="s">
        <v>107</v>
      </c>
      <c r="AU125" s="9" t="s">
        <v>67</v>
      </c>
    </row>
    <row r="126" spans="2:65" s="1" customFormat="1" ht="22.5" customHeight="1">
      <c r="B126" s="23"/>
      <c r="C126" s="118" t="s">
        <v>217</v>
      </c>
      <c r="D126" s="118" t="s">
        <v>99</v>
      </c>
      <c r="E126" s="119" t="s">
        <v>218</v>
      </c>
      <c r="F126" s="120" t="s">
        <v>219</v>
      </c>
      <c r="G126" s="121" t="s">
        <v>102</v>
      </c>
      <c r="H126" s="122">
        <v>1</v>
      </c>
      <c r="I126" s="123">
        <v>186</v>
      </c>
      <c r="J126" s="123">
        <f>ROUND(I126*H126,2)</f>
        <v>186</v>
      </c>
      <c r="K126" s="120" t="s">
        <v>103</v>
      </c>
      <c r="L126" s="27"/>
      <c r="M126" s="49" t="s">
        <v>1</v>
      </c>
      <c r="N126" s="124" t="s">
        <v>38</v>
      </c>
      <c r="O126" s="125">
        <v>0</v>
      </c>
      <c r="P126" s="125">
        <f>O126*H126</f>
        <v>0</v>
      </c>
      <c r="Q126" s="125">
        <v>0</v>
      </c>
      <c r="R126" s="125">
        <f>Q126*H126</f>
        <v>0</v>
      </c>
      <c r="S126" s="125">
        <v>0</v>
      </c>
      <c r="T126" s="126">
        <f>S126*H126</f>
        <v>0</v>
      </c>
      <c r="AR126" s="9" t="s">
        <v>104</v>
      </c>
      <c r="AT126" s="9" t="s">
        <v>99</v>
      </c>
      <c r="AU126" s="9" t="s">
        <v>67</v>
      </c>
      <c r="AY126" s="9" t="s">
        <v>105</v>
      </c>
      <c r="BE126" s="127">
        <f>IF(N126="základní",J126,0)</f>
        <v>186</v>
      </c>
      <c r="BF126" s="127">
        <f>IF(N126="snížená",J126,0)</f>
        <v>0</v>
      </c>
      <c r="BG126" s="127">
        <f>IF(N126="zákl. přenesená",J126,0)</f>
        <v>0</v>
      </c>
      <c r="BH126" s="127">
        <f>IF(N126="sníž. přenesená",J126,0)</f>
        <v>0</v>
      </c>
      <c r="BI126" s="127">
        <f>IF(N126="nulová",J126,0)</f>
        <v>0</v>
      </c>
      <c r="BJ126" s="9" t="s">
        <v>75</v>
      </c>
      <c r="BK126" s="127">
        <f>ROUND(I126*H126,2)</f>
        <v>186</v>
      </c>
      <c r="BL126" s="9" t="s">
        <v>104</v>
      </c>
      <c r="BM126" s="9" t="s">
        <v>220</v>
      </c>
    </row>
    <row r="127" spans="2:65" s="1" customFormat="1" ht="39">
      <c r="B127" s="23"/>
      <c r="C127" s="24"/>
      <c r="D127" s="128" t="s">
        <v>107</v>
      </c>
      <c r="E127" s="24"/>
      <c r="F127" s="129" t="s">
        <v>221</v>
      </c>
      <c r="G127" s="24"/>
      <c r="H127" s="24"/>
      <c r="I127" s="24"/>
      <c r="J127" s="24"/>
      <c r="K127" s="24"/>
      <c r="L127" s="27"/>
      <c r="M127" s="130"/>
      <c r="N127" s="50"/>
      <c r="O127" s="50"/>
      <c r="P127" s="50"/>
      <c r="Q127" s="50"/>
      <c r="R127" s="50"/>
      <c r="S127" s="50"/>
      <c r="T127" s="51"/>
      <c r="AT127" s="9" t="s">
        <v>107</v>
      </c>
      <c r="AU127" s="9" t="s">
        <v>67</v>
      </c>
    </row>
    <row r="128" spans="2:65" s="1" customFormat="1" ht="22.5" customHeight="1">
      <c r="B128" s="23"/>
      <c r="C128" s="118" t="s">
        <v>222</v>
      </c>
      <c r="D128" s="118" t="s">
        <v>99</v>
      </c>
      <c r="E128" s="119" t="s">
        <v>223</v>
      </c>
      <c r="F128" s="120" t="s">
        <v>224</v>
      </c>
      <c r="G128" s="121" t="s">
        <v>102</v>
      </c>
      <c r="H128" s="122">
        <v>1</v>
      </c>
      <c r="I128" s="123">
        <v>193</v>
      </c>
      <c r="J128" s="123">
        <f>ROUND(I128*H128,2)</f>
        <v>193</v>
      </c>
      <c r="K128" s="120" t="s">
        <v>103</v>
      </c>
      <c r="L128" s="27"/>
      <c r="M128" s="49" t="s">
        <v>1</v>
      </c>
      <c r="N128" s="124" t="s">
        <v>38</v>
      </c>
      <c r="O128" s="125">
        <v>0</v>
      </c>
      <c r="P128" s="125">
        <f>O128*H128</f>
        <v>0</v>
      </c>
      <c r="Q128" s="125">
        <v>0</v>
      </c>
      <c r="R128" s="125">
        <f>Q128*H128</f>
        <v>0</v>
      </c>
      <c r="S128" s="125">
        <v>0</v>
      </c>
      <c r="T128" s="126">
        <f>S128*H128</f>
        <v>0</v>
      </c>
      <c r="AR128" s="9" t="s">
        <v>104</v>
      </c>
      <c r="AT128" s="9" t="s">
        <v>99</v>
      </c>
      <c r="AU128" s="9" t="s">
        <v>67</v>
      </c>
      <c r="AY128" s="9" t="s">
        <v>105</v>
      </c>
      <c r="BE128" s="127">
        <f>IF(N128="základní",J128,0)</f>
        <v>193</v>
      </c>
      <c r="BF128" s="127">
        <f>IF(N128="snížená",J128,0)</f>
        <v>0</v>
      </c>
      <c r="BG128" s="127">
        <f>IF(N128="zákl. přenesená",J128,0)</f>
        <v>0</v>
      </c>
      <c r="BH128" s="127">
        <f>IF(N128="sníž. přenesená",J128,0)</f>
        <v>0</v>
      </c>
      <c r="BI128" s="127">
        <f>IF(N128="nulová",J128,0)</f>
        <v>0</v>
      </c>
      <c r="BJ128" s="9" t="s">
        <v>75</v>
      </c>
      <c r="BK128" s="127">
        <f>ROUND(I128*H128,2)</f>
        <v>193</v>
      </c>
      <c r="BL128" s="9" t="s">
        <v>104</v>
      </c>
      <c r="BM128" s="9" t="s">
        <v>225</v>
      </c>
    </row>
    <row r="129" spans="2:65" s="1" customFormat="1" ht="39">
      <c r="B129" s="23"/>
      <c r="C129" s="24"/>
      <c r="D129" s="128" t="s">
        <v>107</v>
      </c>
      <c r="E129" s="24"/>
      <c r="F129" s="129" t="s">
        <v>226</v>
      </c>
      <c r="G129" s="24"/>
      <c r="H129" s="24"/>
      <c r="I129" s="24"/>
      <c r="J129" s="24"/>
      <c r="K129" s="24"/>
      <c r="L129" s="27"/>
      <c r="M129" s="130"/>
      <c r="N129" s="50"/>
      <c r="O129" s="50"/>
      <c r="P129" s="50"/>
      <c r="Q129" s="50"/>
      <c r="R129" s="50"/>
      <c r="S129" s="50"/>
      <c r="T129" s="51"/>
      <c r="AT129" s="9" t="s">
        <v>107</v>
      </c>
      <c r="AU129" s="9" t="s">
        <v>67</v>
      </c>
    </row>
    <row r="130" spans="2:65" s="1" customFormat="1" ht="22.5" customHeight="1">
      <c r="B130" s="23"/>
      <c r="C130" s="118" t="s">
        <v>227</v>
      </c>
      <c r="D130" s="118" t="s">
        <v>99</v>
      </c>
      <c r="E130" s="119" t="s">
        <v>228</v>
      </c>
      <c r="F130" s="120" t="s">
        <v>229</v>
      </c>
      <c r="G130" s="121" t="s">
        <v>102</v>
      </c>
      <c r="H130" s="122">
        <v>1</v>
      </c>
      <c r="I130" s="123">
        <v>216</v>
      </c>
      <c r="J130" s="123">
        <f>ROUND(I130*H130,2)</f>
        <v>216</v>
      </c>
      <c r="K130" s="120" t="s">
        <v>103</v>
      </c>
      <c r="L130" s="27"/>
      <c r="M130" s="49" t="s">
        <v>1</v>
      </c>
      <c r="N130" s="124" t="s">
        <v>38</v>
      </c>
      <c r="O130" s="125">
        <v>0</v>
      </c>
      <c r="P130" s="125">
        <f>O130*H130</f>
        <v>0</v>
      </c>
      <c r="Q130" s="125">
        <v>0</v>
      </c>
      <c r="R130" s="125">
        <f>Q130*H130</f>
        <v>0</v>
      </c>
      <c r="S130" s="125">
        <v>0</v>
      </c>
      <c r="T130" s="126">
        <f>S130*H130</f>
        <v>0</v>
      </c>
      <c r="AR130" s="9" t="s">
        <v>104</v>
      </c>
      <c r="AT130" s="9" t="s">
        <v>99</v>
      </c>
      <c r="AU130" s="9" t="s">
        <v>67</v>
      </c>
      <c r="AY130" s="9" t="s">
        <v>105</v>
      </c>
      <c r="BE130" s="127">
        <f>IF(N130="základní",J130,0)</f>
        <v>216</v>
      </c>
      <c r="BF130" s="127">
        <f>IF(N130="snížená",J130,0)</f>
        <v>0</v>
      </c>
      <c r="BG130" s="127">
        <f>IF(N130="zákl. přenesená",J130,0)</f>
        <v>0</v>
      </c>
      <c r="BH130" s="127">
        <f>IF(N130="sníž. přenesená",J130,0)</f>
        <v>0</v>
      </c>
      <c r="BI130" s="127">
        <f>IF(N130="nulová",J130,0)</f>
        <v>0</v>
      </c>
      <c r="BJ130" s="9" t="s">
        <v>75</v>
      </c>
      <c r="BK130" s="127">
        <f>ROUND(I130*H130,2)</f>
        <v>216</v>
      </c>
      <c r="BL130" s="9" t="s">
        <v>104</v>
      </c>
      <c r="BM130" s="9" t="s">
        <v>230</v>
      </c>
    </row>
    <row r="131" spans="2:65" s="1" customFormat="1" ht="39">
      <c r="B131" s="23"/>
      <c r="C131" s="24"/>
      <c r="D131" s="128" t="s">
        <v>107</v>
      </c>
      <c r="E131" s="24"/>
      <c r="F131" s="129" t="s">
        <v>231</v>
      </c>
      <c r="G131" s="24"/>
      <c r="H131" s="24"/>
      <c r="I131" s="24"/>
      <c r="J131" s="24"/>
      <c r="K131" s="24"/>
      <c r="L131" s="27"/>
      <c r="M131" s="130"/>
      <c r="N131" s="50"/>
      <c r="O131" s="50"/>
      <c r="P131" s="50"/>
      <c r="Q131" s="50"/>
      <c r="R131" s="50"/>
      <c r="S131" s="50"/>
      <c r="T131" s="51"/>
      <c r="AT131" s="9" t="s">
        <v>107</v>
      </c>
      <c r="AU131" s="9" t="s">
        <v>67</v>
      </c>
    </row>
    <row r="132" spans="2:65" s="1" customFormat="1" ht="22.5" customHeight="1">
      <c r="B132" s="23"/>
      <c r="C132" s="118" t="s">
        <v>232</v>
      </c>
      <c r="D132" s="118" t="s">
        <v>99</v>
      </c>
      <c r="E132" s="119" t="s">
        <v>233</v>
      </c>
      <c r="F132" s="120" t="s">
        <v>234</v>
      </c>
      <c r="G132" s="121" t="s">
        <v>102</v>
      </c>
      <c r="H132" s="122">
        <v>1</v>
      </c>
      <c r="I132" s="123">
        <v>220</v>
      </c>
      <c r="J132" s="123">
        <f>ROUND(I132*H132,2)</f>
        <v>220</v>
      </c>
      <c r="K132" s="120" t="s">
        <v>103</v>
      </c>
      <c r="L132" s="27"/>
      <c r="M132" s="49" t="s">
        <v>1</v>
      </c>
      <c r="N132" s="124" t="s">
        <v>38</v>
      </c>
      <c r="O132" s="125">
        <v>0</v>
      </c>
      <c r="P132" s="125">
        <f>O132*H132</f>
        <v>0</v>
      </c>
      <c r="Q132" s="125">
        <v>0</v>
      </c>
      <c r="R132" s="125">
        <f>Q132*H132</f>
        <v>0</v>
      </c>
      <c r="S132" s="125">
        <v>0</v>
      </c>
      <c r="T132" s="126">
        <f>S132*H132</f>
        <v>0</v>
      </c>
      <c r="AR132" s="9" t="s">
        <v>104</v>
      </c>
      <c r="AT132" s="9" t="s">
        <v>99</v>
      </c>
      <c r="AU132" s="9" t="s">
        <v>67</v>
      </c>
      <c r="AY132" s="9" t="s">
        <v>105</v>
      </c>
      <c r="BE132" s="127">
        <f>IF(N132="základní",J132,0)</f>
        <v>220</v>
      </c>
      <c r="BF132" s="127">
        <f>IF(N132="snížená",J132,0)</f>
        <v>0</v>
      </c>
      <c r="BG132" s="127">
        <f>IF(N132="zákl. přenesená",J132,0)</f>
        <v>0</v>
      </c>
      <c r="BH132" s="127">
        <f>IF(N132="sníž. přenesená",J132,0)</f>
        <v>0</v>
      </c>
      <c r="BI132" s="127">
        <f>IF(N132="nulová",J132,0)</f>
        <v>0</v>
      </c>
      <c r="BJ132" s="9" t="s">
        <v>75</v>
      </c>
      <c r="BK132" s="127">
        <f>ROUND(I132*H132,2)</f>
        <v>220</v>
      </c>
      <c r="BL132" s="9" t="s">
        <v>104</v>
      </c>
      <c r="BM132" s="9" t="s">
        <v>235</v>
      </c>
    </row>
    <row r="133" spans="2:65" s="1" customFormat="1" ht="39">
      <c r="B133" s="23"/>
      <c r="C133" s="24"/>
      <c r="D133" s="128" t="s">
        <v>107</v>
      </c>
      <c r="E133" s="24"/>
      <c r="F133" s="129" t="s">
        <v>236</v>
      </c>
      <c r="G133" s="24"/>
      <c r="H133" s="24"/>
      <c r="I133" s="24"/>
      <c r="J133" s="24"/>
      <c r="K133" s="24"/>
      <c r="L133" s="27"/>
      <c r="M133" s="130"/>
      <c r="N133" s="50"/>
      <c r="O133" s="50"/>
      <c r="P133" s="50"/>
      <c r="Q133" s="50"/>
      <c r="R133" s="50"/>
      <c r="S133" s="50"/>
      <c r="T133" s="51"/>
      <c r="AT133" s="9" t="s">
        <v>107</v>
      </c>
      <c r="AU133" s="9" t="s">
        <v>67</v>
      </c>
    </row>
    <row r="134" spans="2:65" s="1" customFormat="1" ht="22.5" customHeight="1">
      <c r="B134" s="23"/>
      <c r="C134" s="118" t="s">
        <v>237</v>
      </c>
      <c r="D134" s="118" t="s">
        <v>99</v>
      </c>
      <c r="E134" s="119" t="s">
        <v>238</v>
      </c>
      <c r="F134" s="120" t="s">
        <v>239</v>
      </c>
      <c r="G134" s="121" t="s">
        <v>102</v>
      </c>
      <c r="H134" s="122">
        <v>1</v>
      </c>
      <c r="I134" s="123">
        <v>204</v>
      </c>
      <c r="J134" s="123">
        <f>ROUND(I134*H134,2)</f>
        <v>204</v>
      </c>
      <c r="K134" s="120" t="s">
        <v>103</v>
      </c>
      <c r="L134" s="27"/>
      <c r="M134" s="49" t="s">
        <v>1</v>
      </c>
      <c r="N134" s="124" t="s">
        <v>38</v>
      </c>
      <c r="O134" s="125">
        <v>0</v>
      </c>
      <c r="P134" s="125">
        <f>O134*H134</f>
        <v>0</v>
      </c>
      <c r="Q134" s="125">
        <v>0</v>
      </c>
      <c r="R134" s="125">
        <f>Q134*H134</f>
        <v>0</v>
      </c>
      <c r="S134" s="125">
        <v>0</v>
      </c>
      <c r="T134" s="126">
        <f>S134*H134</f>
        <v>0</v>
      </c>
      <c r="AR134" s="9" t="s">
        <v>104</v>
      </c>
      <c r="AT134" s="9" t="s">
        <v>99</v>
      </c>
      <c r="AU134" s="9" t="s">
        <v>67</v>
      </c>
      <c r="AY134" s="9" t="s">
        <v>105</v>
      </c>
      <c r="BE134" s="127">
        <f>IF(N134="základní",J134,0)</f>
        <v>204</v>
      </c>
      <c r="BF134" s="127">
        <f>IF(N134="snížená",J134,0)</f>
        <v>0</v>
      </c>
      <c r="BG134" s="127">
        <f>IF(N134="zákl. přenesená",J134,0)</f>
        <v>0</v>
      </c>
      <c r="BH134" s="127">
        <f>IF(N134="sníž. přenesená",J134,0)</f>
        <v>0</v>
      </c>
      <c r="BI134" s="127">
        <f>IF(N134="nulová",J134,0)</f>
        <v>0</v>
      </c>
      <c r="BJ134" s="9" t="s">
        <v>75</v>
      </c>
      <c r="BK134" s="127">
        <f>ROUND(I134*H134,2)</f>
        <v>204</v>
      </c>
      <c r="BL134" s="9" t="s">
        <v>104</v>
      </c>
      <c r="BM134" s="9" t="s">
        <v>240</v>
      </c>
    </row>
    <row r="135" spans="2:65" s="1" customFormat="1" ht="39">
      <c r="B135" s="23"/>
      <c r="C135" s="24"/>
      <c r="D135" s="128" t="s">
        <v>107</v>
      </c>
      <c r="E135" s="24"/>
      <c r="F135" s="129" t="s">
        <v>241</v>
      </c>
      <c r="G135" s="24"/>
      <c r="H135" s="24"/>
      <c r="I135" s="24"/>
      <c r="J135" s="24"/>
      <c r="K135" s="24"/>
      <c r="L135" s="27"/>
      <c r="M135" s="130"/>
      <c r="N135" s="50"/>
      <c r="O135" s="50"/>
      <c r="P135" s="50"/>
      <c r="Q135" s="50"/>
      <c r="R135" s="50"/>
      <c r="S135" s="50"/>
      <c r="T135" s="51"/>
      <c r="AT135" s="9" t="s">
        <v>107</v>
      </c>
      <c r="AU135" s="9" t="s">
        <v>67</v>
      </c>
    </row>
    <row r="136" spans="2:65" s="1" customFormat="1" ht="22.5" customHeight="1">
      <c r="B136" s="23"/>
      <c r="C136" s="118" t="s">
        <v>242</v>
      </c>
      <c r="D136" s="118" t="s">
        <v>99</v>
      </c>
      <c r="E136" s="119" t="s">
        <v>243</v>
      </c>
      <c r="F136" s="120" t="s">
        <v>244</v>
      </c>
      <c r="G136" s="121" t="s">
        <v>102</v>
      </c>
      <c r="H136" s="122">
        <v>1</v>
      </c>
      <c r="I136" s="123">
        <v>192</v>
      </c>
      <c r="J136" s="123">
        <f>ROUND(I136*H136,2)</f>
        <v>192</v>
      </c>
      <c r="K136" s="120" t="s">
        <v>103</v>
      </c>
      <c r="L136" s="27"/>
      <c r="M136" s="49" t="s">
        <v>1</v>
      </c>
      <c r="N136" s="124" t="s">
        <v>38</v>
      </c>
      <c r="O136" s="125">
        <v>0</v>
      </c>
      <c r="P136" s="125">
        <f>O136*H136</f>
        <v>0</v>
      </c>
      <c r="Q136" s="125">
        <v>0</v>
      </c>
      <c r="R136" s="125">
        <f>Q136*H136</f>
        <v>0</v>
      </c>
      <c r="S136" s="125">
        <v>0</v>
      </c>
      <c r="T136" s="126">
        <f>S136*H136</f>
        <v>0</v>
      </c>
      <c r="AR136" s="9" t="s">
        <v>104</v>
      </c>
      <c r="AT136" s="9" t="s">
        <v>99</v>
      </c>
      <c r="AU136" s="9" t="s">
        <v>67</v>
      </c>
      <c r="AY136" s="9" t="s">
        <v>105</v>
      </c>
      <c r="BE136" s="127">
        <f>IF(N136="základní",J136,0)</f>
        <v>192</v>
      </c>
      <c r="BF136" s="127">
        <f>IF(N136="snížená",J136,0)</f>
        <v>0</v>
      </c>
      <c r="BG136" s="127">
        <f>IF(N136="zákl. přenesená",J136,0)</f>
        <v>0</v>
      </c>
      <c r="BH136" s="127">
        <f>IF(N136="sníž. přenesená",J136,0)</f>
        <v>0</v>
      </c>
      <c r="BI136" s="127">
        <f>IF(N136="nulová",J136,0)</f>
        <v>0</v>
      </c>
      <c r="BJ136" s="9" t="s">
        <v>75</v>
      </c>
      <c r="BK136" s="127">
        <f>ROUND(I136*H136,2)</f>
        <v>192</v>
      </c>
      <c r="BL136" s="9" t="s">
        <v>104</v>
      </c>
      <c r="BM136" s="9" t="s">
        <v>245</v>
      </c>
    </row>
    <row r="137" spans="2:65" s="1" customFormat="1" ht="39">
      <c r="B137" s="23"/>
      <c r="C137" s="24"/>
      <c r="D137" s="128" t="s">
        <v>107</v>
      </c>
      <c r="E137" s="24"/>
      <c r="F137" s="129" t="s">
        <v>246</v>
      </c>
      <c r="G137" s="24"/>
      <c r="H137" s="24"/>
      <c r="I137" s="24"/>
      <c r="J137" s="24"/>
      <c r="K137" s="24"/>
      <c r="L137" s="27"/>
      <c r="M137" s="130"/>
      <c r="N137" s="50"/>
      <c r="O137" s="50"/>
      <c r="P137" s="50"/>
      <c r="Q137" s="50"/>
      <c r="R137" s="50"/>
      <c r="S137" s="50"/>
      <c r="T137" s="51"/>
      <c r="AT137" s="9" t="s">
        <v>107</v>
      </c>
      <c r="AU137" s="9" t="s">
        <v>67</v>
      </c>
    </row>
    <row r="138" spans="2:65" s="1" customFormat="1" ht="22.5" customHeight="1">
      <c r="B138" s="23"/>
      <c r="C138" s="118" t="s">
        <v>247</v>
      </c>
      <c r="D138" s="118" t="s">
        <v>99</v>
      </c>
      <c r="E138" s="119" t="s">
        <v>248</v>
      </c>
      <c r="F138" s="120" t="s">
        <v>249</v>
      </c>
      <c r="G138" s="121" t="s">
        <v>102</v>
      </c>
      <c r="H138" s="122">
        <v>1</v>
      </c>
      <c r="I138" s="123">
        <v>196</v>
      </c>
      <c r="J138" s="123">
        <f>ROUND(I138*H138,2)</f>
        <v>196</v>
      </c>
      <c r="K138" s="120" t="s">
        <v>103</v>
      </c>
      <c r="L138" s="27"/>
      <c r="M138" s="49" t="s">
        <v>1</v>
      </c>
      <c r="N138" s="124" t="s">
        <v>38</v>
      </c>
      <c r="O138" s="125">
        <v>0</v>
      </c>
      <c r="P138" s="125">
        <f>O138*H138</f>
        <v>0</v>
      </c>
      <c r="Q138" s="125">
        <v>0</v>
      </c>
      <c r="R138" s="125">
        <f>Q138*H138</f>
        <v>0</v>
      </c>
      <c r="S138" s="125">
        <v>0</v>
      </c>
      <c r="T138" s="126">
        <f>S138*H138</f>
        <v>0</v>
      </c>
      <c r="AR138" s="9" t="s">
        <v>104</v>
      </c>
      <c r="AT138" s="9" t="s">
        <v>99</v>
      </c>
      <c r="AU138" s="9" t="s">
        <v>67</v>
      </c>
      <c r="AY138" s="9" t="s">
        <v>105</v>
      </c>
      <c r="BE138" s="127">
        <f>IF(N138="základní",J138,0)</f>
        <v>196</v>
      </c>
      <c r="BF138" s="127">
        <f>IF(N138="snížená",J138,0)</f>
        <v>0</v>
      </c>
      <c r="BG138" s="127">
        <f>IF(N138="zákl. přenesená",J138,0)</f>
        <v>0</v>
      </c>
      <c r="BH138" s="127">
        <f>IF(N138="sníž. přenesená",J138,0)</f>
        <v>0</v>
      </c>
      <c r="BI138" s="127">
        <f>IF(N138="nulová",J138,0)</f>
        <v>0</v>
      </c>
      <c r="BJ138" s="9" t="s">
        <v>75</v>
      </c>
      <c r="BK138" s="127">
        <f>ROUND(I138*H138,2)</f>
        <v>196</v>
      </c>
      <c r="BL138" s="9" t="s">
        <v>104</v>
      </c>
      <c r="BM138" s="9" t="s">
        <v>250</v>
      </c>
    </row>
    <row r="139" spans="2:65" s="1" customFormat="1" ht="39">
      <c r="B139" s="23"/>
      <c r="C139" s="24"/>
      <c r="D139" s="128" t="s">
        <v>107</v>
      </c>
      <c r="E139" s="24"/>
      <c r="F139" s="129" t="s">
        <v>251</v>
      </c>
      <c r="G139" s="24"/>
      <c r="H139" s="24"/>
      <c r="I139" s="24"/>
      <c r="J139" s="24"/>
      <c r="K139" s="24"/>
      <c r="L139" s="27"/>
      <c r="M139" s="130"/>
      <c r="N139" s="50"/>
      <c r="O139" s="50"/>
      <c r="P139" s="50"/>
      <c r="Q139" s="50"/>
      <c r="R139" s="50"/>
      <c r="S139" s="50"/>
      <c r="T139" s="51"/>
      <c r="AT139" s="9" t="s">
        <v>107</v>
      </c>
      <c r="AU139" s="9" t="s">
        <v>67</v>
      </c>
    </row>
    <row r="140" spans="2:65" s="1" customFormat="1" ht="22.5" customHeight="1">
      <c r="B140" s="23"/>
      <c r="C140" s="118" t="s">
        <v>252</v>
      </c>
      <c r="D140" s="118" t="s">
        <v>99</v>
      </c>
      <c r="E140" s="119" t="s">
        <v>253</v>
      </c>
      <c r="F140" s="120" t="s">
        <v>254</v>
      </c>
      <c r="G140" s="121" t="s">
        <v>102</v>
      </c>
      <c r="H140" s="122">
        <v>1</v>
      </c>
      <c r="I140" s="123">
        <v>181</v>
      </c>
      <c r="J140" s="123">
        <f>ROUND(I140*H140,2)</f>
        <v>181</v>
      </c>
      <c r="K140" s="120" t="s">
        <v>103</v>
      </c>
      <c r="L140" s="27"/>
      <c r="M140" s="49" t="s">
        <v>1</v>
      </c>
      <c r="N140" s="124" t="s">
        <v>38</v>
      </c>
      <c r="O140" s="125">
        <v>0</v>
      </c>
      <c r="P140" s="125">
        <f>O140*H140</f>
        <v>0</v>
      </c>
      <c r="Q140" s="125">
        <v>0</v>
      </c>
      <c r="R140" s="125">
        <f>Q140*H140</f>
        <v>0</v>
      </c>
      <c r="S140" s="125">
        <v>0</v>
      </c>
      <c r="T140" s="126">
        <f>S140*H140</f>
        <v>0</v>
      </c>
      <c r="AR140" s="9" t="s">
        <v>104</v>
      </c>
      <c r="AT140" s="9" t="s">
        <v>99</v>
      </c>
      <c r="AU140" s="9" t="s">
        <v>67</v>
      </c>
      <c r="AY140" s="9" t="s">
        <v>105</v>
      </c>
      <c r="BE140" s="127">
        <f>IF(N140="základní",J140,0)</f>
        <v>181</v>
      </c>
      <c r="BF140" s="127">
        <f>IF(N140="snížená",J140,0)</f>
        <v>0</v>
      </c>
      <c r="BG140" s="127">
        <f>IF(N140="zákl. přenesená",J140,0)</f>
        <v>0</v>
      </c>
      <c r="BH140" s="127">
        <f>IF(N140="sníž. přenesená",J140,0)</f>
        <v>0</v>
      </c>
      <c r="BI140" s="127">
        <f>IF(N140="nulová",J140,0)</f>
        <v>0</v>
      </c>
      <c r="BJ140" s="9" t="s">
        <v>75</v>
      </c>
      <c r="BK140" s="127">
        <f>ROUND(I140*H140,2)</f>
        <v>181</v>
      </c>
      <c r="BL140" s="9" t="s">
        <v>104</v>
      </c>
      <c r="BM140" s="9" t="s">
        <v>255</v>
      </c>
    </row>
    <row r="141" spans="2:65" s="1" customFormat="1" ht="39">
      <c r="B141" s="23"/>
      <c r="C141" s="24"/>
      <c r="D141" s="128" t="s">
        <v>107</v>
      </c>
      <c r="E141" s="24"/>
      <c r="F141" s="129" t="s">
        <v>256</v>
      </c>
      <c r="G141" s="24"/>
      <c r="H141" s="24"/>
      <c r="I141" s="24"/>
      <c r="J141" s="24"/>
      <c r="K141" s="24"/>
      <c r="L141" s="27"/>
      <c r="M141" s="130"/>
      <c r="N141" s="50"/>
      <c r="O141" s="50"/>
      <c r="P141" s="50"/>
      <c r="Q141" s="50"/>
      <c r="R141" s="50"/>
      <c r="S141" s="50"/>
      <c r="T141" s="51"/>
      <c r="AT141" s="9" t="s">
        <v>107</v>
      </c>
      <c r="AU141" s="9" t="s">
        <v>67</v>
      </c>
    </row>
    <row r="142" spans="2:65" s="1" customFormat="1" ht="22.5" customHeight="1">
      <c r="B142" s="23"/>
      <c r="C142" s="118" t="s">
        <v>257</v>
      </c>
      <c r="D142" s="118" t="s">
        <v>99</v>
      </c>
      <c r="E142" s="119" t="s">
        <v>258</v>
      </c>
      <c r="F142" s="120" t="s">
        <v>259</v>
      </c>
      <c r="G142" s="121" t="s">
        <v>102</v>
      </c>
      <c r="H142" s="122">
        <v>1</v>
      </c>
      <c r="I142" s="123">
        <v>236</v>
      </c>
      <c r="J142" s="123">
        <f>ROUND(I142*H142,2)</f>
        <v>236</v>
      </c>
      <c r="K142" s="120" t="s">
        <v>103</v>
      </c>
      <c r="L142" s="27"/>
      <c r="M142" s="49" t="s">
        <v>1</v>
      </c>
      <c r="N142" s="124" t="s">
        <v>38</v>
      </c>
      <c r="O142" s="125">
        <v>0</v>
      </c>
      <c r="P142" s="125">
        <f>O142*H142</f>
        <v>0</v>
      </c>
      <c r="Q142" s="125">
        <v>0</v>
      </c>
      <c r="R142" s="125">
        <f>Q142*H142</f>
        <v>0</v>
      </c>
      <c r="S142" s="125">
        <v>0</v>
      </c>
      <c r="T142" s="126">
        <f>S142*H142</f>
        <v>0</v>
      </c>
      <c r="AR142" s="9" t="s">
        <v>104</v>
      </c>
      <c r="AT142" s="9" t="s">
        <v>99</v>
      </c>
      <c r="AU142" s="9" t="s">
        <v>67</v>
      </c>
      <c r="AY142" s="9" t="s">
        <v>105</v>
      </c>
      <c r="BE142" s="127">
        <f>IF(N142="základní",J142,0)</f>
        <v>236</v>
      </c>
      <c r="BF142" s="127">
        <f>IF(N142="snížená",J142,0)</f>
        <v>0</v>
      </c>
      <c r="BG142" s="127">
        <f>IF(N142="zákl. přenesená",J142,0)</f>
        <v>0</v>
      </c>
      <c r="BH142" s="127">
        <f>IF(N142="sníž. přenesená",J142,0)</f>
        <v>0</v>
      </c>
      <c r="BI142" s="127">
        <f>IF(N142="nulová",J142,0)</f>
        <v>0</v>
      </c>
      <c r="BJ142" s="9" t="s">
        <v>75</v>
      </c>
      <c r="BK142" s="127">
        <f>ROUND(I142*H142,2)</f>
        <v>236</v>
      </c>
      <c r="BL142" s="9" t="s">
        <v>104</v>
      </c>
      <c r="BM142" s="9" t="s">
        <v>260</v>
      </c>
    </row>
    <row r="143" spans="2:65" s="1" customFormat="1" ht="39">
      <c r="B143" s="23"/>
      <c r="C143" s="24"/>
      <c r="D143" s="128" t="s">
        <v>107</v>
      </c>
      <c r="E143" s="24"/>
      <c r="F143" s="129" t="s">
        <v>261</v>
      </c>
      <c r="G143" s="24"/>
      <c r="H143" s="24"/>
      <c r="I143" s="24"/>
      <c r="J143" s="24"/>
      <c r="K143" s="24"/>
      <c r="L143" s="27"/>
      <c r="M143" s="130"/>
      <c r="N143" s="50"/>
      <c r="O143" s="50"/>
      <c r="P143" s="50"/>
      <c r="Q143" s="50"/>
      <c r="R143" s="50"/>
      <c r="S143" s="50"/>
      <c r="T143" s="51"/>
      <c r="AT143" s="9" t="s">
        <v>107</v>
      </c>
      <c r="AU143" s="9" t="s">
        <v>67</v>
      </c>
    </row>
    <row r="144" spans="2:65" s="1" customFormat="1" ht="22.5" customHeight="1">
      <c r="B144" s="23"/>
      <c r="C144" s="118" t="s">
        <v>262</v>
      </c>
      <c r="D144" s="118" t="s">
        <v>99</v>
      </c>
      <c r="E144" s="119" t="s">
        <v>263</v>
      </c>
      <c r="F144" s="120" t="s">
        <v>264</v>
      </c>
      <c r="G144" s="121" t="s">
        <v>102</v>
      </c>
      <c r="H144" s="122">
        <v>1</v>
      </c>
      <c r="I144" s="123">
        <v>186</v>
      </c>
      <c r="J144" s="123">
        <f>ROUND(I144*H144,2)</f>
        <v>186</v>
      </c>
      <c r="K144" s="120" t="s">
        <v>103</v>
      </c>
      <c r="L144" s="27"/>
      <c r="M144" s="49" t="s">
        <v>1</v>
      </c>
      <c r="N144" s="124" t="s">
        <v>38</v>
      </c>
      <c r="O144" s="125">
        <v>0</v>
      </c>
      <c r="P144" s="125">
        <f>O144*H144</f>
        <v>0</v>
      </c>
      <c r="Q144" s="125">
        <v>0</v>
      </c>
      <c r="R144" s="125">
        <f>Q144*H144</f>
        <v>0</v>
      </c>
      <c r="S144" s="125">
        <v>0</v>
      </c>
      <c r="T144" s="126">
        <f>S144*H144</f>
        <v>0</v>
      </c>
      <c r="AR144" s="9" t="s">
        <v>104</v>
      </c>
      <c r="AT144" s="9" t="s">
        <v>99</v>
      </c>
      <c r="AU144" s="9" t="s">
        <v>67</v>
      </c>
      <c r="AY144" s="9" t="s">
        <v>105</v>
      </c>
      <c r="BE144" s="127">
        <f>IF(N144="základní",J144,0)</f>
        <v>186</v>
      </c>
      <c r="BF144" s="127">
        <f>IF(N144="snížená",J144,0)</f>
        <v>0</v>
      </c>
      <c r="BG144" s="127">
        <f>IF(N144="zákl. přenesená",J144,0)</f>
        <v>0</v>
      </c>
      <c r="BH144" s="127">
        <f>IF(N144="sníž. přenesená",J144,0)</f>
        <v>0</v>
      </c>
      <c r="BI144" s="127">
        <f>IF(N144="nulová",J144,0)</f>
        <v>0</v>
      </c>
      <c r="BJ144" s="9" t="s">
        <v>75</v>
      </c>
      <c r="BK144" s="127">
        <f>ROUND(I144*H144,2)</f>
        <v>186</v>
      </c>
      <c r="BL144" s="9" t="s">
        <v>104</v>
      </c>
      <c r="BM144" s="9" t="s">
        <v>265</v>
      </c>
    </row>
    <row r="145" spans="2:65" s="1" customFormat="1" ht="39">
      <c r="B145" s="23"/>
      <c r="C145" s="24"/>
      <c r="D145" s="128" t="s">
        <v>107</v>
      </c>
      <c r="E145" s="24"/>
      <c r="F145" s="129" t="s">
        <v>266</v>
      </c>
      <c r="G145" s="24"/>
      <c r="H145" s="24"/>
      <c r="I145" s="24"/>
      <c r="J145" s="24"/>
      <c r="K145" s="24"/>
      <c r="L145" s="27"/>
      <c r="M145" s="130"/>
      <c r="N145" s="50"/>
      <c r="O145" s="50"/>
      <c r="P145" s="50"/>
      <c r="Q145" s="50"/>
      <c r="R145" s="50"/>
      <c r="S145" s="50"/>
      <c r="T145" s="51"/>
      <c r="AT145" s="9" t="s">
        <v>107</v>
      </c>
      <c r="AU145" s="9" t="s">
        <v>67</v>
      </c>
    </row>
    <row r="146" spans="2:65" s="1" customFormat="1" ht="22.5" customHeight="1">
      <c r="B146" s="23"/>
      <c r="C146" s="118" t="s">
        <v>267</v>
      </c>
      <c r="D146" s="118" t="s">
        <v>99</v>
      </c>
      <c r="E146" s="119" t="s">
        <v>268</v>
      </c>
      <c r="F146" s="120" t="s">
        <v>269</v>
      </c>
      <c r="G146" s="121" t="s">
        <v>102</v>
      </c>
      <c r="H146" s="122">
        <v>1</v>
      </c>
      <c r="I146" s="123">
        <v>193</v>
      </c>
      <c r="J146" s="123">
        <f>ROUND(I146*H146,2)</f>
        <v>193</v>
      </c>
      <c r="K146" s="120" t="s">
        <v>103</v>
      </c>
      <c r="L146" s="27"/>
      <c r="M146" s="49" t="s">
        <v>1</v>
      </c>
      <c r="N146" s="124" t="s">
        <v>38</v>
      </c>
      <c r="O146" s="125">
        <v>0</v>
      </c>
      <c r="P146" s="125">
        <f>O146*H146</f>
        <v>0</v>
      </c>
      <c r="Q146" s="125">
        <v>0</v>
      </c>
      <c r="R146" s="125">
        <f>Q146*H146</f>
        <v>0</v>
      </c>
      <c r="S146" s="125">
        <v>0</v>
      </c>
      <c r="T146" s="126">
        <f>S146*H146</f>
        <v>0</v>
      </c>
      <c r="AR146" s="9" t="s">
        <v>104</v>
      </c>
      <c r="AT146" s="9" t="s">
        <v>99</v>
      </c>
      <c r="AU146" s="9" t="s">
        <v>67</v>
      </c>
      <c r="AY146" s="9" t="s">
        <v>105</v>
      </c>
      <c r="BE146" s="127">
        <f>IF(N146="základní",J146,0)</f>
        <v>193</v>
      </c>
      <c r="BF146" s="127">
        <f>IF(N146="snížená",J146,0)</f>
        <v>0</v>
      </c>
      <c r="BG146" s="127">
        <f>IF(N146="zákl. přenesená",J146,0)</f>
        <v>0</v>
      </c>
      <c r="BH146" s="127">
        <f>IF(N146="sníž. přenesená",J146,0)</f>
        <v>0</v>
      </c>
      <c r="BI146" s="127">
        <f>IF(N146="nulová",J146,0)</f>
        <v>0</v>
      </c>
      <c r="BJ146" s="9" t="s">
        <v>75</v>
      </c>
      <c r="BK146" s="127">
        <f>ROUND(I146*H146,2)</f>
        <v>193</v>
      </c>
      <c r="BL146" s="9" t="s">
        <v>104</v>
      </c>
      <c r="BM146" s="9" t="s">
        <v>270</v>
      </c>
    </row>
    <row r="147" spans="2:65" s="1" customFormat="1" ht="39">
      <c r="B147" s="23"/>
      <c r="C147" s="24"/>
      <c r="D147" s="128" t="s">
        <v>107</v>
      </c>
      <c r="E147" s="24"/>
      <c r="F147" s="129" t="s">
        <v>271</v>
      </c>
      <c r="G147" s="24"/>
      <c r="H147" s="24"/>
      <c r="I147" s="24"/>
      <c r="J147" s="24"/>
      <c r="K147" s="24"/>
      <c r="L147" s="27"/>
      <c r="M147" s="130"/>
      <c r="N147" s="50"/>
      <c r="O147" s="50"/>
      <c r="P147" s="50"/>
      <c r="Q147" s="50"/>
      <c r="R147" s="50"/>
      <c r="S147" s="50"/>
      <c r="T147" s="51"/>
      <c r="AT147" s="9" t="s">
        <v>107</v>
      </c>
      <c r="AU147" s="9" t="s">
        <v>67</v>
      </c>
    </row>
    <row r="148" spans="2:65" s="1" customFormat="1" ht="22.5" customHeight="1">
      <c r="B148" s="23"/>
      <c r="C148" s="118" t="s">
        <v>272</v>
      </c>
      <c r="D148" s="118" t="s">
        <v>99</v>
      </c>
      <c r="E148" s="119" t="s">
        <v>273</v>
      </c>
      <c r="F148" s="120" t="s">
        <v>274</v>
      </c>
      <c r="G148" s="121" t="s">
        <v>102</v>
      </c>
      <c r="H148" s="122">
        <v>1</v>
      </c>
      <c r="I148" s="123">
        <v>216</v>
      </c>
      <c r="J148" s="123">
        <f>ROUND(I148*H148,2)</f>
        <v>216</v>
      </c>
      <c r="K148" s="120" t="s">
        <v>103</v>
      </c>
      <c r="L148" s="27"/>
      <c r="M148" s="49" t="s">
        <v>1</v>
      </c>
      <c r="N148" s="124" t="s">
        <v>38</v>
      </c>
      <c r="O148" s="125">
        <v>0</v>
      </c>
      <c r="P148" s="125">
        <f>O148*H148</f>
        <v>0</v>
      </c>
      <c r="Q148" s="125">
        <v>0</v>
      </c>
      <c r="R148" s="125">
        <f>Q148*H148</f>
        <v>0</v>
      </c>
      <c r="S148" s="125">
        <v>0</v>
      </c>
      <c r="T148" s="126">
        <f>S148*H148</f>
        <v>0</v>
      </c>
      <c r="AR148" s="9" t="s">
        <v>104</v>
      </c>
      <c r="AT148" s="9" t="s">
        <v>99</v>
      </c>
      <c r="AU148" s="9" t="s">
        <v>67</v>
      </c>
      <c r="AY148" s="9" t="s">
        <v>105</v>
      </c>
      <c r="BE148" s="127">
        <f>IF(N148="základní",J148,0)</f>
        <v>216</v>
      </c>
      <c r="BF148" s="127">
        <f>IF(N148="snížená",J148,0)</f>
        <v>0</v>
      </c>
      <c r="BG148" s="127">
        <f>IF(N148="zákl. přenesená",J148,0)</f>
        <v>0</v>
      </c>
      <c r="BH148" s="127">
        <f>IF(N148="sníž. přenesená",J148,0)</f>
        <v>0</v>
      </c>
      <c r="BI148" s="127">
        <f>IF(N148="nulová",J148,0)</f>
        <v>0</v>
      </c>
      <c r="BJ148" s="9" t="s">
        <v>75</v>
      </c>
      <c r="BK148" s="127">
        <f>ROUND(I148*H148,2)</f>
        <v>216</v>
      </c>
      <c r="BL148" s="9" t="s">
        <v>104</v>
      </c>
      <c r="BM148" s="9" t="s">
        <v>275</v>
      </c>
    </row>
    <row r="149" spans="2:65" s="1" customFormat="1" ht="39">
      <c r="B149" s="23"/>
      <c r="C149" s="24"/>
      <c r="D149" s="128" t="s">
        <v>107</v>
      </c>
      <c r="E149" s="24"/>
      <c r="F149" s="129" t="s">
        <v>276</v>
      </c>
      <c r="G149" s="24"/>
      <c r="H149" s="24"/>
      <c r="I149" s="24"/>
      <c r="J149" s="24"/>
      <c r="K149" s="24"/>
      <c r="L149" s="27"/>
      <c r="M149" s="130"/>
      <c r="N149" s="50"/>
      <c r="O149" s="50"/>
      <c r="P149" s="50"/>
      <c r="Q149" s="50"/>
      <c r="R149" s="50"/>
      <c r="S149" s="50"/>
      <c r="T149" s="51"/>
      <c r="AT149" s="9" t="s">
        <v>107</v>
      </c>
      <c r="AU149" s="9" t="s">
        <v>67</v>
      </c>
    </row>
    <row r="150" spans="2:65" s="1" customFormat="1" ht="22.5" customHeight="1">
      <c r="B150" s="23"/>
      <c r="C150" s="118" t="s">
        <v>277</v>
      </c>
      <c r="D150" s="118" t="s">
        <v>99</v>
      </c>
      <c r="E150" s="119" t="s">
        <v>278</v>
      </c>
      <c r="F150" s="120" t="s">
        <v>279</v>
      </c>
      <c r="G150" s="121" t="s">
        <v>102</v>
      </c>
      <c r="H150" s="122">
        <v>1</v>
      </c>
      <c r="I150" s="123">
        <v>225</v>
      </c>
      <c r="J150" s="123">
        <f>ROUND(I150*H150,2)</f>
        <v>225</v>
      </c>
      <c r="K150" s="120" t="s">
        <v>103</v>
      </c>
      <c r="L150" s="27"/>
      <c r="M150" s="49" t="s">
        <v>1</v>
      </c>
      <c r="N150" s="124" t="s">
        <v>38</v>
      </c>
      <c r="O150" s="125">
        <v>0</v>
      </c>
      <c r="P150" s="125">
        <f>O150*H150</f>
        <v>0</v>
      </c>
      <c r="Q150" s="125">
        <v>0</v>
      </c>
      <c r="R150" s="125">
        <f>Q150*H150</f>
        <v>0</v>
      </c>
      <c r="S150" s="125">
        <v>0</v>
      </c>
      <c r="T150" s="126">
        <f>S150*H150</f>
        <v>0</v>
      </c>
      <c r="AR150" s="9" t="s">
        <v>104</v>
      </c>
      <c r="AT150" s="9" t="s">
        <v>99</v>
      </c>
      <c r="AU150" s="9" t="s">
        <v>67</v>
      </c>
      <c r="AY150" s="9" t="s">
        <v>105</v>
      </c>
      <c r="BE150" s="127">
        <f>IF(N150="základní",J150,0)</f>
        <v>225</v>
      </c>
      <c r="BF150" s="127">
        <f>IF(N150="snížená",J150,0)</f>
        <v>0</v>
      </c>
      <c r="BG150" s="127">
        <f>IF(N150="zákl. přenesená",J150,0)</f>
        <v>0</v>
      </c>
      <c r="BH150" s="127">
        <f>IF(N150="sníž. přenesená",J150,0)</f>
        <v>0</v>
      </c>
      <c r="BI150" s="127">
        <f>IF(N150="nulová",J150,0)</f>
        <v>0</v>
      </c>
      <c r="BJ150" s="9" t="s">
        <v>75</v>
      </c>
      <c r="BK150" s="127">
        <f>ROUND(I150*H150,2)</f>
        <v>225</v>
      </c>
      <c r="BL150" s="9" t="s">
        <v>104</v>
      </c>
      <c r="BM150" s="9" t="s">
        <v>280</v>
      </c>
    </row>
    <row r="151" spans="2:65" s="1" customFormat="1" ht="39">
      <c r="B151" s="23"/>
      <c r="C151" s="24"/>
      <c r="D151" s="128" t="s">
        <v>107</v>
      </c>
      <c r="E151" s="24"/>
      <c r="F151" s="129" t="s">
        <v>281</v>
      </c>
      <c r="G151" s="24"/>
      <c r="H151" s="24"/>
      <c r="I151" s="24"/>
      <c r="J151" s="24"/>
      <c r="K151" s="24"/>
      <c r="L151" s="27"/>
      <c r="M151" s="130"/>
      <c r="N151" s="50"/>
      <c r="O151" s="50"/>
      <c r="P151" s="50"/>
      <c r="Q151" s="50"/>
      <c r="R151" s="50"/>
      <c r="S151" s="50"/>
      <c r="T151" s="51"/>
      <c r="AT151" s="9" t="s">
        <v>107</v>
      </c>
      <c r="AU151" s="9" t="s">
        <v>67</v>
      </c>
    </row>
    <row r="152" spans="2:65" s="1" customFormat="1" ht="22.5" customHeight="1">
      <c r="B152" s="23"/>
      <c r="C152" s="118" t="s">
        <v>282</v>
      </c>
      <c r="D152" s="118" t="s">
        <v>99</v>
      </c>
      <c r="E152" s="119" t="s">
        <v>283</v>
      </c>
      <c r="F152" s="120" t="s">
        <v>284</v>
      </c>
      <c r="G152" s="121" t="s">
        <v>102</v>
      </c>
      <c r="H152" s="122">
        <v>1</v>
      </c>
      <c r="I152" s="123">
        <v>225</v>
      </c>
      <c r="J152" s="123">
        <f>ROUND(I152*H152,2)</f>
        <v>225</v>
      </c>
      <c r="K152" s="120" t="s">
        <v>103</v>
      </c>
      <c r="L152" s="27"/>
      <c r="M152" s="49" t="s">
        <v>1</v>
      </c>
      <c r="N152" s="124" t="s">
        <v>38</v>
      </c>
      <c r="O152" s="125">
        <v>0</v>
      </c>
      <c r="P152" s="125">
        <f>O152*H152</f>
        <v>0</v>
      </c>
      <c r="Q152" s="125">
        <v>0</v>
      </c>
      <c r="R152" s="125">
        <f>Q152*H152</f>
        <v>0</v>
      </c>
      <c r="S152" s="125">
        <v>0</v>
      </c>
      <c r="T152" s="126">
        <f>S152*H152</f>
        <v>0</v>
      </c>
      <c r="AR152" s="9" t="s">
        <v>104</v>
      </c>
      <c r="AT152" s="9" t="s">
        <v>99</v>
      </c>
      <c r="AU152" s="9" t="s">
        <v>67</v>
      </c>
      <c r="AY152" s="9" t="s">
        <v>105</v>
      </c>
      <c r="BE152" s="127">
        <f>IF(N152="základní",J152,0)</f>
        <v>225</v>
      </c>
      <c r="BF152" s="127">
        <f>IF(N152="snížená",J152,0)</f>
        <v>0</v>
      </c>
      <c r="BG152" s="127">
        <f>IF(N152="zákl. přenesená",J152,0)</f>
        <v>0</v>
      </c>
      <c r="BH152" s="127">
        <f>IF(N152="sníž. přenesená",J152,0)</f>
        <v>0</v>
      </c>
      <c r="BI152" s="127">
        <f>IF(N152="nulová",J152,0)</f>
        <v>0</v>
      </c>
      <c r="BJ152" s="9" t="s">
        <v>75</v>
      </c>
      <c r="BK152" s="127">
        <f>ROUND(I152*H152,2)</f>
        <v>225</v>
      </c>
      <c r="BL152" s="9" t="s">
        <v>104</v>
      </c>
      <c r="BM152" s="9" t="s">
        <v>285</v>
      </c>
    </row>
    <row r="153" spans="2:65" s="1" customFormat="1" ht="39">
      <c r="B153" s="23"/>
      <c r="C153" s="24"/>
      <c r="D153" s="128" t="s">
        <v>107</v>
      </c>
      <c r="E153" s="24"/>
      <c r="F153" s="129" t="s">
        <v>286</v>
      </c>
      <c r="G153" s="24"/>
      <c r="H153" s="24"/>
      <c r="I153" s="24"/>
      <c r="J153" s="24"/>
      <c r="K153" s="24"/>
      <c r="L153" s="27"/>
      <c r="M153" s="130"/>
      <c r="N153" s="50"/>
      <c r="O153" s="50"/>
      <c r="P153" s="50"/>
      <c r="Q153" s="50"/>
      <c r="R153" s="50"/>
      <c r="S153" s="50"/>
      <c r="T153" s="51"/>
      <c r="AT153" s="9" t="s">
        <v>107</v>
      </c>
      <c r="AU153" s="9" t="s">
        <v>67</v>
      </c>
    </row>
    <row r="154" spans="2:65" s="1" customFormat="1" ht="22.5" customHeight="1">
      <c r="B154" s="23"/>
      <c r="C154" s="118" t="s">
        <v>287</v>
      </c>
      <c r="D154" s="118" t="s">
        <v>99</v>
      </c>
      <c r="E154" s="119" t="s">
        <v>288</v>
      </c>
      <c r="F154" s="120" t="s">
        <v>289</v>
      </c>
      <c r="G154" s="121" t="s">
        <v>102</v>
      </c>
      <c r="H154" s="122">
        <v>1</v>
      </c>
      <c r="I154" s="123">
        <v>229</v>
      </c>
      <c r="J154" s="123">
        <f>ROUND(I154*H154,2)</f>
        <v>229</v>
      </c>
      <c r="K154" s="120" t="s">
        <v>103</v>
      </c>
      <c r="L154" s="27"/>
      <c r="M154" s="49" t="s">
        <v>1</v>
      </c>
      <c r="N154" s="124" t="s">
        <v>38</v>
      </c>
      <c r="O154" s="125">
        <v>0</v>
      </c>
      <c r="P154" s="125">
        <f>O154*H154</f>
        <v>0</v>
      </c>
      <c r="Q154" s="125">
        <v>0</v>
      </c>
      <c r="R154" s="125">
        <f>Q154*H154</f>
        <v>0</v>
      </c>
      <c r="S154" s="125">
        <v>0</v>
      </c>
      <c r="T154" s="126">
        <f>S154*H154</f>
        <v>0</v>
      </c>
      <c r="AR154" s="9" t="s">
        <v>104</v>
      </c>
      <c r="AT154" s="9" t="s">
        <v>99</v>
      </c>
      <c r="AU154" s="9" t="s">
        <v>67</v>
      </c>
      <c r="AY154" s="9" t="s">
        <v>105</v>
      </c>
      <c r="BE154" s="127">
        <f>IF(N154="základní",J154,0)</f>
        <v>229</v>
      </c>
      <c r="BF154" s="127">
        <f>IF(N154="snížená",J154,0)</f>
        <v>0</v>
      </c>
      <c r="BG154" s="127">
        <f>IF(N154="zákl. přenesená",J154,0)</f>
        <v>0</v>
      </c>
      <c r="BH154" s="127">
        <f>IF(N154="sníž. přenesená",J154,0)</f>
        <v>0</v>
      </c>
      <c r="BI154" s="127">
        <f>IF(N154="nulová",J154,0)</f>
        <v>0</v>
      </c>
      <c r="BJ154" s="9" t="s">
        <v>75</v>
      </c>
      <c r="BK154" s="127">
        <f>ROUND(I154*H154,2)</f>
        <v>229</v>
      </c>
      <c r="BL154" s="9" t="s">
        <v>104</v>
      </c>
      <c r="BM154" s="9" t="s">
        <v>290</v>
      </c>
    </row>
    <row r="155" spans="2:65" s="1" customFormat="1" ht="39">
      <c r="B155" s="23"/>
      <c r="C155" s="24"/>
      <c r="D155" s="128" t="s">
        <v>107</v>
      </c>
      <c r="E155" s="24"/>
      <c r="F155" s="129" t="s">
        <v>291</v>
      </c>
      <c r="G155" s="24"/>
      <c r="H155" s="24"/>
      <c r="I155" s="24"/>
      <c r="J155" s="24"/>
      <c r="K155" s="24"/>
      <c r="L155" s="27"/>
      <c r="M155" s="130"/>
      <c r="N155" s="50"/>
      <c r="O155" s="50"/>
      <c r="P155" s="50"/>
      <c r="Q155" s="50"/>
      <c r="R155" s="50"/>
      <c r="S155" s="50"/>
      <c r="T155" s="51"/>
      <c r="AT155" s="9" t="s">
        <v>107</v>
      </c>
      <c r="AU155" s="9" t="s">
        <v>67</v>
      </c>
    </row>
    <row r="156" spans="2:65" s="1" customFormat="1" ht="22.5" customHeight="1">
      <c r="B156" s="23"/>
      <c r="C156" s="118" t="s">
        <v>292</v>
      </c>
      <c r="D156" s="118" t="s">
        <v>99</v>
      </c>
      <c r="E156" s="119" t="s">
        <v>293</v>
      </c>
      <c r="F156" s="120" t="s">
        <v>294</v>
      </c>
      <c r="G156" s="121" t="s">
        <v>102</v>
      </c>
      <c r="H156" s="122">
        <v>1</v>
      </c>
      <c r="I156" s="123">
        <v>252</v>
      </c>
      <c r="J156" s="123">
        <f>ROUND(I156*H156,2)</f>
        <v>252</v>
      </c>
      <c r="K156" s="120" t="s">
        <v>103</v>
      </c>
      <c r="L156" s="27"/>
      <c r="M156" s="49" t="s">
        <v>1</v>
      </c>
      <c r="N156" s="124" t="s">
        <v>38</v>
      </c>
      <c r="O156" s="125">
        <v>0</v>
      </c>
      <c r="P156" s="125">
        <f>O156*H156</f>
        <v>0</v>
      </c>
      <c r="Q156" s="125">
        <v>0</v>
      </c>
      <c r="R156" s="125">
        <f>Q156*H156</f>
        <v>0</v>
      </c>
      <c r="S156" s="125">
        <v>0</v>
      </c>
      <c r="T156" s="126">
        <f>S156*H156</f>
        <v>0</v>
      </c>
      <c r="AR156" s="9" t="s">
        <v>104</v>
      </c>
      <c r="AT156" s="9" t="s">
        <v>99</v>
      </c>
      <c r="AU156" s="9" t="s">
        <v>67</v>
      </c>
      <c r="AY156" s="9" t="s">
        <v>105</v>
      </c>
      <c r="BE156" s="127">
        <f>IF(N156="základní",J156,0)</f>
        <v>252</v>
      </c>
      <c r="BF156" s="127">
        <f>IF(N156="snížená",J156,0)</f>
        <v>0</v>
      </c>
      <c r="BG156" s="127">
        <f>IF(N156="zákl. přenesená",J156,0)</f>
        <v>0</v>
      </c>
      <c r="BH156" s="127">
        <f>IF(N156="sníž. přenesená",J156,0)</f>
        <v>0</v>
      </c>
      <c r="BI156" s="127">
        <f>IF(N156="nulová",J156,0)</f>
        <v>0</v>
      </c>
      <c r="BJ156" s="9" t="s">
        <v>75</v>
      </c>
      <c r="BK156" s="127">
        <f>ROUND(I156*H156,2)</f>
        <v>252</v>
      </c>
      <c r="BL156" s="9" t="s">
        <v>104</v>
      </c>
      <c r="BM156" s="9" t="s">
        <v>295</v>
      </c>
    </row>
    <row r="157" spans="2:65" s="1" customFormat="1" ht="39">
      <c r="B157" s="23"/>
      <c r="C157" s="24"/>
      <c r="D157" s="128" t="s">
        <v>107</v>
      </c>
      <c r="E157" s="24"/>
      <c r="F157" s="129" t="s">
        <v>296</v>
      </c>
      <c r="G157" s="24"/>
      <c r="H157" s="24"/>
      <c r="I157" s="24"/>
      <c r="J157" s="24"/>
      <c r="K157" s="24"/>
      <c r="L157" s="27"/>
      <c r="M157" s="130"/>
      <c r="N157" s="50"/>
      <c r="O157" s="50"/>
      <c r="P157" s="50"/>
      <c r="Q157" s="50"/>
      <c r="R157" s="50"/>
      <c r="S157" s="50"/>
      <c r="T157" s="51"/>
      <c r="AT157" s="9" t="s">
        <v>107</v>
      </c>
      <c r="AU157" s="9" t="s">
        <v>67</v>
      </c>
    </row>
    <row r="158" spans="2:65" s="1" customFormat="1" ht="22.5" customHeight="1">
      <c r="B158" s="23"/>
      <c r="C158" s="118" t="s">
        <v>297</v>
      </c>
      <c r="D158" s="118" t="s">
        <v>99</v>
      </c>
      <c r="E158" s="119" t="s">
        <v>298</v>
      </c>
      <c r="F158" s="120" t="s">
        <v>299</v>
      </c>
      <c r="G158" s="121" t="s">
        <v>102</v>
      </c>
      <c r="H158" s="122">
        <v>1</v>
      </c>
      <c r="I158" s="123">
        <v>261</v>
      </c>
      <c r="J158" s="123">
        <f>ROUND(I158*H158,2)</f>
        <v>261</v>
      </c>
      <c r="K158" s="120" t="s">
        <v>103</v>
      </c>
      <c r="L158" s="27"/>
      <c r="M158" s="49" t="s">
        <v>1</v>
      </c>
      <c r="N158" s="124" t="s">
        <v>38</v>
      </c>
      <c r="O158" s="125">
        <v>0</v>
      </c>
      <c r="P158" s="125">
        <f>O158*H158</f>
        <v>0</v>
      </c>
      <c r="Q158" s="125">
        <v>0</v>
      </c>
      <c r="R158" s="125">
        <f>Q158*H158</f>
        <v>0</v>
      </c>
      <c r="S158" s="125">
        <v>0</v>
      </c>
      <c r="T158" s="126">
        <f>S158*H158</f>
        <v>0</v>
      </c>
      <c r="AR158" s="9" t="s">
        <v>104</v>
      </c>
      <c r="AT158" s="9" t="s">
        <v>99</v>
      </c>
      <c r="AU158" s="9" t="s">
        <v>67</v>
      </c>
      <c r="AY158" s="9" t="s">
        <v>105</v>
      </c>
      <c r="BE158" s="127">
        <f>IF(N158="základní",J158,0)</f>
        <v>261</v>
      </c>
      <c r="BF158" s="127">
        <f>IF(N158="snížená",J158,0)</f>
        <v>0</v>
      </c>
      <c r="BG158" s="127">
        <f>IF(N158="zákl. přenesená",J158,0)</f>
        <v>0</v>
      </c>
      <c r="BH158" s="127">
        <f>IF(N158="sníž. přenesená",J158,0)</f>
        <v>0</v>
      </c>
      <c r="BI158" s="127">
        <f>IF(N158="nulová",J158,0)</f>
        <v>0</v>
      </c>
      <c r="BJ158" s="9" t="s">
        <v>75</v>
      </c>
      <c r="BK158" s="127">
        <f>ROUND(I158*H158,2)</f>
        <v>261</v>
      </c>
      <c r="BL158" s="9" t="s">
        <v>104</v>
      </c>
      <c r="BM158" s="9" t="s">
        <v>300</v>
      </c>
    </row>
    <row r="159" spans="2:65" s="1" customFormat="1" ht="39">
      <c r="B159" s="23"/>
      <c r="C159" s="24"/>
      <c r="D159" s="128" t="s">
        <v>107</v>
      </c>
      <c r="E159" s="24"/>
      <c r="F159" s="129" t="s">
        <v>301</v>
      </c>
      <c r="G159" s="24"/>
      <c r="H159" s="24"/>
      <c r="I159" s="24"/>
      <c r="J159" s="24"/>
      <c r="K159" s="24"/>
      <c r="L159" s="27"/>
      <c r="M159" s="130"/>
      <c r="N159" s="50"/>
      <c r="O159" s="50"/>
      <c r="P159" s="50"/>
      <c r="Q159" s="50"/>
      <c r="R159" s="50"/>
      <c r="S159" s="50"/>
      <c r="T159" s="51"/>
      <c r="AT159" s="9" t="s">
        <v>107</v>
      </c>
      <c r="AU159" s="9" t="s">
        <v>67</v>
      </c>
    </row>
    <row r="160" spans="2:65" s="1" customFormat="1" ht="22.5" customHeight="1">
      <c r="B160" s="23"/>
      <c r="C160" s="118" t="s">
        <v>302</v>
      </c>
      <c r="D160" s="118" t="s">
        <v>99</v>
      </c>
      <c r="E160" s="119" t="s">
        <v>303</v>
      </c>
      <c r="F160" s="120" t="s">
        <v>304</v>
      </c>
      <c r="G160" s="121" t="s">
        <v>102</v>
      </c>
      <c r="H160" s="122">
        <v>1</v>
      </c>
      <c r="I160" s="123">
        <v>231</v>
      </c>
      <c r="J160" s="123">
        <f>ROUND(I160*H160,2)</f>
        <v>231</v>
      </c>
      <c r="K160" s="120" t="s">
        <v>103</v>
      </c>
      <c r="L160" s="27"/>
      <c r="M160" s="49" t="s">
        <v>1</v>
      </c>
      <c r="N160" s="124" t="s">
        <v>38</v>
      </c>
      <c r="O160" s="125">
        <v>0</v>
      </c>
      <c r="P160" s="125">
        <f>O160*H160</f>
        <v>0</v>
      </c>
      <c r="Q160" s="125">
        <v>0</v>
      </c>
      <c r="R160" s="125">
        <f>Q160*H160</f>
        <v>0</v>
      </c>
      <c r="S160" s="125">
        <v>0</v>
      </c>
      <c r="T160" s="126">
        <f>S160*H160</f>
        <v>0</v>
      </c>
      <c r="AR160" s="9" t="s">
        <v>104</v>
      </c>
      <c r="AT160" s="9" t="s">
        <v>99</v>
      </c>
      <c r="AU160" s="9" t="s">
        <v>67</v>
      </c>
      <c r="AY160" s="9" t="s">
        <v>105</v>
      </c>
      <c r="BE160" s="127">
        <f>IF(N160="základní",J160,0)</f>
        <v>231</v>
      </c>
      <c r="BF160" s="127">
        <f>IF(N160="snížená",J160,0)</f>
        <v>0</v>
      </c>
      <c r="BG160" s="127">
        <f>IF(N160="zákl. přenesená",J160,0)</f>
        <v>0</v>
      </c>
      <c r="BH160" s="127">
        <f>IF(N160="sníž. přenesená",J160,0)</f>
        <v>0</v>
      </c>
      <c r="BI160" s="127">
        <f>IF(N160="nulová",J160,0)</f>
        <v>0</v>
      </c>
      <c r="BJ160" s="9" t="s">
        <v>75</v>
      </c>
      <c r="BK160" s="127">
        <f>ROUND(I160*H160,2)</f>
        <v>231</v>
      </c>
      <c r="BL160" s="9" t="s">
        <v>104</v>
      </c>
      <c r="BM160" s="9" t="s">
        <v>305</v>
      </c>
    </row>
    <row r="161" spans="2:65" s="1" customFormat="1" ht="39">
      <c r="B161" s="23"/>
      <c r="C161" s="24"/>
      <c r="D161" s="128" t="s">
        <v>107</v>
      </c>
      <c r="E161" s="24"/>
      <c r="F161" s="129" t="s">
        <v>306</v>
      </c>
      <c r="G161" s="24"/>
      <c r="H161" s="24"/>
      <c r="I161" s="24"/>
      <c r="J161" s="24"/>
      <c r="K161" s="24"/>
      <c r="L161" s="27"/>
      <c r="M161" s="130"/>
      <c r="N161" s="50"/>
      <c r="O161" s="50"/>
      <c r="P161" s="50"/>
      <c r="Q161" s="50"/>
      <c r="R161" s="50"/>
      <c r="S161" s="50"/>
      <c r="T161" s="51"/>
      <c r="AT161" s="9" t="s">
        <v>107</v>
      </c>
      <c r="AU161" s="9" t="s">
        <v>67</v>
      </c>
    </row>
    <row r="162" spans="2:65" s="1" customFormat="1" ht="22.5" customHeight="1">
      <c r="B162" s="23"/>
      <c r="C162" s="118" t="s">
        <v>307</v>
      </c>
      <c r="D162" s="118" t="s">
        <v>99</v>
      </c>
      <c r="E162" s="119" t="s">
        <v>308</v>
      </c>
      <c r="F162" s="120" t="s">
        <v>309</v>
      </c>
      <c r="G162" s="121" t="s">
        <v>102</v>
      </c>
      <c r="H162" s="122">
        <v>1</v>
      </c>
      <c r="I162" s="123">
        <v>239</v>
      </c>
      <c r="J162" s="123">
        <f>ROUND(I162*H162,2)</f>
        <v>239</v>
      </c>
      <c r="K162" s="120" t="s">
        <v>103</v>
      </c>
      <c r="L162" s="27"/>
      <c r="M162" s="49" t="s">
        <v>1</v>
      </c>
      <c r="N162" s="124" t="s">
        <v>38</v>
      </c>
      <c r="O162" s="125">
        <v>0</v>
      </c>
      <c r="P162" s="125">
        <f>O162*H162</f>
        <v>0</v>
      </c>
      <c r="Q162" s="125">
        <v>0</v>
      </c>
      <c r="R162" s="125">
        <f>Q162*H162</f>
        <v>0</v>
      </c>
      <c r="S162" s="125">
        <v>0</v>
      </c>
      <c r="T162" s="126">
        <f>S162*H162</f>
        <v>0</v>
      </c>
      <c r="AR162" s="9" t="s">
        <v>104</v>
      </c>
      <c r="AT162" s="9" t="s">
        <v>99</v>
      </c>
      <c r="AU162" s="9" t="s">
        <v>67</v>
      </c>
      <c r="AY162" s="9" t="s">
        <v>105</v>
      </c>
      <c r="BE162" s="127">
        <f>IF(N162="základní",J162,0)</f>
        <v>239</v>
      </c>
      <c r="BF162" s="127">
        <f>IF(N162="snížená",J162,0)</f>
        <v>0</v>
      </c>
      <c r="BG162" s="127">
        <f>IF(N162="zákl. přenesená",J162,0)</f>
        <v>0</v>
      </c>
      <c r="BH162" s="127">
        <f>IF(N162="sníž. přenesená",J162,0)</f>
        <v>0</v>
      </c>
      <c r="BI162" s="127">
        <f>IF(N162="nulová",J162,0)</f>
        <v>0</v>
      </c>
      <c r="BJ162" s="9" t="s">
        <v>75</v>
      </c>
      <c r="BK162" s="127">
        <f>ROUND(I162*H162,2)</f>
        <v>239</v>
      </c>
      <c r="BL162" s="9" t="s">
        <v>104</v>
      </c>
      <c r="BM162" s="9" t="s">
        <v>310</v>
      </c>
    </row>
    <row r="163" spans="2:65" s="1" customFormat="1" ht="39">
      <c r="B163" s="23"/>
      <c r="C163" s="24"/>
      <c r="D163" s="128" t="s">
        <v>107</v>
      </c>
      <c r="E163" s="24"/>
      <c r="F163" s="129" t="s">
        <v>311</v>
      </c>
      <c r="G163" s="24"/>
      <c r="H163" s="24"/>
      <c r="I163" s="24"/>
      <c r="J163" s="24"/>
      <c r="K163" s="24"/>
      <c r="L163" s="27"/>
      <c r="M163" s="130"/>
      <c r="N163" s="50"/>
      <c r="O163" s="50"/>
      <c r="P163" s="50"/>
      <c r="Q163" s="50"/>
      <c r="R163" s="50"/>
      <c r="S163" s="50"/>
      <c r="T163" s="51"/>
      <c r="AT163" s="9" t="s">
        <v>107</v>
      </c>
      <c r="AU163" s="9" t="s">
        <v>67</v>
      </c>
    </row>
    <row r="164" spans="2:65" s="1" customFormat="1" ht="22.5" customHeight="1">
      <c r="B164" s="23"/>
      <c r="C164" s="118" t="s">
        <v>312</v>
      </c>
      <c r="D164" s="118" t="s">
        <v>99</v>
      </c>
      <c r="E164" s="119" t="s">
        <v>313</v>
      </c>
      <c r="F164" s="120" t="s">
        <v>314</v>
      </c>
      <c r="G164" s="121" t="s">
        <v>102</v>
      </c>
      <c r="H164" s="122">
        <v>1</v>
      </c>
      <c r="I164" s="123">
        <v>225</v>
      </c>
      <c r="J164" s="123">
        <f>ROUND(I164*H164,2)</f>
        <v>225</v>
      </c>
      <c r="K164" s="120" t="s">
        <v>103</v>
      </c>
      <c r="L164" s="27"/>
      <c r="M164" s="49" t="s">
        <v>1</v>
      </c>
      <c r="N164" s="124" t="s">
        <v>38</v>
      </c>
      <c r="O164" s="125">
        <v>0</v>
      </c>
      <c r="P164" s="125">
        <f>O164*H164</f>
        <v>0</v>
      </c>
      <c r="Q164" s="125">
        <v>0</v>
      </c>
      <c r="R164" s="125">
        <f>Q164*H164</f>
        <v>0</v>
      </c>
      <c r="S164" s="125">
        <v>0</v>
      </c>
      <c r="T164" s="126">
        <f>S164*H164</f>
        <v>0</v>
      </c>
      <c r="AR164" s="9" t="s">
        <v>104</v>
      </c>
      <c r="AT164" s="9" t="s">
        <v>99</v>
      </c>
      <c r="AU164" s="9" t="s">
        <v>67</v>
      </c>
      <c r="AY164" s="9" t="s">
        <v>105</v>
      </c>
      <c r="BE164" s="127">
        <f>IF(N164="základní",J164,0)</f>
        <v>225</v>
      </c>
      <c r="BF164" s="127">
        <f>IF(N164="snížená",J164,0)</f>
        <v>0</v>
      </c>
      <c r="BG164" s="127">
        <f>IF(N164="zákl. přenesená",J164,0)</f>
        <v>0</v>
      </c>
      <c r="BH164" s="127">
        <f>IF(N164="sníž. přenesená",J164,0)</f>
        <v>0</v>
      </c>
      <c r="BI164" s="127">
        <f>IF(N164="nulová",J164,0)</f>
        <v>0</v>
      </c>
      <c r="BJ164" s="9" t="s">
        <v>75</v>
      </c>
      <c r="BK164" s="127">
        <f>ROUND(I164*H164,2)</f>
        <v>225</v>
      </c>
      <c r="BL164" s="9" t="s">
        <v>104</v>
      </c>
      <c r="BM164" s="9" t="s">
        <v>315</v>
      </c>
    </row>
    <row r="165" spans="2:65" s="1" customFormat="1" ht="39">
      <c r="B165" s="23"/>
      <c r="C165" s="24"/>
      <c r="D165" s="128" t="s">
        <v>107</v>
      </c>
      <c r="E165" s="24"/>
      <c r="F165" s="129" t="s">
        <v>316</v>
      </c>
      <c r="G165" s="24"/>
      <c r="H165" s="24"/>
      <c r="I165" s="24"/>
      <c r="J165" s="24"/>
      <c r="K165" s="24"/>
      <c r="L165" s="27"/>
      <c r="M165" s="130"/>
      <c r="N165" s="50"/>
      <c r="O165" s="50"/>
      <c r="P165" s="50"/>
      <c r="Q165" s="50"/>
      <c r="R165" s="50"/>
      <c r="S165" s="50"/>
      <c r="T165" s="51"/>
      <c r="AT165" s="9" t="s">
        <v>107</v>
      </c>
      <c r="AU165" s="9" t="s">
        <v>67</v>
      </c>
    </row>
    <row r="166" spans="2:65" s="1" customFormat="1" ht="22.5" customHeight="1">
      <c r="B166" s="23"/>
      <c r="C166" s="118" t="s">
        <v>317</v>
      </c>
      <c r="D166" s="118" t="s">
        <v>99</v>
      </c>
      <c r="E166" s="119" t="s">
        <v>318</v>
      </c>
      <c r="F166" s="120" t="s">
        <v>319</v>
      </c>
      <c r="G166" s="121" t="s">
        <v>102</v>
      </c>
      <c r="H166" s="122">
        <v>1</v>
      </c>
      <c r="I166" s="123">
        <v>229</v>
      </c>
      <c r="J166" s="123">
        <f>ROUND(I166*H166,2)</f>
        <v>229</v>
      </c>
      <c r="K166" s="120" t="s">
        <v>103</v>
      </c>
      <c r="L166" s="27"/>
      <c r="M166" s="49" t="s">
        <v>1</v>
      </c>
      <c r="N166" s="124" t="s">
        <v>38</v>
      </c>
      <c r="O166" s="125">
        <v>0</v>
      </c>
      <c r="P166" s="125">
        <f>O166*H166</f>
        <v>0</v>
      </c>
      <c r="Q166" s="125">
        <v>0</v>
      </c>
      <c r="R166" s="125">
        <f>Q166*H166</f>
        <v>0</v>
      </c>
      <c r="S166" s="125">
        <v>0</v>
      </c>
      <c r="T166" s="126">
        <f>S166*H166</f>
        <v>0</v>
      </c>
      <c r="AR166" s="9" t="s">
        <v>104</v>
      </c>
      <c r="AT166" s="9" t="s">
        <v>99</v>
      </c>
      <c r="AU166" s="9" t="s">
        <v>67</v>
      </c>
      <c r="AY166" s="9" t="s">
        <v>105</v>
      </c>
      <c r="BE166" s="127">
        <f>IF(N166="základní",J166,0)</f>
        <v>229</v>
      </c>
      <c r="BF166" s="127">
        <f>IF(N166="snížená",J166,0)</f>
        <v>0</v>
      </c>
      <c r="BG166" s="127">
        <f>IF(N166="zákl. přenesená",J166,0)</f>
        <v>0</v>
      </c>
      <c r="BH166" s="127">
        <f>IF(N166="sníž. přenesená",J166,0)</f>
        <v>0</v>
      </c>
      <c r="BI166" s="127">
        <f>IF(N166="nulová",J166,0)</f>
        <v>0</v>
      </c>
      <c r="BJ166" s="9" t="s">
        <v>75</v>
      </c>
      <c r="BK166" s="127">
        <f>ROUND(I166*H166,2)</f>
        <v>229</v>
      </c>
      <c r="BL166" s="9" t="s">
        <v>104</v>
      </c>
      <c r="BM166" s="9" t="s">
        <v>320</v>
      </c>
    </row>
    <row r="167" spans="2:65" s="1" customFormat="1" ht="39">
      <c r="B167" s="23"/>
      <c r="C167" s="24"/>
      <c r="D167" s="128" t="s">
        <v>107</v>
      </c>
      <c r="E167" s="24"/>
      <c r="F167" s="129" t="s">
        <v>321</v>
      </c>
      <c r="G167" s="24"/>
      <c r="H167" s="24"/>
      <c r="I167" s="24"/>
      <c r="J167" s="24"/>
      <c r="K167" s="24"/>
      <c r="L167" s="27"/>
      <c r="M167" s="130"/>
      <c r="N167" s="50"/>
      <c r="O167" s="50"/>
      <c r="P167" s="50"/>
      <c r="Q167" s="50"/>
      <c r="R167" s="50"/>
      <c r="S167" s="50"/>
      <c r="T167" s="51"/>
      <c r="AT167" s="9" t="s">
        <v>107</v>
      </c>
      <c r="AU167" s="9" t="s">
        <v>67</v>
      </c>
    </row>
    <row r="168" spans="2:65" s="1" customFormat="1" ht="22.5" customHeight="1">
      <c r="B168" s="23"/>
      <c r="C168" s="118" t="s">
        <v>322</v>
      </c>
      <c r="D168" s="118" t="s">
        <v>99</v>
      </c>
      <c r="E168" s="119" t="s">
        <v>323</v>
      </c>
      <c r="F168" s="120" t="s">
        <v>324</v>
      </c>
      <c r="G168" s="121" t="s">
        <v>102</v>
      </c>
      <c r="H168" s="122">
        <v>1</v>
      </c>
      <c r="I168" s="123">
        <v>82.4</v>
      </c>
      <c r="J168" s="123">
        <f>ROUND(I168*H168,2)</f>
        <v>82.4</v>
      </c>
      <c r="K168" s="120" t="s">
        <v>103</v>
      </c>
      <c r="L168" s="27"/>
      <c r="M168" s="49" t="s">
        <v>1</v>
      </c>
      <c r="N168" s="124" t="s">
        <v>38</v>
      </c>
      <c r="O168" s="125">
        <v>0</v>
      </c>
      <c r="P168" s="125">
        <f>O168*H168</f>
        <v>0</v>
      </c>
      <c r="Q168" s="125">
        <v>0</v>
      </c>
      <c r="R168" s="125">
        <f>Q168*H168</f>
        <v>0</v>
      </c>
      <c r="S168" s="125">
        <v>0</v>
      </c>
      <c r="T168" s="126">
        <f>S168*H168</f>
        <v>0</v>
      </c>
      <c r="AR168" s="9" t="s">
        <v>104</v>
      </c>
      <c r="AT168" s="9" t="s">
        <v>99</v>
      </c>
      <c r="AU168" s="9" t="s">
        <v>67</v>
      </c>
      <c r="AY168" s="9" t="s">
        <v>105</v>
      </c>
      <c r="BE168" s="127">
        <f>IF(N168="základní",J168,0)</f>
        <v>82.4</v>
      </c>
      <c r="BF168" s="127">
        <f>IF(N168="snížená",J168,0)</f>
        <v>0</v>
      </c>
      <c r="BG168" s="127">
        <f>IF(N168="zákl. přenesená",J168,0)</f>
        <v>0</v>
      </c>
      <c r="BH168" s="127">
        <f>IF(N168="sníž. přenesená",J168,0)</f>
        <v>0</v>
      </c>
      <c r="BI168" s="127">
        <f>IF(N168="nulová",J168,0)</f>
        <v>0</v>
      </c>
      <c r="BJ168" s="9" t="s">
        <v>75</v>
      </c>
      <c r="BK168" s="127">
        <f>ROUND(I168*H168,2)</f>
        <v>82.4</v>
      </c>
      <c r="BL168" s="9" t="s">
        <v>104</v>
      </c>
      <c r="BM168" s="9" t="s">
        <v>325</v>
      </c>
    </row>
    <row r="169" spans="2:65" s="1" customFormat="1" ht="19.5">
      <c r="B169" s="23"/>
      <c r="C169" s="24"/>
      <c r="D169" s="128" t="s">
        <v>107</v>
      </c>
      <c r="E169" s="24"/>
      <c r="F169" s="129" t="s">
        <v>326</v>
      </c>
      <c r="G169" s="24"/>
      <c r="H169" s="24"/>
      <c r="I169" s="24"/>
      <c r="J169" s="24"/>
      <c r="K169" s="24"/>
      <c r="L169" s="27"/>
      <c r="M169" s="130"/>
      <c r="N169" s="50"/>
      <c r="O169" s="50"/>
      <c r="P169" s="50"/>
      <c r="Q169" s="50"/>
      <c r="R169" s="50"/>
      <c r="S169" s="50"/>
      <c r="T169" s="51"/>
      <c r="AT169" s="9" t="s">
        <v>107</v>
      </c>
      <c r="AU169" s="9" t="s">
        <v>67</v>
      </c>
    </row>
    <row r="170" spans="2:65" s="1" customFormat="1" ht="22.5" customHeight="1">
      <c r="B170" s="23"/>
      <c r="C170" s="118" t="s">
        <v>327</v>
      </c>
      <c r="D170" s="118" t="s">
        <v>99</v>
      </c>
      <c r="E170" s="119" t="s">
        <v>328</v>
      </c>
      <c r="F170" s="120" t="s">
        <v>329</v>
      </c>
      <c r="G170" s="121" t="s">
        <v>102</v>
      </c>
      <c r="H170" s="122">
        <v>1</v>
      </c>
      <c r="I170" s="123">
        <v>83.5</v>
      </c>
      <c r="J170" s="123">
        <f>ROUND(I170*H170,2)</f>
        <v>83.5</v>
      </c>
      <c r="K170" s="120" t="s">
        <v>103</v>
      </c>
      <c r="L170" s="27"/>
      <c r="M170" s="49" t="s">
        <v>1</v>
      </c>
      <c r="N170" s="124" t="s">
        <v>38</v>
      </c>
      <c r="O170" s="125">
        <v>0</v>
      </c>
      <c r="P170" s="125">
        <f>O170*H170</f>
        <v>0</v>
      </c>
      <c r="Q170" s="125">
        <v>0</v>
      </c>
      <c r="R170" s="125">
        <f>Q170*H170</f>
        <v>0</v>
      </c>
      <c r="S170" s="125">
        <v>0</v>
      </c>
      <c r="T170" s="126">
        <f>S170*H170</f>
        <v>0</v>
      </c>
      <c r="AR170" s="9" t="s">
        <v>104</v>
      </c>
      <c r="AT170" s="9" t="s">
        <v>99</v>
      </c>
      <c r="AU170" s="9" t="s">
        <v>67</v>
      </c>
      <c r="AY170" s="9" t="s">
        <v>105</v>
      </c>
      <c r="BE170" s="127">
        <f>IF(N170="základní",J170,0)</f>
        <v>83.5</v>
      </c>
      <c r="BF170" s="127">
        <f>IF(N170="snížená",J170,0)</f>
        <v>0</v>
      </c>
      <c r="BG170" s="127">
        <f>IF(N170="zákl. přenesená",J170,0)</f>
        <v>0</v>
      </c>
      <c r="BH170" s="127">
        <f>IF(N170="sníž. přenesená",J170,0)</f>
        <v>0</v>
      </c>
      <c r="BI170" s="127">
        <f>IF(N170="nulová",J170,0)</f>
        <v>0</v>
      </c>
      <c r="BJ170" s="9" t="s">
        <v>75</v>
      </c>
      <c r="BK170" s="127">
        <f>ROUND(I170*H170,2)</f>
        <v>83.5</v>
      </c>
      <c r="BL170" s="9" t="s">
        <v>104</v>
      </c>
      <c r="BM170" s="9" t="s">
        <v>330</v>
      </c>
    </row>
    <row r="171" spans="2:65" s="1" customFormat="1" ht="19.5">
      <c r="B171" s="23"/>
      <c r="C171" s="24"/>
      <c r="D171" s="128" t="s">
        <v>107</v>
      </c>
      <c r="E171" s="24"/>
      <c r="F171" s="129" t="s">
        <v>331</v>
      </c>
      <c r="G171" s="24"/>
      <c r="H171" s="24"/>
      <c r="I171" s="24"/>
      <c r="J171" s="24"/>
      <c r="K171" s="24"/>
      <c r="L171" s="27"/>
      <c r="M171" s="130"/>
      <c r="N171" s="50"/>
      <c r="O171" s="50"/>
      <c r="P171" s="50"/>
      <c r="Q171" s="50"/>
      <c r="R171" s="50"/>
      <c r="S171" s="50"/>
      <c r="T171" s="51"/>
      <c r="AT171" s="9" t="s">
        <v>107</v>
      </c>
      <c r="AU171" s="9" t="s">
        <v>67</v>
      </c>
    </row>
    <row r="172" spans="2:65" s="1" customFormat="1" ht="22.5" customHeight="1">
      <c r="B172" s="23"/>
      <c r="C172" s="118" t="s">
        <v>332</v>
      </c>
      <c r="D172" s="118" t="s">
        <v>99</v>
      </c>
      <c r="E172" s="119" t="s">
        <v>333</v>
      </c>
      <c r="F172" s="120" t="s">
        <v>334</v>
      </c>
      <c r="G172" s="121" t="s">
        <v>102</v>
      </c>
      <c r="H172" s="122">
        <v>1</v>
      </c>
      <c r="I172" s="123">
        <v>76.8</v>
      </c>
      <c r="J172" s="123">
        <f>ROUND(I172*H172,2)</f>
        <v>76.8</v>
      </c>
      <c r="K172" s="120" t="s">
        <v>103</v>
      </c>
      <c r="L172" s="27"/>
      <c r="M172" s="49" t="s">
        <v>1</v>
      </c>
      <c r="N172" s="124" t="s">
        <v>38</v>
      </c>
      <c r="O172" s="125">
        <v>0</v>
      </c>
      <c r="P172" s="125">
        <f>O172*H172</f>
        <v>0</v>
      </c>
      <c r="Q172" s="125">
        <v>0</v>
      </c>
      <c r="R172" s="125">
        <f>Q172*H172</f>
        <v>0</v>
      </c>
      <c r="S172" s="125">
        <v>0</v>
      </c>
      <c r="T172" s="126">
        <f>S172*H172</f>
        <v>0</v>
      </c>
      <c r="AR172" s="9" t="s">
        <v>104</v>
      </c>
      <c r="AT172" s="9" t="s">
        <v>99</v>
      </c>
      <c r="AU172" s="9" t="s">
        <v>67</v>
      </c>
      <c r="AY172" s="9" t="s">
        <v>105</v>
      </c>
      <c r="BE172" s="127">
        <f>IF(N172="základní",J172,0)</f>
        <v>76.8</v>
      </c>
      <c r="BF172" s="127">
        <f>IF(N172="snížená",J172,0)</f>
        <v>0</v>
      </c>
      <c r="BG172" s="127">
        <f>IF(N172="zákl. přenesená",J172,0)</f>
        <v>0</v>
      </c>
      <c r="BH172" s="127">
        <f>IF(N172="sníž. přenesená",J172,0)</f>
        <v>0</v>
      </c>
      <c r="BI172" s="127">
        <f>IF(N172="nulová",J172,0)</f>
        <v>0</v>
      </c>
      <c r="BJ172" s="9" t="s">
        <v>75</v>
      </c>
      <c r="BK172" s="127">
        <f>ROUND(I172*H172,2)</f>
        <v>76.8</v>
      </c>
      <c r="BL172" s="9" t="s">
        <v>104</v>
      </c>
      <c r="BM172" s="9" t="s">
        <v>335</v>
      </c>
    </row>
    <row r="173" spans="2:65" s="1" customFormat="1" ht="29.25">
      <c r="B173" s="23"/>
      <c r="C173" s="24"/>
      <c r="D173" s="128" t="s">
        <v>107</v>
      </c>
      <c r="E173" s="24"/>
      <c r="F173" s="129" t="s">
        <v>336</v>
      </c>
      <c r="G173" s="24"/>
      <c r="H173" s="24"/>
      <c r="I173" s="24"/>
      <c r="J173" s="24"/>
      <c r="K173" s="24"/>
      <c r="L173" s="27"/>
      <c r="M173" s="130"/>
      <c r="N173" s="50"/>
      <c r="O173" s="50"/>
      <c r="P173" s="50"/>
      <c r="Q173" s="50"/>
      <c r="R173" s="50"/>
      <c r="S173" s="50"/>
      <c r="T173" s="51"/>
      <c r="AT173" s="9" t="s">
        <v>107</v>
      </c>
      <c r="AU173" s="9" t="s">
        <v>67</v>
      </c>
    </row>
    <row r="174" spans="2:65" s="1" customFormat="1" ht="22.5" customHeight="1">
      <c r="B174" s="23"/>
      <c r="C174" s="118" t="s">
        <v>337</v>
      </c>
      <c r="D174" s="118" t="s">
        <v>99</v>
      </c>
      <c r="E174" s="119" t="s">
        <v>338</v>
      </c>
      <c r="F174" s="120" t="s">
        <v>339</v>
      </c>
      <c r="G174" s="121" t="s">
        <v>102</v>
      </c>
      <c r="H174" s="122">
        <v>1</v>
      </c>
      <c r="I174" s="123">
        <v>4.3099999999999996</v>
      </c>
      <c r="J174" s="123">
        <f>ROUND(I174*H174,2)</f>
        <v>4.3099999999999996</v>
      </c>
      <c r="K174" s="120" t="s">
        <v>103</v>
      </c>
      <c r="L174" s="27"/>
      <c r="M174" s="49" t="s">
        <v>1</v>
      </c>
      <c r="N174" s="124" t="s">
        <v>38</v>
      </c>
      <c r="O174" s="125">
        <v>0</v>
      </c>
      <c r="P174" s="125">
        <f>O174*H174</f>
        <v>0</v>
      </c>
      <c r="Q174" s="125">
        <v>0</v>
      </c>
      <c r="R174" s="125">
        <f>Q174*H174</f>
        <v>0</v>
      </c>
      <c r="S174" s="125">
        <v>0</v>
      </c>
      <c r="T174" s="126">
        <f>S174*H174</f>
        <v>0</v>
      </c>
      <c r="AR174" s="9" t="s">
        <v>104</v>
      </c>
      <c r="AT174" s="9" t="s">
        <v>99</v>
      </c>
      <c r="AU174" s="9" t="s">
        <v>67</v>
      </c>
      <c r="AY174" s="9" t="s">
        <v>105</v>
      </c>
      <c r="BE174" s="127">
        <f>IF(N174="základní",J174,0)</f>
        <v>4.3099999999999996</v>
      </c>
      <c r="BF174" s="127">
        <f>IF(N174="snížená",J174,0)</f>
        <v>0</v>
      </c>
      <c r="BG174" s="127">
        <f>IF(N174="zákl. přenesená",J174,0)</f>
        <v>0</v>
      </c>
      <c r="BH174" s="127">
        <f>IF(N174="sníž. přenesená",J174,0)</f>
        <v>0</v>
      </c>
      <c r="BI174" s="127">
        <f>IF(N174="nulová",J174,0)</f>
        <v>0</v>
      </c>
      <c r="BJ174" s="9" t="s">
        <v>75</v>
      </c>
      <c r="BK174" s="127">
        <f>ROUND(I174*H174,2)</f>
        <v>4.3099999999999996</v>
      </c>
      <c r="BL174" s="9" t="s">
        <v>104</v>
      </c>
      <c r="BM174" s="9" t="s">
        <v>340</v>
      </c>
    </row>
    <row r="175" spans="2:65" s="1" customFormat="1" ht="19.5">
      <c r="B175" s="23"/>
      <c r="C175" s="24"/>
      <c r="D175" s="128" t="s">
        <v>107</v>
      </c>
      <c r="E175" s="24"/>
      <c r="F175" s="129" t="s">
        <v>341</v>
      </c>
      <c r="G175" s="24"/>
      <c r="H175" s="24"/>
      <c r="I175" s="24"/>
      <c r="J175" s="24"/>
      <c r="K175" s="24"/>
      <c r="L175" s="27"/>
      <c r="M175" s="130"/>
      <c r="N175" s="50"/>
      <c r="O175" s="50"/>
      <c r="P175" s="50"/>
      <c r="Q175" s="50"/>
      <c r="R175" s="50"/>
      <c r="S175" s="50"/>
      <c r="T175" s="51"/>
      <c r="AT175" s="9" t="s">
        <v>107</v>
      </c>
      <c r="AU175" s="9" t="s">
        <v>67</v>
      </c>
    </row>
    <row r="176" spans="2:65" s="1" customFormat="1" ht="22.5" customHeight="1">
      <c r="B176" s="23"/>
      <c r="C176" s="118" t="s">
        <v>342</v>
      </c>
      <c r="D176" s="118" t="s">
        <v>99</v>
      </c>
      <c r="E176" s="119" t="s">
        <v>343</v>
      </c>
      <c r="F176" s="120" t="s">
        <v>344</v>
      </c>
      <c r="G176" s="121" t="s">
        <v>136</v>
      </c>
      <c r="H176" s="122">
        <v>1</v>
      </c>
      <c r="I176" s="123">
        <v>332</v>
      </c>
      <c r="J176" s="123">
        <f>ROUND(I176*H176,2)</f>
        <v>332</v>
      </c>
      <c r="K176" s="120" t="s">
        <v>103</v>
      </c>
      <c r="L176" s="27"/>
      <c r="M176" s="49" t="s">
        <v>1</v>
      </c>
      <c r="N176" s="124" t="s">
        <v>38</v>
      </c>
      <c r="O176" s="125">
        <v>0</v>
      </c>
      <c r="P176" s="125">
        <f>O176*H176</f>
        <v>0</v>
      </c>
      <c r="Q176" s="125">
        <v>0</v>
      </c>
      <c r="R176" s="125">
        <f>Q176*H176</f>
        <v>0</v>
      </c>
      <c r="S176" s="125">
        <v>0</v>
      </c>
      <c r="T176" s="126">
        <f>S176*H176</f>
        <v>0</v>
      </c>
      <c r="AR176" s="9" t="s">
        <v>104</v>
      </c>
      <c r="AT176" s="9" t="s">
        <v>99</v>
      </c>
      <c r="AU176" s="9" t="s">
        <v>67</v>
      </c>
      <c r="AY176" s="9" t="s">
        <v>105</v>
      </c>
      <c r="BE176" s="127">
        <f>IF(N176="základní",J176,0)</f>
        <v>332</v>
      </c>
      <c r="BF176" s="127">
        <f>IF(N176="snížená",J176,0)</f>
        <v>0</v>
      </c>
      <c r="BG176" s="127">
        <f>IF(N176="zákl. přenesená",J176,0)</f>
        <v>0</v>
      </c>
      <c r="BH176" s="127">
        <f>IF(N176="sníž. přenesená",J176,0)</f>
        <v>0</v>
      </c>
      <c r="BI176" s="127">
        <f>IF(N176="nulová",J176,0)</f>
        <v>0</v>
      </c>
      <c r="BJ176" s="9" t="s">
        <v>75</v>
      </c>
      <c r="BK176" s="127">
        <f>ROUND(I176*H176,2)</f>
        <v>332</v>
      </c>
      <c r="BL176" s="9" t="s">
        <v>104</v>
      </c>
      <c r="BM176" s="9" t="s">
        <v>345</v>
      </c>
    </row>
    <row r="177" spans="2:65" s="1" customFormat="1" ht="19.5">
      <c r="B177" s="23"/>
      <c r="C177" s="24"/>
      <c r="D177" s="128" t="s">
        <v>107</v>
      </c>
      <c r="E177" s="24"/>
      <c r="F177" s="129" t="s">
        <v>346</v>
      </c>
      <c r="G177" s="24"/>
      <c r="H177" s="24"/>
      <c r="I177" s="24"/>
      <c r="J177" s="24"/>
      <c r="K177" s="24"/>
      <c r="L177" s="27"/>
      <c r="M177" s="130"/>
      <c r="N177" s="50"/>
      <c r="O177" s="50"/>
      <c r="P177" s="50"/>
      <c r="Q177" s="50"/>
      <c r="R177" s="50"/>
      <c r="S177" s="50"/>
      <c r="T177" s="51"/>
      <c r="AT177" s="9" t="s">
        <v>107</v>
      </c>
      <c r="AU177" s="9" t="s">
        <v>67</v>
      </c>
    </row>
    <row r="178" spans="2:65" s="1" customFormat="1" ht="22.5" customHeight="1">
      <c r="B178" s="23"/>
      <c r="C178" s="118" t="s">
        <v>347</v>
      </c>
      <c r="D178" s="118" t="s">
        <v>99</v>
      </c>
      <c r="E178" s="119" t="s">
        <v>348</v>
      </c>
      <c r="F178" s="120" t="s">
        <v>349</v>
      </c>
      <c r="G178" s="121" t="s">
        <v>136</v>
      </c>
      <c r="H178" s="122">
        <v>1</v>
      </c>
      <c r="I178" s="123">
        <v>297</v>
      </c>
      <c r="J178" s="123">
        <f>ROUND(I178*H178,2)</f>
        <v>297</v>
      </c>
      <c r="K178" s="120" t="s">
        <v>103</v>
      </c>
      <c r="L178" s="27"/>
      <c r="M178" s="49" t="s">
        <v>1</v>
      </c>
      <c r="N178" s="124" t="s">
        <v>38</v>
      </c>
      <c r="O178" s="125">
        <v>0</v>
      </c>
      <c r="P178" s="125">
        <f>O178*H178</f>
        <v>0</v>
      </c>
      <c r="Q178" s="125">
        <v>0</v>
      </c>
      <c r="R178" s="125">
        <f>Q178*H178</f>
        <v>0</v>
      </c>
      <c r="S178" s="125">
        <v>0</v>
      </c>
      <c r="T178" s="126">
        <f>S178*H178</f>
        <v>0</v>
      </c>
      <c r="AR178" s="9" t="s">
        <v>104</v>
      </c>
      <c r="AT178" s="9" t="s">
        <v>99</v>
      </c>
      <c r="AU178" s="9" t="s">
        <v>67</v>
      </c>
      <c r="AY178" s="9" t="s">
        <v>105</v>
      </c>
      <c r="BE178" s="127">
        <f>IF(N178="základní",J178,0)</f>
        <v>297</v>
      </c>
      <c r="BF178" s="127">
        <f>IF(N178="snížená",J178,0)</f>
        <v>0</v>
      </c>
      <c r="BG178" s="127">
        <f>IF(N178="zákl. přenesená",J178,0)</f>
        <v>0</v>
      </c>
      <c r="BH178" s="127">
        <f>IF(N178="sníž. přenesená",J178,0)</f>
        <v>0</v>
      </c>
      <c r="BI178" s="127">
        <f>IF(N178="nulová",J178,0)</f>
        <v>0</v>
      </c>
      <c r="BJ178" s="9" t="s">
        <v>75</v>
      </c>
      <c r="BK178" s="127">
        <f>ROUND(I178*H178,2)</f>
        <v>297</v>
      </c>
      <c r="BL178" s="9" t="s">
        <v>104</v>
      </c>
      <c r="BM178" s="9" t="s">
        <v>350</v>
      </c>
    </row>
    <row r="179" spans="2:65" s="1" customFormat="1" ht="19.5">
      <c r="B179" s="23"/>
      <c r="C179" s="24"/>
      <c r="D179" s="128" t="s">
        <v>107</v>
      </c>
      <c r="E179" s="24"/>
      <c r="F179" s="129" t="s">
        <v>351</v>
      </c>
      <c r="G179" s="24"/>
      <c r="H179" s="24"/>
      <c r="I179" s="24"/>
      <c r="J179" s="24"/>
      <c r="K179" s="24"/>
      <c r="L179" s="27"/>
      <c r="M179" s="130"/>
      <c r="N179" s="50"/>
      <c r="O179" s="50"/>
      <c r="P179" s="50"/>
      <c r="Q179" s="50"/>
      <c r="R179" s="50"/>
      <c r="S179" s="50"/>
      <c r="T179" s="51"/>
      <c r="AT179" s="9" t="s">
        <v>107</v>
      </c>
      <c r="AU179" s="9" t="s">
        <v>67</v>
      </c>
    </row>
    <row r="180" spans="2:65" s="1" customFormat="1" ht="22.5" customHeight="1">
      <c r="B180" s="23"/>
      <c r="C180" s="118" t="s">
        <v>352</v>
      </c>
      <c r="D180" s="118" t="s">
        <v>99</v>
      </c>
      <c r="E180" s="119" t="s">
        <v>353</v>
      </c>
      <c r="F180" s="120" t="s">
        <v>354</v>
      </c>
      <c r="G180" s="121" t="s">
        <v>136</v>
      </c>
      <c r="H180" s="122">
        <v>1</v>
      </c>
      <c r="I180" s="123">
        <v>258</v>
      </c>
      <c r="J180" s="123">
        <f>ROUND(I180*H180,2)</f>
        <v>258</v>
      </c>
      <c r="K180" s="120" t="s">
        <v>103</v>
      </c>
      <c r="L180" s="27"/>
      <c r="M180" s="49" t="s">
        <v>1</v>
      </c>
      <c r="N180" s="124" t="s">
        <v>38</v>
      </c>
      <c r="O180" s="125">
        <v>0</v>
      </c>
      <c r="P180" s="125">
        <f>O180*H180</f>
        <v>0</v>
      </c>
      <c r="Q180" s="125">
        <v>0</v>
      </c>
      <c r="R180" s="125">
        <f>Q180*H180</f>
        <v>0</v>
      </c>
      <c r="S180" s="125">
        <v>0</v>
      </c>
      <c r="T180" s="126">
        <f>S180*H180</f>
        <v>0</v>
      </c>
      <c r="AR180" s="9" t="s">
        <v>104</v>
      </c>
      <c r="AT180" s="9" t="s">
        <v>99</v>
      </c>
      <c r="AU180" s="9" t="s">
        <v>67</v>
      </c>
      <c r="AY180" s="9" t="s">
        <v>105</v>
      </c>
      <c r="BE180" s="127">
        <f>IF(N180="základní",J180,0)</f>
        <v>258</v>
      </c>
      <c r="BF180" s="127">
        <f>IF(N180="snížená",J180,0)</f>
        <v>0</v>
      </c>
      <c r="BG180" s="127">
        <f>IF(N180="zákl. přenesená",J180,0)</f>
        <v>0</v>
      </c>
      <c r="BH180" s="127">
        <f>IF(N180="sníž. přenesená",J180,0)</f>
        <v>0</v>
      </c>
      <c r="BI180" s="127">
        <f>IF(N180="nulová",J180,0)</f>
        <v>0</v>
      </c>
      <c r="BJ180" s="9" t="s">
        <v>75</v>
      </c>
      <c r="BK180" s="127">
        <f>ROUND(I180*H180,2)</f>
        <v>258</v>
      </c>
      <c r="BL180" s="9" t="s">
        <v>104</v>
      </c>
      <c r="BM180" s="9" t="s">
        <v>355</v>
      </c>
    </row>
    <row r="181" spans="2:65" s="1" customFormat="1" ht="19.5">
      <c r="B181" s="23"/>
      <c r="C181" s="24"/>
      <c r="D181" s="128" t="s">
        <v>107</v>
      </c>
      <c r="E181" s="24"/>
      <c r="F181" s="129" t="s">
        <v>356</v>
      </c>
      <c r="G181" s="24"/>
      <c r="H181" s="24"/>
      <c r="I181" s="24"/>
      <c r="J181" s="24"/>
      <c r="K181" s="24"/>
      <c r="L181" s="27"/>
      <c r="M181" s="130"/>
      <c r="N181" s="50"/>
      <c r="O181" s="50"/>
      <c r="P181" s="50"/>
      <c r="Q181" s="50"/>
      <c r="R181" s="50"/>
      <c r="S181" s="50"/>
      <c r="T181" s="51"/>
      <c r="AT181" s="9" t="s">
        <v>107</v>
      </c>
      <c r="AU181" s="9" t="s">
        <v>67</v>
      </c>
    </row>
    <row r="182" spans="2:65" s="1" customFormat="1" ht="22.5" customHeight="1">
      <c r="B182" s="23"/>
      <c r="C182" s="118" t="s">
        <v>357</v>
      </c>
      <c r="D182" s="118" t="s">
        <v>99</v>
      </c>
      <c r="E182" s="119" t="s">
        <v>358</v>
      </c>
      <c r="F182" s="120" t="s">
        <v>359</v>
      </c>
      <c r="G182" s="121" t="s">
        <v>136</v>
      </c>
      <c r="H182" s="122">
        <v>1</v>
      </c>
      <c r="I182" s="123">
        <v>64.599999999999994</v>
      </c>
      <c r="J182" s="123">
        <f>ROUND(I182*H182,2)</f>
        <v>64.599999999999994</v>
      </c>
      <c r="K182" s="120" t="s">
        <v>103</v>
      </c>
      <c r="L182" s="27"/>
      <c r="M182" s="49" t="s">
        <v>1</v>
      </c>
      <c r="N182" s="124" t="s">
        <v>38</v>
      </c>
      <c r="O182" s="125">
        <v>0</v>
      </c>
      <c r="P182" s="125">
        <f>O182*H182</f>
        <v>0</v>
      </c>
      <c r="Q182" s="125">
        <v>0</v>
      </c>
      <c r="R182" s="125">
        <f>Q182*H182</f>
        <v>0</v>
      </c>
      <c r="S182" s="125">
        <v>0</v>
      </c>
      <c r="T182" s="126">
        <f>S182*H182</f>
        <v>0</v>
      </c>
      <c r="AR182" s="9" t="s">
        <v>104</v>
      </c>
      <c r="AT182" s="9" t="s">
        <v>99</v>
      </c>
      <c r="AU182" s="9" t="s">
        <v>67</v>
      </c>
      <c r="AY182" s="9" t="s">
        <v>105</v>
      </c>
      <c r="BE182" s="127">
        <f>IF(N182="základní",J182,0)</f>
        <v>64.599999999999994</v>
      </c>
      <c r="BF182" s="127">
        <f>IF(N182="snížená",J182,0)</f>
        <v>0</v>
      </c>
      <c r="BG182" s="127">
        <f>IF(N182="zákl. přenesená",J182,0)</f>
        <v>0</v>
      </c>
      <c r="BH182" s="127">
        <f>IF(N182="sníž. přenesená",J182,0)</f>
        <v>0</v>
      </c>
      <c r="BI182" s="127">
        <f>IF(N182="nulová",J182,0)</f>
        <v>0</v>
      </c>
      <c r="BJ182" s="9" t="s">
        <v>75</v>
      </c>
      <c r="BK182" s="127">
        <f>ROUND(I182*H182,2)</f>
        <v>64.599999999999994</v>
      </c>
      <c r="BL182" s="9" t="s">
        <v>104</v>
      </c>
      <c r="BM182" s="9" t="s">
        <v>360</v>
      </c>
    </row>
    <row r="183" spans="2:65" s="1" customFormat="1" ht="19.5">
      <c r="B183" s="23"/>
      <c r="C183" s="24"/>
      <c r="D183" s="128" t="s">
        <v>107</v>
      </c>
      <c r="E183" s="24"/>
      <c r="F183" s="129" t="s">
        <v>361</v>
      </c>
      <c r="G183" s="24"/>
      <c r="H183" s="24"/>
      <c r="I183" s="24"/>
      <c r="J183" s="24"/>
      <c r="K183" s="24"/>
      <c r="L183" s="27"/>
      <c r="M183" s="130"/>
      <c r="N183" s="50"/>
      <c r="O183" s="50"/>
      <c r="P183" s="50"/>
      <c r="Q183" s="50"/>
      <c r="R183" s="50"/>
      <c r="S183" s="50"/>
      <c r="T183" s="51"/>
      <c r="AT183" s="9" t="s">
        <v>107</v>
      </c>
      <c r="AU183" s="9" t="s">
        <v>67</v>
      </c>
    </row>
    <row r="184" spans="2:65" s="1" customFormat="1" ht="22.5" customHeight="1">
      <c r="B184" s="23"/>
      <c r="C184" s="118" t="s">
        <v>362</v>
      </c>
      <c r="D184" s="118" t="s">
        <v>99</v>
      </c>
      <c r="E184" s="119" t="s">
        <v>363</v>
      </c>
      <c r="F184" s="120" t="s">
        <v>364</v>
      </c>
      <c r="G184" s="121" t="s">
        <v>136</v>
      </c>
      <c r="H184" s="122">
        <v>1</v>
      </c>
      <c r="I184" s="123">
        <v>60.3</v>
      </c>
      <c r="J184" s="123">
        <f>ROUND(I184*H184,2)</f>
        <v>60.3</v>
      </c>
      <c r="K184" s="120" t="s">
        <v>103</v>
      </c>
      <c r="L184" s="27"/>
      <c r="M184" s="49" t="s">
        <v>1</v>
      </c>
      <c r="N184" s="124" t="s">
        <v>38</v>
      </c>
      <c r="O184" s="125">
        <v>0</v>
      </c>
      <c r="P184" s="125">
        <f>O184*H184</f>
        <v>0</v>
      </c>
      <c r="Q184" s="125">
        <v>0</v>
      </c>
      <c r="R184" s="125">
        <f>Q184*H184</f>
        <v>0</v>
      </c>
      <c r="S184" s="125">
        <v>0</v>
      </c>
      <c r="T184" s="126">
        <f>S184*H184</f>
        <v>0</v>
      </c>
      <c r="AR184" s="9" t="s">
        <v>104</v>
      </c>
      <c r="AT184" s="9" t="s">
        <v>99</v>
      </c>
      <c r="AU184" s="9" t="s">
        <v>67</v>
      </c>
      <c r="AY184" s="9" t="s">
        <v>105</v>
      </c>
      <c r="BE184" s="127">
        <f>IF(N184="základní",J184,0)</f>
        <v>60.3</v>
      </c>
      <c r="BF184" s="127">
        <f>IF(N184="snížená",J184,0)</f>
        <v>0</v>
      </c>
      <c r="BG184" s="127">
        <f>IF(N184="zákl. přenesená",J184,0)</f>
        <v>0</v>
      </c>
      <c r="BH184" s="127">
        <f>IF(N184="sníž. přenesená",J184,0)</f>
        <v>0</v>
      </c>
      <c r="BI184" s="127">
        <f>IF(N184="nulová",J184,0)</f>
        <v>0</v>
      </c>
      <c r="BJ184" s="9" t="s">
        <v>75</v>
      </c>
      <c r="BK184" s="127">
        <f>ROUND(I184*H184,2)</f>
        <v>60.3</v>
      </c>
      <c r="BL184" s="9" t="s">
        <v>104</v>
      </c>
      <c r="BM184" s="9" t="s">
        <v>365</v>
      </c>
    </row>
    <row r="185" spans="2:65" s="1" customFormat="1" ht="19.5">
      <c r="B185" s="23"/>
      <c r="C185" s="24"/>
      <c r="D185" s="128" t="s">
        <v>107</v>
      </c>
      <c r="E185" s="24"/>
      <c r="F185" s="129" t="s">
        <v>366</v>
      </c>
      <c r="G185" s="24"/>
      <c r="H185" s="24"/>
      <c r="I185" s="24"/>
      <c r="J185" s="24"/>
      <c r="K185" s="24"/>
      <c r="L185" s="27"/>
      <c r="M185" s="130"/>
      <c r="N185" s="50"/>
      <c r="O185" s="50"/>
      <c r="P185" s="50"/>
      <c r="Q185" s="50"/>
      <c r="R185" s="50"/>
      <c r="S185" s="50"/>
      <c r="T185" s="51"/>
      <c r="AT185" s="9" t="s">
        <v>107</v>
      </c>
      <c r="AU185" s="9" t="s">
        <v>67</v>
      </c>
    </row>
    <row r="186" spans="2:65" s="1" customFormat="1" ht="22.5" customHeight="1">
      <c r="B186" s="23"/>
      <c r="C186" s="118" t="s">
        <v>367</v>
      </c>
      <c r="D186" s="118" t="s">
        <v>99</v>
      </c>
      <c r="E186" s="119" t="s">
        <v>368</v>
      </c>
      <c r="F186" s="120" t="s">
        <v>369</v>
      </c>
      <c r="G186" s="121" t="s">
        <v>136</v>
      </c>
      <c r="H186" s="122">
        <v>1</v>
      </c>
      <c r="I186" s="123">
        <v>56</v>
      </c>
      <c r="J186" s="123">
        <f>ROUND(I186*H186,2)</f>
        <v>56</v>
      </c>
      <c r="K186" s="120" t="s">
        <v>103</v>
      </c>
      <c r="L186" s="27"/>
      <c r="M186" s="49" t="s">
        <v>1</v>
      </c>
      <c r="N186" s="124" t="s">
        <v>38</v>
      </c>
      <c r="O186" s="125">
        <v>0</v>
      </c>
      <c r="P186" s="125">
        <f>O186*H186</f>
        <v>0</v>
      </c>
      <c r="Q186" s="125">
        <v>0</v>
      </c>
      <c r="R186" s="125">
        <f>Q186*H186</f>
        <v>0</v>
      </c>
      <c r="S186" s="125">
        <v>0</v>
      </c>
      <c r="T186" s="126">
        <f>S186*H186</f>
        <v>0</v>
      </c>
      <c r="AR186" s="9" t="s">
        <v>104</v>
      </c>
      <c r="AT186" s="9" t="s">
        <v>99</v>
      </c>
      <c r="AU186" s="9" t="s">
        <v>67</v>
      </c>
      <c r="AY186" s="9" t="s">
        <v>105</v>
      </c>
      <c r="BE186" s="127">
        <f>IF(N186="základní",J186,0)</f>
        <v>56</v>
      </c>
      <c r="BF186" s="127">
        <f>IF(N186="snížená",J186,0)</f>
        <v>0</v>
      </c>
      <c r="BG186" s="127">
        <f>IF(N186="zákl. přenesená",J186,0)</f>
        <v>0</v>
      </c>
      <c r="BH186" s="127">
        <f>IF(N186="sníž. přenesená",J186,0)</f>
        <v>0</v>
      </c>
      <c r="BI186" s="127">
        <f>IF(N186="nulová",J186,0)</f>
        <v>0</v>
      </c>
      <c r="BJ186" s="9" t="s">
        <v>75</v>
      </c>
      <c r="BK186" s="127">
        <f>ROUND(I186*H186,2)</f>
        <v>56</v>
      </c>
      <c r="BL186" s="9" t="s">
        <v>104</v>
      </c>
      <c r="BM186" s="9" t="s">
        <v>370</v>
      </c>
    </row>
    <row r="187" spans="2:65" s="1" customFormat="1" ht="19.5">
      <c r="B187" s="23"/>
      <c r="C187" s="24"/>
      <c r="D187" s="128" t="s">
        <v>107</v>
      </c>
      <c r="E187" s="24"/>
      <c r="F187" s="129" t="s">
        <v>371</v>
      </c>
      <c r="G187" s="24"/>
      <c r="H187" s="24"/>
      <c r="I187" s="24"/>
      <c r="J187" s="24"/>
      <c r="K187" s="24"/>
      <c r="L187" s="27"/>
      <c r="M187" s="130"/>
      <c r="N187" s="50"/>
      <c r="O187" s="50"/>
      <c r="P187" s="50"/>
      <c r="Q187" s="50"/>
      <c r="R187" s="50"/>
      <c r="S187" s="50"/>
      <c r="T187" s="51"/>
      <c r="AT187" s="9" t="s">
        <v>107</v>
      </c>
      <c r="AU187" s="9" t="s">
        <v>67</v>
      </c>
    </row>
    <row r="188" spans="2:65" s="1" customFormat="1" ht="22.5" customHeight="1">
      <c r="B188" s="23"/>
      <c r="C188" s="118" t="s">
        <v>372</v>
      </c>
      <c r="D188" s="118" t="s">
        <v>99</v>
      </c>
      <c r="E188" s="119" t="s">
        <v>373</v>
      </c>
      <c r="F188" s="120" t="s">
        <v>374</v>
      </c>
      <c r="G188" s="121" t="s">
        <v>136</v>
      </c>
      <c r="H188" s="122">
        <v>1</v>
      </c>
      <c r="I188" s="123">
        <v>233</v>
      </c>
      <c r="J188" s="123">
        <f>ROUND(I188*H188,2)</f>
        <v>233</v>
      </c>
      <c r="K188" s="120" t="s">
        <v>103</v>
      </c>
      <c r="L188" s="27"/>
      <c r="M188" s="49" t="s">
        <v>1</v>
      </c>
      <c r="N188" s="124" t="s">
        <v>38</v>
      </c>
      <c r="O188" s="125">
        <v>0</v>
      </c>
      <c r="P188" s="125">
        <f>O188*H188</f>
        <v>0</v>
      </c>
      <c r="Q188" s="125">
        <v>0</v>
      </c>
      <c r="R188" s="125">
        <f>Q188*H188</f>
        <v>0</v>
      </c>
      <c r="S188" s="125">
        <v>0</v>
      </c>
      <c r="T188" s="126">
        <f>S188*H188</f>
        <v>0</v>
      </c>
      <c r="AR188" s="9" t="s">
        <v>104</v>
      </c>
      <c r="AT188" s="9" t="s">
        <v>99</v>
      </c>
      <c r="AU188" s="9" t="s">
        <v>67</v>
      </c>
      <c r="AY188" s="9" t="s">
        <v>105</v>
      </c>
      <c r="BE188" s="127">
        <f>IF(N188="základní",J188,0)</f>
        <v>233</v>
      </c>
      <c r="BF188" s="127">
        <f>IF(N188="snížená",J188,0)</f>
        <v>0</v>
      </c>
      <c r="BG188" s="127">
        <f>IF(N188="zákl. přenesená",J188,0)</f>
        <v>0</v>
      </c>
      <c r="BH188" s="127">
        <f>IF(N188="sníž. přenesená",J188,0)</f>
        <v>0</v>
      </c>
      <c r="BI188" s="127">
        <f>IF(N188="nulová",J188,0)</f>
        <v>0</v>
      </c>
      <c r="BJ188" s="9" t="s">
        <v>75</v>
      </c>
      <c r="BK188" s="127">
        <f>ROUND(I188*H188,2)</f>
        <v>233</v>
      </c>
      <c r="BL188" s="9" t="s">
        <v>104</v>
      </c>
      <c r="BM188" s="9" t="s">
        <v>375</v>
      </c>
    </row>
    <row r="189" spans="2:65" s="1" customFormat="1" ht="19.5">
      <c r="B189" s="23"/>
      <c r="C189" s="24"/>
      <c r="D189" s="128" t="s">
        <v>107</v>
      </c>
      <c r="E189" s="24"/>
      <c r="F189" s="129" t="s">
        <v>376</v>
      </c>
      <c r="G189" s="24"/>
      <c r="H189" s="24"/>
      <c r="I189" s="24"/>
      <c r="J189" s="24"/>
      <c r="K189" s="24"/>
      <c r="L189" s="27"/>
      <c r="M189" s="130"/>
      <c r="N189" s="50"/>
      <c r="O189" s="50"/>
      <c r="P189" s="50"/>
      <c r="Q189" s="50"/>
      <c r="R189" s="50"/>
      <c r="S189" s="50"/>
      <c r="T189" s="51"/>
      <c r="AT189" s="9" t="s">
        <v>107</v>
      </c>
      <c r="AU189" s="9" t="s">
        <v>67</v>
      </c>
    </row>
    <row r="190" spans="2:65" s="1" customFormat="1" ht="22.5" customHeight="1">
      <c r="B190" s="23"/>
      <c r="C190" s="118" t="s">
        <v>377</v>
      </c>
      <c r="D190" s="118" t="s">
        <v>99</v>
      </c>
      <c r="E190" s="119" t="s">
        <v>378</v>
      </c>
      <c r="F190" s="120" t="s">
        <v>379</v>
      </c>
      <c r="G190" s="121" t="s">
        <v>136</v>
      </c>
      <c r="H190" s="122">
        <v>1</v>
      </c>
      <c r="I190" s="123">
        <v>211</v>
      </c>
      <c r="J190" s="123">
        <f>ROUND(I190*H190,2)</f>
        <v>211</v>
      </c>
      <c r="K190" s="120" t="s">
        <v>103</v>
      </c>
      <c r="L190" s="27"/>
      <c r="M190" s="49" t="s">
        <v>1</v>
      </c>
      <c r="N190" s="124" t="s">
        <v>38</v>
      </c>
      <c r="O190" s="125">
        <v>0</v>
      </c>
      <c r="P190" s="125">
        <f>O190*H190</f>
        <v>0</v>
      </c>
      <c r="Q190" s="125">
        <v>0</v>
      </c>
      <c r="R190" s="125">
        <f>Q190*H190</f>
        <v>0</v>
      </c>
      <c r="S190" s="125">
        <v>0</v>
      </c>
      <c r="T190" s="126">
        <f>S190*H190</f>
        <v>0</v>
      </c>
      <c r="AR190" s="9" t="s">
        <v>104</v>
      </c>
      <c r="AT190" s="9" t="s">
        <v>99</v>
      </c>
      <c r="AU190" s="9" t="s">
        <v>67</v>
      </c>
      <c r="AY190" s="9" t="s">
        <v>105</v>
      </c>
      <c r="BE190" s="127">
        <f>IF(N190="základní",J190,0)</f>
        <v>211</v>
      </c>
      <c r="BF190" s="127">
        <f>IF(N190="snížená",J190,0)</f>
        <v>0</v>
      </c>
      <c r="BG190" s="127">
        <f>IF(N190="zákl. přenesená",J190,0)</f>
        <v>0</v>
      </c>
      <c r="BH190" s="127">
        <f>IF(N190="sníž. přenesená",J190,0)</f>
        <v>0</v>
      </c>
      <c r="BI190" s="127">
        <f>IF(N190="nulová",J190,0)</f>
        <v>0</v>
      </c>
      <c r="BJ190" s="9" t="s">
        <v>75</v>
      </c>
      <c r="BK190" s="127">
        <f>ROUND(I190*H190,2)</f>
        <v>211</v>
      </c>
      <c r="BL190" s="9" t="s">
        <v>104</v>
      </c>
      <c r="BM190" s="9" t="s">
        <v>380</v>
      </c>
    </row>
    <row r="191" spans="2:65" s="1" customFormat="1" ht="19.5">
      <c r="B191" s="23"/>
      <c r="C191" s="24"/>
      <c r="D191" s="128" t="s">
        <v>107</v>
      </c>
      <c r="E191" s="24"/>
      <c r="F191" s="129" t="s">
        <v>381</v>
      </c>
      <c r="G191" s="24"/>
      <c r="H191" s="24"/>
      <c r="I191" s="24"/>
      <c r="J191" s="24"/>
      <c r="K191" s="24"/>
      <c r="L191" s="27"/>
      <c r="M191" s="130"/>
      <c r="N191" s="50"/>
      <c r="O191" s="50"/>
      <c r="P191" s="50"/>
      <c r="Q191" s="50"/>
      <c r="R191" s="50"/>
      <c r="S191" s="50"/>
      <c r="T191" s="51"/>
      <c r="AT191" s="9" t="s">
        <v>107</v>
      </c>
      <c r="AU191" s="9" t="s">
        <v>67</v>
      </c>
    </row>
    <row r="192" spans="2:65" s="1" customFormat="1" ht="22.5" customHeight="1">
      <c r="B192" s="23"/>
      <c r="C192" s="118" t="s">
        <v>382</v>
      </c>
      <c r="D192" s="118" t="s">
        <v>99</v>
      </c>
      <c r="E192" s="119" t="s">
        <v>383</v>
      </c>
      <c r="F192" s="120" t="s">
        <v>384</v>
      </c>
      <c r="G192" s="121" t="s">
        <v>136</v>
      </c>
      <c r="H192" s="122">
        <v>1</v>
      </c>
      <c r="I192" s="123">
        <v>189</v>
      </c>
      <c r="J192" s="123">
        <f>ROUND(I192*H192,2)</f>
        <v>189</v>
      </c>
      <c r="K192" s="120" t="s">
        <v>103</v>
      </c>
      <c r="L192" s="27"/>
      <c r="M192" s="49" t="s">
        <v>1</v>
      </c>
      <c r="N192" s="124" t="s">
        <v>38</v>
      </c>
      <c r="O192" s="125">
        <v>0</v>
      </c>
      <c r="P192" s="125">
        <f>O192*H192</f>
        <v>0</v>
      </c>
      <c r="Q192" s="125">
        <v>0</v>
      </c>
      <c r="R192" s="125">
        <f>Q192*H192</f>
        <v>0</v>
      </c>
      <c r="S192" s="125">
        <v>0</v>
      </c>
      <c r="T192" s="126">
        <f>S192*H192</f>
        <v>0</v>
      </c>
      <c r="AR192" s="9" t="s">
        <v>104</v>
      </c>
      <c r="AT192" s="9" t="s">
        <v>99</v>
      </c>
      <c r="AU192" s="9" t="s">
        <v>67</v>
      </c>
      <c r="AY192" s="9" t="s">
        <v>105</v>
      </c>
      <c r="BE192" s="127">
        <f>IF(N192="základní",J192,0)</f>
        <v>189</v>
      </c>
      <c r="BF192" s="127">
        <f>IF(N192="snížená",J192,0)</f>
        <v>0</v>
      </c>
      <c r="BG192" s="127">
        <f>IF(N192="zákl. přenesená",J192,0)</f>
        <v>0</v>
      </c>
      <c r="BH192" s="127">
        <f>IF(N192="sníž. přenesená",J192,0)</f>
        <v>0</v>
      </c>
      <c r="BI192" s="127">
        <f>IF(N192="nulová",J192,0)</f>
        <v>0</v>
      </c>
      <c r="BJ192" s="9" t="s">
        <v>75</v>
      </c>
      <c r="BK192" s="127">
        <f>ROUND(I192*H192,2)</f>
        <v>189</v>
      </c>
      <c r="BL192" s="9" t="s">
        <v>104</v>
      </c>
      <c r="BM192" s="9" t="s">
        <v>385</v>
      </c>
    </row>
    <row r="193" spans="2:65" s="1" customFormat="1" ht="19.5">
      <c r="B193" s="23"/>
      <c r="C193" s="24"/>
      <c r="D193" s="128" t="s">
        <v>107</v>
      </c>
      <c r="E193" s="24"/>
      <c r="F193" s="129" t="s">
        <v>386</v>
      </c>
      <c r="G193" s="24"/>
      <c r="H193" s="24"/>
      <c r="I193" s="24"/>
      <c r="J193" s="24"/>
      <c r="K193" s="24"/>
      <c r="L193" s="27"/>
      <c r="M193" s="130"/>
      <c r="N193" s="50"/>
      <c r="O193" s="50"/>
      <c r="P193" s="50"/>
      <c r="Q193" s="50"/>
      <c r="R193" s="50"/>
      <c r="S193" s="50"/>
      <c r="T193" s="51"/>
      <c r="AT193" s="9" t="s">
        <v>107</v>
      </c>
      <c r="AU193" s="9" t="s">
        <v>67</v>
      </c>
    </row>
    <row r="194" spans="2:65" s="1" customFormat="1" ht="22.5" customHeight="1">
      <c r="B194" s="23"/>
      <c r="C194" s="118" t="s">
        <v>387</v>
      </c>
      <c r="D194" s="118" t="s">
        <v>99</v>
      </c>
      <c r="E194" s="119" t="s">
        <v>388</v>
      </c>
      <c r="F194" s="120" t="s">
        <v>389</v>
      </c>
      <c r="G194" s="121" t="s">
        <v>136</v>
      </c>
      <c r="H194" s="122">
        <v>1</v>
      </c>
      <c r="I194" s="123">
        <v>241</v>
      </c>
      <c r="J194" s="123">
        <f>ROUND(I194*H194,2)</f>
        <v>241</v>
      </c>
      <c r="K194" s="120" t="s">
        <v>103</v>
      </c>
      <c r="L194" s="27"/>
      <c r="M194" s="49" t="s">
        <v>1</v>
      </c>
      <c r="N194" s="124" t="s">
        <v>38</v>
      </c>
      <c r="O194" s="125">
        <v>0</v>
      </c>
      <c r="P194" s="125">
        <f>O194*H194</f>
        <v>0</v>
      </c>
      <c r="Q194" s="125">
        <v>0</v>
      </c>
      <c r="R194" s="125">
        <f>Q194*H194</f>
        <v>0</v>
      </c>
      <c r="S194" s="125">
        <v>0</v>
      </c>
      <c r="T194" s="126">
        <f>S194*H194</f>
        <v>0</v>
      </c>
      <c r="AR194" s="9" t="s">
        <v>104</v>
      </c>
      <c r="AT194" s="9" t="s">
        <v>99</v>
      </c>
      <c r="AU194" s="9" t="s">
        <v>67</v>
      </c>
      <c r="AY194" s="9" t="s">
        <v>105</v>
      </c>
      <c r="BE194" s="127">
        <f>IF(N194="základní",J194,0)</f>
        <v>241</v>
      </c>
      <c r="BF194" s="127">
        <f>IF(N194="snížená",J194,0)</f>
        <v>0</v>
      </c>
      <c r="BG194" s="127">
        <f>IF(N194="zákl. přenesená",J194,0)</f>
        <v>0</v>
      </c>
      <c r="BH194" s="127">
        <f>IF(N194="sníž. přenesená",J194,0)</f>
        <v>0</v>
      </c>
      <c r="BI194" s="127">
        <f>IF(N194="nulová",J194,0)</f>
        <v>0</v>
      </c>
      <c r="BJ194" s="9" t="s">
        <v>75</v>
      </c>
      <c r="BK194" s="127">
        <f>ROUND(I194*H194,2)</f>
        <v>241</v>
      </c>
      <c r="BL194" s="9" t="s">
        <v>104</v>
      </c>
      <c r="BM194" s="9" t="s">
        <v>390</v>
      </c>
    </row>
    <row r="195" spans="2:65" s="1" customFormat="1" ht="29.25">
      <c r="B195" s="23"/>
      <c r="C195" s="24"/>
      <c r="D195" s="128" t="s">
        <v>107</v>
      </c>
      <c r="E195" s="24"/>
      <c r="F195" s="129" t="s">
        <v>391</v>
      </c>
      <c r="G195" s="24"/>
      <c r="H195" s="24"/>
      <c r="I195" s="24"/>
      <c r="J195" s="24"/>
      <c r="K195" s="24"/>
      <c r="L195" s="27"/>
      <c r="M195" s="130"/>
      <c r="N195" s="50"/>
      <c r="O195" s="50"/>
      <c r="P195" s="50"/>
      <c r="Q195" s="50"/>
      <c r="R195" s="50"/>
      <c r="S195" s="50"/>
      <c r="T195" s="51"/>
      <c r="AT195" s="9" t="s">
        <v>107</v>
      </c>
      <c r="AU195" s="9" t="s">
        <v>67</v>
      </c>
    </row>
    <row r="196" spans="2:65" s="1" customFormat="1" ht="22.5" customHeight="1">
      <c r="B196" s="23"/>
      <c r="C196" s="118" t="s">
        <v>392</v>
      </c>
      <c r="D196" s="118" t="s">
        <v>99</v>
      </c>
      <c r="E196" s="119" t="s">
        <v>393</v>
      </c>
      <c r="F196" s="120" t="s">
        <v>394</v>
      </c>
      <c r="G196" s="121" t="s">
        <v>136</v>
      </c>
      <c r="H196" s="122">
        <v>1</v>
      </c>
      <c r="I196" s="123">
        <v>94.7</v>
      </c>
      <c r="J196" s="123">
        <f>ROUND(I196*H196,2)</f>
        <v>94.7</v>
      </c>
      <c r="K196" s="120" t="s">
        <v>103</v>
      </c>
      <c r="L196" s="27"/>
      <c r="M196" s="49" t="s">
        <v>1</v>
      </c>
      <c r="N196" s="124" t="s">
        <v>38</v>
      </c>
      <c r="O196" s="125">
        <v>0</v>
      </c>
      <c r="P196" s="125">
        <f>O196*H196</f>
        <v>0</v>
      </c>
      <c r="Q196" s="125">
        <v>0</v>
      </c>
      <c r="R196" s="125">
        <f>Q196*H196</f>
        <v>0</v>
      </c>
      <c r="S196" s="125">
        <v>0</v>
      </c>
      <c r="T196" s="126">
        <f>S196*H196</f>
        <v>0</v>
      </c>
      <c r="AR196" s="9" t="s">
        <v>104</v>
      </c>
      <c r="AT196" s="9" t="s">
        <v>99</v>
      </c>
      <c r="AU196" s="9" t="s">
        <v>67</v>
      </c>
      <c r="AY196" s="9" t="s">
        <v>105</v>
      </c>
      <c r="BE196" s="127">
        <f>IF(N196="základní",J196,0)</f>
        <v>94.7</v>
      </c>
      <c r="BF196" s="127">
        <f>IF(N196="snížená",J196,0)</f>
        <v>0</v>
      </c>
      <c r="BG196" s="127">
        <f>IF(N196="zákl. přenesená",J196,0)</f>
        <v>0</v>
      </c>
      <c r="BH196" s="127">
        <f>IF(N196="sníž. přenesená",J196,0)</f>
        <v>0</v>
      </c>
      <c r="BI196" s="127">
        <f>IF(N196="nulová",J196,0)</f>
        <v>0</v>
      </c>
      <c r="BJ196" s="9" t="s">
        <v>75</v>
      </c>
      <c r="BK196" s="127">
        <f>ROUND(I196*H196,2)</f>
        <v>94.7</v>
      </c>
      <c r="BL196" s="9" t="s">
        <v>104</v>
      </c>
      <c r="BM196" s="9" t="s">
        <v>395</v>
      </c>
    </row>
    <row r="197" spans="2:65" s="1" customFormat="1" ht="29.25">
      <c r="B197" s="23"/>
      <c r="C197" s="24"/>
      <c r="D197" s="128" t="s">
        <v>107</v>
      </c>
      <c r="E197" s="24"/>
      <c r="F197" s="129" t="s">
        <v>396</v>
      </c>
      <c r="G197" s="24"/>
      <c r="H197" s="24"/>
      <c r="I197" s="24"/>
      <c r="J197" s="24"/>
      <c r="K197" s="24"/>
      <c r="L197" s="27"/>
      <c r="M197" s="130"/>
      <c r="N197" s="50"/>
      <c r="O197" s="50"/>
      <c r="P197" s="50"/>
      <c r="Q197" s="50"/>
      <c r="R197" s="50"/>
      <c r="S197" s="50"/>
      <c r="T197" s="51"/>
      <c r="AT197" s="9" t="s">
        <v>107</v>
      </c>
      <c r="AU197" s="9" t="s">
        <v>67</v>
      </c>
    </row>
    <row r="198" spans="2:65" s="1" customFormat="1" ht="22.5" customHeight="1">
      <c r="B198" s="23"/>
      <c r="C198" s="118" t="s">
        <v>397</v>
      </c>
      <c r="D198" s="118" t="s">
        <v>99</v>
      </c>
      <c r="E198" s="119" t="s">
        <v>398</v>
      </c>
      <c r="F198" s="120" t="s">
        <v>399</v>
      </c>
      <c r="G198" s="121" t="s">
        <v>136</v>
      </c>
      <c r="H198" s="122">
        <v>1</v>
      </c>
      <c r="I198" s="123">
        <v>146</v>
      </c>
      <c r="J198" s="123">
        <f>ROUND(I198*H198,2)</f>
        <v>146</v>
      </c>
      <c r="K198" s="120" t="s">
        <v>103</v>
      </c>
      <c r="L198" s="27"/>
      <c r="M198" s="49" t="s">
        <v>1</v>
      </c>
      <c r="N198" s="124" t="s">
        <v>38</v>
      </c>
      <c r="O198" s="125">
        <v>0</v>
      </c>
      <c r="P198" s="125">
        <f>O198*H198</f>
        <v>0</v>
      </c>
      <c r="Q198" s="125">
        <v>0</v>
      </c>
      <c r="R198" s="125">
        <f>Q198*H198</f>
        <v>0</v>
      </c>
      <c r="S198" s="125">
        <v>0</v>
      </c>
      <c r="T198" s="126">
        <f>S198*H198</f>
        <v>0</v>
      </c>
      <c r="AR198" s="9" t="s">
        <v>104</v>
      </c>
      <c r="AT198" s="9" t="s">
        <v>99</v>
      </c>
      <c r="AU198" s="9" t="s">
        <v>67</v>
      </c>
      <c r="AY198" s="9" t="s">
        <v>105</v>
      </c>
      <c r="BE198" s="127">
        <f>IF(N198="základní",J198,0)</f>
        <v>146</v>
      </c>
      <c r="BF198" s="127">
        <f>IF(N198="snížená",J198,0)</f>
        <v>0</v>
      </c>
      <c r="BG198" s="127">
        <f>IF(N198="zákl. přenesená",J198,0)</f>
        <v>0</v>
      </c>
      <c r="BH198" s="127">
        <f>IF(N198="sníž. přenesená",J198,0)</f>
        <v>0</v>
      </c>
      <c r="BI198" s="127">
        <f>IF(N198="nulová",J198,0)</f>
        <v>0</v>
      </c>
      <c r="BJ198" s="9" t="s">
        <v>75</v>
      </c>
      <c r="BK198" s="127">
        <f>ROUND(I198*H198,2)</f>
        <v>146</v>
      </c>
      <c r="BL198" s="9" t="s">
        <v>104</v>
      </c>
      <c r="BM198" s="9" t="s">
        <v>400</v>
      </c>
    </row>
    <row r="199" spans="2:65" s="1" customFormat="1" ht="29.25">
      <c r="B199" s="23"/>
      <c r="C199" s="24"/>
      <c r="D199" s="128" t="s">
        <v>107</v>
      </c>
      <c r="E199" s="24"/>
      <c r="F199" s="129" t="s">
        <v>401</v>
      </c>
      <c r="G199" s="24"/>
      <c r="H199" s="24"/>
      <c r="I199" s="24"/>
      <c r="J199" s="24"/>
      <c r="K199" s="24"/>
      <c r="L199" s="27"/>
      <c r="M199" s="130"/>
      <c r="N199" s="50"/>
      <c r="O199" s="50"/>
      <c r="P199" s="50"/>
      <c r="Q199" s="50"/>
      <c r="R199" s="50"/>
      <c r="S199" s="50"/>
      <c r="T199" s="51"/>
      <c r="AT199" s="9" t="s">
        <v>107</v>
      </c>
      <c r="AU199" s="9" t="s">
        <v>67</v>
      </c>
    </row>
    <row r="200" spans="2:65" s="1" customFormat="1" ht="22.5" customHeight="1">
      <c r="B200" s="23"/>
      <c r="C200" s="118" t="s">
        <v>402</v>
      </c>
      <c r="D200" s="118" t="s">
        <v>99</v>
      </c>
      <c r="E200" s="119" t="s">
        <v>403</v>
      </c>
      <c r="F200" s="120" t="s">
        <v>404</v>
      </c>
      <c r="G200" s="121" t="s">
        <v>405</v>
      </c>
      <c r="H200" s="122">
        <v>1</v>
      </c>
      <c r="I200" s="123">
        <v>416</v>
      </c>
      <c r="J200" s="123">
        <f>ROUND(I200*H200,2)</f>
        <v>416</v>
      </c>
      <c r="K200" s="120" t="s">
        <v>103</v>
      </c>
      <c r="L200" s="27"/>
      <c r="M200" s="49" t="s">
        <v>1</v>
      </c>
      <c r="N200" s="124" t="s">
        <v>38</v>
      </c>
      <c r="O200" s="125">
        <v>0</v>
      </c>
      <c r="P200" s="125">
        <f>O200*H200</f>
        <v>0</v>
      </c>
      <c r="Q200" s="125">
        <v>0</v>
      </c>
      <c r="R200" s="125">
        <f>Q200*H200</f>
        <v>0</v>
      </c>
      <c r="S200" s="125">
        <v>0</v>
      </c>
      <c r="T200" s="126">
        <f>S200*H200</f>
        <v>0</v>
      </c>
      <c r="AR200" s="9" t="s">
        <v>104</v>
      </c>
      <c r="AT200" s="9" t="s">
        <v>99</v>
      </c>
      <c r="AU200" s="9" t="s">
        <v>67</v>
      </c>
      <c r="AY200" s="9" t="s">
        <v>105</v>
      </c>
      <c r="BE200" s="127">
        <f>IF(N200="základní",J200,0)</f>
        <v>416</v>
      </c>
      <c r="BF200" s="127">
        <f>IF(N200="snížená",J200,0)</f>
        <v>0</v>
      </c>
      <c r="BG200" s="127">
        <f>IF(N200="zákl. přenesená",J200,0)</f>
        <v>0</v>
      </c>
      <c r="BH200" s="127">
        <f>IF(N200="sníž. přenesená",J200,0)</f>
        <v>0</v>
      </c>
      <c r="BI200" s="127">
        <f>IF(N200="nulová",J200,0)</f>
        <v>0</v>
      </c>
      <c r="BJ200" s="9" t="s">
        <v>75</v>
      </c>
      <c r="BK200" s="127">
        <f>ROUND(I200*H200,2)</f>
        <v>416</v>
      </c>
      <c r="BL200" s="9" t="s">
        <v>104</v>
      </c>
      <c r="BM200" s="9" t="s">
        <v>406</v>
      </c>
    </row>
    <row r="201" spans="2:65" s="1" customFormat="1" ht="29.25">
      <c r="B201" s="23"/>
      <c r="C201" s="24"/>
      <c r="D201" s="128" t="s">
        <v>107</v>
      </c>
      <c r="E201" s="24"/>
      <c r="F201" s="129" t="s">
        <v>407</v>
      </c>
      <c r="G201" s="24"/>
      <c r="H201" s="24"/>
      <c r="I201" s="24"/>
      <c r="J201" s="24"/>
      <c r="K201" s="24"/>
      <c r="L201" s="27"/>
      <c r="M201" s="130"/>
      <c r="N201" s="50"/>
      <c r="O201" s="50"/>
      <c r="P201" s="50"/>
      <c r="Q201" s="50"/>
      <c r="R201" s="50"/>
      <c r="S201" s="50"/>
      <c r="T201" s="51"/>
      <c r="AT201" s="9" t="s">
        <v>107</v>
      </c>
      <c r="AU201" s="9" t="s">
        <v>67</v>
      </c>
    </row>
    <row r="202" spans="2:65" s="1" customFormat="1" ht="22.5" customHeight="1">
      <c r="B202" s="23"/>
      <c r="C202" s="118" t="s">
        <v>408</v>
      </c>
      <c r="D202" s="118" t="s">
        <v>99</v>
      </c>
      <c r="E202" s="119" t="s">
        <v>409</v>
      </c>
      <c r="F202" s="120" t="s">
        <v>410</v>
      </c>
      <c r="G202" s="121" t="s">
        <v>405</v>
      </c>
      <c r="H202" s="122">
        <v>1</v>
      </c>
      <c r="I202" s="123">
        <v>338</v>
      </c>
      <c r="J202" s="123">
        <f>ROUND(I202*H202,2)</f>
        <v>338</v>
      </c>
      <c r="K202" s="120" t="s">
        <v>103</v>
      </c>
      <c r="L202" s="27"/>
      <c r="M202" s="49" t="s">
        <v>1</v>
      </c>
      <c r="N202" s="124" t="s">
        <v>38</v>
      </c>
      <c r="O202" s="125">
        <v>0</v>
      </c>
      <c r="P202" s="125">
        <f>O202*H202</f>
        <v>0</v>
      </c>
      <c r="Q202" s="125">
        <v>0</v>
      </c>
      <c r="R202" s="125">
        <f>Q202*H202</f>
        <v>0</v>
      </c>
      <c r="S202" s="125">
        <v>0</v>
      </c>
      <c r="T202" s="126">
        <f>S202*H202</f>
        <v>0</v>
      </c>
      <c r="AR202" s="9" t="s">
        <v>104</v>
      </c>
      <c r="AT202" s="9" t="s">
        <v>99</v>
      </c>
      <c r="AU202" s="9" t="s">
        <v>67</v>
      </c>
      <c r="AY202" s="9" t="s">
        <v>105</v>
      </c>
      <c r="BE202" s="127">
        <f>IF(N202="základní",J202,0)</f>
        <v>338</v>
      </c>
      <c r="BF202" s="127">
        <f>IF(N202="snížená",J202,0)</f>
        <v>0</v>
      </c>
      <c r="BG202" s="127">
        <f>IF(N202="zákl. přenesená",J202,0)</f>
        <v>0</v>
      </c>
      <c r="BH202" s="127">
        <f>IF(N202="sníž. přenesená",J202,0)</f>
        <v>0</v>
      </c>
      <c r="BI202" s="127">
        <f>IF(N202="nulová",J202,0)</f>
        <v>0</v>
      </c>
      <c r="BJ202" s="9" t="s">
        <v>75</v>
      </c>
      <c r="BK202" s="127">
        <f>ROUND(I202*H202,2)</f>
        <v>338</v>
      </c>
      <c r="BL202" s="9" t="s">
        <v>104</v>
      </c>
      <c r="BM202" s="9" t="s">
        <v>411</v>
      </c>
    </row>
    <row r="203" spans="2:65" s="1" customFormat="1" ht="29.25">
      <c r="B203" s="23"/>
      <c r="C203" s="24"/>
      <c r="D203" s="128" t="s">
        <v>107</v>
      </c>
      <c r="E203" s="24"/>
      <c r="F203" s="129" t="s">
        <v>412</v>
      </c>
      <c r="G203" s="24"/>
      <c r="H203" s="24"/>
      <c r="I203" s="24"/>
      <c r="J203" s="24"/>
      <c r="K203" s="24"/>
      <c r="L203" s="27"/>
      <c r="M203" s="130"/>
      <c r="N203" s="50"/>
      <c r="O203" s="50"/>
      <c r="P203" s="50"/>
      <c r="Q203" s="50"/>
      <c r="R203" s="50"/>
      <c r="S203" s="50"/>
      <c r="T203" s="51"/>
      <c r="AT203" s="9" t="s">
        <v>107</v>
      </c>
      <c r="AU203" s="9" t="s">
        <v>67</v>
      </c>
    </row>
    <row r="204" spans="2:65" s="1" customFormat="1" ht="22.5" customHeight="1">
      <c r="B204" s="23"/>
      <c r="C204" s="118" t="s">
        <v>413</v>
      </c>
      <c r="D204" s="118" t="s">
        <v>99</v>
      </c>
      <c r="E204" s="119" t="s">
        <v>414</v>
      </c>
      <c r="F204" s="120" t="s">
        <v>415</v>
      </c>
      <c r="G204" s="121" t="s">
        <v>405</v>
      </c>
      <c r="H204" s="122">
        <v>1</v>
      </c>
      <c r="I204" s="123">
        <v>161</v>
      </c>
      <c r="J204" s="123">
        <f>ROUND(I204*H204,2)</f>
        <v>161</v>
      </c>
      <c r="K204" s="120" t="s">
        <v>103</v>
      </c>
      <c r="L204" s="27"/>
      <c r="M204" s="49" t="s">
        <v>1</v>
      </c>
      <c r="N204" s="124" t="s">
        <v>38</v>
      </c>
      <c r="O204" s="125">
        <v>0</v>
      </c>
      <c r="P204" s="125">
        <f>O204*H204</f>
        <v>0</v>
      </c>
      <c r="Q204" s="125">
        <v>0</v>
      </c>
      <c r="R204" s="125">
        <f>Q204*H204</f>
        <v>0</v>
      </c>
      <c r="S204" s="125">
        <v>0</v>
      </c>
      <c r="T204" s="126">
        <f>S204*H204</f>
        <v>0</v>
      </c>
      <c r="AR204" s="9" t="s">
        <v>104</v>
      </c>
      <c r="AT204" s="9" t="s">
        <v>99</v>
      </c>
      <c r="AU204" s="9" t="s">
        <v>67</v>
      </c>
      <c r="AY204" s="9" t="s">
        <v>105</v>
      </c>
      <c r="BE204" s="127">
        <f>IF(N204="základní",J204,0)</f>
        <v>161</v>
      </c>
      <c r="BF204" s="127">
        <f>IF(N204="snížená",J204,0)</f>
        <v>0</v>
      </c>
      <c r="BG204" s="127">
        <f>IF(N204="zákl. přenesená",J204,0)</f>
        <v>0</v>
      </c>
      <c r="BH204" s="127">
        <f>IF(N204="sníž. přenesená",J204,0)</f>
        <v>0</v>
      </c>
      <c r="BI204" s="127">
        <f>IF(N204="nulová",J204,0)</f>
        <v>0</v>
      </c>
      <c r="BJ204" s="9" t="s">
        <v>75</v>
      </c>
      <c r="BK204" s="127">
        <f>ROUND(I204*H204,2)</f>
        <v>161</v>
      </c>
      <c r="BL204" s="9" t="s">
        <v>104</v>
      </c>
      <c r="BM204" s="9" t="s">
        <v>416</v>
      </c>
    </row>
    <row r="205" spans="2:65" s="1" customFormat="1" ht="29.25">
      <c r="B205" s="23"/>
      <c r="C205" s="24"/>
      <c r="D205" s="128" t="s">
        <v>107</v>
      </c>
      <c r="E205" s="24"/>
      <c r="F205" s="129" t="s">
        <v>417</v>
      </c>
      <c r="G205" s="24"/>
      <c r="H205" s="24"/>
      <c r="I205" s="24"/>
      <c r="J205" s="24"/>
      <c r="K205" s="24"/>
      <c r="L205" s="27"/>
      <c r="M205" s="130"/>
      <c r="N205" s="50"/>
      <c r="O205" s="50"/>
      <c r="P205" s="50"/>
      <c r="Q205" s="50"/>
      <c r="R205" s="50"/>
      <c r="S205" s="50"/>
      <c r="T205" s="51"/>
      <c r="AT205" s="9" t="s">
        <v>107</v>
      </c>
      <c r="AU205" s="9" t="s">
        <v>67</v>
      </c>
    </row>
    <row r="206" spans="2:65" s="1" customFormat="1" ht="22.5" customHeight="1">
      <c r="B206" s="23"/>
      <c r="C206" s="118" t="s">
        <v>418</v>
      </c>
      <c r="D206" s="118" t="s">
        <v>99</v>
      </c>
      <c r="E206" s="119" t="s">
        <v>419</v>
      </c>
      <c r="F206" s="120" t="s">
        <v>420</v>
      </c>
      <c r="G206" s="121" t="s">
        <v>405</v>
      </c>
      <c r="H206" s="122">
        <v>1</v>
      </c>
      <c r="I206" s="123">
        <v>132</v>
      </c>
      <c r="J206" s="123">
        <f>ROUND(I206*H206,2)</f>
        <v>132</v>
      </c>
      <c r="K206" s="120" t="s">
        <v>103</v>
      </c>
      <c r="L206" s="27"/>
      <c r="M206" s="49" t="s">
        <v>1</v>
      </c>
      <c r="N206" s="124" t="s">
        <v>38</v>
      </c>
      <c r="O206" s="125">
        <v>0</v>
      </c>
      <c r="P206" s="125">
        <f>O206*H206</f>
        <v>0</v>
      </c>
      <c r="Q206" s="125">
        <v>0</v>
      </c>
      <c r="R206" s="125">
        <f>Q206*H206</f>
        <v>0</v>
      </c>
      <c r="S206" s="125">
        <v>0</v>
      </c>
      <c r="T206" s="126">
        <f>S206*H206</f>
        <v>0</v>
      </c>
      <c r="AR206" s="9" t="s">
        <v>104</v>
      </c>
      <c r="AT206" s="9" t="s">
        <v>99</v>
      </c>
      <c r="AU206" s="9" t="s">
        <v>67</v>
      </c>
      <c r="AY206" s="9" t="s">
        <v>105</v>
      </c>
      <c r="BE206" s="127">
        <f>IF(N206="základní",J206,0)</f>
        <v>132</v>
      </c>
      <c r="BF206" s="127">
        <f>IF(N206="snížená",J206,0)</f>
        <v>0</v>
      </c>
      <c r="BG206" s="127">
        <f>IF(N206="zákl. přenesená",J206,0)</f>
        <v>0</v>
      </c>
      <c r="BH206" s="127">
        <f>IF(N206="sníž. přenesená",J206,0)</f>
        <v>0</v>
      </c>
      <c r="BI206" s="127">
        <f>IF(N206="nulová",J206,0)</f>
        <v>0</v>
      </c>
      <c r="BJ206" s="9" t="s">
        <v>75</v>
      </c>
      <c r="BK206" s="127">
        <f>ROUND(I206*H206,2)</f>
        <v>132</v>
      </c>
      <c r="BL206" s="9" t="s">
        <v>104</v>
      </c>
      <c r="BM206" s="9" t="s">
        <v>421</v>
      </c>
    </row>
    <row r="207" spans="2:65" s="1" customFormat="1" ht="29.25">
      <c r="B207" s="23"/>
      <c r="C207" s="24"/>
      <c r="D207" s="128" t="s">
        <v>107</v>
      </c>
      <c r="E207" s="24"/>
      <c r="F207" s="129" t="s">
        <v>422</v>
      </c>
      <c r="G207" s="24"/>
      <c r="H207" s="24"/>
      <c r="I207" s="24"/>
      <c r="J207" s="24"/>
      <c r="K207" s="24"/>
      <c r="L207" s="27"/>
      <c r="M207" s="130"/>
      <c r="N207" s="50"/>
      <c r="O207" s="50"/>
      <c r="P207" s="50"/>
      <c r="Q207" s="50"/>
      <c r="R207" s="50"/>
      <c r="S207" s="50"/>
      <c r="T207" s="51"/>
      <c r="AT207" s="9" t="s">
        <v>107</v>
      </c>
      <c r="AU207" s="9" t="s">
        <v>67</v>
      </c>
    </row>
    <row r="208" spans="2:65" s="1" customFormat="1" ht="22.5" customHeight="1">
      <c r="B208" s="23"/>
      <c r="C208" s="118" t="s">
        <v>423</v>
      </c>
      <c r="D208" s="118" t="s">
        <v>99</v>
      </c>
      <c r="E208" s="119" t="s">
        <v>424</v>
      </c>
      <c r="F208" s="120" t="s">
        <v>425</v>
      </c>
      <c r="G208" s="121" t="s">
        <v>405</v>
      </c>
      <c r="H208" s="122">
        <v>1</v>
      </c>
      <c r="I208" s="123">
        <v>248</v>
      </c>
      <c r="J208" s="123">
        <f>ROUND(I208*H208,2)</f>
        <v>248</v>
      </c>
      <c r="K208" s="120" t="s">
        <v>103</v>
      </c>
      <c r="L208" s="27"/>
      <c r="M208" s="49" t="s">
        <v>1</v>
      </c>
      <c r="N208" s="124" t="s">
        <v>38</v>
      </c>
      <c r="O208" s="125">
        <v>0</v>
      </c>
      <c r="P208" s="125">
        <f>O208*H208</f>
        <v>0</v>
      </c>
      <c r="Q208" s="125">
        <v>0</v>
      </c>
      <c r="R208" s="125">
        <f>Q208*H208</f>
        <v>0</v>
      </c>
      <c r="S208" s="125">
        <v>0</v>
      </c>
      <c r="T208" s="126">
        <f>S208*H208</f>
        <v>0</v>
      </c>
      <c r="AR208" s="9" t="s">
        <v>104</v>
      </c>
      <c r="AT208" s="9" t="s">
        <v>99</v>
      </c>
      <c r="AU208" s="9" t="s">
        <v>67</v>
      </c>
      <c r="AY208" s="9" t="s">
        <v>105</v>
      </c>
      <c r="BE208" s="127">
        <f>IF(N208="základní",J208,0)</f>
        <v>248</v>
      </c>
      <c r="BF208" s="127">
        <f>IF(N208="snížená",J208,0)</f>
        <v>0</v>
      </c>
      <c r="BG208" s="127">
        <f>IF(N208="zákl. přenesená",J208,0)</f>
        <v>0</v>
      </c>
      <c r="BH208" s="127">
        <f>IF(N208="sníž. přenesená",J208,0)</f>
        <v>0</v>
      </c>
      <c r="BI208" s="127">
        <f>IF(N208="nulová",J208,0)</f>
        <v>0</v>
      </c>
      <c r="BJ208" s="9" t="s">
        <v>75</v>
      </c>
      <c r="BK208" s="127">
        <f>ROUND(I208*H208,2)</f>
        <v>248</v>
      </c>
      <c r="BL208" s="9" t="s">
        <v>104</v>
      </c>
      <c r="BM208" s="9" t="s">
        <v>426</v>
      </c>
    </row>
    <row r="209" spans="2:65" s="1" customFormat="1" ht="29.25">
      <c r="B209" s="23"/>
      <c r="C209" s="24"/>
      <c r="D209" s="128" t="s">
        <v>107</v>
      </c>
      <c r="E209" s="24"/>
      <c r="F209" s="129" t="s">
        <v>427</v>
      </c>
      <c r="G209" s="24"/>
      <c r="H209" s="24"/>
      <c r="I209" s="24"/>
      <c r="J209" s="24"/>
      <c r="K209" s="24"/>
      <c r="L209" s="27"/>
      <c r="M209" s="130"/>
      <c r="N209" s="50"/>
      <c r="O209" s="50"/>
      <c r="P209" s="50"/>
      <c r="Q209" s="50"/>
      <c r="R209" s="50"/>
      <c r="S209" s="50"/>
      <c r="T209" s="51"/>
      <c r="AT209" s="9" t="s">
        <v>107</v>
      </c>
      <c r="AU209" s="9" t="s">
        <v>67</v>
      </c>
    </row>
    <row r="210" spans="2:65" s="1" customFormat="1" ht="22.5" customHeight="1">
      <c r="B210" s="23"/>
      <c r="C210" s="118" t="s">
        <v>428</v>
      </c>
      <c r="D210" s="118" t="s">
        <v>99</v>
      </c>
      <c r="E210" s="119" t="s">
        <v>429</v>
      </c>
      <c r="F210" s="120" t="s">
        <v>430</v>
      </c>
      <c r="G210" s="121" t="s">
        <v>405</v>
      </c>
      <c r="H210" s="122">
        <v>1</v>
      </c>
      <c r="I210" s="123">
        <v>205</v>
      </c>
      <c r="J210" s="123">
        <f>ROUND(I210*H210,2)</f>
        <v>205</v>
      </c>
      <c r="K210" s="120" t="s">
        <v>103</v>
      </c>
      <c r="L210" s="27"/>
      <c r="M210" s="49" t="s">
        <v>1</v>
      </c>
      <c r="N210" s="124" t="s">
        <v>38</v>
      </c>
      <c r="O210" s="125">
        <v>0</v>
      </c>
      <c r="P210" s="125">
        <f>O210*H210</f>
        <v>0</v>
      </c>
      <c r="Q210" s="125">
        <v>0</v>
      </c>
      <c r="R210" s="125">
        <f>Q210*H210</f>
        <v>0</v>
      </c>
      <c r="S210" s="125">
        <v>0</v>
      </c>
      <c r="T210" s="126">
        <f>S210*H210</f>
        <v>0</v>
      </c>
      <c r="AR210" s="9" t="s">
        <v>104</v>
      </c>
      <c r="AT210" s="9" t="s">
        <v>99</v>
      </c>
      <c r="AU210" s="9" t="s">
        <v>67</v>
      </c>
      <c r="AY210" s="9" t="s">
        <v>105</v>
      </c>
      <c r="BE210" s="127">
        <f>IF(N210="základní",J210,0)</f>
        <v>205</v>
      </c>
      <c r="BF210" s="127">
        <f>IF(N210="snížená",J210,0)</f>
        <v>0</v>
      </c>
      <c r="BG210" s="127">
        <f>IF(N210="zákl. přenesená",J210,0)</f>
        <v>0</v>
      </c>
      <c r="BH210" s="127">
        <f>IF(N210="sníž. přenesená",J210,0)</f>
        <v>0</v>
      </c>
      <c r="BI210" s="127">
        <f>IF(N210="nulová",J210,0)</f>
        <v>0</v>
      </c>
      <c r="BJ210" s="9" t="s">
        <v>75</v>
      </c>
      <c r="BK210" s="127">
        <f>ROUND(I210*H210,2)</f>
        <v>205</v>
      </c>
      <c r="BL210" s="9" t="s">
        <v>104</v>
      </c>
      <c r="BM210" s="9" t="s">
        <v>431</v>
      </c>
    </row>
    <row r="211" spans="2:65" s="1" customFormat="1" ht="29.25">
      <c r="B211" s="23"/>
      <c r="C211" s="24"/>
      <c r="D211" s="128" t="s">
        <v>107</v>
      </c>
      <c r="E211" s="24"/>
      <c r="F211" s="129" t="s">
        <v>432</v>
      </c>
      <c r="G211" s="24"/>
      <c r="H211" s="24"/>
      <c r="I211" s="24"/>
      <c r="J211" s="24"/>
      <c r="K211" s="24"/>
      <c r="L211" s="27"/>
      <c r="M211" s="130"/>
      <c r="N211" s="50"/>
      <c r="O211" s="50"/>
      <c r="P211" s="50"/>
      <c r="Q211" s="50"/>
      <c r="R211" s="50"/>
      <c r="S211" s="50"/>
      <c r="T211" s="51"/>
      <c r="AT211" s="9" t="s">
        <v>107</v>
      </c>
      <c r="AU211" s="9" t="s">
        <v>67</v>
      </c>
    </row>
    <row r="212" spans="2:65" s="1" customFormat="1" ht="22.5" customHeight="1">
      <c r="B212" s="23"/>
      <c r="C212" s="118" t="s">
        <v>433</v>
      </c>
      <c r="D212" s="118" t="s">
        <v>99</v>
      </c>
      <c r="E212" s="119" t="s">
        <v>434</v>
      </c>
      <c r="F212" s="120" t="s">
        <v>435</v>
      </c>
      <c r="G212" s="121" t="s">
        <v>405</v>
      </c>
      <c r="H212" s="122">
        <v>1</v>
      </c>
      <c r="I212" s="123">
        <v>1310</v>
      </c>
      <c r="J212" s="123">
        <f>ROUND(I212*H212,2)</f>
        <v>1310</v>
      </c>
      <c r="K212" s="120" t="s">
        <v>103</v>
      </c>
      <c r="L212" s="27"/>
      <c r="M212" s="49" t="s">
        <v>1</v>
      </c>
      <c r="N212" s="124" t="s">
        <v>38</v>
      </c>
      <c r="O212" s="125">
        <v>0</v>
      </c>
      <c r="P212" s="125">
        <f>O212*H212</f>
        <v>0</v>
      </c>
      <c r="Q212" s="125">
        <v>0</v>
      </c>
      <c r="R212" s="125">
        <f>Q212*H212</f>
        <v>0</v>
      </c>
      <c r="S212" s="125">
        <v>0</v>
      </c>
      <c r="T212" s="126">
        <f>S212*H212</f>
        <v>0</v>
      </c>
      <c r="AR212" s="9" t="s">
        <v>104</v>
      </c>
      <c r="AT212" s="9" t="s">
        <v>99</v>
      </c>
      <c r="AU212" s="9" t="s">
        <v>67</v>
      </c>
      <c r="AY212" s="9" t="s">
        <v>105</v>
      </c>
      <c r="BE212" s="127">
        <f>IF(N212="základní",J212,0)</f>
        <v>1310</v>
      </c>
      <c r="BF212" s="127">
        <f>IF(N212="snížená",J212,0)</f>
        <v>0</v>
      </c>
      <c r="BG212" s="127">
        <f>IF(N212="zákl. přenesená",J212,0)</f>
        <v>0</v>
      </c>
      <c r="BH212" s="127">
        <f>IF(N212="sníž. přenesená",J212,0)</f>
        <v>0</v>
      </c>
      <c r="BI212" s="127">
        <f>IF(N212="nulová",J212,0)</f>
        <v>0</v>
      </c>
      <c r="BJ212" s="9" t="s">
        <v>75</v>
      </c>
      <c r="BK212" s="127">
        <f>ROUND(I212*H212,2)</f>
        <v>1310</v>
      </c>
      <c r="BL212" s="9" t="s">
        <v>104</v>
      </c>
      <c r="BM212" s="9" t="s">
        <v>436</v>
      </c>
    </row>
    <row r="213" spans="2:65" s="1" customFormat="1" ht="29.25">
      <c r="B213" s="23"/>
      <c r="C213" s="24"/>
      <c r="D213" s="128" t="s">
        <v>107</v>
      </c>
      <c r="E213" s="24"/>
      <c r="F213" s="129" t="s">
        <v>437</v>
      </c>
      <c r="G213" s="24"/>
      <c r="H213" s="24"/>
      <c r="I213" s="24"/>
      <c r="J213" s="24"/>
      <c r="K213" s="24"/>
      <c r="L213" s="27"/>
      <c r="M213" s="130"/>
      <c r="N213" s="50"/>
      <c r="O213" s="50"/>
      <c r="P213" s="50"/>
      <c r="Q213" s="50"/>
      <c r="R213" s="50"/>
      <c r="S213" s="50"/>
      <c r="T213" s="51"/>
      <c r="AT213" s="9" t="s">
        <v>107</v>
      </c>
      <c r="AU213" s="9" t="s">
        <v>67</v>
      </c>
    </row>
    <row r="214" spans="2:65" s="1" customFormat="1" ht="22.5" customHeight="1">
      <c r="B214" s="23"/>
      <c r="C214" s="118" t="s">
        <v>438</v>
      </c>
      <c r="D214" s="118" t="s">
        <v>99</v>
      </c>
      <c r="E214" s="119" t="s">
        <v>439</v>
      </c>
      <c r="F214" s="120" t="s">
        <v>440</v>
      </c>
      <c r="G214" s="121" t="s">
        <v>405</v>
      </c>
      <c r="H214" s="122">
        <v>1</v>
      </c>
      <c r="I214" s="123">
        <v>1230</v>
      </c>
      <c r="J214" s="123">
        <f>ROUND(I214*H214,2)</f>
        <v>1230</v>
      </c>
      <c r="K214" s="120" t="s">
        <v>103</v>
      </c>
      <c r="L214" s="27"/>
      <c r="M214" s="49" t="s">
        <v>1</v>
      </c>
      <c r="N214" s="124" t="s">
        <v>38</v>
      </c>
      <c r="O214" s="125">
        <v>0</v>
      </c>
      <c r="P214" s="125">
        <f>O214*H214</f>
        <v>0</v>
      </c>
      <c r="Q214" s="125">
        <v>0</v>
      </c>
      <c r="R214" s="125">
        <f>Q214*H214</f>
        <v>0</v>
      </c>
      <c r="S214" s="125">
        <v>0</v>
      </c>
      <c r="T214" s="126">
        <f>S214*H214</f>
        <v>0</v>
      </c>
      <c r="AR214" s="9" t="s">
        <v>104</v>
      </c>
      <c r="AT214" s="9" t="s">
        <v>99</v>
      </c>
      <c r="AU214" s="9" t="s">
        <v>67</v>
      </c>
      <c r="AY214" s="9" t="s">
        <v>105</v>
      </c>
      <c r="BE214" s="127">
        <f>IF(N214="základní",J214,0)</f>
        <v>1230</v>
      </c>
      <c r="BF214" s="127">
        <f>IF(N214="snížená",J214,0)</f>
        <v>0</v>
      </c>
      <c r="BG214" s="127">
        <f>IF(N214="zákl. přenesená",J214,0)</f>
        <v>0</v>
      </c>
      <c r="BH214" s="127">
        <f>IF(N214="sníž. přenesená",J214,0)</f>
        <v>0</v>
      </c>
      <c r="BI214" s="127">
        <f>IF(N214="nulová",J214,0)</f>
        <v>0</v>
      </c>
      <c r="BJ214" s="9" t="s">
        <v>75</v>
      </c>
      <c r="BK214" s="127">
        <f>ROUND(I214*H214,2)</f>
        <v>1230</v>
      </c>
      <c r="BL214" s="9" t="s">
        <v>104</v>
      </c>
      <c r="BM214" s="9" t="s">
        <v>441</v>
      </c>
    </row>
    <row r="215" spans="2:65" s="1" customFormat="1" ht="29.25">
      <c r="B215" s="23"/>
      <c r="C215" s="24"/>
      <c r="D215" s="128" t="s">
        <v>107</v>
      </c>
      <c r="E215" s="24"/>
      <c r="F215" s="129" t="s">
        <v>442</v>
      </c>
      <c r="G215" s="24"/>
      <c r="H215" s="24"/>
      <c r="I215" s="24"/>
      <c r="J215" s="24"/>
      <c r="K215" s="24"/>
      <c r="L215" s="27"/>
      <c r="M215" s="130"/>
      <c r="N215" s="50"/>
      <c r="O215" s="50"/>
      <c r="P215" s="50"/>
      <c r="Q215" s="50"/>
      <c r="R215" s="50"/>
      <c r="S215" s="50"/>
      <c r="T215" s="51"/>
      <c r="AT215" s="9" t="s">
        <v>107</v>
      </c>
      <c r="AU215" s="9" t="s">
        <v>67</v>
      </c>
    </row>
    <row r="216" spans="2:65" s="1" customFormat="1" ht="22.5" customHeight="1">
      <c r="B216" s="23"/>
      <c r="C216" s="118" t="s">
        <v>443</v>
      </c>
      <c r="D216" s="118" t="s">
        <v>99</v>
      </c>
      <c r="E216" s="119" t="s">
        <v>444</v>
      </c>
      <c r="F216" s="120" t="s">
        <v>445</v>
      </c>
      <c r="G216" s="121" t="s">
        <v>405</v>
      </c>
      <c r="H216" s="122">
        <v>1</v>
      </c>
      <c r="I216" s="123">
        <v>1110</v>
      </c>
      <c r="J216" s="123">
        <f>ROUND(I216*H216,2)</f>
        <v>1110</v>
      </c>
      <c r="K216" s="120" t="s">
        <v>103</v>
      </c>
      <c r="L216" s="27"/>
      <c r="M216" s="49" t="s">
        <v>1</v>
      </c>
      <c r="N216" s="124" t="s">
        <v>38</v>
      </c>
      <c r="O216" s="125">
        <v>0</v>
      </c>
      <c r="P216" s="125">
        <f>O216*H216</f>
        <v>0</v>
      </c>
      <c r="Q216" s="125">
        <v>0</v>
      </c>
      <c r="R216" s="125">
        <f>Q216*H216</f>
        <v>0</v>
      </c>
      <c r="S216" s="125">
        <v>0</v>
      </c>
      <c r="T216" s="126">
        <f>S216*H216</f>
        <v>0</v>
      </c>
      <c r="AR216" s="9" t="s">
        <v>104</v>
      </c>
      <c r="AT216" s="9" t="s">
        <v>99</v>
      </c>
      <c r="AU216" s="9" t="s">
        <v>67</v>
      </c>
      <c r="AY216" s="9" t="s">
        <v>105</v>
      </c>
      <c r="BE216" s="127">
        <f>IF(N216="základní",J216,0)</f>
        <v>1110</v>
      </c>
      <c r="BF216" s="127">
        <f>IF(N216="snížená",J216,0)</f>
        <v>0</v>
      </c>
      <c r="BG216" s="127">
        <f>IF(N216="zákl. přenesená",J216,0)</f>
        <v>0</v>
      </c>
      <c r="BH216" s="127">
        <f>IF(N216="sníž. přenesená",J216,0)</f>
        <v>0</v>
      </c>
      <c r="BI216" s="127">
        <f>IF(N216="nulová",J216,0)</f>
        <v>0</v>
      </c>
      <c r="BJ216" s="9" t="s">
        <v>75</v>
      </c>
      <c r="BK216" s="127">
        <f>ROUND(I216*H216,2)</f>
        <v>1110</v>
      </c>
      <c r="BL216" s="9" t="s">
        <v>104</v>
      </c>
      <c r="BM216" s="9" t="s">
        <v>446</v>
      </c>
    </row>
    <row r="217" spans="2:65" s="1" customFormat="1" ht="29.25">
      <c r="B217" s="23"/>
      <c r="C217" s="24"/>
      <c r="D217" s="128" t="s">
        <v>107</v>
      </c>
      <c r="E217" s="24"/>
      <c r="F217" s="129" t="s">
        <v>447</v>
      </c>
      <c r="G217" s="24"/>
      <c r="H217" s="24"/>
      <c r="I217" s="24"/>
      <c r="J217" s="24"/>
      <c r="K217" s="24"/>
      <c r="L217" s="27"/>
      <c r="M217" s="130"/>
      <c r="N217" s="50"/>
      <c r="O217" s="50"/>
      <c r="P217" s="50"/>
      <c r="Q217" s="50"/>
      <c r="R217" s="50"/>
      <c r="S217" s="50"/>
      <c r="T217" s="51"/>
      <c r="AT217" s="9" t="s">
        <v>107</v>
      </c>
      <c r="AU217" s="9" t="s">
        <v>67</v>
      </c>
    </row>
    <row r="218" spans="2:65" s="1" customFormat="1" ht="22.5" customHeight="1">
      <c r="B218" s="23"/>
      <c r="C218" s="118" t="s">
        <v>448</v>
      </c>
      <c r="D218" s="118" t="s">
        <v>99</v>
      </c>
      <c r="E218" s="119" t="s">
        <v>449</v>
      </c>
      <c r="F218" s="120" t="s">
        <v>450</v>
      </c>
      <c r="G218" s="121" t="s">
        <v>405</v>
      </c>
      <c r="H218" s="122">
        <v>1</v>
      </c>
      <c r="I218" s="123">
        <v>1050</v>
      </c>
      <c r="J218" s="123">
        <f>ROUND(I218*H218,2)</f>
        <v>1050</v>
      </c>
      <c r="K218" s="120" t="s">
        <v>103</v>
      </c>
      <c r="L218" s="27"/>
      <c r="M218" s="49" t="s">
        <v>1</v>
      </c>
      <c r="N218" s="124" t="s">
        <v>38</v>
      </c>
      <c r="O218" s="125">
        <v>0</v>
      </c>
      <c r="P218" s="125">
        <f>O218*H218</f>
        <v>0</v>
      </c>
      <c r="Q218" s="125">
        <v>0</v>
      </c>
      <c r="R218" s="125">
        <f>Q218*H218</f>
        <v>0</v>
      </c>
      <c r="S218" s="125">
        <v>0</v>
      </c>
      <c r="T218" s="126">
        <f>S218*H218</f>
        <v>0</v>
      </c>
      <c r="AR218" s="9" t="s">
        <v>104</v>
      </c>
      <c r="AT218" s="9" t="s">
        <v>99</v>
      </c>
      <c r="AU218" s="9" t="s">
        <v>67</v>
      </c>
      <c r="AY218" s="9" t="s">
        <v>105</v>
      </c>
      <c r="BE218" s="127">
        <f>IF(N218="základní",J218,0)</f>
        <v>1050</v>
      </c>
      <c r="BF218" s="127">
        <f>IF(N218="snížená",J218,0)</f>
        <v>0</v>
      </c>
      <c r="BG218" s="127">
        <f>IF(N218="zákl. přenesená",J218,0)</f>
        <v>0</v>
      </c>
      <c r="BH218" s="127">
        <f>IF(N218="sníž. přenesená",J218,0)</f>
        <v>0</v>
      </c>
      <c r="BI218" s="127">
        <f>IF(N218="nulová",J218,0)</f>
        <v>0</v>
      </c>
      <c r="BJ218" s="9" t="s">
        <v>75</v>
      </c>
      <c r="BK218" s="127">
        <f>ROUND(I218*H218,2)</f>
        <v>1050</v>
      </c>
      <c r="BL218" s="9" t="s">
        <v>104</v>
      </c>
      <c r="BM218" s="9" t="s">
        <v>451</v>
      </c>
    </row>
    <row r="219" spans="2:65" s="1" customFormat="1" ht="29.25">
      <c r="B219" s="23"/>
      <c r="C219" s="24"/>
      <c r="D219" s="128" t="s">
        <v>107</v>
      </c>
      <c r="E219" s="24"/>
      <c r="F219" s="129" t="s">
        <v>452</v>
      </c>
      <c r="G219" s="24"/>
      <c r="H219" s="24"/>
      <c r="I219" s="24"/>
      <c r="J219" s="24"/>
      <c r="K219" s="24"/>
      <c r="L219" s="27"/>
      <c r="M219" s="130"/>
      <c r="N219" s="50"/>
      <c r="O219" s="50"/>
      <c r="P219" s="50"/>
      <c r="Q219" s="50"/>
      <c r="R219" s="50"/>
      <c r="S219" s="50"/>
      <c r="T219" s="51"/>
      <c r="AT219" s="9" t="s">
        <v>107</v>
      </c>
      <c r="AU219" s="9" t="s">
        <v>67</v>
      </c>
    </row>
    <row r="220" spans="2:65" s="1" customFormat="1" ht="22.5" customHeight="1">
      <c r="B220" s="23"/>
      <c r="C220" s="118" t="s">
        <v>453</v>
      </c>
      <c r="D220" s="118" t="s">
        <v>99</v>
      </c>
      <c r="E220" s="119" t="s">
        <v>454</v>
      </c>
      <c r="F220" s="120" t="s">
        <v>455</v>
      </c>
      <c r="G220" s="121" t="s">
        <v>405</v>
      </c>
      <c r="H220" s="122">
        <v>1</v>
      </c>
      <c r="I220" s="123">
        <v>5800</v>
      </c>
      <c r="J220" s="123">
        <f>ROUND(I220*H220,2)</f>
        <v>5800</v>
      </c>
      <c r="K220" s="120" t="s">
        <v>103</v>
      </c>
      <c r="L220" s="27"/>
      <c r="M220" s="49" t="s">
        <v>1</v>
      </c>
      <c r="N220" s="124" t="s">
        <v>38</v>
      </c>
      <c r="O220" s="125">
        <v>0</v>
      </c>
      <c r="P220" s="125">
        <f>O220*H220</f>
        <v>0</v>
      </c>
      <c r="Q220" s="125">
        <v>0</v>
      </c>
      <c r="R220" s="125">
        <f>Q220*H220</f>
        <v>0</v>
      </c>
      <c r="S220" s="125">
        <v>0</v>
      </c>
      <c r="T220" s="126">
        <f>S220*H220</f>
        <v>0</v>
      </c>
      <c r="AR220" s="9" t="s">
        <v>104</v>
      </c>
      <c r="AT220" s="9" t="s">
        <v>99</v>
      </c>
      <c r="AU220" s="9" t="s">
        <v>67</v>
      </c>
      <c r="AY220" s="9" t="s">
        <v>105</v>
      </c>
      <c r="BE220" s="127">
        <f>IF(N220="základní",J220,0)</f>
        <v>5800</v>
      </c>
      <c r="BF220" s="127">
        <f>IF(N220="snížená",J220,0)</f>
        <v>0</v>
      </c>
      <c r="BG220" s="127">
        <f>IF(N220="zákl. přenesená",J220,0)</f>
        <v>0</v>
      </c>
      <c r="BH220" s="127">
        <f>IF(N220="sníž. přenesená",J220,0)</f>
        <v>0</v>
      </c>
      <c r="BI220" s="127">
        <f>IF(N220="nulová",J220,0)</f>
        <v>0</v>
      </c>
      <c r="BJ220" s="9" t="s">
        <v>75</v>
      </c>
      <c r="BK220" s="127">
        <f>ROUND(I220*H220,2)</f>
        <v>5800</v>
      </c>
      <c r="BL220" s="9" t="s">
        <v>104</v>
      </c>
      <c r="BM220" s="9" t="s">
        <v>456</v>
      </c>
    </row>
    <row r="221" spans="2:65" s="1" customFormat="1" ht="29.25">
      <c r="B221" s="23"/>
      <c r="C221" s="24"/>
      <c r="D221" s="128" t="s">
        <v>107</v>
      </c>
      <c r="E221" s="24"/>
      <c r="F221" s="129" t="s">
        <v>457</v>
      </c>
      <c r="G221" s="24"/>
      <c r="H221" s="24"/>
      <c r="I221" s="24"/>
      <c r="J221" s="24"/>
      <c r="K221" s="24"/>
      <c r="L221" s="27"/>
      <c r="M221" s="130"/>
      <c r="N221" s="50"/>
      <c r="O221" s="50"/>
      <c r="P221" s="50"/>
      <c r="Q221" s="50"/>
      <c r="R221" s="50"/>
      <c r="S221" s="50"/>
      <c r="T221" s="51"/>
      <c r="AT221" s="9" t="s">
        <v>107</v>
      </c>
      <c r="AU221" s="9" t="s">
        <v>67</v>
      </c>
    </row>
    <row r="222" spans="2:65" s="1" customFormat="1" ht="22.5" customHeight="1">
      <c r="B222" s="23"/>
      <c r="C222" s="118" t="s">
        <v>458</v>
      </c>
      <c r="D222" s="118" t="s">
        <v>99</v>
      </c>
      <c r="E222" s="119" t="s">
        <v>459</v>
      </c>
      <c r="F222" s="120" t="s">
        <v>460</v>
      </c>
      <c r="G222" s="121" t="s">
        <v>405</v>
      </c>
      <c r="H222" s="122">
        <v>1</v>
      </c>
      <c r="I222" s="123">
        <v>5390</v>
      </c>
      <c r="J222" s="123">
        <f>ROUND(I222*H222,2)</f>
        <v>5390</v>
      </c>
      <c r="K222" s="120" t="s">
        <v>103</v>
      </c>
      <c r="L222" s="27"/>
      <c r="M222" s="49" t="s">
        <v>1</v>
      </c>
      <c r="N222" s="124" t="s">
        <v>38</v>
      </c>
      <c r="O222" s="125">
        <v>0</v>
      </c>
      <c r="P222" s="125">
        <f>O222*H222</f>
        <v>0</v>
      </c>
      <c r="Q222" s="125">
        <v>0</v>
      </c>
      <c r="R222" s="125">
        <f>Q222*H222</f>
        <v>0</v>
      </c>
      <c r="S222" s="125">
        <v>0</v>
      </c>
      <c r="T222" s="126">
        <f>S222*H222</f>
        <v>0</v>
      </c>
      <c r="AR222" s="9" t="s">
        <v>104</v>
      </c>
      <c r="AT222" s="9" t="s">
        <v>99</v>
      </c>
      <c r="AU222" s="9" t="s">
        <v>67</v>
      </c>
      <c r="AY222" s="9" t="s">
        <v>105</v>
      </c>
      <c r="BE222" s="127">
        <f>IF(N222="základní",J222,0)</f>
        <v>5390</v>
      </c>
      <c r="BF222" s="127">
        <f>IF(N222="snížená",J222,0)</f>
        <v>0</v>
      </c>
      <c r="BG222" s="127">
        <f>IF(N222="zákl. přenesená",J222,0)</f>
        <v>0</v>
      </c>
      <c r="BH222" s="127">
        <f>IF(N222="sníž. přenesená",J222,0)</f>
        <v>0</v>
      </c>
      <c r="BI222" s="127">
        <f>IF(N222="nulová",J222,0)</f>
        <v>0</v>
      </c>
      <c r="BJ222" s="9" t="s">
        <v>75</v>
      </c>
      <c r="BK222" s="127">
        <f>ROUND(I222*H222,2)</f>
        <v>5390</v>
      </c>
      <c r="BL222" s="9" t="s">
        <v>104</v>
      </c>
      <c r="BM222" s="9" t="s">
        <v>461</v>
      </c>
    </row>
    <row r="223" spans="2:65" s="1" customFormat="1" ht="29.25">
      <c r="B223" s="23"/>
      <c r="C223" s="24"/>
      <c r="D223" s="128" t="s">
        <v>107</v>
      </c>
      <c r="E223" s="24"/>
      <c r="F223" s="129" t="s">
        <v>462</v>
      </c>
      <c r="G223" s="24"/>
      <c r="H223" s="24"/>
      <c r="I223" s="24"/>
      <c r="J223" s="24"/>
      <c r="K223" s="24"/>
      <c r="L223" s="27"/>
      <c r="M223" s="130"/>
      <c r="N223" s="50"/>
      <c r="O223" s="50"/>
      <c r="P223" s="50"/>
      <c r="Q223" s="50"/>
      <c r="R223" s="50"/>
      <c r="S223" s="50"/>
      <c r="T223" s="51"/>
      <c r="AT223" s="9" t="s">
        <v>107</v>
      </c>
      <c r="AU223" s="9" t="s">
        <v>67</v>
      </c>
    </row>
    <row r="224" spans="2:65" s="1" customFormat="1" ht="22.5" customHeight="1">
      <c r="B224" s="23"/>
      <c r="C224" s="118" t="s">
        <v>463</v>
      </c>
      <c r="D224" s="118" t="s">
        <v>99</v>
      </c>
      <c r="E224" s="119" t="s">
        <v>464</v>
      </c>
      <c r="F224" s="120" t="s">
        <v>465</v>
      </c>
      <c r="G224" s="121" t="s">
        <v>405</v>
      </c>
      <c r="H224" s="122">
        <v>1</v>
      </c>
      <c r="I224" s="123">
        <v>4870</v>
      </c>
      <c r="J224" s="123">
        <f>ROUND(I224*H224,2)</f>
        <v>4870</v>
      </c>
      <c r="K224" s="120" t="s">
        <v>103</v>
      </c>
      <c r="L224" s="27"/>
      <c r="M224" s="49" t="s">
        <v>1</v>
      </c>
      <c r="N224" s="124" t="s">
        <v>38</v>
      </c>
      <c r="O224" s="125">
        <v>0</v>
      </c>
      <c r="P224" s="125">
        <f>O224*H224</f>
        <v>0</v>
      </c>
      <c r="Q224" s="125">
        <v>0</v>
      </c>
      <c r="R224" s="125">
        <f>Q224*H224</f>
        <v>0</v>
      </c>
      <c r="S224" s="125">
        <v>0</v>
      </c>
      <c r="T224" s="126">
        <f>S224*H224</f>
        <v>0</v>
      </c>
      <c r="AR224" s="9" t="s">
        <v>104</v>
      </c>
      <c r="AT224" s="9" t="s">
        <v>99</v>
      </c>
      <c r="AU224" s="9" t="s">
        <v>67</v>
      </c>
      <c r="AY224" s="9" t="s">
        <v>105</v>
      </c>
      <c r="BE224" s="127">
        <f>IF(N224="základní",J224,0)</f>
        <v>4870</v>
      </c>
      <c r="BF224" s="127">
        <f>IF(N224="snížená",J224,0)</f>
        <v>0</v>
      </c>
      <c r="BG224" s="127">
        <f>IF(N224="zákl. přenesená",J224,0)</f>
        <v>0</v>
      </c>
      <c r="BH224" s="127">
        <f>IF(N224="sníž. přenesená",J224,0)</f>
        <v>0</v>
      </c>
      <c r="BI224" s="127">
        <f>IF(N224="nulová",J224,0)</f>
        <v>0</v>
      </c>
      <c r="BJ224" s="9" t="s">
        <v>75</v>
      </c>
      <c r="BK224" s="127">
        <f>ROUND(I224*H224,2)</f>
        <v>4870</v>
      </c>
      <c r="BL224" s="9" t="s">
        <v>104</v>
      </c>
      <c r="BM224" s="9" t="s">
        <v>466</v>
      </c>
    </row>
    <row r="225" spans="2:65" s="1" customFormat="1" ht="39">
      <c r="B225" s="23"/>
      <c r="C225" s="24"/>
      <c r="D225" s="128" t="s">
        <v>107</v>
      </c>
      <c r="E225" s="24"/>
      <c r="F225" s="129" t="s">
        <v>467</v>
      </c>
      <c r="G225" s="24"/>
      <c r="H225" s="24"/>
      <c r="I225" s="24"/>
      <c r="J225" s="24"/>
      <c r="K225" s="24"/>
      <c r="L225" s="27"/>
      <c r="M225" s="130"/>
      <c r="N225" s="50"/>
      <c r="O225" s="50"/>
      <c r="P225" s="50"/>
      <c r="Q225" s="50"/>
      <c r="R225" s="50"/>
      <c r="S225" s="50"/>
      <c r="T225" s="51"/>
      <c r="AT225" s="9" t="s">
        <v>107</v>
      </c>
      <c r="AU225" s="9" t="s">
        <v>67</v>
      </c>
    </row>
    <row r="226" spans="2:65" s="1" customFormat="1" ht="22.5" customHeight="1">
      <c r="B226" s="23"/>
      <c r="C226" s="118" t="s">
        <v>468</v>
      </c>
      <c r="D226" s="118" t="s">
        <v>99</v>
      </c>
      <c r="E226" s="119" t="s">
        <v>469</v>
      </c>
      <c r="F226" s="120" t="s">
        <v>470</v>
      </c>
      <c r="G226" s="121" t="s">
        <v>405</v>
      </c>
      <c r="H226" s="122">
        <v>1</v>
      </c>
      <c r="I226" s="123">
        <v>4460</v>
      </c>
      <c r="J226" s="123">
        <f>ROUND(I226*H226,2)</f>
        <v>4460</v>
      </c>
      <c r="K226" s="120" t="s">
        <v>103</v>
      </c>
      <c r="L226" s="27"/>
      <c r="M226" s="49" t="s">
        <v>1</v>
      </c>
      <c r="N226" s="124" t="s">
        <v>38</v>
      </c>
      <c r="O226" s="125">
        <v>0</v>
      </c>
      <c r="P226" s="125">
        <f>O226*H226</f>
        <v>0</v>
      </c>
      <c r="Q226" s="125">
        <v>0</v>
      </c>
      <c r="R226" s="125">
        <f>Q226*H226</f>
        <v>0</v>
      </c>
      <c r="S226" s="125">
        <v>0</v>
      </c>
      <c r="T226" s="126">
        <f>S226*H226</f>
        <v>0</v>
      </c>
      <c r="AR226" s="9" t="s">
        <v>104</v>
      </c>
      <c r="AT226" s="9" t="s">
        <v>99</v>
      </c>
      <c r="AU226" s="9" t="s">
        <v>67</v>
      </c>
      <c r="AY226" s="9" t="s">
        <v>105</v>
      </c>
      <c r="BE226" s="127">
        <f>IF(N226="základní",J226,0)</f>
        <v>4460</v>
      </c>
      <c r="BF226" s="127">
        <f>IF(N226="snížená",J226,0)</f>
        <v>0</v>
      </c>
      <c r="BG226" s="127">
        <f>IF(N226="zákl. přenesená",J226,0)</f>
        <v>0</v>
      </c>
      <c r="BH226" s="127">
        <f>IF(N226="sníž. přenesená",J226,0)</f>
        <v>0</v>
      </c>
      <c r="BI226" s="127">
        <f>IF(N226="nulová",J226,0)</f>
        <v>0</v>
      </c>
      <c r="BJ226" s="9" t="s">
        <v>75</v>
      </c>
      <c r="BK226" s="127">
        <f>ROUND(I226*H226,2)</f>
        <v>4460</v>
      </c>
      <c r="BL226" s="9" t="s">
        <v>104</v>
      </c>
      <c r="BM226" s="9" t="s">
        <v>471</v>
      </c>
    </row>
    <row r="227" spans="2:65" s="1" customFormat="1" ht="39">
      <c r="B227" s="23"/>
      <c r="C227" s="24"/>
      <c r="D227" s="128" t="s">
        <v>107</v>
      </c>
      <c r="E227" s="24"/>
      <c r="F227" s="129" t="s">
        <v>472</v>
      </c>
      <c r="G227" s="24"/>
      <c r="H227" s="24"/>
      <c r="I227" s="24"/>
      <c r="J227" s="24"/>
      <c r="K227" s="24"/>
      <c r="L227" s="27"/>
      <c r="M227" s="130"/>
      <c r="N227" s="50"/>
      <c r="O227" s="50"/>
      <c r="P227" s="50"/>
      <c r="Q227" s="50"/>
      <c r="R227" s="50"/>
      <c r="S227" s="50"/>
      <c r="T227" s="51"/>
      <c r="AT227" s="9" t="s">
        <v>107</v>
      </c>
      <c r="AU227" s="9" t="s">
        <v>67</v>
      </c>
    </row>
    <row r="228" spans="2:65" s="1" customFormat="1" ht="22.5" customHeight="1">
      <c r="B228" s="23"/>
      <c r="C228" s="118" t="s">
        <v>473</v>
      </c>
      <c r="D228" s="118" t="s">
        <v>99</v>
      </c>
      <c r="E228" s="119" t="s">
        <v>474</v>
      </c>
      <c r="F228" s="120" t="s">
        <v>475</v>
      </c>
      <c r="G228" s="121" t="s">
        <v>405</v>
      </c>
      <c r="H228" s="122">
        <v>1</v>
      </c>
      <c r="I228" s="123">
        <v>1120</v>
      </c>
      <c r="J228" s="123">
        <f>ROUND(I228*H228,2)</f>
        <v>1120</v>
      </c>
      <c r="K228" s="120" t="s">
        <v>103</v>
      </c>
      <c r="L228" s="27"/>
      <c r="M228" s="49" t="s">
        <v>1</v>
      </c>
      <c r="N228" s="124" t="s">
        <v>38</v>
      </c>
      <c r="O228" s="125">
        <v>0</v>
      </c>
      <c r="P228" s="125">
        <f>O228*H228</f>
        <v>0</v>
      </c>
      <c r="Q228" s="125">
        <v>0</v>
      </c>
      <c r="R228" s="125">
        <f>Q228*H228</f>
        <v>0</v>
      </c>
      <c r="S228" s="125">
        <v>0</v>
      </c>
      <c r="T228" s="126">
        <f>S228*H228</f>
        <v>0</v>
      </c>
      <c r="AR228" s="9" t="s">
        <v>104</v>
      </c>
      <c r="AT228" s="9" t="s">
        <v>99</v>
      </c>
      <c r="AU228" s="9" t="s">
        <v>67</v>
      </c>
      <c r="AY228" s="9" t="s">
        <v>105</v>
      </c>
      <c r="BE228" s="127">
        <f>IF(N228="základní",J228,0)</f>
        <v>1120</v>
      </c>
      <c r="BF228" s="127">
        <f>IF(N228="snížená",J228,0)</f>
        <v>0</v>
      </c>
      <c r="BG228" s="127">
        <f>IF(N228="zákl. přenesená",J228,0)</f>
        <v>0</v>
      </c>
      <c r="BH228" s="127">
        <f>IF(N228="sníž. přenesená",J228,0)</f>
        <v>0</v>
      </c>
      <c r="BI228" s="127">
        <f>IF(N228="nulová",J228,0)</f>
        <v>0</v>
      </c>
      <c r="BJ228" s="9" t="s">
        <v>75</v>
      </c>
      <c r="BK228" s="127">
        <f>ROUND(I228*H228,2)</f>
        <v>1120</v>
      </c>
      <c r="BL228" s="9" t="s">
        <v>104</v>
      </c>
      <c r="BM228" s="9" t="s">
        <v>476</v>
      </c>
    </row>
    <row r="229" spans="2:65" s="1" customFormat="1" ht="29.25">
      <c r="B229" s="23"/>
      <c r="C229" s="24"/>
      <c r="D229" s="128" t="s">
        <v>107</v>
      </c>
      <c r="E229" s="24"/>
      <c r="F229" s="129" t="s">
        <v>477</v>
      </c>
      <c r="G229" s="24"/>
      <c r="H229" s="24"/>
      <c r="I229" s="24"/>
      <c r="J229" s="24"/>
      <c r="K229" s="24"/>
      <c r="L229" s="27"/>
      <c r="M229" s="130"/>
      <c r="N229" s="50"/>
      <c r="O229" s="50"/>
      <c r="P229" s="50"/>
      <c r="Q229" s="50"/>
      <c r="R229" s="50"/>
      <c r="S229" s="50"/>
      <c r="T229" s="51"/>
      <c r="AT229" s="9" t="s">
        <v>107</v>
      </c>
      <c r="AU229" s="9" t="s">
        <v>67</v>
      </c>
    </row>
    <row r="230" spans="2:65" s="1" customFormat="1" ht="22.5" customHeight="1">
      <c r="B230" s="23"/>
      <c r="C230" s="118" t="s">
        <v>478</v>
      </c>
      <c r="D230" s="118" t="s">
        <v>99</v>
      </c>
      <c r="E230" s="119" t="s">
        <v>479</v>
      </c>
      <c r="F230" s="120" t="s">
        <v>480</v>
      </c>
      <c r="G230" s="121" t="s">
        <v>405</v>
      </c>
      <c r="H230" s="122">
        <v>1</v>
      </c>
      <c r="I230" s="123">
        <v>1120</v>
      </c>
      <c r="J230" s="123">
        <f>ROUND(I230*H230,2)</f>
        <v>1120</v>
      </c>
      <c r="K230" s="120" t="s">
        <v>103</v>
      </c>
      <c r="L230" s="27"/>
      <c r="M230" s="49" t="s">
        <v>1</v>
      </c>
      <c r="N230" s="124" t="s">
        <v>38</v>
      </c>
      <c r="O230" s="125">
        <v>0</v>
      </c>
      <c r="P230" s="125">
        <f>O230*H230</f>
        <v>0</v>
      </c>
      <c r="Q230" s="125">
        <v>0</v>
      </c>
      <c r="R230" s="125">
        <f>Q230*H230</f>
        <v>0</v>
      </c>
      <c r="S230" s="125">
        <v>0</v>
      </c>
      <c r="T230" s="126">
        <f>S230*H230</f>
        <v>0</v>
      </c>
      <c r="AR230" s="9" t="s">
        <v>104</v>
      </c>
      <c r="AT230" s="9" t="s">
        <v>99</v>
      </c>
      <c r="AU230" s="9" t="s">
        <v>67</v>
      </c>
      <c r="AY230" s="9" t="s">
        <v>105</v>
      </c>
      <c r="BE230" s="127">
        <f>IF(N230="základní",J230,0)</f>
        <v>1120</v>
      </c>
      <c r="BF230" s="127">
        <f>IF(N230="snížená",J230,0)</f>
        <v>0</v>
      </c>
      <c r="BG230" s="127">
        <f>IF(N230="zákl. přenesená",J230,0)</f>
        <v>0</v>
      </c>
      <c r="BH230" s="127">
        <f>IF(N230="sníž. přenesená",J230,0)</f>
        <v>0</v>
      </c>
      <c r="BI230" s="127">
        <f>IF(N230="nulová",J230,0)</f>
        <v>0</v>
      </c>
      <c r="BJ230" s="9" t="s">
        <v>75</v>
      </c>
      <c r="BK230" s="127">
        <f>ROUND(I230*H230,2)</f>
        <v>1120</v>
      </c>
      <c r="BL230" s="9" t="s">
        <v>104</v>
      </c>
      <c r="BM230" s="9" t="s">
        <v>481</v>
      </c>
    </row>
    <row r="231" spans="2:65" s="1" customFormat="1" ht="29.25">
      <c r="B231" s="23"/>
      <c r="C231" s="24"/>
      <c r="D231" s="128" t="s">
        <v>107</v>
      </c>
      <c r="E231" s="24"/>
      <c r="F231" s="129" t="s">
        <v>482</v>
      </c>
      <c r="G231" s="24"/>
      <c r="H231" s="24"/>
      <c r="I231" s="24"/>
      <c r="J231" s="24"/>
      <c r="K231" s="24"/>
      <c r="L231" s="27"/>
      <c r="M231" s="130"/>
      <c r="N231" s="50"/>
      <c r="O231" s="50"/>
      <c r="P231" s="50"/>
      <c r="Q231" s="50"/>
      <c r="R231" s="50"/>
      <c r="S231" s="50"/>
      <c r="T231" s="51"/>
      <c r="AT231" s="9" t="s">
        <v>107</v>
      </c>
      <c r="AU231" s="9" t="s">
        <v>67</v>
      </c>
    </row>
    <row r="232" spans="2:65" s="1" customFormat="1" ht="22.5" customHeight="1">
      <c r="B232" s="23"/>
      <c r="C232" s="118" t="s">
        <v>483</v>
      </c>
      <c r="D232" s="118" t="s">
        <v>99</v>
      </c>
      <c r="E232" s="119" t="s">
        <v>484</v>
      </c>
      <c r="F232" s="120" t="s">
        <v>485</v>
      </c>
      <c r="G232" s="121" t="s">
        <v>102</v>
      </c>
      <c r="H232" s="122">
        <v>1</v>
      </c>
      <c r="I232" s="123">
        <v>395</v>
      </c>
      <c r="J232" s="123">
        <f>ROUND(I232*H232,2)</f>
        <v>395</v>
      </c>
      <c r="K232" s="120" t="s">
        <v>103</v>
      </c>
      <c r="L232" s="27"/>
      <c r="M232" s="49" t="s">
        <v>1</v>
      </c>
      <c r="N232" s="124" t="s">
        <v>38</v>
      </c>
      <c r="O232" s="125">
        <v>0</v>
      </c>
      <c r="P232" s="125">
        <f>O232*H232</f>
        <v>0</v>
      </c>
      <c r="Q232" s="125">
        <v>0</v>
      </c>
      <c r="R232" s="125">
        <f>Q232*H232</f>
        <v>0</v>
      </c>
      <c r="S232" s="125">
        <v>0</v>
      </c>
      <c r="T232" s="126">
        <f>S232*H232</f>
        <v>0</v>
      </c>
      <c r="AR232" s="9" t="s">
        <v>104</v>
      </c>
      <c r="AT232" s="9" t="s">
        <v>99</v>
      </c>
      <c r="AU232" s="9" t="s">
        <v>67</v>
      </c>
      <c r="AY232" s="9" t="s">
        <v>105</v>
      </c>
      <c r="BE232" s="127">
        <f>IF(N232="základní",J232,0)</f>
        <v>395</v>
      </c>
      <c r="BF232" s="127">
        <f>IF(N232="snížená",J232,0)</f>
        <v>0</v>
      </c>
      <c r="BG232" s="127">
        <f>IF(N232="zákl. přenesená",J232,0)</f>
        <v>0</v>
      </c>
      <c r="BH232" s="127">
        <f>IF(N232="sníž. přenesená",J232,0)</f>
        <v>0</v>
      </c>
      <c r="BI232" s="127">
        <f>IF(N232="nulová",J232,0)</f>
        <v>0</v>
      </c>
      <c r="BJ232" s="9" t="s">
        <v>75</v>
      </c>
      <c r="BK232" s="127">
        <f>ROUND(I232*H232,2)</f>
        <v>395</v>
      </c>
      <c r="BL232" s="9" t="s">
        <v>104</v>
      </c>
      <c r="BM232" s="9" t="s">
        <v>486</v>
      </c>
    </row>
    <row r="233" spans="2:65" s="1" customFormat="1" ht="58.5">
      <c r="B233" s="23"/>
      <c r="C233" s="24"/>
      <c r="D233" s="128" t="s">
        <v>107</v>
      </c>
      <c r="E233" s="24"/>
      <c r="F233" s="129" t="s">
        <v>487</v>
      </c>
      <c r="G233" s="24"/>
      <c r="H233" s="24"/>
      <c r="I233" s="24"/>
      <c r="J233" s="24"/>
      <c r="K233" s="24"/>
      <c r="L233" s="27"/>
      <c r="M233" s="130"/>
      <c r="N233" s="50"/>
      <c r="O233" s="50"/>
      <c r="P233" s="50"/>
      <c r="Q233" s="50"/>
      <c r="R233" s="50"/>
      <c r="S233" s="50"/>
      <c r="T233" s="51"/>
      <c r="AT233" s="9" t="s">
        <v>107</v>
      </c>
      <c r="AU233" s="9" t="s">
        <v>67</v>
      </c>
    </row>
    <row r="234" spans="2:65" s="1" customFormat="1" ht="22.5" customHeight="1">
      <c r="B234" s="23"/>
      <c r="C234" s="118" t="s">
        <v>488</v>
      </c>
      <c r="D234" s="118" t="s">
        <v>99</v>
      </c>
      <c r="E234" s="119" t="s">
        <v>489</v>
      </c>
      <c r="F234" s="120" t="s">
        <v>490</v>
      </c>
      <c r="G234" s="121" t="s">
        <v>491</v>
      </c>
      <c r="H234" s="122">
        <v>1</v>
      </c>
      <c r="I234" s="123">
        <v>8200</v>
      </c>
      <c r="J234" s="123">
        <f>ROUND(I234*H234,2)</f>
        <v>8200</v>
      </c>
      <c r="K234" s="120" t="s">
        <v>103</v>
      </c>
      <c r="L234" s="27"/>
      <c r="M234" s="49" t="s">
        <v>1</v>
      </c>
      <c r="N234" s="124" t="s">
        <v>38</v>
      </c>
      <c r="O234" s="125">
        <v>0</v>
      </c>
      <c r="P234" s="125">
        <f>O234*H234</f>
        <v>0</v>
      </c>
      <c r="Q234" s="125">
        <v>0</v>
      </c>
      <c r="R234" s="125">
        <f>Q234*H234</f>
        <v>0</v>
      </c>
      <c r="S234" s="125">
        <v>0</v>
      </c>
      <c r="T234" s="126">
        <f>S234*H234</f>
        <v>0</v>
      </c>
      <c r="AR234" s="9" t="s">
        <v>104</v>
      </c>
      <c r="AT234" s="9" t="s">
        <v>99</v>
      </c>
      <c r="AU234" s="9" t="s">
        <v>67</v>
      </c>
      <c r="AY234" s="9" t="s">
        <v>105</v>
      </c>
      <c r="BE234" s="127">
        <f>IF(N234="základní",J234,0)</f>
        <v>8200</v>
      </c>
      <c r="BF234" s="127">
        <f>IF(N234="snížená",J234,0)</f>
        <v>0</v>
      </c>
      <c r="BG234" s="127">
        <f>IF(N234="zákl. přenesená",J234,0)</f>
        <v>0</v>
      </c>
      <c r="BH234" s="127">
        <f>IF(N234="sníž. přenesená",J234,0)</f>
        <v>0</v>
      </c>
      <c r="BI234" s="127">
        <f>IF(N234="nulová",J234,0)</f>
        <v>0</v>
      </c>
      <c r="BJ234" s="9" t="s">
        <v>75</v>
      </c>
      <c r="BK234" s="127">
        <f>ROUND(I234*H234,2)</f>
        <v>8200</v>
      </c>
      <c r="BL234" s="9" t="s">
        <v>104</v>
      </c>
      <c r="BM234" s="9" t="s">
        <v>492</v>
      </c>
    </row>
    <row r="235" spans="2:65" s="1" customFormat="1" ht="48.75">
      <c r="B235" s="23"/>
      <c r="C235" s="24"/>
      <c r="D235" s="128" t="s">
        <v>107</v>
      </c>
      <c r="E235" s="24"/>
      <c r="F235" s="129" t="s">
        <v>493</v>
      </c>
      <c r="G235" s="24"/>
      <c r="H235" s="24"/>
      <c r="I235" s="24"/>
      <c r="J235" s="24"/>
      <c r="K235" s="24"/>
      <c r="L235" s="27"/>
      <c r="M235" s="130"/>
      <c r="N235" s="50"/>
      <c r="O235" s="50"/>
      <c r="P235" s="50"/>
      <c r="Q235" s="50"/>
      <c r="R235" s="50"/>
      <c r="S235" s="50"/>
      <c r="T235" s="51"/>
      <c r="AT235" s="9" t="s">
        <v>107</v>
      </c>
      <c r="AU235" s="9" t="s">
        <v>67</v>
      </c>
    </row>
    <row r="236" spans="2:65" s="1" customFormat="1" ht="22.5" customHeight="1">
      <c r="B236" s="23"/>
      <c r="C236" s="118" t="s">
        <v>494</v>
      </c>
      <c r="D236" s="118" t="s">
        <v>99</v>
      </c>
      <c r="E236" s="119" t="s">
        <v>495</v>
      </c>
      <c r="F236" s="120" t="s">
        <v>496</v>
      </c>
      <c r="G236" s="121" t="s">
        <v>491</v>
      </c>
      <c r="H236" s="122">
        <v>1</v>
      </c>
      <c r="I236" s="123">
        <v>8200</v>
      </c>
      <c r="J236" s="123">
        <f>ROUND(I236*H236,2)</f>
        <v>8200</v>
      </c>
      <c r="K236" s="120" t="s">
        <v>103</v>
      </c>
      <c r="L236" s="27"/>
      <c r="M236" s="49" t="s">
        <v>1</v>
      </c>
      <c r="N236" s="124" t="s">
        <v>38</v>
      </c>
      <c r="O236" s="125">
        <v>0</v>
      </c>
      <c r="P236" s="125">
        <f>O236*H236</f>
        <v>0</v>
      </c>
      <c r="Q236" s="125">
        <v>0</v>
      </c>
      <c r="R236" s="125">
        <f>Q236*H236</f>
        <v>0</v>
      </c>
      <c r="S236" s="125">
        <v>0</v>
      </c>
      <c r="T236" s="126">
        <f>S236*H236</f>
        <v>0</v>
      </c>
      <c r="AR236" s="9" t="s">
        <v>104</v>
      </c>
      <c r="AT236" s="9" t="s">
        <v>99</v>
      </c>
      <c r="AU236" s="9" t="s">
        <v>67</v>
      </c>
      <c r="AY236" s="9" t="s">
        <v>105</v>
      </c>
      <c r="BE236" s="127">
        <f>IF(N236="základní",J236,0)</f>
        <v>8200</v>
      </c>
      <c r="BF236" s="127">
        <f>IF(N236="snížená",J236,0)</f>
        <v>0</v>
      </c>
      <c r="BG236" s="127">
        <f>IF(N236="zákl. přenesená",J236,0)</f>
        <v>0</v>
      </c>
      <c r="BH236" s="127">
        <f>IF(N236="sníž. přenesená",J236,0)</f>
        <v>0</v>
      </c>
      <c r="BI236" s="127">
        <f>IF(N236="nulová",J236,0)</f>
        <v>0</v>
      </c>
      <c r="BJ236" s="9" t="s">
        <v>75</v>
      </c>
      <c r="BK236" s="127">
        <f>ROUND(I236*H236,2)</f>
        <v>8200</v>
      </c>
      <c r="BL236" s="9" t="s">
        <v>104</v>
      </c>
      <c r="BM236" s="9" t="s">
        <v>497</v>
      </c>
    </row>
    <row r="237" spans="2:65" s="1" customFormat="1" ht="48.75">
      <c r="B237" s="23"/>
      <c r="C237" s="24"/>
      <c r="D237" s="128" t="s">
        <v>107</v>
      </c>
      <c r="E237" s="24"/>
      <c r="F237" s="129" t="s">
        <v>498</v>
      </c>
      <c r="G237" s="24"/>
      <c r="H237" s="24"/>
      <c r="I237" s="24"/>
      <c r="J237" s="24"/>
      <c r="K237" s="24"/>
      <c r="L237" s="27"/>
      <c r="M237" s="130"/>
      <c r="N237" s="50"/>
      <c r="O237" s="50"/>
      <c r="P237" s="50"/>
      <c r="Q237" s="50"/>
      <c r="R237" s="50"/>
      <c r="S237" s="50"/>
      <c r="T237" s="51"/>
      <c r="AT237" s="9" t="s">
        <v>107</v>
      </c>
      <c r="AU237" s="9" t="s">
        <v>67</v>
      </c>
    </row>
    <row r="238" spans="2:65" s="1" customFormat="1" ht="22.5" customHeight="1">
      <c r="B238" s="23"/>
      <c r="C238" s="118" t="s">
        <v>499</v>
      </c>
      <c r="D238" s="118" t="s">
        <v>99</v>
      </c>
      <c r="E238" s="119" t="s">
        <v>500</v>
      </c>
      <c r="F238" s="120" t="s">
        <v>501</v>
      </c>
      <c r="G238" s="121" t="s">
        <v>491</v>
      </c>
      <c r="H238" s="122">
        <v>1</v>
      </c>
      <c r="I238" s="123">
        <v>8200</v>
      </c>
      <c r="J238" s="123">
        <f>ROUND(I238*H238,2)</f>
        <v>8200</v>
      </c>
      <c r="K238" s="120" t="s">
        <v>103</v>
      </c>
      <c r="L238" s="27"/>
      <c r="M238" s="49" t="s">
        <v>1</v>
      </c>
      <c r="N238" s="124" t="s">
        <v>38</v>
      </c>
      <c r="O238" s="125">
        <v>0</v>
      </c>
      <c r="P238" s="125">
        <f>O238*H238</f>
        <v>0</v>
      </c>
      <c r="Q238" s="125">
        <v>0</v>
      </c>
      <c r="R238" s="125">
        <f>Q238*H238</f>
        <v>0</v>
      </c>
      <c r="S238" s="125">
        <v>0</v>
      </c>
      <c r="T238" s="126">
        <f>S238*H238</f>
        <v>0</v>
      </c>
      <c r="AR238" s="9" t="s">
        <v>104</v>
      </c>
      <c r="AT238" s="9" t="s">
        <v>99</v>
      </c>
      <c r="AU238" s="9" t="s">
        <v>67</v>
      </c>
      <c r="AY238" s="9" t="s">
        <v>105</v>
      </c>
      <c r="BE238" s="127">
        <f>IF(N238="základní",J238,0)</f>
        <v>8200</v>
      </c>
      <c r="BF238" s="127">
        <f>IF(N238="snížená",J238,0)</f>
        <v>0</v>
      </c>
      <c r="BG238" s="127">
        <f>IF(N238="zákl. přenesená",J238,0)</f>
        <v>0</v>
      </c>
      <c r="BH238" s="127">
        <f>IF(N238="sníž. přenesená",J238,0)</f>
        <v>0</v>
      </c>
      <c r="BI238" s="127">
        <f>IF(N238="nulová",J238,0)</f>
        <v>0</v>
      </c>
      <c r="BJ238" s="9" t="s">
        <v>75</v>
      </c>
      <c r="BK238" s="127">
        <f>ROUND(I238*H238,2)</f>
        <v>8200</v>
      </c>
      <c r="BL238" s="9" t="s">
        <v>104</v>
      </c>
      <c r="BM238" s="9" t="s">
        <v>502</v>
      </c>
    </row>
    <row r="239" spans="2:65" s="1" customFormat="1" ht="48.75">
      <c r="B239" s="23"/>
      <c r="C239" s="24"/>
      <c r="D239" s="128" t="s">
        <v>107</v>
      </c>
      <c r="E239" s="24"/>
      <c r="F239" s="129" t="s">
        <v>503</v>
      </c>
      <c r="G239" s="24"/>
      <c r="H239" s="24"/>
      <c r="I239" s="24"/>
      <c r="J239" s="24"/>
      <c r="K239" s="24"/>
      <c r="L239" s="27"/>
      <c r="M239" s="130"/>
      <c r="N239" s="50"/>
      <c r="O239" s="50"/>
      <c r="P239" s="50"/>
      <c r="Q239" s="50"/>
      <c r="R239" s="50"/>
      <c r="S239" s="50"/>
      <c r="T239" s="51"/>
      <c r="AT239" s="9" t="s">
        <v>107</v>
      </c>
      <c r="AU239" s="9" t="s">
        <v>67</v>
      </c>
    </row>
    <row r="240" spans="2:65" s="1" customFormat="1" ht="22.5" customHeight="1">
      <c r="B240" s="23"/>
      <c r="C240" s="118" t="s">
        <v>504</v>
      </c>
      <c r="D240" s="118" t="s">
        <v>99</v>
      </c>
      <c r="E240" s="119" t="s">
        <v>505</v>
      </c>
      <c r="F240" s="120" t="s">
        <v>506</v>
      </c>
      <c r="G240" s="121" t="s">
        <v>491</v>
      </c>
      <c r="H240" s="122">
        <v>1</v>
      </c>
      <c r="I240" s="123">
        <v>4660</v>
      </c>
      <c r="J240" s="123">
        <f>ROUND(I240*H240,2)</f>
        <v>4660</v>
      </c>
      <c r="K240" s="120" t="s">
        <v>103</v>
      </c>
      <c r="L240" s="27"/>
      <c r="M240" s="49" t="s">
        <v>1</v>
      </c>
      <c r="N240" s="124" t="s">
        <v>38</v>
      </c>
      <c r="O240" s="125">
        <v>0</v>
      </c>
      <c r="P240" s="125">
        <f>O240*H240</f>
        <v>0</v>
      </c>
      <c r="Q240" s="125">
        <v>0</v>
      </c>
      <c r="R240" s="125">
        <f>Q240*H240</f>
        <v>0</v>
      </c>
      <c r="S240" s="125">
        <v>0</v>
      </c>
      <c r="T240" s="126">
        <f>S240*H240</f>
        <v>0</v>
      </c>
      <c r="AR240" s="9" t="s">
        <v>104</v>
      </c>
      <c r="AT240" s="9" t="s">
        <v>99</v>
      </c>
      <c r="AU240" s="9" t="s">
        <v>67</v>
      </c>
      <c r="AY240" s="9" t="s">
        <v>105</v>
      </c>
      <c r="BE240" s="127">
        <f>IF(N240="základní",J240,0)</f>
        <v>4660</v>
      </c>
      <c r="BF240" s="127">
        <f>IF(N240="snížená",J240,0)</f>
        <v>0</v>
      </c>
      <c r="BG240" s="127">
        <f>IF(N240="zákl. přenesená",J240,0)</f>
        <v>0</v>
      </c>
      <c r="BH240" s="127">
        <f>IF(N240="sníž. přenesená",J240,0)</f>
        <v>0</v>
      </c>
      <c r="BI240" s="127">
        <f>IF(N240="nulová",J240,0)</f>
        <v>0</v>
      </c>
      <c r="BJ240" s="9" t="s">
        <v>75</v>
      </c>
      <c r="BK240" s="127">
        <f>ROUND(I240*H240,2)</f>
        <v>4660</v>
      </c>
      <c r="BL240" s="9" t="s">
        <v>104</v>
      </c>
      <c r="BM240" s="9" t="s">
        <v>507</v>
      </c>
    </row>
    <row r="241" spans="2:65" s="1" customFormat="1" ht="39">
      <c r="B241" s="23"/>
      <c r="C241" s="24"/>
      <c r="D241" s="128" t="s">
        <v>107</v>
      </c>
      <c r="E241" s="24"/>
      <c r="F241" s="129" t="s">
        <v>508</v>
      </c>
      <c r="G241" s="24"/>
      <c r="H241" s="24"/>
      <c r="I241" s="24"/>
      <c r="J241" s="24"/>
      <c r="K241" s="24"/>
      <c r="L241" s="27"/>
      <c r="M241" s="130"/>
      <c r="N241" s="50"/>
      <c r="O241" s="50"/>
      <c r="P241" s="50"/>
      <c r="Q241" s="50"/>
      <c r="R241" s="50"/>
      <c r="S241" s="50"/>
      <c r="T241" s="51"/>
      <c r="AT241" s="9" t="s">
        <v>107</v>
      </c>
      <c r="AU241" s="9" t="s">
        <v>67</v>
      </c>
    </row>
    <row r="242" spans="2:65" s="1" customFormat="1" ht="22.5" customHeight="1">
      <c r="B242" s="23"/>
      <c r="C242" s="118" t="s">
        <v>509</v>
      </c>
      <c r="D242" s="118" t="s">
        <v>99</v>
      </c>
      <c r="E242" s="119" t="s">
        <v>510</v>
      </c>
      <c r="F242" s="120" t="s">
        <v>511</v>
      </c>
      <c r="G242" s="121" t="s">
        <v>491</v>
      </c>
      <c r="H242" s="122">
        <v>1</v>
      </c>
      <c r="I242" s="123">
        <v>4560</v>
      </c>
      <c r="J242" s="123">
        <f>ROUND(I242*H242,2)</f>
        <v>4560</v>
      </c>
      <c r="K242" s="120" t="s">
        <v>103</v>
      </c>
      <c r="L242" s="27"/>
      <c r="M242" s="49" t="s">
        <v>1</v>
      </c>
      <c r="N242" s="124" t="s">
        <v>38</v>
      </c>
      <c r="O242" s="125">
        <v>0</v>
      </c>
      <c r="P242" s="125">
        <f>O242*H242</f>
        <v>0</v>
      </c>
      <c r="Q242" s="125">
        <v>0</v>
      </c>
      <c r="R242" s="125">
        <f>Q242*H242</f>
        <v>0</v>
      </c>
      <c r="S242" s="125">
        <v>0</v>
      </c>
      <c r="T242" s="126">
        <f>S242*H242</f>
        <v>0</v>
      </c>
      <c r="AR242" s="9" t="s">
        <v>104</v>
      </c>
      <c r="AT242" s="9" t="s">
        <v>99</v>
      </c>
      <c r="AU242" s="9" t="s">
        <v>67</v>
      </c>
      <c r="AY242" s="9" t="s">
        <v>105</v>
      </c>
      <c r="BE242" s="127">
        <f>IF(N242="základní",J242,0)</f>
        <v>4560</v>
      </c>
      <c r="BF242" s="127">
        <f>IF(N242="snížená",J242,0)</f>
        <v>0</v>
      </c>
      <c r="BG242" s="127">
        <f>IF(N242="zákl. přenesená",J242,0)</f>
        <v>0</v>
      </c>
      <c r="BH242" s="127">
        <f>IF(N242="sníž. přenesená",J242,0)</f>
        <v>0</v>
      </c>
      <c r="BI242" s="127">
        <f>IF(N242="nulová",J242,0)</f>
        <v>0</v>
      </c>
      <c r="BJ242" s="9" t="s">
        <v>75</v>
      </c>
      <c r="BK242" s="127">
        <f>ROUND(I242*H242,2)</f>
        <v>4560</v>
      </c>
      <c r="BL242" s="9" t="s">
        <v>104</v>
      </c>
      <c r="BM242" s="9" t="s">
        <v>512</v>
      </c>
    </row>
    <row r="243" spans="2:65" s="1" customFormat="1" ht="39">
      <c r="B243" s="23"/>
      <c r="C243" s="24"/>
      <c r="D243" s="128" t="s">
        <v>107</v>
      </c>
      <c r="E243" s="24"/>
      <c r="F243" s="129" t="s">
        <v>513</v>
      </c>
      <c r="G243" s="24"/>
      <c r="H243" s="24"/>
      <c r="I243" s="24"/>
      <c r="J243" s="24"/>
      <c r="K243" s="24"/>
      <c r="L243" s="27"/>
      <c r="M243" s="130"/>
      <c r="N243" s="50"/>
      <c r="O243" s="50"/>
      <c r="P243" s="50"/>
      <c r="Q243" s="50"/>
      <c r="R243" s="50"/>
      <c r="S243" s="50"/>
      <c r="T243" s="51"/>
      <c r="AT243" s="9" t="s">
        <v>107</v>
      </c>
      <c r="AU243" s="9" t="s">
        <v>67</v>
      </c>
    </row>
    <row r="244" spans="2:65" s="1" customFormat="1" ht="22.5" customHeight="1">
      <c r="B244" s="23"/>
      <c r="C244" s="118" t="s">
        <v>514</v>
      </c>
      <c r="D244" s="118" t="s">
        <v>99</v>
      </c>
      <c r="E244" s="119" t="s">
        <v>515</v>
      </c>
      <c r="F244" s="120" t="s">
        <v>516</v>
      </c>
      <c r="G244" s="121" t="s">
        <v>491</v>
      </c>
      <c r="H244" s="122">
        <v>1</v>
      </c>
      <c r="I244" s="123">
        <v>4780</v>
      </c>
      <c r="J244" s="123">
        <f>ROUND(I244*H244,2)</f>
        <v>4780</v>
      </c>
      <c r="K244" s="120" t="s">
        <v>103</v>
      </c>
      <c r="L244" s="27"/>
      <c r="M244" s="49" t="s">
        <v>1</v>
      </c>
      <c r="N244" s="124" t="s">
        <v>38</v>
      </c>
      <c r="O244" s="125">
        <v>0</v>
      </c>
      <c r="P244" s="125">
        <f>O244*H244</f>
        <v>0</v>
      </c>
      <c r="Q244" s="125">
        <v>0</v>
      </c>
      <c r="R244" s="125">
        <f>Q244*H244</f>
        <v>0</v>
      </c>
      <c r="S244" s="125">
        <v>0</v>
      </c>
      <c r="T244" s="126">
        <f>S244*H244</f>
        <v>0</v>
      </c>
      <c r="AR244" s="9" t="s">
        <v>104</v>
      </c>
      <c r="AT244" s="9" t="s">
        <v>99</v>
      </c>
      <c r="AU244" s="9" t="s">
        <v>67</v>
      </c>
      <c r="AY244" s="9" t="s">
        <v>105</v>
      </c>
      <c r="BE244" s="127">
        <f>IF(N244="základní",J244,0)</f>
        <v>4780</v>
      </c>
      <c r="BF244" s="127">
        <f>IF(N244="snížená",J244,0)</f>
        <v>0</v>
      </c>
      <c r="BG244" s="127">
        <f>IF(N244="zákl. přenesená",J244,0)</f>
        <v>0</v>
      </c>
      <c r="BH244" s="127">
        <f>IF(N244="sníž. přenesená",J244,0)</f>
        <v>0</v>
      </c>
      <c r="BI244" s="127">
        <f>IF(N244="nulová",J244,0)</f>
        <v>0</v>
      </c>
      <c r="BJ244" s="9" t="s">
        <v>75</v>
      </c>
      <c r="BK244" s="127">
        <f>ROUND(I244*H244,2)</f>
        <v>4780</v>
      </c>
      <c r="BL244" s="9" t="s">
        <v>104</v>
      </c>
      <c r="BM244" s="9" t="s">
        <v>517</v>
      </c>
    </row>
    <row r="245" spans="2:65" s="1" customFormat="1" ht="39">
      <c r="B245" s="23"/>
      <c r="C245" s="24"/>
      <c r="D245" s="128" t="s">
        <v>107</v>
      </c>
      <c r="E245" s="24"/>
      <c r="F245" s="129" t="s">
        <v>518</v>
      </c>
      <c r="G245" s="24"/>
      <c r="H245" s="24"/>
      <c r="I245" s="24"/>
      <c r="J245" s="24"/>
      <c r="K245" s="24"/>
      <c r="L245" s="27"/>
      <c r="M245" s="130"/>
      <c r="N245" s="50"/>
      <c r="O245" s="50"/>
      <c r="P245" s="50"/>
      <c r="Q245" s="50"/>
      <c r="R245" s="50"/>
      <c r="S245" s="50"/>
      <c r="T245" s="51"/>
      <c r="AT245" s="9" t="s">
        <v>107</v>
      </c>
      <c r="AU245" s="9" t="s">
        <v>67</v>
      </c>
    </row>
    <row r="246" spans="2:65" s="1" customFormat="1" ht="22.5" customHeight="1">
      <c r="B246" s="23"/>
      <c r="C246" s="118" t="s">
        <v>519</v>
      </c>
      <c r="D246" s="118" t="s">
        <v>99</v>
      </c>
      <c r="E246" s="119" t="s">
        <v>520</v>
      </c>
      <c r="F246" s="120" t="s">
        <v>521</v>
      </c>
      <c r="G246" s="121" t="s">
        <v>491</v>
      </c>
      <c r="H246" s="122">
        <v>1</v>
      </c>
      <c r="I246" s="123">
        <v>4390</v>
      </c>
      <c r="J246" s="123">
        <f>ROUND(I246*H246,2)</f>
        <v>4390</v>
      </c>
      <c r="K246" s="120" t="s">
        <v>103</v>
      </c>
      <c r="L246" s="27"/>
      <c r="M246" s="49" t="s">
        <v>1</v>
      </c>
      <c r="N246" s="124" t="s">
        <v>38</v>
      </c>
      <c r="O246" s="125">
        <v>0</v>
      </c>
      <c r="P246" s="125">
        <f>O246*H246</f>
        <v>0</v>
      </c>
      <c r="Q246" s="125">
        <v>0</v>
      </c>
      <c r="R246" s="125">
        <f>Q246*H246</f>
        <v>0</v>
      </c>
      <c r="S246" s="125">
        <v>0</v>
      </c>
      <c r="T246" s="126">
        <f>S246*H246</f>
        <v>0</v>
      </c>
      <c r="AR246" s="9" t="s">
        <v>104</v>
      </c>
      <c r="AT246" s="9" t="s">
        <v>99</v>
      </c>
      <c r="AU246" s="9" t="s">
        <v>67</v>
      </c>
      <c r="AY246" s="9" t="s">
        <v>105</v>
      </c>
      <c r="BE246" s="127">
        <f>IF(N246="základní",J246,0)</f>
        <v>4390</v>
      </c>
      <c r="BF246" s="127">
        <f>IF(N246="snížená",J246,0)</f>
        <v>0</v>
      </c>
      <c r="BG246" s="127">
        <f>IF(N246="zákl. přenesená",J246,0)</f>
        <v>0</v>
      </c>
      <c r="BH246" s="127">
        <f>IF(N246="sníž. přenesená",J246,0)</f>
        <v>0</v>
      </c>
      <c r="BI246" s="127">
        <f>IF(N246="nulová",J246,0)</f>
        <v>0</v>
      </c>
      <c r="BJ246" s="9" t="s">
        <v>75</v>
      </c>
      <c r="BK246" s="127">
        <f>ROUND(I246*H246,2)</f>
        <v>4390</v>
      </c>
      <c r="BL246" s="9" t="s">
        <v>104</v>
      </c>
      <c r="BM246" s="9" t="s">
        <v>522</v>
      </c>
    </row>
    <row r="247" spans="2:65" s="1" customFormat="1" ht="39">
      <c r="B247" s="23"/>
      <c r="C247" s="24"/>
      <c r="D247" s="128" t="s">
        <v>107</v>
      </c>
      <c r="E247" s="24"/>
      <c r="F247" s="129" t="s">
        <v>523</v>
      </c>
      <c r="G247" s="24"/>
      <c r="H247" s="24"/>
      <c r="I247" s="24"/>
      <c r="J247" s="24"/>
      <c r="K247" s="24"/>
      <c r="L247" s="27"/>
      <c r="M247" s="130"/>
      <c r="N247" s="50"/>
      <c r="O247" s="50"/>
      <c r="P247" s="50"/>
      <c r="Q247" s="50"/>
      <c r="R247" s="50"/>
      <c r="S247" s="50"/>
      <c r="T247" s="51"/>
      <c r="AT247" s="9" t="s">
        <v>107</v>
      </c>
      <c r="AU247" s="9" t="s">
        <v>67</v>
      </c>
    </row>
    <row r="248" spans="2:65" s="1" customFormat="1" ht="22.5" customHeight="1">
      <c r="B248" s="23"/>
      <c r="C248" s="118" t="s">
        <v>524</v>
      </c>
      <c r="D248" s="118" t="s">
        <v>99</v>
      </c>
      <c r="E248" s="119" t="s">
        <v>525</v>
      </c>
      <c r="F248" s="120" t="s">
        <v>526</v>
      </c>
      <c r="G248" s="121" t="s">
        <v>491</v>
      </c>
      <c r="H248" s="122">
        <v>1</v>
      </c>
      <c r="I248" s="123">
        <v>4330</v>
      </c>
      <c r="J248" s="123">
        <f>ROUND(I248*H248,2)</f>
        <v>4330</v>
      </c>
      <c r="K248" s="120" t="s">
        <v>103</v>
      </c>
      <c r="L248" s="27"/>
      <c r="M248" s="49" t="s">
        <v>1</v>
      </c>
      <c r="N248" s="124" t="s">
        <v>38</v>
      </c>
      <c r="O248" s="125">
        <v>0</v>
      </c>
      <c r="P248" s="125">
        <f>O248*H248</f>
        <v>0</v>
      </c>
      <c r="Q248" s="125">
        <v>0</v>
      </c>
      <c r="R248" s="125">
        <f>Q248*H248</f>
        <v>0</v>
      </c>
      <c r="S248" s="125">
        <v>0</v>
      </c>
      <c r="T248" s="126">
        <f>S248*H248</f>
        <v>0</v>
      </c>
      <c r="AR248" s="9" t="s">
        <v>104</v>
      </c>
      <c r="AT248" s="9" t="s">
        <v>99</v>
      </c>
      <c r="AU248" s="9" t="s">
        <v>67</v>
      </c>
      <c r="AY248" s="9" t="s">
        <v>105</v>
      </c>
      <c r="BE248" s="127">
        <f>IF(N248="základní",J248,0)</f>
        <v>4330</v>
      </c>
      <c r="BF248" s="127">
        <f>IF(N248="snížená",J248,0)</f>
        <v>0</v>
      </c>
      <c r="BG248" s="127">
        <f>IF(N248="zákl. přenesená",J248,0)</f>
        <v>0</v>
      </c>
      <c r="BH248" s="127">
        <f>IF(N248="sníž. přenesená",J248,0)</f>
        <v>0</v>
      </c>
      <c r="BI248" s="127">
        <f>IF(N248="nulová",J248,0)</f>
        <v>0</v>
      </c>
      <c r="BJ248" s="9" t="s">
        <v>75</v>
      </c>
      <c r="BK248" s="127">
        <f>ROUND(I248*H248,2)</f>
        <v>4330</v>
      </c>
      <c r="BL248" s="9" t="s">
        <v>104</v>
      </c>
      <c r="BM248" s="9" t="s">
        <v>527</v>
      </c>
    </row>
    <row r="249" spans="2:65" s="1" customFormat="1" ht="39">
      <c r="B249" s="23"/>
      <c r="C249" s="24"/>
      <c r="D249" s="128" t="s">
        <v>107</v>
      </c>
      <c r="E249" s="24"/>
      <c r="F249" s="129" t="s">
        <v>528</v>
      </c>
      <c r="G249" s="24"/>
      <c r="H249" s="24"/>
      <c r="I249" s="24"/>
      <c r="J249" s="24"/>
      <c r="K249" s="24"/>
      <c r="L249" s="27"/>
      <c r="M249" s="130"/>
      <c r="N249" s="50"/>
      <c r="O249" s="50"/>
      <c r="P249" s="50"/>
      <c r="Q249" s="50"/>
      <c r="R249" s="50"/>
      <c r="S249" s="50"/>
      <c r="T249" s="51"/>
      <c r="AT249" s="9" t="s">
        <v>107</v>
      </c>
      <c r="AU249" s="9" t="s">
        <v>67</v>
      </c>
    </row>
    <row r="250" spans="2:65" s="1" customFormat="1" ht="22.5" customHeight="1">
      <c r="B250" s="23"/>
      <c r="C250" s="118" t="s">
        <v>529</v>
      </c>
      <c r="D250" s="118" t="s">
        <v>99</v>
      </c>
      <c r="E250" s="119" t="s">
        <v>530</v>
      </c>
      <c r="F250" s="120" t="s">
        <v>531</v>
      </c>
      <c r="G250" s="121" t="s">
        <v>491</v>
      </c>
      <c r="H250" s="122">
        <v>1</v>
      </c>
      <c r="I250" s="123">
        <v>4330</v>
      </c>
      <c r="J250" s="123">
        <f>ROUND(I250*H250,2)</f>
        <v>4330</v>
      </c>
      <c r="K250" s="120" t="s">
        <v>103</v>
      </c>
      <c r="L250" s="27"/>
      <c r="M250" s="49" t="s">
        <v>1</v>
      </c>
      <c r="N250" s="124" t="s">
        <v>38</v>
      </c>
      <c r="O250" s="125">
        <v>0</v>
      </c>
      <c r="P250" s="125">
        <f>O250*H250</f>
        <v>0</v>
      </c>
      <c r="Q250" s="125">
        <v>0</v>
      </c>
      <c r="R250" s="125">
        <f>Q250*H250</f>
        <v>0</v>
      </c>
      <c r="S250" s="125">
        <v>0</v>
      </c>
      <c r="T250" s="126">
        <f>S250*H250</f>
        <v>0</v>
      </c>
      <c r="AR250" s="9" t="s">
        <v>104</v>
      </c>
      <c r="AT250" s="9" t="s">
        <v>99</v>
      </c>
      <c r="AU250" s="9" t="s">
        <v>67</v>
      </c>
      <c r="AY250" s="9" t="s">
        <v>105</v>
      </c>
      <c r="BE250" s="127">
        <f>IF(N250="základní",J250,0)</f>
        <v>4330</v>
      </c>
      <c r="BF250" s="127">
        <f>IF(N250="snížená",J250,0)</f>
        <v>0</v>
      </c>
      <c r="BG250" s="127">
        <f>IF(N250="zákl. přenesená",J250,0)</f>
        <v>0</v>
      </c>
      <c r="BH250" s="127">
        <f>IF(N250="sníž. přenesená",J250,0)</f>
        <v>0</v>
      </c>
      <c r="BI250" s="127">
        <f>IF(N250="nulová",J250,0)</f>
        <v>0</v>
      </c>
      <c r="BJ250" s="9" t="s">
        <v>75</v>
      </c>
      <c r="BK250" s="127">
        <f>ROUND(I250*H250,2)</f>
        <v>4330</v>
      </c>
      <c r="BL250" s="9" t="s">
        <v>104</v>
      </c>
      <c r="BM250" s="9" t="s">
        <v>532</v>
      </c>
    </row>
    <row r="251" spans="2:65" s="1" customFormat="1" ht="39">
      <c r="B251" s="23"/>
      <c r="C251" s="24"/>
      <c r="D251" s="128" t="s">
        <v>107</v>
      </c>
      <c r="E251" s="24"/>
      <c r="F251" s="129" t="s">
        <v>533</v>
      </c>
      <c r="G251" s="24"/>
      <c r="H251" s="24"/>
      <c r="I251" s="24"/>
      <c r="J251" s="24"/>
      <c r="K251" s="24"/>
      <c r="L251" s="27"/>
      <c r="M251" s="130"/>
      <c r="N251" s="50"/>
      <c r="O251" s="50"/>
      <c r="P251" s="50"/>
      <c r="Q251" s="50"/>
      <c r="R251" s="50"/>
      <c r="S251" s="50"/>
      <c r="T251" s="51"/>
      <c r="AT251" s="9" t="s">
        <v>107</v>
      </c>
      <c r="AU251" s="9" t="s">
        <v>67</v>
      </c>
    </row>
    <row r="252" spans="2:65" s="1" customFormat="1" ht="22.5" customHeight="1">
      <c r="B252" s="23"/>
      <c r="C252" s="118" t="s">
        <v>534</v>
      </c>
      <c r="D252" s="118" t="s">
        <v>99</v>
      </c>
      <c r="E252" s="119" t="s">
        <v>535</v>
      </c>
      <c r="F252" s="120" t="s">
        <v>536</v>
      </c>
      <c r="G252" s="121" t="s">
        <v>491</v>
      </c>
      <c r="H252" s="122">
        <v>1</v>
      </c>
      <c r="I252" s="123">
        <v>4900</v>
      </c>
      <c r="J252" s="123">
        <f>ROUND(I252*H252,2)</f>
        <v>4900</v>
      </c>
      <c r="K252" s="120" t="s">
        <v>103</v>
      </c>
      <c r="L252" s="27"/>
      <c r="M252" s="49" t="s">
        <v>1</v>
      </c>
      <c r="N252" s="124" t="s">
        <v>38</v>
      </c>
      <c r="O252" s="125">
        <v>0</v>
      </c>
      <c r="P252" s="125">
        <f>O252*H252</f>
        <v>0</v>
      </c>
      <c r="Q252" s="125">
        <v>0</v>
      </c>
      <c r="R252" s="125">
        <f>Q252*H252</f>
        <v>0</v>
      </c>
      <c r="S252" s="125">
        <v>0</v>
      </c>
      <c r="T252" s="126">
        <f>S252*H252</f>
        <v>0</v>
      </c>
      <c r="AR252" s="9" t="s">
        <v>104</v>
      </c>
      <c r="AT252" s="9" t="s">
        <v>99</v>
      </c>
      <c r="AU252" s="9" t="s">
        <v>67</v>
      </c>
      <c r="AY252" s="9" t="s">
        <v>105</v>
      </c>
      <c r="BE252" s="127">
        <f>IF(N252="základní",J252,0)</f>
        <v>4900</v>
      </c>
      <c r="BF252" s="127">
        <f>IF(N252="snížená",J252,0)</f>
        <v>0</v>
      </c>
      <c r="BG252" s="127">
        <f>IF(N252="zákl. přenesená",J252,0)</f>
        <v>0</v>
      </c>
      <c r="BH252" s="127">
        <f>IF(N252="sníž. přenesená",J252,0)</f>
        <v>0</v>
      </c>
      <c r="BI252" s="127">
        <f>IF(N252="nulová",J252,0)</f>
        <v>0</v>
      </c>
      <c r="BJ252" s="9" t="s">
        <v>75</v>
      </c>
      <c r="BK252" s="127">
        <f>ROUND(I252*H252,2)</f>
        <v>4900</v>
      </c>
      <c r="BL252" s="9" t="s">
        <v>104</v>
      </c>
      <c r="BM252" s="9" t="s">
        <v>537</v>
      </c>
    </row>
    <row r="253" spans="2:65" s="1" customFormat="1" ht="39">
      <c r="B253" s="23"/>
      <c r="C253" s="24"/>
      <c r="D253" s="128" t="s">
        <v>107</v>
      </c>
      <c r="E253" s="24"/>
      <c r="F253" s="129" t="s">
        <v>538</v>
      </c>
      <c r="G253" s="24"/>
      <c r="H253" s="24"/>
      <c r="I253" s="24"/>
      <c r="J253" s="24"/>
      <c r="K253" s="24"/>
      <c r="L253" s="27"/>
      <c r="M253" s="130"/>
      <c r="N253" s="50"/>
      <c r="O253" s="50"/>
      <c r="P253" s="50"/>
      <c r="Q253" s="50"/>
      <c r="R253" s="50"/>
      <c r="S253" s="50"/>
      <c r="T253" s="51"/>
      <c r="AT253" s="9" t="s">
        <v>107</v>
      </c>
      <c r="AU253" s="9" t="s">
        <v>67</v>
      </c>
    </row>
    <row r="254" spans="2:65" s="1" customFormat="1" ht="22.5" customHeight="1">
      <c r="B254" s="23"/>
      <c r="C254" s="118" t="s">
        <v>539</v>
      </c>
      <c r="D254" s="118" t="s">
        <v>99</v>
      </c>
      <c r="E254" s="119" t="s">
        <v>540</v>
      </c>
      <c r="F254" s="120" t="s">
        <v>541</v>
      </c>
      <c r="G254" s="121" t="s">
        <v>491</v>
      </c>
      <c r="H254" s="122">
        <v>1</v>
      </c>
      <c r="I254" s="123">
        <v>4830</v>
      </c>
      <c r="J254" s="123">
        <f>ROUND(I254*H254,2)</f>
        <v>4830</v>
      </c>
      <c r="K254" s="120" t="s">
        <v>103</v>
      </c>
      <c r="L254" s="27"/>
      <c r="M254" s="49" t="s">
        <v>1</v>
      </c>
      <c r="N254" s="124" t="s">
        <v>38</v>
      </c>
      <c r="O254" s="125">
        <v>0</v>
      </c>
      <c r="P254" s="125">
        <f>O254*H254</f>
        <v>0</v>
      </c>
      <c r="Q254" s="125">
        <v>0</v>
      </c>
      <c r="R254" s="125">
        <f>Q254*H254</f>
        <v>0</v>
      </c>
      <c r="S254" s="125">
        <v>0</v>
      </c>
      <c r="T254" s="126">
        <f>S254*H254</f>
        <v>0</v>
      </c>
      <c r="AR254" s="9" t="s">
        <v>104</v>
      </c>
      <c r="AT254" s="9" t="s">
        <v>99</v>
      </c>
      <c r="AU254" s="9" t="s">
        <v>67</v>
      </c>
      <c r="AY254" s="9" t="s">
        <v>105</v>
      </c>
      <c r="BE254" s="127">
        <f>IF(N254="základní",J254,0)</f>
        <v>4830</v>
      </c>
      <c r="BF254" s="127">
        <f>IF(N254="snížená",J254,0)</f>
        <v>0</v>
      </c>
      <c r="BG254" s="127">
        <f>IF(N254="zákl. přenesená",J254,0)</f>
        <v>0</v>
      </c>
      <c r="BH254" s="127">
        <f>IF(N254="sníž. přenesená",J254,0)</f>
        <v>0</v>
      </c>
      <c r="BI254" s="127">
        <f>IF(N254="nulová",J254,0)</f>
        <v>0</v>
      </c>
      <c r="BJ254" s="9" t="s">
        <v>75</v>
      </c>
      <c r="BK254" s="127">
        <f>ROUND(I254*H254,2)</f>
        <v>4830</v>
      </c>
      <c r="BL254" s="9" t="s">
        <v>104</v>
      </c>
      <c r="BM254" s="9" t="s">
        <v>542</v>
      </c>
    </row>
    <row r="255" spans="2:65" s="1" customFormat="1" ht="39">
      <c r="B255" s="23"/>
      <c r="C255" s="24"/>
      <c r="D255" s="128" t="s">
        <v>107</v>
      </c>
      <c r="E255" s="24"/>
      <c r="F255" s="129" t="s">
        <v>543</v>
      </c>
      <c r="G255" s="24"/>
      <c r="H255" s="24"/>
      <c r="I255" s="24"/>
      <c r="J255" s="24"/>
      <c r="K255" s="24"/>
      <c r="L255" s="27"/>
      <c r="M255" s="130"/>
      <c r="N255" s="50"/>
      <c r="O255" s="50"/>
      <c r="P255" s="50"/>
      <c r="Q255" s="50"/>
      <c r="R255" s="50"/>
      <c r="S255" s="50"/>
      <c r="T255" s="51"/>
      <c r="AT255" s="9" t="s">
        <v>107</v>
      </c>
      <c r="AU255" s="9" t="s">
        <v>67</v>
      </c>
    </row>
    <row r="256" spans="2:65" s="1" customFormat="1" ht="22.5" customHeight="1">
      <c r="B256" s="23"/>
      <c r="C256" s="118" t="s">
        <v>544</v>
      </c>
      <c r="D256" s="118" t="s">
        <v>99</v>
      </c>
      <c r="E256" s="119" t="s">
        <v>545</v>
      </c>
      <c r="F256" s="120" t="s">
        <v>546</v>
      </c>
      <c r="G256" s="121" t="s">
        <v>491</v>
      </c>
      <c r="H256" s="122">
        <v>1</v>
      </c>
      <c r="I256" s="123">
        <v>4830</v>
      </c>
      <c r="J256" s="123">
        <f>ROUND(I256*H256,2)</f>
        <v>4830</v>
      </c>
      <c r="K256" s="120" t="s">
        <v>103</v>
      </c>
      <c r="L256" s="27"/>
      <c r="M256" s="49" t="s">
        <v>1</v>
      </c>
      <c r="N256" s="124" t="s">
        <v>38</v>
      </c>
      <c r="O256" s="125">
        <v>0</v>
      </c>
      <c r="P256" s="125">
        <f>O256*H256</f>
        <v>0</v>
      </c>
      <c r="Q256" s="125">
        <v>0</v>
      </c>
      <c r="R256" s="125">
        <f>Q256*H256</f>
        <v>0</v>
      </c>
      <c r="S256" s="125">
        <v>0</v>
      </c>
      <c r="T256" s="126">
        <f>S256*H256</f>
        <v>0</v>
      </c>
      <c r="AR256" s="9" t="s">
        <v>104</v>
      </c>
      <c r="AT256" s="9" t="s">
        <v>99</v>
      </c>
      <c r="AU256" s="9" t="s">
        <v>67</v>
      </c>
      <c r="AY256" s="9" t="s">
        <v>105</v>
      </c>
      <c r="BE256" s="127">
        <f>IF(N256="základní",J256,0)</f>
        <v>4830</v>
      </c>
      <c r="BF256" s="127">
        <f>IF(N256="snížená",J256,0)</f>
        <v>0</v>
      </c>
      <c r="BG256" s="127">
        <f>IF(N256="zákl. přenesená",J256,0)</f>
        <v>0</v>
      </c>
      <c r="BH256" s="127">
        <f>IF(N256="sníž. přenesená",J256,0)</f>
        <v>0</v>
      </c>
      <c r="BI256" s="127">
        <f>IF(N256="nulová",J256,0)</f>
        <v>0</v>
      </c>
      <c r="BJ256" s="9" t="s">
        <v>75</v>
      </c>
      <c r="BK256" s="127">
        <f>ROUND(I256*H256,2)</f>
        <v>4830</v>
      </c>
      <c r="BL256" s="9" t="s">
        <v>104</v>
      </c>
      <c r="BM256" s="9" t="s">
        <v>547</v>
      </c>
    </row>
    <row r="257" spans="2:65" s="1" customFormat="1" ht="39">
      <c r="B257" s="23"/>
      <c r="C257" s="24"/>
      <c r="D257" s="128" t="s">
        <v>107</v>
      </c>
      <c r="E257" s="24"/>
      <c r="F257" s="129" t="s">
        <v>548</v>
      </c>
      <c r="G257" s="24"/>
      <c r="H257" s="24"/>
      <c r="I257" s="24"/>
      <c r="J257" s="24"/>
      <c r="K257" s="24"/>
      <c r="L257" s="27"/>
      <c r="M257" s="130"/>
      <c r="N257" s="50"/>
      <c r="O257" s="50"/>
      <c r="P257" s="50"/>
      <c r="Q257" s="50"/>
      <c r="R257" s="50"/>
      <c r="S257" s="50"/>
      <c r="T257" s="51"/>
      <c r="AT257" s="9" t="s">
        <v>107</v>
      </c>
      <c r="AU257" s="9" t="s">
        <v>67</v>
      </c>
    </row>
    <row r="258" spans="2:65" s="1" customFormat="1" ht="22.5" customHeight="1">
      <c r="B258" s="23"/>
      <c r="C258" s="118" t="s">
        <v>549</v>
      </c>
      <c r="D258" s="118" t="s">
        <v>99</v>
      </c>
      <c r="E258" s="119" t="s">
        <v>550</v>
      </c>
      <c r="F258" s="120" t="s">
        <v>551</v>
      </c>
      <c r="G258" s="121" t="s">
        <v>491</v>
      </c>
      <c r="H258" s="122">
        <v>1</v>
      </c>
      <c r="I258" s="123">
        <v>7610</v>
      </c>
      <c r="J258" s="123">
        <f>ROUND(I258*H258,2)</f>
        <v>7610</v>
      </c>
      <c r="K258" s="120" t="s">
        <v>103</v>
      </c>
      <c r="L258" s="27"/>
      <c r="M258" s="49" t="s">
        <v>1</v>
      </c>
      <c r="N258" s="124" t="s">
        <v>38</v>
      </c>
      <c r="O258" s="125">
        <v>0</v>
      </c>
      <c r="P258" s="125">
        <f>O258*H258</f>
        <v>0</v>
      </c>
      <c r="Q258" s="125">
        <v>0</v>
      </c>
      <c r="R258" s="125">
        <f>Q258*H258</f>
        <v>0</v>
      </c>
      <c r="S258" s="125">
        <v>0</v>
      </c>
      <c r="T258" s="126">
        <f>S258*H258</f>
        <v>0</v>
      </c>
      <c r="AR258" s="9" t="s">
        <v>104</v>
      </c>
      <c r="AT258" s="9" t="s">
        <v>99</v>
      </c>
      <c r="AU258" s="9" t="s">
        <v>67</v>
      </c>
      <c r="AY258" s="9" t="s">
        <v>105</v>
      </c>
      <c r="BE258" s="127">
        <f>IF(N258="základní",J258,0)</f>
        <v>7610</v>
      </c>
      <c r="BF258" s="127">
        <f>IF(N258="snížená",J258,0)</f>
        <v>0</v>
      </c>
      <c r="BG258" s="127">
        <f>IF(N258="zákl. přenesená",J258,0)</f>
        <v>0</v>
      </c>
      <c r="BH258" s="127">
        <f>IF(N258="sníž. přenesená",J258,0)</f>
        <v>0</v>
      </c>
      <c r="BI258" s="127">
        <f>IF(N258="nulová",J258,0)</f>
        <v>0</v>
      </c>
      <c r="BJ258" s="9" t="s">
        <v>75</v>
      </c>
      <c r="BK258" s="127">
        <f>ROUND(I258*H258,2)</f>
        <v>7610</v>
      </c>
      <c r="BL258" s="9" t="s">
        <v>104</v>
      </c>
      <c r="BM258" s="9" t="s">
        <v>552</v>
      </c>
    </row>
    <row r="259" spans="2:65" s="1" customFormat="1" ht="39">
      <c r="B259" s="23"/>
      <c r="C259" s="24"/>
      <c r="D259" s="128" t="s">
        <v>107</v>
      </c>
      <c r="E259" s="24"/>
      <c r="F259" s="129" t="s">
        <v>553</v>
      </c>
      <c r="G259" s="24"/>
      <c r="H259" s="24"/>
      <c r="I259" s="24"/>
      <c r="J259" s="24"/>
      <c r="K259" s="24"/>
      <c r="L259" s="27"/>
      <c r="M259" s="130"/>
      <c r="N259" s="50"/>
      <c r="O259" s="50"/>
      <c r="P259" s="50"/>
      <c r="Q259" s="50"/>
      <c r="R259" s="50"/>
      <c r="S259" s="50"/>
      <c r="T259" s="51"/>
      <c r="AT259" s="9" t="s">
        <v>107</v>
      </c>
      <c r="AU259" s="9" t="s">
        <v>67</v>
      </c>
    </row>
    <row r="260" spans="2:65" s="1" customFormat="1" ht="22.5" customHeight="1">
      <c r="B260" s="23"/>
      <c r="C260" s="118" t="s">
        <v>554</v>
      </c>
      <c r="D260" s="118" t="s">
        <v>99</v>
      </c>
      <c r="E260" s="119" t="s">
        <v>555</v>
      </c>
      <c r="F260" s="120" t="s">
        <v>556</v>
      </c>
      <c r="G260" s="121" t="s">
        <v>491</v>
      </c>
      <c r="H260" s="122">
        <v>1</v>
      </c>
      <c r="I260" s="123">
        <v>7110</v>
      </c>
      <c r="J260" s="123">
        <f>ROUND(I260*H260,2)</f>
        <v>7110</v>
      </c>
      <c r="K260" s="120" t="s">
        <v>103</v>
      </c>
      <c r="L260" s="27"/>
      <c r="M260" s="49" t="s">
        <v>1</v>
      </c>
      <c r="N260" s="124" t="s">
        <v>38</v>
      </c>
      <c r="O260" s="125">
        <v>0</v>
      </c>
      <c r="P260" s="125">
        <f>O260*H260</f>
        <v>0</v>
      </c>
      <c r="Q260" s="125">
        <v>0</v>
      </c>
      <c r="R260" s="125">
        <f>Q260*H260</f>
        <v>0</v>
      </c>
      <c r="S260" s="125">
        <v>0</v>
      </c>
      <c r="T260" s="126">
        <f>S260*H260</f>
        <v>0</v>
      </c>
      <c r="AR260" s="9" t="s">
        <v>104</v>
      </c>
      <c r="AT260" s="9" t="s">
        <v>99</v>
      </c>
      <c r="AU260" s="9" t="s">
        <v>67</v>
      </c>
      <c r="AY260" s="9" t="s">
        <v>105</v>
      </c>
      <c r="BE260" s="127">
        <f>IF(N260="základní",J260,0)</f>
        <v>7110</v>
      </c>
      <c r="BF260" s="127">
        <f>IF(N260="snížená",J260,0)</f>
        <v>0</v>
      </c>
      <c r="BG260" s="127">
        <f>IF(N260="zákl. přenesená",J260,0)</f>
        <v>0</v>
      </c>
      <c r="BH260" s="127">
        <f>IF(N260="sníž. přenesená",J260,0)</f>
        <v>0</v>
      </c>
      <c r="BI260" s="127">
        <f>IF(N260="nulová",J260,0)</f>
        <v>0</v>
      </c>
      <c r="BJ260" s="9" t="s">
        <v>75</v>
      </c>
      <c r="BK260" s="127">
        <f>ROUND(I260*H260,2)</f>
        <v>7110</v>
      </c>
      <c r="BL260" s="9" t="s">
        <v>104</v>
      </c>
      <c r="BM260" s="9" t="s">
        <v>557</v>
      </c>
    </row>
    <row r="261" spans="2:65" s="1" customFormat="1" ht="39">
      <c r="B261" s="23"/>
      <c r="C261" s="24"/>
      <c r="D261" s="128" t="s">
        <v>107</v>
      </c>
      <c r="E261" s="24"/>
      <c r="F261" s="129" t="s">
        <v>558</v>
      </c>
      <c r="G261" s="24"/>
      <c r="H261" s="24"/>
      <c r="I261" s="24"/>
      <c r="J261" s="24"/>
      <c r="K261" s="24"/>
      <c r="L261" s="27"/>
      <c r="M261" s="130"/>
      <c r="N261" s="50"/>
      <c r="O261" s="50"/>
      <c r="P261" s="50"/>
      <c r="Q261" s="50"/>
      <c r="R261" s="50"/>
      <c r="S261" s="50"/>
      <c r="T261" s="51"/>
      <c r="AT261" s="9" t="s">
        <v>107</v>
      </c>
      <c r="AU261" s="9" t="s">
        <v>67</v>
      </c>
    </row>
    <row r="262" spans="2:65" s="1" customFormat="1" ht="22.5" customHeight="1">
      <c r="B262" s="23"/>
      <c r="C262" s="118" t="s">
        <v>559</v>
      </c>
      <c r="D262" s="118" t="s">
        <v>99</v>
      </c>
      <c r="E262" s="119" t="s">
        <v>560</v>
      </c>
      <c r="F262" s="120" t="s">
        <v>561</v>
      </c>
      <c r="G262" s="121" t="s">
        <v>491</v>
      </c>
      <c r="H262" s="122">
        <v>1</v>
      </c>
      <c r="I262" s="123">
        <v>5170</v>
      </c>
      <c r="J262" s="123">
        <f>ROUND(I262*H262,2)</f>
        <v>5170</v>
      </c>
      <c r="K262" s="120" t="s">
        <v>103</v>
      </c>
      <c r="L262" s="27"/>
      <c r="M262" s="49" t="s">
        <v>1</v>
      </c>
      <c r="N262" s="124" t="s">
        <v>38</v>
      </c>
      <c r="O262" s="125">
        <v>0</v>
      </c>
      <c r="P262" s="125">
        <f>O262*H262</f>
        <v>0</v>
      </c>
      <c r="Q262" s="125">
        <v>0</v>
      </c>
      <c r="R262" s="125">
        <f>Q262*H262</f>
        <v>0</v>
      </c>
      <c r="S262" s="125">
        <v>0</v>
      </c>
      <c r="T262" s="126">
        <f>S262*H262</f>
        <v>0</v>
      </c>
      <c r="AR262" s="9" t="s">
        <v>104</v>
      </c>
      <c r="AT262" s="9" t="s">
        <v>99</v>
      </c>
      <c r="AU262" s="9" t="s">
        <v>67</v>
      </c>
      <c r="AY262" s="9" t="s">
        <v>105</v>
      </c>
      <c r="BE262" s="127">
        <f>IF(N262="základní",J262,0)</f>
        <v>5170</v>
      </c>
      <c r="BF262" s="127">
        <f>IF(N262="snížená",J262,0)</f>
        <v>0</v>
      </c>
      <c r="BG262" s="127">
        <f>IF(N262="zákl. přenesená",J262,0)</f>
        <v>0</v>
      </c>
      <c r="BH262" s="127">
        <f>IF(N262="sníž. přenesená",J262,0)</f>
        <v>0</v>
      </c>
      <c r="BI262" s="127">
        <f>IF(N262="nulová",J262,0)</f>
        <v>0</v>
      </c>
      <c r="BJ262" s="9" t="s">
        <v>75</v>
      </c>
      <c r="BK262" s="127">
        <f>ROUND(I262*H262,2)</f>
        <v>5170</v>
      </c>
      <c r="BL262" s="9" t="s">
        <v>104</v>
      </c>
      <c r="BM262" s="9" t="s">
        <v>562</v>
      </c>
    </row>
    <row r="263" spans="2:65" s="1" customFormat="1" ht="39">
      <c r="B263" s="23"/>
      <c r="C263" s="24"/>
      <c r="D263" s="128" t="s">
        <v>107</v>
      </c>
      <c r="E263" s="24"/>
      <c r="F263" s="129" t="s">
        <v>563</v>
      </c>
      <c r="G263" s="24"/>
      <c r="H263" s="24"/>
      <c r="I263" s="24"/>
      <c r="J263" s="24"/>
      <c r="K263" s="24"/>
      <c r="L263" s="27"/>
      <c r="M263" s="130"/>
      <c r="N263" s="50"/>
      <c r="O263" s="50"/>
      <c r="P263" s="50"/>
      <c r="Q263" s="50"/>
      <c r="R263" s="50"/>
      <c r="S263" s="50"/>
      <c r="T263" s="51"/>
      <c r="AT263" s="9" t="s">
        <v>107</v>
      </c>
      <c r="AU263" s="9" t="s">
        <v>67</v>
      </c>
    </row>
    <row r="264" spans="2:65" s="1" customFormat="1" ht="22.5" customHeight="1">
      <c r="B264" s="23"/>
      <c r="C264" s="118" t="s">
        <v>564</v>
      </c>
      <c r="D264" s="118" t="s">
        <v>99</v>
      </c>
      <c r="E264" s="119" t="s">
        <v>565</v>
      </c>
      <c r="F264" s="120" t="s">
        <v>566</v>
      </c>
      <c r="G264" s="121" t="s">
        <v>491</v>
      </c>
      <c r="H264" s="122">
        <v>1</v>
      </c>
      <c r="I264" s="123">
        <v>5030</v>
      </c>
      <c r="J264" s="123">
        <f>ROUND(I264*H264,2)</f>
        <v>5030</v>
      </c>
      <c r="K264" s="120" t="s">
        <v>103</v>
      </c>
      <c r="L264" s="27"/>
      <c r="M264" s="49" t="s">
        <v>1</v>
      </c>
      <c r="N264" s="124" t="s">
        <v>38</v>
      </c>
      <c r="O264" s="125">
        <v>0</v>
      </c>
      <c r="P264" s="125">
        <f>O264*H264</f>
        <v>0</v>
      </c>
      <c r="Q264" s="125">
        <v>0</v>
      </c>
      <c r="R264" s="125">
        <f>Q264*H264</f>
        <v>0</v>
      </c>
      <c r="S264" s="125">
        <v>0</v>
      </c>
      <c r="T264" s="126">
        <f>S264*H264</f>
        <v>0</v>
      </c>
      <c r="AR264" s="9" t="s">
        <v>104</v>
      </c>
      <c r="AT264" s="9" t="s">
        <v>99</v>
      </c>
      <c r="AU264" s="9" t="s">
        <v>67</v>
      </c>
      <c r="AY264" s="9" t="s">
        <v>105</v>
      </c>
      <c r="BE264" s="127">
        <f>IF(N264="základní",J264,0)</f>
        <v>5030</v>
      </c>
      <c r="BF264" s="127">
        <f>IF(N264="snížená",J264,0)</f>
        <v>0</v>
      </c>
      <c r="BG264" s="127">
        <f>IF(N264="zákl. přenesená",J264,0)</f>
        <v>0</v>
      </c>
      <c r="BH264" s="127">
        <f>IF(N264="sníž. přenesená",J264,0)</f>
        <v>0</v>
      </c>
      <c r="BI264" s="127">
        <f>IF(N264="nulová",J264,0)</f>
        <v>0</v>
      </c>
      <c r="BJ264" s="9" t="s">
        <v>75</v>
      </c>
      <c r="BK264" s="127">
        <f>ROUND(I264*H264,2)</f>
        <v>5030</v>
      </c>
      <c r="BL264" s="9" t="s">
        <v>104</v>
      </c>
      <c r="BM264" s="9" t="s">
        <v>567</v>
      </c>
    </row>
    <row r="265" spans="2:65" s="1" customFormat="1" ht="39">
      <c r="B265" s="23"/>
      <c r="C265" s="24"/>
      <c r="D265" s="128" t="s">
        <v>107</v>
      </c>
      <c r="E265" s="24"/>
      <c r="F265" s="129" t="s">
        <v>568</v>
      </c>
      <c r="G265" s="24"/>
      <c r="H265" s="24"/>
      <c r="I265" s="24"/>
      <c r="J265" s="24"/>
      <c r="K265" s="24"/>
      <c r="L265" s="27"/>
      <c r="M265" s="130"/>
      <c r="N265" s="50"/>
      <c r="O265" s="50"/>
      <c r="P265" s="50"/>
      <c r="Q265" s="50"/>
      <c r="R265" s="50"/>
      <c r="S265" s="50"/>
      <c r="T265" s="51"/>
      <c r="AT265" s="9" t="s">
        <v>107</v>
      </c>
      <c r="AU265" s="9" t="s">
        <v>67</v>
      </c>
    </row>
    <row r="266" spans="2:65" s="1" customFormat="1" ht="22.5" customHeight="1">
      <c r="B266" s="23"/>
      <c r="C266" s="118" t="s">
        <v>569</v>
      </c>
      <c r="D266" s="118" t="s">
        <v>99</v>
      </c>
      <c r="E266" s="119" t="s">
        <v>570</v>
      </c>
      <c r="F266" s="120" t="s">
        <v>571</v>
      </c>
      <c r="G266" s="121" t="s">
        <v>491</v>
      </c>
      <c r="H266" s="122">
        <v>1</v>
      </c>
      <c r="I266" s="123">
        <v>5390</v>
      </c>
      <c r="J266" s="123">
        <f>ROUND(I266*H266,2)</f>
        <v>5390</v>
      </c>
      <c r="K266" s="120" t="s">
        <v>103</v>
      </c>
      <c r="L266" s="27"/>
      <c r="M266" s="49" t="s">
        <v>1</v>
      </c>
      <c r="N266" s="124" t="s">
        <v>38</v>
      </c>
      <c r="O266" s="125">
        <v>0</v>
      </c>
      <c r="P266" s="125">
        <f>O266*H266</f>
        <v>0</v>
      </c>
      <c r="Q266" s="125">
        <v>0</v>
      </c>
      <c r="R266" s="125">
        <f>Q266*H266</f>
        <v>0</v>
      </c>
      <c r="S266" s="125">
        <v>0</v>
      </c>
      <c r="T266" s="126">
        <f>S266*H266</f>
        <v>0</v>
      </c>
      <c r="AR266" s="9" t="s">
        <v>104</v>
      </c>
      <c r="AT266" s="9" t="s">
        <v>99</v>
      </c>
      <c r="AU266" s="9" t="s">
        <v>67</v>
      </c>
      <c r="AY266" s="9" t="s">
        <v>105</v>
      </c>
      <c r="BE266" s="127">
        <f>IF(N266="základní",J266,0)</f>
        <v>5390</v>
      </c>
      <c r="BF266" s="127">
        <f>IF(N266="snížená",J266,0)</f>
        <v>0</v>
      </c>
      <c r="BG266" s="127">
        <f>IF(N266="zákl. přenesená",J266,0)</f>
        <v>0</v>
      </c>
      <c r="BH266" s="127">
        <f>IF(N266="sníž. přenesená",J266,0)</f>
        <v>0</v>
      </c>
      <c r="BI266" s="127">
        <f>IF(N266="nulová",J266,0)</f>
        <v>0</v>
      </c>
      <c r="BJ266" s="9" t="s">
        <v>75</v>
      </c>
      <c r="BK266" s="127">
        <f>ROUND(I266*H266,2)</f>
        <v>5390</v>
      </c>
      <c r="BL266" s="9" t="s">
        <v>104</v>
      </c>
      <c r="BM266" s="9" t="s">
        <v>572</v>
      </c>
    </row>
    <row r="267" spans="2:65" s="1" customFormat="1" ht="39">
      <c r="B267" s="23"/>
      <c r="C267" s="24"/>
      <c r="D267" s="128" t="s">
        <v>107</v>
      </c>
      <c r="E267" s="24"/>
      <c r="F267" s="129" t="s">
        <v>573</v>
      </c>
      <c r="G267" s="24"/>
      <c r="H267" s="24"/>
      <c r="I267" s="24"/>
      <c r="J267" s="24"/>
      <c r="K267" s="24"/>
      <c r="L267" s="27"/>
      <c r="M267" s="130"/>
      <c r="N267" s="50"/>
      <c r="O267" s="50"/>
      <c r="P267" s="50"/>
      <c r="Q267" s="50"/>
      <c r="R267" s="50"/>
      <c r="S267" s="50"/>
      <c r="T267" s="51"/>
      <c r="AT267" s="9" t="s">
        <v>107</v>
      </c>
      <c r="AU267" s="9" t="s">
        <v>67</v>
      </c>
    </row>
    <row r="268" spans="2:65" s="1" customFormat="1" ht="22.5" customHeight="1">
      <c r="B268" s="23"/>
      <c r="C268" s="118" t="s">
        <v>574</v>
      </c>
      <c r="D268" s="118" t="s">
        <v>99</v>
      </c>
      <c r="E268" s="119" t="s">
        <v>575</v>
      </c>
      <c r="F268" s="120" t="s">
        <v>576</v>
      </c>
      <c r="G268" s="121" t="s">
        <v>491</v>
      </c>
      <c r="H268" s="122">
        <v>1</v>
      </c>
      <c r="I268" s="123">
        <v>5230</v>
      </c>
      <c r="J268" s="123">
        <f>ROUND(I268*H268,2)</f>
        <v>5230</v>
      </c>
      <c r="K268" s="120" t="s">
        <v>103</v>
      </c>
      <c r="L268" s="27"/>
      <c r="M268" s="49" t="s">
        <v>1</v>
      </c>
      <c r="N268" s="124" t="s">
        <v>38</v>
      </c>
      <c r="O268" s="125">
        <v>0</v>
      </c>
      <c r="P268" s="125">
        <f>O268*H268</f>
        <v>0</v>
      </c>
      <c r="Q268" s="125">
        <v>0</v>
      </c>
      <c r="R268" s="125">
        <f>Q268*H268</f>
        <v>0</v>
      </c>
      <c r="S268" s="125">
        <v>0</v>
      </c>
      <c r="T268" s="126">
        <f>S268*H268</f>
        <v>0</v>
      </c>
      <c r="AR268" s="9" t="s">
        <v>104</v>
      </c>
      <c r="AT268" s="9" t="s">
        <v>99</v>
      </c>
      <c r="AU268" s="9" t="s">
        <v>67</v>
      </c>
      <c r="AY268" s="9" t="s">
        <v>105</v>
      </c>
      <c r="BE268" s="127">
        <f>IF(N268="základní",J268,0)</f>
        <v>5230</v>
      </c>
      <c r="BF268" s="127">
        <f>IF(N268="snížená",J268,0)</f>
        <v>0</v>
      </c>
      <c r="BG268" s="127">
        <f>IF(N268="zákl. přenesená",J268,0)</f>
        <v>0</v>
      </c>
      <c r="BH268" s="127">
        <f>IF(N268="sníž. přenesená",J268,0)</f>
        <v>0</v>
      </c>
      <c r="BI268" s="127">
        <f>IF(N268="nulová",J268,0)</f>
        <v>0</v>
      </c>
      <c r="BJ268" s="9" t="s">
        <v>75</v>
      </c>
      <c r="BK268" s="127">
        <f>ROUND(I268*H268,2)</f>
        <v>5230</v>
      </c>
      <c r="BL268" s="9" t="s">
        <v>104</v>
      </c>
      <c r="BM268" s="9" t="s">
        <v>577</v>
      </c>
    </row>
    <row r="269" spans="2:65" s="1" customFormat="1" ht="39">
      <c r="B269" s="23"/>
      <c r="C269" s="24"/>
      <c r="D269" s="128" t="s">
        <v>107</v>
      </c>
      <c r="E269" s="24"/>
      <c r="F269" s="129" t="s">
        <v>578</v>
      </c>
      <c r="G269" s="24"/>
      <c r="H269" s="24"/>
      <c r="I269" s="24"/>
      <c r="J269" s="24"/>
      <c r="K269" s="24"/>
      <c r="L269" s="27"/>
      <c r="M269" s="130"/>
      <c r="N269" s="50"/>
      <c r="O269" s="50"/>
      <c r="P269" s="50"/>
      <c r="Q269" s="50"/>
      <c r="R269" s="50"/>
      <c r="S269" s="50"/>
      <c r="T269" s="51"/>
      <c r="AT269" s="9" t="s">
        <v>107</v>
      </c>
      <c r="AU269" s="9" t="s">
        <v>67</v>
      </c>
    </row>
    <row r="270" spans="2:65" s="1" customFormat="1" ht="22.5" customHeight="1">
      <c r="B270" s="23"/>
      <c r="C270" s="118" t="s">
        <v>579</v>
      </c>
      <c r="D270" s="118" t="s">
        <v>99</v>
      </c>
      <c r="E270" s="119" t="s">
        <v>580</v>
      </c>
      <c r="F270" s="120" t="s">
        <v>581</v>
      </c>
      <c r="G270" s="121" t="s">
        <v>491</v>
      </c>
      <c r="H270" s="122">
        <v>1</v>
      </c>
      <c r="I270" s="123">
        <v>8280</v>
      </c>
      <c r="J270" s="123">
        <f>ROUND(I270*H270,2)</f>
        <v>8280</v>
      </c>
      <c r="K270" s="120" t="s">
        <v>103</v>
      </c>
      <c r="L270" s="27"/>
      <c r="M270" s="49" t="s">
        <v>1</v>
      </c>
      <c r="N270" s="124" t="s">
        <v>38</v>
      </c>
      <c r="O270" s="125">
        <v>0</v>
      </c>
      <c r="P270" s="125">
        <f>O270*H270</f>
        <v>0</v>
      </c>
      <c r="Q270" s="125">
        <v>0</v>
      </c>
      <c r="R270" s="125">
        <f>Q270*H270</f>
        <v>0</v>
      </c>
      <c r="S270" s="125">
        <v>0</v>
      </c>
      <c r="T270" s="126">
        <f>S270*H270</f>
        <v>0</v>
      </c>
      <c r="AR270" s="9" t="s">
        <v>104</v>
      </c>
      <c r="AT270" s="9" t="s">
        <v>99</v>
      </c>
      <c r="AU270" s="9" t="s">
        <v>67</v>
      </c>
      <c r="AY270" s="9" t="s">
        <v>105</v>
      </c>
      <c r="BE270" s="127">
        <f>IF(N270="základní",J270,0)</f>
        <v>8280</v>
      </c>
      <c r="BF270" s="127">
        <f>IF(N270="snížená",J270,0)</f>
        <v>0</v>
      </c>
      <c r="BG270" s="127">
        <f>IF(N270="zákl. přenesená",J270,0)</f>
        <v>0</v>
      </c>
      <c r="BH270" s="127">
        <f>IF(N270="sníž. přenesená",J270,0)</f>
        <v>0</v>
      </c>
      <c r="BI270" s="127">
        <f>IF(N270="nulová",J270,0)</f>
        <v>0</v>
      </c>
      <c r="BJ270" s="9" t="s">
        <v>75</v>
      </c>
      <c r="BK270" s="127">
        <f>ROUND(I270*H270,2)</f>
        <v>8280</v>
      </c>
      <c r="BL270" s="9" t="s">
        <v>104</v>
      </c>
      <c r="BM270" s="9" t="s">
        <v>582</v>
      </c>
    </row>
    <row r="271" spans="2:65" s="1" customFormat="1" ht="39">
      <c r="B271" s="23"/>
      <c r="C271" s="24"/>
      <c r="D271" s="128" t="s">
        <v>107</v>
      </c>
      <c r="E271" s="24"/>
      <c r="F271" s="129" t="s">
        <v>583</v>
      </c>
      <c r="G271" s="24"/>
      <c r="H271" s="24"/>
      <c r="I271" s="24"/>
      <c r="J271" s="24"/>
      <c r="K271" s="24"/>
      <c r="L271" s="27"/>
      <c r="M271" s="130"/>
      <c r="N271" s="50"/>
      <c r="O271" s="50"/>
      <c r="P271" s="50"/>
      <c r="Q271" s="50"/>
      <c r="R271" s="50"/>
      <c r="S271" s="50"/>
      <c r="T271" s="51"/>
      <c r="AT271" s="9" t="s">
        <v>107</v>
      </c>
      <c r="AU271" s="9" t="s">
        <v>67</v>
      </c>
    </row>
    <row r="272" spans="2:65" s="1" customFormat="1" ht="22.5" customHeight="1">
      <c r="B272" s="23"/>
      <c r="C272" s="118" t="s">
        <v>584</v>
      </c>
      <c r="D272" s="118" t="s">
        <v>99</v>
      </c>
      <c r="E272" s="119" t="s">
        <v>585</v>
      </c>
      <c r="F272" s="120" t="s">
        <v>586</v>
      </c>
      <c r="G272" s="121" t="s">
        <v>491</v>
      </c>
      <c r="H272" s="122">
        <v>1</v>
      </c>
      <c r="I272" s="123">
        <v>8030</v>
      </c>
      <c r="J272" s="123">
        <f>ROUND(I272*H272,2)</f>
        <v>8030</v>
      </c>
      <c r="K272" s="120" t="s">
        <v>103</v>
      </c>
      <c r="L272" s="27"/>
      <c r="M272" s="49" t="s">
        <v>1</v>
      </c>
      <c r="N272" s="124" t="s">
        <v>38</v>
      </c>
      <c r="O272" s="125">
        <v>0</v>
      </c>
      <c r="P272" s="125">
        <f>O272*H272</f>
        <v>0</v>
      </c>
      <c r="Q272" s="125">
        <v>0</v>
      </c>
      <c r="R272" s="125">
        <f>Q272*H272</f>
        <v>0</v>
      </c>
      <c r="S272" s="125">
        <v>0</v>
      </c>
      <c r="T272" s="126">
        <f>S272*H272</f>
        <v>0</v>
      </c>
      <c r="AR272" s="9" t="s">
        <v>104</v>
      </c>
      <c r="AT272" s="9" t="s">
        <v>99</v>
      </c>
      <c r="AU272" s="9" t="s">
        <v>67</v>
      </c>
      <c r="AY272" s="9" t="s">
        <v>105</v>
      </c>
      <c r="BE272" s="127">
        <f>IF(N272="základní",J272,0)</f>
        <v>8030</v>
      </c>
      <c r="BF272" s="127">
        <f>IF(N272="snížená",J272,0)</f>
        <v>0</v>
      </c>
      <c r="BG272" s="127">
        <f>IF(N272="zákl. přenesená",J272,0)</f>
        <v>0</v>
      </c>
      <c r="BH272" s="127">
        <f>IF(N272="sníž. přenesená",J272,0)</f>
        <v>0</v>
      </c>
      <c r="BI272" s="127">
        <f>IF(N272="nulová",J272,0)</f>
        <v>0</v>
      </c>
      <c r="BJ272" s="9" t="s">
        <v>75</v>
      </c>
      <c r="BK272" s="127">
        <f>ROUND(I272*H272,2)</f>
        <v>8030</v>
      </c>
      <c r="BL272" s="9" t="s">
        <v>104</v>
      </c>
      <c r="BM272" s="9" t="s">
        <v>587</v>
      </c>
    </row>
    <row r="273" spans="2:65" s="1" customFormat="1" ht="39">
      <c r="B273" s="23"/>
      <c r="C273" s="24"/>
      <c r="D273" s="128" t="s">
        <v>107</v>
      </c>
      <c r="E273" s="24"/>
      <c r="F273" s="129" t="s">
        <v>588</v>
      </c>
      <c r="G273" s="24"/>
      <c r="H273" s="24"/>
      <c r="I273" s="24"/>
      <c r="J273" s="24"/>
      <c r="K273" s="24"/>
      <c r="L273" s="27"/>
      <c r="M273" s="130"/>
      <c r="N273" s="50"/>
      <c r="O273" s="50"/>
      <c r="P273" s="50"/>
      <c r="Q273" s="50"/>
      <c r="R273" s="50"/>
      <c r="S273" s="50"/>
      <c r="T273" s="51"/>
      <c r="AT273" s="9" t="s">
        <v>107</v>
      </c>
      <c r="AU273" s="9" t="s">
        <v>67</v>
      </c>
    </row>
    <row r="274" spans="2:65" s="1" customFormat="1" ht="22.5" customHeight="1">
      <c r="B274" s="23"/>
      <c r="C274" s="118" t="s">
        <v>589</v>
      </c>
      <c r="D274" s="118" t="s">
        <v>99</v>
      </c>
      <c r="E274" s="119" t="s">
        <v>590</v>
      </c>
      <c r="F274" s="120" t="s">
        <v>591</v>
      </c>
      <c r="G274" s="121" t="s">
        <v>491</v>
      </c>
      <c r="H274" s="122">
        <v>1</v>
      </c>
      <c r="I274" s="123">
        <v>3930</v>
      </c>
      <c r="J274" s="123">
        <f>ROUND(I274*H274,2)</f>
        <v>3930</v>
      </c>
      <c r="K274" s="120" t="s">
        <v>103</v>
      </c>
      <c r="L274" s="27"/>
      <c r="M274" s="49" t="s">
        <v>1</v>
      </c>
      <c r="N274" s="124" t="s">
        <v>38</v>
      </c>
      <c r="O274" s="125">
        <v>0</v>
      </c>
      <c r="P274" s="125">
        <f>O274*H274</f>
        <v>0</v>
      </c>
      <c r="Q274" s="125">
        <v>0</v>
      </c>
      <c r="R274" s="125">
        <f>Q274*H274</f>
        <v>0</v>
      </c>
      <c r="S274" s="125">
        <v>0</v>
      </c>
      <c r="T274" s="126">
        <f>S274*H274</f>
        <v>0</v>
      </c>
      <c r="AR274" s="9" t="s">
        <v>104</v>
      </c>
      <c r="AT274" s="9" t="s">
        <v>99</v>
      </c>
      <c r="AU274" s="9" t="s">
        <v>67</v>
      </c>
      <c r="AY274" s="9" t="s">
        <v>105</v>
      </c>
      <c r="BE274" s="127">
        <f>IF(N274="základní",J274,0)</f>
        <v>3930</v>
      </c>
      <c r="BF274" s="127">
        <f>IF(N274="snížená",J274,0)</f>
        <v>0</v>
      </c>
      <c r="BG274" s="127">
        <f>IF(N274="zákl. přenesená",J274,0)</f>
        <v>0</v>
      </c>
      <c r="BH274" s="127">
        <f>IF(N274="sníž. přenesená",J274,0)</f>
        <v>0</v>
      </c>
      <c r="BI274" s="127">
        <f>IF(N274="nulová",J274,0)</f>
        <v>0</v>
      </c>
      <c r="BJ274" s="9" t="s">
        <v>75</v>
      </c>
      <c r="BK274" s="127">
        <f>ROUND(I274*H274,2)</f>
        <v>3930</v>
      </c>
      <c r="BL274" s="9" t="s">
        <v>104</v>
      </c>
      <c r="BM274" s="9" t="s">
        <v>592</v>
      </c>
    </row>
    <row r="275" spans="2:65" s="1" customFormat="1" ht="39">
      <c r="B275" s="23"/>
      <c r="C275" s="24"/>
      <c r="D275" s="128" t="s">
        <v>107</v>
      </c>
      <c r="E275" s="24"/>
      <c r="F275" s="129" t="s">
        <v>593</v>
      </c>
      <c r="G275" s="24"/>
      <c r="H275" s="24"/>
      <c r="I275" s="24"/>
      <c r="J275" s="24"/>
      <c r="K275" s="24"/>
      <c r="L275" s="27"/>
      <c r="M275" s="130"/>
      <c r="N275" s="50"/>
      <c r="O275" s="50"/>
      <c r="P275" s="50"/>
      <c r="Q275" s="50"/>
      <c r="R275" s="50"/>
      <c r="S275" s="50"/>
      <c r="T275" s="51"/>
      <c r="AT275" s="9" t="s">
        <v>107</v>
      </c>
      <c r="AU275" s="9" t="s">
        <v>67</v>
      </c>
    </row>
    <row r="276" spans="2:65" s="1" customFormat="1" ht="22.5" customHeight="1">
      <c r="B276" s="23"/>
      <c r="C276" s="118" t="s">
        <v>594</v>
      </c>
      <c r="D276" s="118" t="s">
        <v>99</v>
      </c>
      <c r="E276" s="119" t="s">
        <v>595</v>
      </c>
      <c r="F276" s="120" t="s">
        <v>596</v>
      </c>
      <c r="G276" s="121" t="s">
        <v>491</v>
      </c>
      <c r="H276" s="122">
        <v>1</v>
      </c>
      <c r="I276" s="123">
        <v>3870</v>
      </c>
      <c r="J276" s="123">
        <f>ROUND(I276*H276,2)</f>
        <v>3870</v>
      </c>
      <c r="K276" s="120" t="s">
        <v>103</v>
      </c>
      <c r="L276" s="27"/>
      <c r="M276" s="49" t="s">
        <v>1</v>
      </c>
      <c r="N276" s="124" t="s">
        <v>38</v>
      </c>
      <c r="O276" s="125">
        <v>0</v>
      </c>
      <c r="P276" s="125">
        <f>O276*H276</f>
        <v>0</v>
      </c>
      <c r="Q276" s="125">
        <v>0</v>
      </c>
      <c r="R276" s="125">
        <f>Q276*H276</f>
        <v>0</v>
      </c>
      <c r="S276" s="125">
        <v>0</v>
      </c>
      <c r="T276" s="126">
        <f>S276*H276</f>
        <v>0</v>
      </c>
      <c r="AR276" s="9" t="s">
        <v>104</v>
      </c>
      <c r="AT276" s="9" t="s">
        <v>99</v>
      </c>
      <c r="AU276" s="9" t="s">
        <v>67</v>
      </c>
      <c r="AY276" s="9" t="s">
        <v>105</v>
      </c>
      <c r="BE276" s="127">
        <f>IF(N276="základní",J276,0)</f>
        <v>3870</v>
      </c>
      <c r="BF276" s="127">
        <f>IF(N276="snížená",J276,0)</f>
        <v>0</v>
      </c>
      <c r="BG276" s="127">
        <f>IF(N276="zákl. přenesená",J276,0)</f>
        <v>0</v>
      </c>
      <c r="BH276" s="127">
        <f>IF(N276="sníž. přenesená",J276,0)</f>
        <v>0</v>
      </c>
      <c r="BI276" s="127">
        <f>IF(N276="nulová",J276,0)</f>
        <v>0</v>
      </c>
      <c r="BJ276" s="9" t="s">
        <v>75</v>
      </c>
      <c r="BK276" s="127">
        <f>ROUND(I276*H276,2)</f>
        <v>3870</v>
      </c>
      <c r="BL276" s="9" t="s">
        <v>104</v>
      </c>
      <c r="BM276" s="9" t="s">
        <v>597</v>
      </c>
    </row>
    <row r="277" spans="2:65" s="1" customFormat="1" ht="39">
      <c r="B277" s="23"/>
      <c r="C277" s="24"/>
      <c r="D277" s="128" t="s">
        <v>107</v>
      </c>
      <c r="E277" s="24"/>
      <c r="F277" s="129" t="s">
        <v>598</v>
      </c>
      <c r="G277" s="24"/>
      <c r="H277" s="24"/>
      <c r="I277" s="24"/>
      <c r="J277" s="24"/>
      <c r="K277" s="24"/>
      <c r="L277" s="27"/>
      <c r="M277" s="130"/>
      <c r="N277" s="50"/>
      <c r="O277" s="50"/>
      <c r="P277" s="50"/>
      <c r="Q277" s="50"/>
      <c r="R277" s="50"/>
      <c r="S277" s="50"/>
      <c r="T277" s="51"/>
      <c r="AT277" s="9" t="s">
        <v>107</v>
      </c>
      <c r="AU277" s="9" t="s">
        <v>67</v>
      </c>
    </row>
    <row r="278" spans="2:65" s="1" customFormat="1" ht="22.5" customHeight="1">
      <c r="B278" s="23"/>
      <c r="C278" s="118" t="s">
        <v>599</v>
      </c>
      <c r="D278" s="118" t="s">
        <v>99</v>
      </c>
      <c r="E278" s="119" t="s">
        <v>600</v>
      </c>
      <c r="F278" s="120" t="s">
        <v>601</v>
      </c>
      <c r="G278" s="121" t="s">
        <v>491</v>
      </c>
      <c r="H278" s="122">
        <v>1</v>
      </c>
      <c r="I278" s="123">
        <v>3870</v>
      </c>
      <c r="J278" s="123">
        <f>ROUND(I278*H278,2)</f>
        <v>3870</v>
      </c>
      <c r="K278" s="120" t="s">
        <v>103</v>
      </c>
      <c r="L278" s="27"/>
      <c r="M278" s="49" t="s">
        <v>1</v>
      </c>
      <c r="N278" s="124" t="s">
        <v>38</v>
      </c>
      <c r="O278" s="125">
        <v>0</v>
      </c>
      <c r="P278" s="125">
        <f>O278*H278</f>
        <v>0</v>
      </c>
      <c r="Q278" s="125">
        <v>0</v>
      </c>
      <c r="R278" s="125">
        <f>Q278*H278</f>
        <v>0</v>
      </c>
      <c r="S278" s="125">
        <v>0</v>
      </c>
      <c r="T278" s="126">
        <f>S278*H278</f>
        <v>0</v>
      </c>
      <c r="AR278" s="9" t="s">
        <v>104</v>
      </c>
      <c r="AT278" s="9" t="s">
        <v>99</v>
      </c>
      <c r="AU278" s="9" t="s">
        <v>67</v>
      </c>
      <c r="AY278" s="9" t="s">
        <v>105</v>
      </c>
      <c r="BE278" s="127">
        <f>IF(N278="základní",J278,0)</f>
        <v>3870</v>
      </c>
      <c r="BF278" s="127">
        <f>IF(N278="snížená",J278,0)</f>
        <v>0</v>
      </c>
      <c r="BG278" s="127">
        <f>IF(N278="zákl. přenesená",J278,0)</f>
        <v>0</v>
      </c>
      <c r="BH278" s="127">
        <f>IF(N278="sníž. přenesená",J278,0)</f>
        <v>0</v>
      </c>
      <c r="BI278" s="127">
        <f>IF(N278="nulová",J278,0)</f>
        <v>0</v>
      </c>
      <c r="BJ278" s="9" t="s">
        <v>75</v>
      </c>
      <c r="BK278" s="127">
        <f>ROUND(I278*H278,2)</f>
        <v>3870</v>
      </c>
      <c r="BL278" s="9" t="s">
        <v>104</v>
      </c>
      <c r="BM278" s="9" t="s">
        <v>602</v>
      </c>
    </row>
    <row r="279" spans="2:65" s="1" customFormat="1" ht="39">
      <c r="B279" s="23"/>
      <c r="C279" s="24"/>
      <c r="D279" s="128" t="s">
        <v>107</v>
      </c>
      <c r="E279" s="24"/>
      <c r="F279" s="129" t="s">
        <v>603</v>
      </c>
      <c r="G279" s="24"/>
      <c r="H279" s="24"/>
      <c r="I279" s="24"/>
      <c r="J279" s="24"/>
      <c r="K279" s="24"/>
      <c r="L279" s="27"/>
      <c r="M279" s="130"/>
      <c r="N279" s="50"/>
      <c r="O279" s="50"/>
      <c r="P279" s="50"/>
      <c r="Q279" s="50"/>
      <c r="R279" s="50"/>
      <c r="S279" s="50"/>
      <c r="T279" s="51"/>
      <c r="AT279" s="9" t="s">
        <v>107</v>
      </c>
      <c r="AU279" s="9" t="s">
        <v>67</v>
      </c>
    </row>
    <row r="280" spans="2:65" s="1" customFormat="1" ht="22.5" customHeight="1">
      <c r="B280" s="23"/>
      <c r="C280" s="118" t="s">
        <v>604</v>
      </c>
      <c r="D280" s="118" t="s">
        <v>99</v>
      </c>
      <c r="E280" s="119" t="s">
        <v>605</v>
      </c>
      <c r="F280" s="120" t="s">
        <v>606</v>
      </c>
      <c r="G280" s="121" t="s">
        <v>491</v>
      </c>
      <c r="H280" s="122">
        <v>1</v>
      </c>
      <c r="I280" s="123">
        <v>4220</v>
      </c>
      <c r="J280" s="123">
        <f>ROUND(I280*H280,2)</f>
        <v>4220</v>
      </c>
      <c r="K280" s="120" t="s">
        <v>103</v>
      </c>
      <c r="L280" s="27"/>
      <c r="M280" s="49" t="s">
        <v>1</v>
      </c>
      <c r="N280" s="124" t="s">
        <v>38</v>
      </c>
      <c r="O280" s="125">
        <v>0</v>
      </c>
      <c r="P280" s="125">
        <f>O280*H280</f>
        <v>0</v>
      </c>
      <c r="Q280" s="125">
        <v>0</v>
      </c>
      <c r="R280" s="125">
        <f>Q280*H280</f>
        <v>0</v>
      </c>
      <c r="S280" s="125">
        <v>0</v>
      </c>
      <c r="T280" s="126">
        <f>S280*H280</f>
        <v>0</v>
      </c>
      <c r="AR280" s="9" t="s">
        <v>104</v>
      </c>
      <c r="AT280" s="9" t="s">
        <v>99</v>
      </c>
      <c r="AU280" s="9" t="s">
        <v>67</v>
      </c>
      <c r="AY280" s="9" t="s">
        <v>105</v>
      </c>
      <c r="BE280" s="127">
        <f>IF(N280="základní",J280,0)</f>
        <v>4220</v>
      </c>
      <c r="BF280" s="127">
        <f>IF(N280="snížená",J280,0)</f>
        <v>0</v>
      </c>
      <c r="BG280" s="127">
        <f>IF(N280="zákl. přenesená",J280,0)</f>
        <v>0</v>
      </c>
      <c r="BH280" s="127">
        <f>IF(N280="sníž. přenesená",J280,0)</f>
        <v>0</v>
      </c>
      <c r="BI280" s="127">
        <f>IF(N280="nulová",J280,0)</f>
        <v>0</v>
      </c>
      <c r="BJ280" s="9" t="s">
        <v>75</v>
      </c>
      <c r="BK280" s="127">
        <f>ROUND(I280*H280,2)</f>
        <v>4220</v>
      </c>
      <c r="BL280" s="9" t="s">
        <v>104</v>
      </c>
      <c r="BM280" s="9" t="s">
        <v>607</v>
      </c>
    </row>
    <row r="281" spans="2:65" s="1" customFormat="1" ht="39">
      <c r="B281" s="23"/>
      <c r="C281" s="24"/>
      <c r="D281" s="128" t="s">
        <v>107</v>
      </c>
      <c r="E281" s="24"/>
      <c r="F281" s="129" t="s">
        <v>608</v>
      </c>
      <c r="G281" s="24"/>
      <c r="H281" s="24"/>
      <c r="I281" s="24"/>
      <c r="J281" s="24"/>
      <c r="K281" s="24"/>
      <c r="L281" s="27"/>
      <c r="M281" s="130"/>
      <c r="N281" s="50"/>
      <c r="O281" s="50"/>
      <c r="P281" s="50"/>
      <c r="Q281" s="50"/>
      <c r="R281" s="50"/>
      <c r="S281" s="50"/>
      <c r="T281" s="51"/>
      <c r="AT281" s="9" t="s">
        <v>107</v>
      </c>
      <c r="AU281" s="9" t="s">
        <v>67</v>
      </c>
    </row>
    <row r="282" spans="2:65" s="1" customFormat="1" ht="22.5" customHeight="1">
      <c r="B282" s="23"/>
      <c r="C282" s="118" t="s">
        <v>609</v>
      </c>
      <c r="D282" s="118" t="s">
        <v>99</v>
      </c>
      <c r="E282" s="119" t="s">
        <v>610</v>
      </c>
      <c r="F282" s="120" t="s">
        <v>611</v>
      </c>
      <c r="G282" s="121" t="s">
        <v>491</v>
      </c>
      <c r="H282" s="122">
        <v>1</v>
      </c>
      <c r="I282" s="123">
        <v>4150</v>
      </c>
      <c r="J282" s="123">
        <f>ROUND(I282*H282,2)</f>
        <v>4150</v>
      </c>
      <c r="K282" s="120" t="s">
        <v>103</v>
      </c>
      <c r="L282" s="27"/>
      <c r="M282" s="49" t="s">
        <v>1</v>
      </c>
      <c r="N282" s="124" t="s">
        <v>38</v>
      </c>
      <c r="O282" s="125">
        <v>0</v>
      </c>
      <c r="P282" s="125">
        <f>O282*H282</f>
        <v>0</v>
      </c>
      <c r="Q282" s="125">
        <v>0</v>
      </c>
      <c r="R282" s="125">
        <f>Q282*H282</f>
        <v>0</v>
      </c>
      <c r="S282" s="125">
        <v>0</v>
      </c>
      <c r="T282" s="126">
        <f>S282*H282</f>
        <v>0</v>
      </c>
      <c r="AR282" s="9" t="s">
        <v>104</v>
      </c>
      <c r="AT282" s="9" t="s">
        <v>99</v>
      </c>
      <c r="AU282" s="9" t="s">
        <v>67</v>
      </c>
      <c r="AY282" s="9" t="s">
        <v>105</v>
      </c>
      <c r="BE282" s="127">
        <f>IF(N282="základní",J282,0)</f>
        <v>4150</v>
      </c>
      <c r="BF282" s="127">
        <f>IF(N282="snížená",J282,0)</f>
        <v>0</v>
      </c>
      <c r="BG282" s="127">
        <f>IF(N282="zákl. přenesená",J282,0)</f>
        <v>0</v>
      </c>
      <c r="BH282" s="127">
        <f>IF(N282="sníž. přenesená",J282,0)</f>
        <v>0</v>
      </c>
      <c r="BI282" s="127">
        <f>IF(N282="nulová",J282,0)</f>
        <v>0</v>
      </c>
      <c r="BJ282" s="9" t="s">
        <v>75</v>
      </c>
      <c r="BK282" s="127">
        <f>ROUND(I282*H282,2)</f>
        <v>4150</v>
      </c>
      <c r="BL282" s="9" t="s">
        <v>104</v>
      </c>
      <c r="BM282" s="9" t="s">
        <v>612</v>
      </c>
    </row>
    <row r="283" spans="2:65" s="1" customFormat="1" ht="39">
      <c r="B283" s="23"/>
      <c r="C283" s="24"/>
      <c r="D283" s="128" t="s">
        <v>107</v>
      </c>
      <c r="E283" s="24"/>
      <c r="F283" s="129" t="s">
        <v>613</v>
      </c>
      <c r="G283" s="24"/>
      <c r="H283" s="24"/>
      <c r="I283" s="24"/>
      <c r="J283" s="24"/>
      <c r="K283" s="24"/>
      <c r="L283" s="27"/>
      <c r="M283" s="130"/>
      <c r="N283" s="50"/>
      <c r="O283" s="50"/>
      <c r="P283" s="50"/>
      <c r="Q283" s="50"/>
      <c r="R283" s="50"/>
      <c r="S283" s="50"/>
      <c r="T283" s="51"/>
      <c r="AT283" s="9" t="s">
        <v>107</v>
      </c>
      <c r="AU283" s="9" t="s">
        <v>67</v>
      </c>
    </row>
    <row r="284" spans="2:65" s="1" customFormat="1" ht="22.5" customHeight="1">
      <c r="B284" s="23"/>
      <c r="C284" s="118" t="s">
        <v>614</v>
      </c>
      <c r="D284" s="118" t="s">
        <v>99</v>
      </c>
      <c r="E284" s="119" t="s">
        <v>615</v>
      </c>
      <c r="F284" s="120" t="s">
        <v>616</v>
      </c>
      <c r="G284" s="121" t="s">
        <v>491</v>
      </c>
      <c r="H284" s="122">
        <v>1</v>
      </c>
      <c r="I284" s="123">
        <v>4150</v>
      </c>
      <c r="J284" s="123">
        <f>ROUND(I284*H284,2)</f>
        <v>4150</v>
      </c>
      <c r="K284" s="120" t="s">
        <v>103</v>
      </c>
      <c r="L284" s="27"/>
      <c r="M284" s="49" t="s">
        <v>1</v>
      </c>
      <c r="N284" s="124" t="s">
        <v>38</v>
      </c>
      <c r="O284" s="125">
        <v>0</v>
      </c>
      <c r="P284" s="125">
        <f>O284*H284</f>
        <v>0</v>
      </c>
      <c r="Q284" s="125">
        <v>0</v>
      </c>
      <c r="R284" s="125">
        <f>Q284*H284</f>
        <v>0</v>
      </c>
      <c r="S284" s="125">
        <v>0</v>
      </c>
      <c r="T284" s="126">
        <f>S284*H284</f>
        <v>0</v>
      </c>
      <c r="AR284" s="9" t="s">
        <v>104</v>
      </c>
      <c r="AT284" s="9" t="s">
        <v>99</v>
      </c>
      <c r="AU284" s="9" t="s">
        <v>67</v>
      </c>
      <c r="AY284" s="9" t="s">
        <v>105</v>
      </c>
      <c r="BE284" s="127">
        <f>IF(N284="základní",J284,0)</f>
        <v>4150</v>
      </c>
      <c r="BF284" s="127">
        <f>IF(N284="snížená",J284,0)</f>
        <v>0</v>
      </c>
      <c r="BG284" s="127">
        <f>IF(N284="zákl. přenesená",J284,0)</f>
        <v>0</v>
      </c>
      <c r="BH284" s="127">
        <f>IF(N284="sníž. přenesená",J284,0)</f>
        <v>0</v>
      </c>
      <c r="BI284" s="127">
        <f>IF(N284="nulová",J284,0)</f>
        <v>0</v>
      </c>
      <c r="BJ284" s="9" t="s">
        <v>75</v>
      </c>
      <c r="BK284" s="127">
        <f>ROUND(I284*H284,2)</f>
        <v>4150</v>
      </c>
      <c r="BL284" s="9" t="s">
        <v>104</v>
      </c>
      <c r="BM284" s="9" t="s">
        <v>617</v>
      </c>
    </row>
    <row r="285" spans="2:65" s="1" customFormat="1" ht="39">
      <c r="B285" s="23"/>
      <c r="C285" s="24"/>
      <c r="D285" s="128" t="s">
        <v>107</v>
      </c>
      <c r="E285" s="24"/>
      <c r="F285" s="129" t="s">
        <v>618</v>
      </c>
      <c r="G285" s="24"/>
      <c r="H285" s="24"/>
      <c r="I285" s="24"/>
      <c r="J285" s="24"/>
      <c r="K285" s="24"/>
      <c r="L285" s="27"/>
      <c r="M285" s="130"/>
      <c r="N285" s="50"/>
      <c r="O285" s="50"/>
      <c r="P285" s="50"/>
      <c r="Q285" s="50"/>
      <c r="R285" s="50"/>
      <c r="S285" s="50"/>
      <c r="T285" s="51"/>
      <c r="AT285" s="9" t="s">
        <v>107</v>
      </c>
      <c r="AU285" s="9" t="s">
        <v>67</v>
      </c>
    </row>
    <row r="286" spans="2:65" s="1" customFormat="1" ht="22.5" customHeight="1">
      <c r="B286" s="23"/>
      <c r="C286" s="118" t="s">
        <v>619</v>
      </c>
      <c r="D286" s="118" t="s">
        <v>99</v>
      </c>
      <c r="E286" s="119" t="s">
        <v>620</v>
      </c>
      <c r="F286" s="120" t="s">
        <v>621</v>
      </c>
      <c r="G286" s="121" t="s">
        <v>491</v>
      </c>
      <c r="H286" s="122">
        <v>1</v>
      </c>
      <c r="I286" s="123">
        <v>595</v>
      </c>
      <c r="J286" s="123">
        <f>ROUND(I286*H286,2)</f>
        <v>595</v>
      </c>
      <c r="K286" s="120" t="s">
        <v>103</v>
      </c>
      <c r="L286" s="27"/>
      <c r="M286" s="49" t="s">
        <v>1</v>
      </c>
      <c r="N286" s="124" t="s">
        <v>38</v>
      </c>
      <c r="O286" s="125">
        <v>0</v>
      </c>
      <c r="P286" s="125">
        <f>O286*H286</f>
        <v>0</v>
      </c>
      <c r="Q286" s="125">
        <v>0</v>
      </c>
      <c r="R286" s="125">
        <f>Q286*H286</f>
        <v>0</v>
      </c>
      <c r="S286" s="125">
        <v>0</v>
      </c>
      <c r="T286" s="126">
        <f>S286*H286</f>
        <v>0</v>
      </c>
      <c r="AR286" s="9" t="s">
        <v>104</v>
      </c>
      <c r="AT286" s="9" t="s">
        <v>99</v>
      </c>
      <c r="AU286" s="9" t="s">
        <v>67</v>
      </c>
      <c r="AY286" s="9" t="s">
        <v>105</v>
      </c>
      <c r="BE286" s="127">
        <f>IF(N286="základní",J286,0)</f>
        <v>595</v>
      </c>
      <c r="BF286" s="127">
        <f>IF(N286="snížená",J286,0)</f>
        <v>0</v>
      </c>
      <c r="BG286" s="127">
        <f>IF(N286="zákl. přenesená",J286,0)</f>
        <v>0</v>
      </c>
      <c r="BH286" s="127">
        <f>IF(N286="sníž. přenesená",J286,0)</f>
        <v>0</v>
      </c>
      <c r="BI286" s="127">
        <f>IF(N286="nulová",J286,0)</f>
        <v>0</v>
      </c>
      <c r="BJ286" s="9" t="s">
        <v>75</v>
      </c>
      <c r="BK286" s="127">
        <f>ROUND(I286*H286,2)</f>
        <v>595</v>
      </c>
      <c r="BL286" s="9" t="s">
        <v>104</v>
      </c>
      <c r="BM286" s="9" t="s">
        <v>622</v>
      </c>
    </row>
    <row r="287" spans="2:65" s="1" customFormat="1" ht="19.5">
      <c r="B287" s="23"/>
      <c r="C287" s="24"/>
      <c r="D287" s="128" t="s">
        <v>107</v>
      </c>
      <c r="E287" s="24"/>
      <c r="F287" s="129" t="s">
        <v>623</v>
      </c>
      <c r="G287" s="24"/>
      <c r="H287" s="24"/>
      <c r="I287" s="24"/>
      <c r="J287" s="24"/>
      <c r="K287" s="24"/>
      <c r="L287" s="27"/>
      <c r="M287" s="130"/>
      <c r="N287" s="50"/>
      <c r="O287" s="50"/>
      <c r="P287" s="50"/>
      <c r="Q287" s="50"/>
      <c r="R287" s="50"/>
      <c r="S287" s="50"/>
      <c r="T287" s="51"/>
      <c r="AT287" s="9" t="s">
        <v>107</v>
      </c>
      <c r="AU287" s="9" t="s">
        <v>67</v>
      </c>
    </row>
    <row r="288" spans="2:65" s="1" customFormat="1" ht="22.5" customHeight="1">
      <c r="B288" s="23"/>
      <c r="C288" s="118" t="s">
        <v>624</v>
      </c>
      <c r="D288" s="118" t="s">
        <v>99</v>
      </c>
      <c r="E288" s="119" t="s">
        <v>625</v>
      </c>
      <c r="F288" s="120" t="s">
        <v>626</v>
      </c>
      <c r="G288" s="121" t="s">
        <v>491</v>
      </c>
      <c r="H288" s="122">
        <v>1</v>
      </c>
      <c r="I288" s="123">
        <v>3960</v>
      </c>
      <c r="J288" s="123">
        <f>ROUND(I288*H288,2)</f>
        <v>3960</v>
      </c>
      <c r="K288" s="120" t="s">
        <v>103</v>
      </c>
      <c r="L288" s="27"/>
      <c r="M288" s="49" t="s">
        <v>1</v>
      </c>
      <c r="N288" s="124" t="s">
        <v>38</v>
      </c>
      <c r="O288" s="125">
        <v>0</v>
      </c>
      <c r="P288" s="125">
        <f>O288*H288</f>
        <v>0</v>
      </c>
      <c r="Q288" s="125">
        <v>0</v>
      </c>
      <c r="R288" s="125">
        <f>Q288*H288</f>
        <v>0</v>
      </c>
      <c r="S288" s="125">
        <v>0</v>
      </c>
      <c r="T288" s="126">
        <f>S288*H288</f>
        <v>0</v>
      </c>
      <c r="AR288" s="9" t="s">
        <v>104</v>
      </c>
      <c r="AT288" s="9" t="s">
        <v>99</v>
      </c>
      <c r="AU288" s="9" t="s">
        <v>67</v>
      </c>
      <c r="AY288" s="9" t="s">
        <v>105</v>
      </c>
      <c r="BE288" s="127">
        <f>IF(N288="základní",J288,0)</f>
        <v>3960</v>
      </c>
      <c r="BF288" s="127">
        <f>IF(N288="snížená",J288,0)</f>
        <v>0</v>
      </c>
      <c r="BG288" s="127">
        <f>IF(N288="zákl. přenesená",J288,0)</f>
        <v>0</v>
      </c>
      <c r="BH288" s="127">
        <f>IF(N288="sníž. přenesená",J288,0)</f>
        <v>0</v>
      </c>
      <c r="BI288" s="127">
        <f>IF(N288="nulová",J288,0)</f>
        <v>0</v>
      </c>
      <c r="BJ288" s="9" t="s">
        <v>75</v>
      </c>
      <c r="BK288" s="127">
        <f>ROUND(I288*H288,2)</f>
        <v>3960</v>
      </c>
      <c r="BL288" s="9" t="s">
        <v>104</v>
      </c>
      <c r="BM288" s="9" t="s">
        <v>627</v>
      </c>
    </row>
    <row r="289" spans="2:65" s="1" customFormat="1" ht="29.25">
      <c r="B289" s="23"/>
      <c r="C289" s="24"/>
      <c r="D289" s="128" t="s">
        <v>107</v>
      </c>
      <c r="E289" s="24"/>
      <c r="F289" s="129" t="s">
        <v>628</v>
      </c>
      <c r="G289" s="24"/>
      <c r="H289" s="24"/>
      <c r="I289" s="24"/>
      <c r="J289" s="24"/>
      <c r="K289" s="24"/>
      <c r="L289" s="27"/>
      <c r="M289" s="130"/>
      <c r="N289" s="50"/>
      <c r="O289" s="50"/>
      <c r="P289" s="50"/>
      <c r="Q289" s="50"/>
      <c r="R289" s="50"/>
      <c r="S289" s="50"/>
      <c r="T289" s="51"/>
      <c r="AT289" s="9" t="s">
        <v>107</v>
      </c>
      <c r="AU289" s="9" t="s">
        <v>67</v>
      </c>
    </row>
    <row r="290" spans="2:65" s="1" customFormat="1" ht="22.5" customHeight="1">
      <c r="B290" s="23"/>
      <c r="C290" s="118" t="s">
        <v>629</v>
      </c>
      <c r="D290" s="118" t="s">
        <v>99</v>
      </c>
      <c r="E290" s="119" t="s">
        <v>630</v>
      </c>
      <c r="F290" s="120" t="s">
        <v>631</v>
      </c>
      <c r="G290" s="121" t="s">
        <v>491</v>
      </c>
      <c r="H290" s="122">
        <v>1</v>
      </c>
      <c r="I290" s="123">
        <v>3850</v>
      </c>
      <c r="J290" s="123">
        <f>ROUND(I290*H290,2)</f>
        <v>3850</v>
      </c>
      <c r="K290" s="120" t="s">
        <v>103</v>
      </c>
      <c r="L290" s="27"/>
      <c r="M290" s="49" t="s">
        <v>1</v>
      </c>
      <c r="N290" s="124" t="s">
        <v>38</v>
      </c>
      <c r="O290" s="125">
        <v>0</v>
      </c>
      <c r="P290" s="125">
        <f>O290*H290</f>
        <v>0</v>
      </c>
      <c r="Q290" s="125">
        <v>0</v>
      </c>
      <c r="R290" s="125">
        <f>Q290*H290</f>
        <v>0</v>
      </c>
      <c r="S290" s="125">
        <v>0</v>
      </c>
      <c r="T290" s="126">
        <f>S290*H290</f>
        <v>0</v>
      </c>
      <c r="AR290" s="9" t="s">
        <v>104</v>
      </c>
      <c r="AT290" s="9" t="s">
        <v>99</v>
      </c>
      <c r="AU290" s="9" t="s">
        <v>67</v>
      </c>
      <c r="AY290" s="9" t="s">
        <v>105</v>
      </c>
      <c r="BE290" s="127">
        <f>IF(N290="základní",J290,0)</f>
        <v>3850</v>
      </c>
      <c r="BF290" s="127">
        <f>IF(N290="snížená",J290,0)</f>
        <v>0</v>
      </c>
      <c r="BG290" s="127">
        <f>IF(N290="zákl. přenesená",J290,0)</f>
        <v>0</v>
      </c>
      <c r="BH290" s="127">
        <f>IF(N290="sníž. přenesená",J290,0)</f>
        <v>0</v>
      </c>
      <c r="BI290" s="127">
        <f>IF(N290="nulová",J290,0)</f>
        <v>0</v>
      </c>
      <c r="BJ290" s="9" t="s">
        <v>75</v>
      </c>
      <c r="BK290" s="127">
        <f>ROUND(I290*H290,2)</f>
        <v>3850</v>
      </c>
      <c r="BL290" s="9" t="s">
        <v>104</v>
      </c>
      <c r="BM290" s="9" t="s">
        <v>632</v>
      </c>
    </row>
    <row r="291" spans="2:65" s="1" customFormat="1" ht="29.25">
      <c r="B291" s="23"/>
      <c r="C291" s="24"/>
      <c r="D291" s="128" t="s">
        <v>107</v>
      </c>
      <c r="E291" s="24"/>
      <c r="F291" s="129" t="s">
        <v>633</v>
      </c>
      <c r="G291" s="24"/>
      <c r="H291" s="24"/>
      <c r="I291" s="24"/>
      <c r="J291" s="24"/>
      <c r="K291" s="24"/>
      <c r="L291" s="27"/>
      <c r="M291" s="130"/>
      <c r="N291" s="50"/>
      <c r="O291" s="50"/>
      <c r="P291" s="50"/>
      <c r="Q291" s="50"/>
      <c r="R291" s="50"/>
      <c r="S291" s="50"/>
      <c r="T291" s="51"/>
      <c r="AT291" s="9" t="s">
        <v>107</v>
      </c>
      <c r="AU291" s="9" t="s">
        <v>67</v>
      </c>
    </row>
    <row r="292" spans="2:65" s="1" customFormat="1" ht="22.5" customHeight="1">
      <c r="B292" s="23"/>
      <c r="C292" s="118" t="s">
        <v>634</v>
      </c>
      <c r="D292" s="118" t="s">
        <v>99</v>
      </c>
      <c r="E292" s="119" t="s">
        <v>635</v>
      </c>
      <c r="F292" s="120" t="s">
        <v>636</v>
      </c>
      <c r="G292" s="121" t="s">
        <v>491</v>
      </c>
      <c r="H292" s="122">
        <v>1</v>
      </c>
      <c r="I292" s="123">
        <v>3730</v>
      </c>
      <c r="J292" s="123">
        <f>ROUND(I292*H292,2)</f>
        <v>3730</v>
      </c>
      <c r="K292" s="120" t="s">
        <v>103</v>
      </c>
      <c r="L292" s="27"/>
      <c r="M292" s="49" t="s">
        <v>1</v>
      </c>
      <c r="N292" s="124" t="s">
        <v>38</v>
      </c>
      <c r="O292" s="125">
        <v>0</v>
      </c>
      <c r="P292" s="125">
        <f>O292*H292</f>
        <v>0</v>
      </c>
      <c r="Q292" s="125">
        <v>0</v>
      </c>
      <c r="R292" s="125">
        <f>Q292*H292</f>
        <v>0</v>
      </c>
      <c r="S292" s="125">
        <v>0</v>
      </c>
      <c r="T292" s="126">
        <f>S292*H292</f>
        <v>0</v>
      </c>
      <c r="AR292" s="9" t="s">
        <v>104</v>
      </c>
      <c r="AT292" s="9" t="s">
        <v>99</v>
      </c>
      <c r="AU292" s="9" t="s">
        <v>67</v>
      </c>
      <c r="AY292" s="9" t="s">
        <v>105</v>
      </c>
      <c r="BE292" s="127">
        <f>IF(N292="základní",J292,0)</f>
        <v>3730</v>
      </c>
      <c r="BF292" s="127">
        <f>IF(N292="snížená",J292,0)</f>
        <v>0</v>
      </c>
      <c r="BG292" s="127">
        <f>IF(N292="zákl. přenesená",J292,0)</f>
        <v>0</v>
      </c>
      <c r="BH292" s="127">
        <f>IF(N292="sníž. přenesená",J292,0)</f>
        <v>0</v>
      </c>
      <c r="BI292" s="127">
        <f>IF(N292="nulová",J292,0)</f>
        <v>0</v>
      </c>
      <c r="BJ292" s="9" t="s">
        <v>75</v>
      </c>
      <c r="BK292" s="127">
        <f>ROUND(I292*H292,2)</f>
        <v>3730</v>
      </c>
      <c r="BL292" s="9" t="s">
        <v>104</v>
      </c>
      <c r="BM292" s="9" t="s">
        <v>637</v>
      </c>
    </row>
    <row r="293" spans="2:65" s="1" customFormat="1" ht="29.25">
      <c r="B293" s="23"/>
      <c r="C293" s="24"/>
      <c r="D293" s="128" t="s">
        <v>107</v>
      </c>
      <c r="E293" s="24"/>
      <c r="F293" s="129" t="s">
        <v>638</v>
      </c>
      <c r="G293" s="24"/>
      <c r="H293" s="24"/>
      <c r="I293" s="24"/>
      <c r="J293" s="24"/>
      <c r="K293" s="24"/>
      <c r="L293" s="27"/>
      <c r="M293" s="130"/>
      <c r="N293" s="50"/>
      <c r="O293" s="50"/>
      <c r="P293" s="50"/>
      <c r="Q293" s="50"/>
      <c r="R293" s="50"/>
      <c r="S293" s="50"/>
      <c r="T293" s="51"/>
      <c r="AT293" s="9" t="s">
        <v>107</v>
      </c>
      <c r="AU293" s="9" t="s">
        <v>67</v>
      </c>
    </row>
    <row r="294" spans="2:65" s="1" customFormat="1" ht="22.5" customHeight="1">
      <c r="B294" s="23"/>
      <c r="C294" s="118" t="s">
        <v>639</v>
      </c>
      <c r="D294" s="118" t="s">
        <v>99</v>
      </c>
      <c r="E294" s="119" t="s">
        <v>640</v>
      </c>
      <c r="F294" s="120" t="s">
        <v>641</v>
      </c>
      <c r="G294" s="121" t="s">
        <v>491</v>
      </c>
      <c r="H294" s="122">
        <v>1</v>
      </c>
      <c r="I294" s="123">
        <v>2500</v>
      </c>
      <c r="J294" s="123">
        <f>ROUND(I294*H294,2)</f>
        <v>2500</v>
      </c>
      <c r="K294" s="120" t="s">
        <v>103</v>
      </c>
      <c r="L294" s="27"/>
      <c r="M294" s="49" t="s">
        <v>1</v>
      </c>
      <c r="N294" s="124" t="s">
        <v>38</v>
      </c>
      <c r="O294" s="125">
        <v>0</v>
      </c>
      <c r="P294" s="125">
        <f>O294*H294</f>
        <v>0</v>
      </c>
      <c r="Q294" s="125">
        <v>0</v>
      </c>
      <c r="R294" s="125">
        <f>Q294*H294</f>
        <v>0</v>
      </c>
      <c r="S294" s="125">
        <v>0</v>
      </c>
      <c r="T294" s="126">
        <f>S294*H294</f>
        <v>0</v>
      </c>
      <c r="AR294" s="9" t="s">
        <v>104</v>
      </c>
      <c r="AT294" s="9" t="s">
        <v>99</v>
      </c>
      <c r="AU294" s="9" t="s">
        <v>67</v>
      </c>
      <c r="AY294" s="9" t="s">
        <v>105</v>
      </c>
      <c r="BE294" s="127">
        <f>IF(N294="základní",J294,0)</f>
        <v>2500</v>
      </c>
      <c r="BF294" s="127">
        <f>IF(N294="snížená",J294,0)</f>
        <v>0</v>
      </c>
      <c r="BG294" s="127">
        <f>IF(N294="zákl. přenesená",J294,0)</f>
        <v>0</v>
      </c>
      <c r="BH294" s="127">
        <f>IF(N294="sníž. přenesená",J294,0)</f>
        <v>0</v>
      </c>
      <c r="BI294" s="127">
        <f>IF(N294="nulová",J294,0)</f>
        <v>0</v>
      </c>
      <c r="BJ294" s="9" t="s">
        <v>75</v>
      </c>
      <c r="BK294" s="127">
        <f>ROUND(I294*H294,2)</f>
        <v>2500</v>
      </c>
      <c r="BL294" s="9" t="s">
        <v>104</v>
      </c>
      <c r="BM294" s="9" t="s">
        <v>642</v>
      </c>
    </row>
    <row r="295" spans="2:65" s="1" customFormat="1" ht="29.25">
      <c r="B295" s="23"/>
      <c r="C295" s="24"/>
      <c r="D295" s="128" t="s">
        <v>107</v>
      </c>
      <c r="E295" s="24"/>
      <c r="F295" s="129" t="s">
        <v>643</v>
      </c>
      <c r="G295" s="24"/>
      <c r="H295" s="24"/>
      <c r="I295" s="24"/>
      <c r="J295" s="24"/>
      <c r="K295" s="24"/>
      <c r="L295" s="27"/>
      <c r="M295" s="130"/>
      <c r="N295" s="50"/>
      <c r="O295" s="50"/>
      <c r="P295" s="50"/>
      <c r="Q295" s="50"/>
      <c r="R295" s="50"/>
      <c r="S295" s="50"/>
      <c r="T295" s="51"/>
      <c r="AT295" s="9" t="s">
        <v>107</v>
      </c>
      <c r="AU295" s="9" t="s">
        <v>67</v>
      </c>
    </row>
    <row r="296" spans="2:65" s="1" customFormat="1" ht="22.5" customHeight="1">
      <c r="B296" s="23"/>
      <c r="C296" s="118" t="s">
        <v>644</v>
      </c>
      <c r="D296" s="118" t="s">
        <v>99</v>
      </c>
      <c r="E296" s="119" t="s">
        <v>645</v>
      </c>
      <c r="F296" s="120" t="s">
        <v>646</v>
      </c>
      <c r="G296" s="121" t="s">
        <v>491</v>
      </c>
      <c r="H296" s="122">
        <v>1</v>
      </c>
      <c r="I296" s="123">
        <v>2500</v>
      </c>
      <c r="J296" s="123">
        <f>ROUND(I296*H296,2)</f>
        <v>2500</v>
      </c>
      <c r="K296" s="120" t="s">
        <v>103</v>
      </c>
      <c r="L296" s="27"/>
      <c r="M296" s="49" t="s">
        <v>1</v>
      </c>
      <c r="N296" s="124" t="s">
        <v>38</v>
      </c>
      <c r="O296" s="125">
        <v>0</v>
      </c>
      <c r="P296" s="125">
        <f>O296*H296</f>
        <v>0</v>
      </c>
      <c r="Q296" s="125">
        <v>0</v>
      </c>
      <c r="R296" s="125">
        <f>Q296*H296</f>
        <v>0</v>
      </c>
      <c r="S296" s="125">
        <v>0</v>
      </c>
      <c r="T296" s="126">
        <f>S296*H296</f>
        <v>0</v>
      </c>
      <c r="AR296" s="9" t="s">
        <v>104</v>
      </c>
      <c r="AT296" s="9" t="s">
        <v>99</v>
      </c>
      <c r="AU296" s="9" t="s">
        <v>67</v>
      </c>
      <c r="AY296" s="9" t="s">
        <v>105</v>
      </c>
      <c r="BE296" s="127">
        <f>IF(N296="základní",J296,0)</f>
        <v>2500</v>
      </c>
      <c r="BF296" s="127">
        <f>IF(N296="snížená",J296,0)</f>
        <v>0</v>
      </c>
      <c r="BG296" s="127">
        <f>IF(N296="zákl. přenesená",J296,0)</f>
        <v>0</v>
      </c>
      <c r="BH296" s="127">
        <f>IF(N296="sníž. přenesená",J296,0)</f>
        <v>0</v>
      </c>
      <c r="BI296" s="127">
        <f>IF(N296="nulová",J296,0)</f>
        <v>0</v>
      </c>
      <c r="BJ296" s="9" t="s">
        <v>75</v>
      </c>
      <c r="BK296" s="127">
        <f>ROUND(I296*H296,2)</f>
        <v>2500</v>
      </c>
      <c r="BL296" s="9" t="s">
        <v>104</v>
      </c>
      <c r="BM296" s="9" t="s">
        <v>647</v>
      </c>
    </row>
    <row r="297" spans="2:65" s="1" customFormat="1" ht="29.25">
      <c r="B297" s="23"/>
      <c r="C297" s="24"/>
      <c r="D297" s="128" t="s">
        <v>107</v>
      </c>
      <c r="E297" s="24"/>
      <c r="F297" s="129" t="s">
        <v>648</v>
      </c>
      <c r="G297" s="24"/>
      <c r="H297" s="24"/>
      <c r="I297" s="24"/>
      <c r="J297" s="24"/>
      <c r="K297" s="24"/>
      <c r="L297" s="27"/>
      <c r="M297" s="130"/>
      <c r="N297" s="50"/>
      <c r="O297" s="50"/>
      <c r="P297" s="50"/>
      <c r="Q297" s="50"/>
      <c r="R297" s="50"/>
      <c r="S297" s="50"/>
      <c r="T297" s="51"/>
      <c r="AT297" s="9" t="s">
        <v>107</v>
      </c>
      <c r="AU297" s="9" t="s">
        <v>67</v>
      </c>
    </row>
    <row r="298" spans="2:65" s="1" customFormat="1" ht="22.5" customHeight="1">
      <c r="B298" s="23"/>
      <c r="C298" s="118" t="s">
        <v>649</v>
      </c>
      <c r="D298" s="118" t="s">
        <v>99</v>
      </c>
      <c r="E298" s="119" t="s">
        <v>650</v>
      </c>
      <c r="F298" s="120" t="s">
        <v>651</v>
      </c>
      <c r="G298" s="121" t="s">
        <v>491</v>
      </c>
      <c r="H298" s="122">
        <v>1</v>
      </c>
      <c r="I298" s="123">
        <v>2500</v>
      </c>
      <c r="J298" s="123">
        <f>ROUND(I298*H298,2)</f>
        <v>2500</v>
      </c>
      <c r="K298" s="120" t="s">
        <v>103</v>
      </c>
      <c r="L298" s="27"/>
      <c r="M298" s="49" t="s">
        <v>1</v>
      </c>
      <c r="N298" s="124" t="s">
        <v>38</v>
      </c>
      <c r="O298" s="125">
        <v>0</v>
      </c>
      <c r="P298" s="125">
        <f>O298*H298</f>
        <v>0</v>
      </c>
      <c r="Q298" s="125">
        <v>0</v>
      </c>
      <c r="R298" s="125">
        <f>Q298*H298</f>
        <v>0</v>
      </c>
      <c r="S298" s="125">
        <v>0</v>
      </c>
      <c r="T298" s="126">
        <f>S298*H298</f>
        <v>0</v>
      </c>
      <c r="AR298" s="9" t="s">
        <v>104</v>
      </c>
      <c r="AT298" s="9" t="s">
        <v>99</v>
      </c>
      <c r="AU298" s="9" t="s">
        <v>67</v>
      </c>
      <c r="AY298" s="9" t="s">
        <v>105</v>
      </c>
      <c r="BE298" s="127">
        <f>IF(N298="základní",J298,0)</f>
        <v>2500</v>
      </c>
      <c r="BF298" s="127">
        <f>IF(N298="snížená",J298,0)</f>
        <v>0</v>
      </c>
      <c r="BG298" s="127">
        <f>IF(N298="zákl. přenesená",J298,0)</f>
        <v>0</v>
      </c>
      <c r="BH298" s="127">
        <f>IF(N298="sníž. přenesená",J298,0)</f>
        <v>0</v>
      </c>
      <c r="BI298" s="127">
        <f>IF(N298="nulová",J298,0)</f>
        <v>0</v>
      </c>
      <c r="BJ298" s="9" t="s">
        <v>75</v>
      </c>
      <c r="BK298" s="127">
        <f>ROUND(I298*H298,2)</f>
        <v>2500</v>
      </c>
      <c r="BL298" s="9" t="s">
        <v>104</v>
      </c>
      <c r="BM298" s="9" t="s">
        <v>652</v>
      </c>
    </row>
    <row r="299" spans="2:65" s="1" customFormat="1" ht="29.25">
      <c r="B299" s="23"/>
      <c r="C299" s="24"/>
      <c r="D299" s="128" t="s">
        <v>107</v>
      </c>
      <c r="E299" s="24"/>
      <c r="F299" s="129" t="s">
        <v>653</v>
      </c>
      <c r="G299" s="24"/>
      <c r="H299" s="24"/>
      <c r="I299" s="24"/>
      <c r="J299" s="24"/>
      <c r="K299" s="24"/>
      <c r="L299" s="27"/>
      <c r="M299" s="130"/>
      <c r="N299" s="50"/>
      <c r="O299" s="50"/>
      <c r="P299" s="50"/>
      <c r="Q299" s="50"/>
      <c r="R299" s="50"/>
      <c r="S299" s="50"/>
      <c r="T299" s="51"/>
      <c r="AT299" s="9" t="s">
        <v>107</v>
      </c>
      <c r="AU299" s="9" t="s">
        <v>67</v>
      </c>
    </row>
    <row r="300" spans="2:65" s="1" customFormat="1" ht="22.5" customHeight="1">
      <c r="B300" s="23"/>
      <c r="C300" s="118" t="s">
        <v>654</v>
      </c>
      <c r="D300" s="118" t="s">
        <v>99</v>
      </c>
      <c r="E300" s="119" t="s">
        <v>655</v>
      </c>
      <c r="F300" s="120" t="s">
        <v>656</v>
      </c>
      <c r="G300" s="121" t="s">
        <v>102</v>
      </c>
      <c r="H300" s="122">
        <v>1</v>
      </c>
      <c r="I300" s="123">
        <v>19.8</v>
      </c>
      <c r="J300" s="123">
        <f>ROUND(I300*H300,2)</f>
        <v>19.8</v>
      </c>
      <c r="K300" s="120" t="s">
        <v>103</v>
      </c>
      <c r="L300" s="27"/>
      <c r="M300" s="49" t="s">
        <v>1</v>
      </c>
      <c r="N300" s="124" t="s">
        <v>38</v>
      </c>
      <c r="O300" s="125">
        <v>0</v>
      </c>
      <c r="P300" s="125">
        <f>O300*H300</f>
        <v>0</v>
      </c>
      <c r="Q300" s="125">
        <v>0</v>
      </c>
      <c r="R300" s="125">
        <f>Q300*H300</f>
        <v>0</v>
      </c>
      <c r="S300" s="125">
        <v>0</v>
      </c>
      <c r="T300" s="126">
        <f>S300*H300</f>
        <v>0</v>
      </c>
      <c r="AR300" s="9" t="s">
        <v>104</v>
      </c>
      <c r="AT300" s="9" t="s">
        <v>99</v>
      </c>
      <c r="AU300" s="9" t="s">
        <v>67</v>
      </c>
      <c r="AY300" s="9" t="s">
        <v>105</v>
      </c>
      <c r="BE300" s="127">
        <f>IF(N300="základní",J300,0)</f>
        <v>19.8</v>
      </c>
      <c r="BF300" s="127">
        <f>IF(N300="snížená",J300,0)</f>
        <v>0</v>
      </c>
      <c r="BG300" s="127">
        <f>IF(N300="zákl. přenesená",J300,0)</f>
        <v>0</v>
      </c>
      <c r="BH300" s="127">
        <f>IF(N300="sníž. přenesená",J300,0)</f>
        <v>0</v>
      </c>
      <c r="BI300" s="127">
        <f>IF(N300="nulová",J300,0)</f>
        <v>0</v>
      </c>
      <c r="BJ300" s="9" t="s">
        <v>75</v>
      </c>
      <c r="BK300" s="127">
        <f>ROUND(I300*H300,2)</f>
        <v>19.8</v>
      </c>
      <c r="BL300" s="9" t="s">
        <v>104</v>
      </c>
      <c r="BM300" s="9" t="s">
        <v>657</v>
      </c>
    </row>
    <row r="301" spans="2:65" s="1" customFormat="1" ht="29.25">
      <c r="B301" s="23"/>
      <c r="C301" s="24"/>
      <c r="D301" s="128" t="s">
        <v>107</v>
      </c>
      <c r="E301" s="24"/>
      <c r="F301" s="129" t="s">
        <v>658</v>
      </c>
      <c r="G301" s="24"/>
      <c r="H301" s="24"/>
      <c r="I301" s="24"/>
      <c r="J301" s="24"/>
      <c r="K301" s="24"/>
      <c r="L301" s="27"/>
      <c r="M301" s="130"/>
      <c r="N301" s="50"/>
      <c r="O301" s="50"/>
      <c r="P301" s="50"/>
      <c r="Q301" s="50"/>
      <c r="R301" s="50"/>
      <c r="S301" s="50"/>
      <c r="T301" s="51"/>
      <c r="AT301" s="9" t="s">
        <v>107</v>
      </c>
      <c r="AU301" s="9" t="s">
        <v>67</v>
      </c>
    </row>
    <row r="302" spans="2:65" s="1" customFormat="1" ht="22.5" customHeight="1">
      <c r="B302" s="23"/>
      <c r="C302" s="118" t="s">
        <v>659</v>
      </c>
      <c r="D302" s="118" t="s">
        <v>99</v>
      </c>
      <c r="E302" s="119" t="s">
        <v>660</v>
      </c>
      <c r="F302" s="120" t="s">
        <v>661</v>
      </c>
      <c r="G302" s="121" t="s">
        <v>102</v>
      </c>
      <c r="H302" s="122">
        <v>1</v>
      </c>
      <c r="I302" s="123">
        <v>22.4</v>
      </c>
      <c r="J302" s="123">
        <f>ROUND(I302*H302,2)</f>
        <v>22.4</v>
      </c>
      <c r="K302" s="120" t="s">
        <v>103</v>
      </c>
      <c r="L302" s="27"/>
      <c r="M302" s="49" t="s">
        <v>1</v>
      </c>
      <c r="N302" s="124" t="s">
        <v>38</v>
      </c>
      <c r="O302" s="125">
        <v>0</v>
      </c>
      <c r="P302" s="125">
        <f>O302*H302</f>
        <v>0</v>
      </c>
      <c r="Q302" s="125">
        <v>0</v>
      </c>
      <c r="R302" s="125">
        <f>Q302*H302</f>
        <v>0</v>
      </c>
      <c r="S302" s="125">
        <v>0</v>
      </c>
      <c r="T302" s="126">
        <f>S302*H302</f>
        <v>0</v>
      </c>
      <c r="AR302" s="9" t="s">
        <v>104</v>
      </c>
      <c r="AT302" s="9" t="s">
        <v>99</v>
      </c>
      <c r="AU302" s="9" t="s">
        <v>67</v>
      </c>
      <c r="AY302" s="9" t="s">
        <v>105</v>
      </c>
      <c r="BE302" s="127">
        <f>IF(N302="základní",J302,0)</f>
        <v>22.4</v>
      </c>
      <c r="BF302" s="127">
        <f>IF(N302="snížená",J302,0)</f>
        <v>0</v>
      </c>
      <c r="BG302" s="127">
        <f>IF(N302="zákl. přenesená",J302,0)</f>
        <v>0</v>
      </c>
      <c r="BH302" s="127">
        <f>IF(N302="sníž. přenesená",J302,0)</f>
        <v>0</v>
      </c>
      <c r="BI302" s="127">
        <f>IF(N302="nulová",J302,0)</f>
        <v>0</v>
      </c>
      <c r="BJ302" s="9" t="s">
        <v>75</v>
      </c>
      <c r="BK302" s="127">
        <f>ROUND(I302*H302,2)</f>
        <v>22.4</v>
      </c>
      <c r="BL302" s="9" t="s">
        <v>104</v>
      </c>
      <c r="BM302" s="9" t="s">
        <v>662</v>
      </c>
    </row>
    <row r="303" spans="2:65" s="1" customFormat="1" ht="29.25">
      <c r="B303" s="23"/>
      <c r="C303" s="24"/>
      <c r="D303" s="128" t="s">
        <v>107</v>
      </c>
      <c r="E303" s="24"/>
      <c r="F303" s="129" t="s">
        <v>663</v>
      </c>
      <c r="G303" s="24"/>
      <c r="H303" s="24"/>
      <c r="I303" s="24"/>
      <c r="J303" s="24"/>
      <c r="K303" s="24"/>
      <c r="L303" s="27"/>
      <c r="M303" s="130"/>
      <c r="N303" s="50"/>
      <c r="O303" s="50"/>
      <c r="P303" s="50"/>
      <c r="Q303" s="50"/>
      <c r="R303" s="50"/>
      <c r="S303" s="50"/>
      <c r="T303" s="51"/>
      <c r="AT303" s="9" t="s">
        <v>107</v>
      </c>
      <c r="AU303" s="9" t="s">
        <v>67</v>
      </c>
    </row>
    <row r="304" spans="2:65" s="1" customFormat="1" ht="22.5" customHeight="1">
      <c r="B304" s="23"/>
      <c r="C304" s="118" t="s">
        <v>664</v>
      </c>
      <c r="D304" s="118" t="s">
        <v>99</v>
      </c>
      <c r="E304" s="119" t="s">
        <v>665</v>
      </c>
      <c r="F304" s="120" t="s">
        <v>666</v>
      </c>
      <c r="G304" s="121" t="s">
        <v>102</v>
      </c>
      <c r="H304" s="122">
        <v>1</v>
      </c>
      <c r="I304" s="123">
        <v>26.1</v>
      </c>
      <c r="J304" s="123">
        <f>ROUND(I304*H304,2)</f>
        <v>26.1</v>
      </c>
      <c r="K304" s="120" t="s">
        <v>103</v>
      </c>
      <c r="L304" s="27"/>
      <c r="M304" s="49" t="s">
        <v>1</v>
      </c>
      <c r="N304" s="124" t="s">
        <v>38</v>
      </c>
      <c r="O304" s="125">
        <v>0</v>
      </c>
      <c r="P304" s="125">
        <f>O304*H304</f>
        <v>0</v>
      </c>
      <c r="Q304" s="125">
        <v>0</v>
      </c>
      <c r="R304" s="125">
        <f>Q304*H304</f>
        <v>0</v>
      </c>
      <c r="S304" s="125">
        <v>0</v>
      </c>
      <c r="T304" s="126">
        <f>S304*H304</f>
        <v>0</v>
      </c>
      <c r="AR304" s="9" t="s">
        <v>104</v>
      </c>
      <c r="AT304" s="9" t="s">
        <v>99</v>
      </c>
      <c r="AU304" s="9" t="s">
        <v>67</v>
      </c>
      <c r="AY304" s="9" t="s">
        <v>105</v>
      </c>
      <c r="BE304" s="127">
        <f>IF(N304="základní",J304,0)</f>
        <v>26.1</v>
      </c>
      <c r="BF304" s="127">
        <f>IF(N304="snížená",J304,0)</f>
        <v>0</v>
      </c>
      <c r="BG304" s="127">
        <f>IF(N304="zákl. přenesená",J304,0)</f>
        <v>0</v>
      </c>
      <c r="BH304" s="127">
        <f>IF(N304="sníž. přenesená",J304,0)</f>
        <v>0</v>
      </c>
      <c r="BI304" s="127">
        <f>IF(N304="nulová",J304,0)</f>
        <v>0</v>
      </c>
      <c r="BJ304" s="9" t="s">
        <v>75</v>
      </c>
      <c r="BK304" s="127">
        <f>ROUND(I304*H304,2)</f>
        <v>26.1</v>
      </c>
      <c r="BL304" s="9" t="s">
        <v>104</v>
      </c>
      <c r="BM304" s="9" t="s">
        <v>667</v>
      </c>
    </row>
    <row r="305" spans="2:65" s="1" customFormat="1" ht="29.25">
      <c r="B305" s="23"/>
      <c r="C305" s="24"/>
      <c r="D305" s="128" t="s">
        <v>107</v>
      </c>
      <c r="E305" s="24"/>
      <c r="F305" s="129" t="s">
        <v>668</v>
      </c>
      <c r="G305" s="24"/>
      <c r="H305" s="24"/>
      <c r="I305" s="24"/>
      <c r="J305" s="24"/>
      <c r="K305" s="24"/>
      <c r="L305" s="27"/>
      <c r="M305" s="130"/>
      <c r="N305" s="50"/>
      <c r="O305" s="50"/>
      <c r="P305" s="50"/>
      <c r="Q305" s="50"/>
      <c r="R305" s="50"/>
      <c r="S305" s="50"/>
      <c r="T305" s="51"/>
      <c r="AT305" s="9" t="s">
        <v>107</v>
      </c>
      <c r="AU305" s="9" t="s">
        <v>67</v>
      </c>
    </row>
    <row r="306" spans="2:65" s="1" customFormat="1" ht="22.5" customHeight="1">
      <c r="B306" s="23"/>
      <c r="C306" s="118" t="s">
        <v>669</v>
      </c>
      <c r="D306" s="118" t="s">
        <v>99</v>
      </c>
      <c r="E306" s="119" t="s">
        <v>670</v>
      </c>
      <c r="F306" s="120" t="s">
        <v>671</v>
      </c>
      <c r="G306" s="121" t="s">
        <v>102</v>
      </c>
      <c r="H306" s="122">
        <v>1</v>
      </c>
      <c r="I306" s="123">
        <v>22.4</v>
      </c>
      <c r="J306" s="123">
        <f>ROUND(I306*H306,2)</f>
        <v>22.4</v>
      </c>
      <c r="K306" s="120" t="s">
        <v>103</v>
      </c>
      <c r="L306" s="27"/>
      <c r="M306" s="49" t="s">
        <v>1</v>
      </c>
      <c r="N306" s="124" t="s">
        <v>38</v>
      </c>
      <c r="O306" s="125">
        <v>0</v>
      </c>
      <c r="P306" s="125">
        <f>O306*H306</f>
        <v>0</v>
      </c>
      <c r="Q306" s="125">
        <v>0</v>
      </c>
      <c r="R306" s="125">
        <f>Q306*H306</f>
        <v>0</v>
      </c>
      <c r="S306" s="125">
        <v>0</v>
      </c>
      <c r="T306" s="126">
        <f>S306*H306</f>
        <v>0</v>
      </c>
      <c r="AR306" s="9" t="s">
        <v>104</v>
      </c>
      <c r="AT306" s="9" t="s">
        <v>99</v>
      </c>
      <c r="AU306" s="9" t="s">
        <v>67</v>
      </c>
      <c r="AY306" s="9" t="s">
        <v>105</v>
      </c>
      <c r="BE306" s="127">
        <f>IF(N306="základní",J306,0)</f>
        <v>22.4</v>
      </c>
      <c r="BF306" s="127">
        <f>IF(N306="snížená",J306,0)</f>
        <v>0</v>
      </c>
      <c r="BG306" s="127">
        <f>IF(N306="zákl. přenesená",J306,0)</f>
        <v>0</v>
      </c>
      <c r="BH306" s="127">
        <f>IF(N306="sníž. přenesená",J306,0)</f>
        <v>0</v>
      </c>
      <c r="BI306" s="127">
        <f>IF(N306="nulová",J306,0)</f>
        <v>0</v>
      </c>
      <c r="BJ306" s="9" t="s">
        <v>75</v>
      </c>
      <c r="BK306" s="127">
        <f>ROUND(I306*H306,2)</f>
        <v>22.4</v>
      </c>
      <c r="BL306" s="9" t="s">
        <v>104</v>
      </c>
      <c r="BM306" s="9" t="s">
        <v>672</v>
      </c>
    </row>
    <row r="307" spans="2:65" s="1" customFormat="1" ht="29.25">
      <c r="B307" s="23"/>
      <c r="C307" s="24"/>
      <c r="D307" s="128" t="s">
        <v>107</v>
      </c>
      <c r="E307" s="24"/>
      <c r="F307" s="129" t="s">
        <v>673</v>
      </c>
      <c r="G307" s="24"/>
      <c r="H307" s="24"/>
      <c r="I307" s="24"/>
      <c r="J307" s="24"/>
      <c r="K307" s="24"/>
      <c r="L307" s="27"/>
      <c r="M307" s="130"/>
      <c r="N307" s="50"/>
      <c r="O307" s="50"/>
      <c r="P307" s="50"/>
      <c r="Q307" s="50"/>
      <c r="R307" s="50"/>
      <c r="S307" s="50"/>
      <c r="T307" s="51"/>
      <c r="AT307" s="9" t="s">
        <v>107</v>
      </c>
      <c r="AU307" s="9" t="s">
        <v>67</v>
      </c>
    </row>
    <row r="308" spans="2:65" s="1" customFormat="1" ht="22.5" customHeight="1">
      <c r="B308" s="23"/>
      <c r="C308" s="118" t="s">
        <v>674</v>
      </c>
      <c r="D308" s="118" t="s">
        <v>99</v>
      </c>
      <c r="E308" s="119" t="s">
        <v>675</v>
      </c>
      <c r="F308" s="120" t="s">
        <v>676</v>
      </c>
      <c r="G308" s="121" t="s">
        <v>102</v>
      </c>
      <c r="H308" s="122">
        <v>1</v>
      </c>
      <c r="I308" s="123">
        <v>26.1</v>
      </c>
      <c r="J308" s="123">
        <f>ROUND(I308*H308,2)</f>
        <v>26.1</v>
      </c>
      <c r="K308" s="120" t="s">
        <v>103</v>
      </c>
      <c r="L308" s="27"/>
      <c r="M308" s="49" t="s">
        <v>1</v>
      </c>
      <c r="N308" s="124" t="s">
        <v>38</v>
      </c>
      <c r="O308" s="125">
        <v>0</v>
      </c>
      <c r="P308" s="125">
        <f>O308*H308</f>
        <v>0</v>
      </c>
      <c r="Q308" s="125">
        <v>0</v>
      </c>
      <c r="R308" s="125">
        <f>Q308*H308</f>
        <v>0</v>
      </c>
      <c r="S308" s="125">
        <v>0</v>
      </c>
      <c r="T308" s="126">
        <f>S308*H308</f>
        <v>0</v>
      </c>
      <c r="AR308" s="9" t="s">
        <v>104</v>
      </c>
      <c r="AT308" s="9" t="s">
        <v>99</v>
      </c>
      <c r="AU308" s="9" t="s">
        <v>67</v>
      </c>
      <c r="AY308" s="9" t="s">
        <v>105</v>
      </c>
      <c r="BE308" s="127">
        <f>IF(N308="základní",J308,0)</f>
        <v>26.1</v>
      </c>
      <c r="BF308" s="127">
        <f>IF(N308="snížená",J308,0)</f>
        <v>0</v>
      </c>
      <c r="BG308" s="127">
        <f>IF(N308="zákl. přenesená",J308,0)</f>
        <v>0</v>
      </c>
      <c r="BH308" s="127">
        <f>IF(N308="sníž. přenesená",J308,0)</f>
        <v>0</v>
      </c>
      <c r="BI308" s="127">
        <f>IF(N308="nulová",J308,0)</f>
        <v>0</v>
      </c>
      <c r="BJ308" s="9" t="s">
        <v>75</v>
      </c>
      <c r="BK308" s="127">
        <f>ROUND(I308*H308,2)</f>
        <v>26.1</v>
      </c>
      <c r="BL308" s="9" t="s">
        <v>104</v>
      </c>
      <c r="BM308" s="9" t="s">
        <v>677</v>
      </c>
    </row>
    <row r="309" spans="2:65" s="1" customFormat="1" ht="29.25">
      <c r="B309" s="23"/>
      <c r="C309" s="24"/>
      <c r="D309" s="128" t="s">
        <v>107</v>
      </c>
      <c r="E309" s="24"/>
      <c r="F309" s="129" t="s">
        <v>678</v>
      </c>
      <c r="G309" s="24"/>
      <c r="H309" s="24"/>
      <c r="I309" s="24"/>
      <c r="J309" s="24"/>
      <c r="K309" s="24"/>
      <c r="L309" s="27"/>
      <c r="M309" s="130"/>
      <c r="N309" s="50"/>
      <c r="O309" s="50"/>
      <c r="P309" s="50"/>
      <c r="Q309" s="50"/>
      <c r="R309" s="50"/>
      <c r="S309" s="50"/>
      <c r="T309" s="51"/>
      <c r="AT309" s="9" t="s">
        <v>107</v>
      </c>
      <c r="AU309" s="9" t="s">
        <v>67</v>
      </c>
    </row>
    <row r="310" spans="2:65" s="1" customFormat="1" ht="22.5" customHeight="1">
      <c r="B310" s="23"/>
      <c r="C310" s="118" t="s">
        <v>679</v>
      </c>
      <c r="D310" s="118" t="s">
        <v>99</v>
      </c>
      <c r="E310" s="119" t="s">
        <v>680</v>
      </c>
      <c r="F310" s="120" t="s">
        <v>681</v>
      </c>
      <c r="G310" s="121" t="s">
        <v>102</v>
      </c>
      <c r="H310" s="122">
        <v>1</v>
      </c>
      <c r="I310" s="123">
        <v>28.7</v>
      </c>
      <c r="J310" s="123">
        <f>ROUND(I310*H310,2)</f>
        <v>28.7</v>
      </c>
      <c r="K310" s="120" t="s">
        <v>103</v>
      </c>
      <c r="L310" s="27"/>
      <c r="M310" s="49" t="s">
        <v>1</v>
      </c>
      <c r="N310" s="124" t="s">
        <v>38</v>
      </c>
      <c r="O310" s="125">
        <v>0</v>
      </c>
      <c r="P310" s="125">
        <f>O310*H310</f>
        <v>0</v>
      </c>
      <c r="Q310" s="125">
        <v>0</v>
      </c>
      <c r="R310" s="125">
        <f>Q310*H310</f>
        <v>0</v>
      </c>
      <c r="S310" s="125">
        <v>0</v>
      </c>
      <c r="T310" s="126">
        <f>S310*H310</f>
        <v>0</v>
      </c>
      <c r="AR310" s="9" t="s">
        <v>104</v>
      </c>
      <c r="AT310" s="9" t="s">
        <v>99</v>
      </c>
      <c r="AU310" s="9" t="s">
        <v>67</v>
      </c>
      <c r="AY310" s="9" t="s">
        <v>105</v>
      </c>
      <c r="BE310" s="127">
        <f>IF(N310="základní",J310,0)</f>
        <v>28.7</v>
      </c>
      <c r="BF310" s="127">
        <f>IF(N310="snížená",J310,0)</f>
        <v>0</v>
      </c>
      <c r="BG310" s="127">
        <f>IF(N310="zákl. přenesená",J310,0)</f>
        <v>0</v>
      </c>
      <c r="BH310" s="127">
        <f>IF(N310="sníž. přenesená",J310,0)</f>
        <v>0</v>
      </c>
      <c r="BI310" s="127">
        <f>IF(N310="nulová",J310,0)</f>
        <v>0</v>
      </c>
      <c r="BJ310" s="9" t="s">
        <v>75</v>
      </c>
      <c r="BK310" s="127">
        <f>ROUND(I310*H310,2)</f>
        <v>28.7</v>
      </c>
      <c r="BL310" s="9" t="s">
        <v>104</v>
      </c>
      <c r="BM310" s="9" t="s">
        <v>682</v>
      </c>
    </row>
    <row r="311" spans="2:65" s="1" customFormat="1" ht="29.25">
      <c r="B311" s="23"/>
      <c r="C311" s="24"/>
      <c r="D311" s="128" t="s">
        <v>107</v>
      </c>
      <c r="E311" s="24"/>
      <c r="F311" s="129" t="s">
        <v>683</v>
      </c>
      <c r="G311" s="24"/>
      <c r="H311" s="24"/>
      <c r="I311" s="24"/>
      <c r="J311" s="24"/>
      <c r="K311" s="24"/>
      <c r="L311" s="27"/>
      <c r="M311" s="130"/>
      <c r="N311" s="50"/>
      <c r="O311" s="50"/>
      <c r="P311" s="50"/>
      <c r="Q311" s="50"/>
      <c r="R311" s="50"/>
      <c r="S311" s="50"/>
      <c r="T311" s="51"/>
      <c r="AT311" s="9" t="s">
        <v>107</v>
      </c>
      <c r="AU311" s="9" t="s">
        <v>67</v>
      </c>
    </row>
    <row r="312" spans="2:65" s="1" customFormat="1" ht="22.5" customHeight="1">
      <c r="B312" s="23"/>
      <c r="C312" s="118" t="s">
        <v>684</v>
      </c>
      <c r="D312" s="118" t="s">
        <v>99</v>
      </c>
      <c r="E312" s="119" t="s">
        <v>685</v>
      </c>
      <c r="F312" s="120" t="s">
        <v>686</v>
      </c>
      <c r="G312" s="121" t="s">
        <v>102</v>
      </c>
      <c r="H312" s="122">
        <v>1</v>
      </c>
      <c r="I312" s="123">
        <v>23.5</v>
      </c>
      <c r="J312" s="123">
        <f>ROUND(I312*H312,2)</f>
        <v>23.5</v>
      </c>
      <c r="K312" s="120" t="s">
        <v>103</v>
      </c>
      <c r="L312" s="27"/>
      <c r="M312" s="49" t="s">
        <v>1</v>
      </c>
      <c r="N312" s="124" t="s">
        <v>38</v>
      </c>
      <c r="O312" s="125">
        <v>0</v>
      </c>
      <c r="P312" s="125">
        <f>O312*H312</f>
        <v>0</v>
      </c>
      <c r="Q312" s="125">
        <v>0</v>
      </c>
      <c r="R312" s="125">
        <f>Q312*H312</f>
        <v>0</v>
      </c>
      <c r="S312" s="125">
        <v>0</v>
      </c>
      <c r="T312" s="126">
        <f>S312*H312</f>
        <v>0</v>
      </c>
      <c r="AR312" s="9" t="s">
        <v>104</v>
      </c>
      <c r="AT312" s="9" t="s">
        <v>99</v>
      </c>
      <c r="AU312" s="9" t="s">
        <v>67</v>
      </c>
      <c r="AY312" s="9" t="s">
        <v>105</v>
      </c>
      <c r="BE312" s="127">
        <f>IF(N312="základní",J312,0)</f>
        <v>23.5</v>
      </c>
      <c r="BF312" s="127">
        <f>IF(N312="snížená",J312,0)</f>
        <v>0</v>
      </c>
      <c r="BG312" s="127">
        <f>IF(N312="zákl. přenesená",J312,0)</f>
        <v>0</v>
      </c>
      <c r="BH312" s="127">
        <f>IF(N312="sníž. přenesená",J312,0)</f>
        <v>0</v>
      </c>
      <c r="BI312" s="127">
        <f>IF(N312="nulová",J312,0)</f>
        <v>0</v>
      </c>
      <c r="BJ312" s="9" t="s">
        <v>75</v>
      </c>
      <c r="BK312" s="127">
        <f>ROUND(I312*H312,2)</f>
        <v>23.5</v>
      </c>
      <c r="BL312" s="9" t="s">
        <v>104</v>
      </c>
      <c r="BM312" s="9" t="s">
        <v>687</v>
      </c>
    </row>
    <row r="313" spans="2:65" s="1" customFormat="1" ht="29.25">
      <c r="B313" s="23"/>
      <c r="C313" s="24"/>
      <c r="D313" s="128" t="s">
        <v>107</v>
      </c>
      <c r="E313" s="24"/>
      <c r="F313" s="129" t="s">
        <v>688</v>
      </c>
      <c r="G313" s="24"/>
      <c r="H313" s="24"/>
      <c r="I313" s="24"/>
      <c r="J313" s="24"/>
      <c r="K313" s="24"/>
      <c r="L313" s="27"/>
      <c r="M313" s="130"/>
      <c r="N313" s="50"/>
      <c r="O313" s="50"/>
      <c r="P313" s="50"/>
      <c r="Q313" s="50"/>
      <c r="R313" s="50"/>
      <c r="S313" s="50"/>
      <c r="T313" s="51"/>
      <c r="AT313" s="9" t="s">
        <v>107</v>
      </c>
      <c r="AU313" s="9" t="s">
        <v>67</v>
      </c>
    </row>
    <row r="314" spans="2:65" s="1" customFormat="1" ht="22.5" customHeight="1">
      <c r="B314" s="23"/>
      <c r="C314" s="118" t="s">
        <v>689</v>
      </c>
      <c r="D314" s="118" t="s">
        <v>99</v>
      </c>
      <c r="E314" s="119" t="s">
        <v>690</v>
      </c>
      <c r="F314" s="120" t="s">
        <v>691</v>
      </c>
      <c r="G314" s="121" t="s">
        <v>102</v>
      </c>
      <c r="H314" s="122">
        <v>1</v>
      </c>
      <c r="I314" s="123">
        <v>26.1</v>
      </c>
      <c r="J314" s="123">
        <f>ROUND(I314*H314,2)</f>
        <v>26.1</v>
      </c>
      <c r="K314" s="120" t="s">
        <v>103</v>
      </c>
      <c r="L314" s="27"/>
      <c r="M314" s="49" t="s">
        <v>1</v>
      </c>
      <c r="N314" s="124" t="s">
        <v>38</v>
      </c>
      <c r="O314" s="125">
        <v>0</v>
      </c>
      <c r="P314" s="125">
        <f>O314*H314</f>
        <v>0</v>
      </c>
      <c r="Q314" s="125">
        <v>0</v>
      </c>
      <c r="R314" s="125">
        <f>Q314*H314</f>
        <v>0</v>
      </c>
      <c r="S314" s="125">
        <v>0</v>
      </c>
      <c r="T314" s="126">
        <f>S314*H314</f>
        <v>0</v>
      </c>
      <c r="AR314" s="9" t="s">
        <v>104</v>
      </c>
      <c r="AT314" s="9" t="s">
        <v>99</v>
      </c>
      <c r="AU314" s="9" t="s">
        <v>67</v>
      </c>
      <c r="AY314" s="9" t="s">
        <v>105</v>
      </c>
      <c r="BE314" s="127">
        <f>IF(N314="základní",J314,0)</f>
        <v>26.1</v>
      </c>
      <c r="BF314" s="127">
        <f>IF(N314="snížená",J314,0)</f>
        <v>0</v>
      </c>
      <c r="BG314" s="127">
        <f>IF(N314="zákl. přenesená",J314,0)</f>
        <v>0</v>
      </c>
      <c r="BH314" s="127">
        <f>IF(N314="sníž. přenesená",J314,0)</f>
        <v>0</v>
      </c>
      <c r="BI314" s="127">
        <f>IF(N314="nulová",J314,0)</f>
        <v>0</v>
      </c>
      <c r="BJ314" s="9" t="s">
        <v>75</v>
      </c>
      <c r="BK314" s="127">
        <f>ROUND(I314*H314,2)</f>
        <v>26.1</v>
      </c>
      <c r="BL314" s="9" t="s">
        <v>104</v>
      </c>
      <c r="BM314" s="9" t="s">
        <v>692</v>
      </c>
    </row>
    <row r="315" spans="2:65" s="1" customFormat="1" ht="29.25">
      <c r="B315" s="23"/>
      <c r="C315" s="24"/>
      <c r="D315" s="128" t="s">
        <v>107</v>
      </c>
      <c r="E315" s="24"/>
      <c r="F315" s="129" t="s">
        <v>693</v>
      </c>
      <c r="G315" s="24"/>
      <c r="H315" s="24"/>
      <c r="I315" s="24"/>
      <c r="J315" s="24"/>
      <c r="K315" s="24"/>
      <c r="L315" s="27"/>
      <c r="M315" s="130"/>
      <c r="N315" s="50"/>
      <c r="O315" s="50"/>
      <c r="P315" s="50"/>
      <c r="Q315" s="50"/>
      <c r="R315" s="50"/>
      <c r="S315" s="50"/>
      <c r="T315" s="51"/>
      <c r="AT315" s="9" t="s">
        <v>107</v>
      </c>
      <c r="AU315" s="9" t="s">
        <v>67</v>
      </c>
    </row>
    <row r="316" spans="2:65" s="1" customFormat="1" ht="22.5" customHeight="1">
      <c r="B316" s="23"/>
      <c r="C316" s="118" t="s">
        <v>694</v>
      </c>
      <c r="D316" s="118" t="s">
        <v>99</v>
      </c>
      <c r="E316" s="119" t="s">
        <v>695</v>
      </c>
      <c r="F316" s="120" t="s">
        <v>696</v>
      </c>
      <c r="G316" s="121" t="s">
        <v>102</v>
      </c>
      <c r="H316" s="122">
        <v>1</v>
      </c>
      <c r="I316" s="123">
        <v>31.3</v>
      </c>
      <c r="J316" s="123">
        <f>ROUND(I316*H316,2)</f>
        <v>31.3</v>
      </c>
      <c r="K316" s="120" t="s">
        <v>103</v>
      </c>
      <c r="L316" s="27"/>
      <c r="M316" s="49" t="s">
        <v>1</v>
      </c>
      <c r="N316" s="124" t="s">
        <v>38</v>
      </c>
      <c r="O316" s="125">
        <v>0</v>
      </c>
      <c r="P316" s="125">
        <f>O316*H316</f>
        <v>0</v>
      </c>
      <c r="Q316" s="125">
        <v>0</v>
      </c>
      <c r="R316" s="125">
        <f>Q316*H316</f>
        <v>0</v>
      </c>
      <c r="S316" s="125">
        <v>0</v>
      </c>
      <c r="T316" s="126">
        <f>S316*H316</f>
        <v>0</v>
      </c>
      <c r="AR316" s="9" t="s">
        <v>104</v>
      </c>
      <c r="AT316" s="9" t="s">
        <v>99</v>
      </c>
      <c r="AU316" s="9" t="s">
        <v>67</v>
      </c>
      <c r="AY316" s="9" t="s">
        <v>105</v>
      </c>
      <c r="BE316" s="127">
        <f>IF(N316="základní",J316,0)</f>
        <v>31.3</v>
      </c>
      <c r="BF316" s="127">
        <f>IF(N316="snížená",J316,0)</f>
        <v>0</v>
      </c>
      <c r="BG316" s="127">
        <f>IF(N316="zákl. přenesená",J316,0)</f>
        <v>0</v>
      </c>
      <c r="BH316" s="127">
        <f>IF(N316="sníž. přenesená",J316,0)</f>
        <v>0</v>
      </c>
      <c r="BI316" s="127">
        <f>IF(N316="nulová",J316,0)</f>
        <v>0</v>
      </c>
      <c r="BJ316" s="9" t="s">
        <v>75</v>
      </c>
      <c r="BK316" s="127">
        <f>ROUND(I316*H316,2)</f>
        <v>31.3</v>
      </c>
      <c r="BL316" s="9" t="s">
        <v>104</v>
      </c>
      <c r="BM316" s="9" t="s">
        <v>697</v>
      </c>
    </row>
    <row r="317" spans="2:65" s="1" customFormat="1" ht="29.25">
      <c r="B317" s="23"/>
      <c r="C317" s="24"/>
      <c r="D317" s="128" t="s">
        <v>107</v>
      </c>
      <c r="E317" s="24"/>
      <c r="F317" s="129" t="s">
        <v>698</v>
      </c>
      <c r="G317" s="24"/>
      <c r="H317" s="24"/>
      <c r="I317" s="24"/>
      <c r="J317" s="24"/>
      <c r="K317" s="24"/>
      <c r="L317" s="27"/>
      <c r="M317" s="130"/>
      <c r="N317" s="50"/>
      <c r="O317" s="50"/>
      <c r="P317" s="50"/>
      <c r="Q317" s="50"/>
      <c r="R317" s="50"/>
      <c r="S317" s="50"/>
      <c r="T317" s="51"/>
      <c r="AT317" s="9" t="s">
        <v>107</v>
      </c>
      <c r="AU317" s="9" t="s">
        <v>67</v>
      </c>
    </row>
    <row r="318" spans="2:65" s="1" customFormat="1" ht="22.5" customHeight="1">
      <c r="B318" s="23"/>
      <c r="C318" s="118" t="s">
        <v>699</v>
      </c>
      <c r="D318" s="118" t="s">
        <v>99</v>
      </c>
      <c r="E318" s="119" t="s">
        <v>700</v>
      </c>
      <c r="F318" s="120" t="s">
        <v>701</v>
      </c>
      <c r="G318" s="121" t="s">
        <v>102</v>
      </c>
      <c r="H318" s="122">
        <v>1</v>
      </c>
      <c r="I318" s="123">
        <v>26.1</v>
      </c>
      <c r="J318" s="123">
        <f>ROUND(I318*H318,2)</f>
        <v>26.1</v>
      </c>
      <c r="K318" s="120" t="s">
        <v>103</v>
      </c>
      <c r="L318" s="27"/>
      <c r="M318" s="49" t="s">
        <v>1</v>
      </c>
      <c r="N318" s="124" t="s">
        <v>38</v>
      </c>
      <c r="O318" s="125">
        <v>0</v>
      </c>
      <c r="P318" s="125">
        <f>O318*H318</f>
        <v>0</v>
      </c>
      <c r="Q318" s="125">
        <v>0</v>
      </c>
      <c r="R318" s="125">
        <f>Q318*H318</f>
        <v>0</v>
      </c>
      <c r="S318" s="125">
        <v>0</v>
      </c>
      <c r="T318" s="126">
        <f>S318*H318</f>
        <v>0</v>
      </c>
      <c r="AR318" s="9" t="s">
        <v>104</v>
      </c>
      <c r="AT318" s="9" t="s">
        <v>99</v>
      </c>
      <c r="AU318" s="9" t="s">
        <v>67</v>
      </c>
      <c r="AY318" s="9" t="s">
        <v>105</v>
      </c>
      <c r="BE318" s="127">
        <f>IF(N318="základní",J318,0)</f>
        <v>26.1</v>
      </c>
      <c r="BF318" s="127">
        <f>IF(N318="snížená",J318,0)</f>
        <v>0</v>
      </c>
      <c r="BG318" s="127">
        <f>IF(N318="zákl. přenesená",J318,0)</f>
        <v>0</v>
      </c>
      <c r="BH318" s="127">
        <f>IF(N318="sníž. přenesená",J318,0)</f>
        <v>0</v>
      </c>
      <c r="BI318" s="127">
        <f>IF(N318="nulová",J318,0)</f>
        <v>0</v>
      </c>
      <c r="BJ318" s="9" t="s">
        <v>75</v>
      </c>
      <c r="BK318" s="127">
        <f>ROUND(I318*H318,2)</f>
        <v>26.1</v>
      </c>
      <c r="BL318" s="9" t="s">
        <v>104</v>
      </c>
      <c r="BM318" s="9" t="s">
        <v>702</v>
      </c>
    </row>
    <row r="319" spans="2:65" s="1" customFormat="1" ht="29.25">
      <c r="B319" s="23"/>
      <c r="C319" s="24"/>
      <c r="D319" s="128" t="s">
        <v>107</v>
      </c>
      <c r="E319" s="24"/>
      <c r="F319" s="129" t="s">
        <v>703</v>
      </c>
      <c r="G319" s="24"/>
      <c r="H319" s="24"/>
      <c r="I319" s="24"/>
      <c r="J319" s="24"/>
      <c r="K319" s="24"/>
      <c r="L319" s="27"/>
      <c r="M319" s="130"/>
      <c r="N319" s="50"/>
      <c r="O319" s="50"/>
      <c r="P319" s="50"/>
      <c r="Q319" s="50"/>
      <c r="R319" s="50"/>
      <c r="S319" s="50"/>
      <c r="T319" s="51"/>
      <c r="AT319" s="9" t="s">
        <v>107</v>
      </c>
      <c r="AU319" s="9" t="s">
        <v>67</v>
      </c>
    </row>
    <row r="320" spans="2:65" s="1" customFormat="1" ht="22.5" customHeight="1">
      <c r="B320" s="23"/>
      <c r="C320" s="118" t="s">
        <v>704</v>
      </c>
      <c r="D320" s="118" t="s">
        <v>99</v>
      </c>
      <c r="E320" s="119" t="s">
        <v>705</v>
      </c>
      <c r="F320" s="120" t="s">
        <v>706</v>
      </c>
      <c r="G320" s="121" t="s">
        <v>102</v>
      </c>
      <c r="H320" s="122">
        <v>1</v>
      </c>
      <c r="I320" s="123">
        <v>31.3</v>
      </c>
      <c r="J320" s="123">
        <f>ROUND(I320*H320,2)</f>
        <v>31.3</v>
      </c>
      <c r="K320" s="120" t="s">
        <v>103</v>
      </c>
      <c r="L320" s="27"/>
      <c r="M320" s="49" t="s">
        <v>1</v>
      </c>
      <c r="N320" s="124" t="s">
        <v>38</v>
      </c>
      <c r="O320" s="125">
        <v>0</v>
      </c>
      <c r="P320" s="125">
        <f>O320*H320</f>
        <v>0</v>
      </c>
      <c r="Q320" s="125">
        <v>0</v>
      </c>
      <c r="R320" s="125">
        <f>Q320*H320</f>
        <v>0</v>
      </c>
      <c r="S320" s="125">
        <v>0</v>
      </c>
      <c r="T320" s="126">
        <f>S320*H320</f>
        <v>0</v>
      </c>
      <c r="AR320" s="9" t="s">
        <v>104</v>
      </c>
      <c r="AT320" s="9" t="s">
        <v>99</v>
      </c>
      <c r="AU320" s="9" t="s">
        <v>67</v>
      </c>
      <c r="AY320" s="9" t="s">
        <v>105</v>
      </c>
      <c r="BE320" s="127">
        <f>IF(N320="základní",J320,0)</f>
        <v>31.3</v>
      </c>
      <c r="BF320" s="127">
        <f>IF(N320="snížená",J320,0)</f>
        <v>0</v>
      </c>
      <c r="BG320" s="127">
        <f>IF(N320="zákl. přenesená",J320,0)</f>
        <v>0</v>
      </c>
      <c r="BH320" s="127">
        <f>IF(N320="sníž. přenesená",J320,0)</f>
        <v>0</v>
      </c>
      <c r="BI320" s="127">
        <f>IF(N320="nulová",J320,0)</f>
        <v>0</v>
      </c>
      <c r="BJ320" s="9" t="s">
        <v>75</v>
      </c>
      <c r="BK320" s="127">
        <f>ROUND(I320*H320,2)</f>
        <v>31.3</v>
      </c>
      <c r="BL320" s="9" t="s">
        <v>104</v>
      </c>
      <c r="BM320" s="9" t="s">
        <v>707</v>
      </c>
    </row>
    <row r="321" spans="2:65" s="1" customFormat="1" ht="29.25">
      <c r="B321" s="23"/>
      <c r="C321" s="24"/>
      <c r="D321" s="128" t="s">
        <v>107</v>
      </c>
      <c r="E321" s="24"/>
      <c r="F321" s="129" t="s">
        <v>708</v>
      </c>
      <c r="G321" s="24"/>
      <c r="H321" s="24"/>
      <c r="I321" s="24"/>
      <c r="J321" s="24"/>
      <c r="K321" s="24"/>
      <c r="L321" s="27"/>
      <c r="M321" s="130"/>
      <c r="N321" s="50"/>
      <c r="O321" s="50"/>
      <c r="P321" s="50"/>
      <c r="Q321" s="50"/>
      <c r="R321" s="50"/>
      <c r="S321" s="50"/>
      <c r="T321" s="51"/>
      <c r="AT321" s="9" t="s">
        <v>107</v>
      </c>
      <c r="AU321" s="9" t="s">
        <v>67</v>
      </c>
    </row>
    <row r="322" spans="2:65" s="1" customFormat="1" ht="22.5" customHeight="1">
      <c r="B322" s="23"/>
      <c r="C322" s="118" t="s">
        <v>709</v>
      </c>
      <c r="D322" s="118" t="s">
        <v>99</v>
      </c>
      <c r="E322" s="119" t="s">
        <v>710</v>
      </c>
      <c r="F322" s="120" t="s">
        <v>711</v>
      </c>
      <c r="G322" s="121" t="s">
        <v>102</v>
      </c>
      <c r="H322" s="122">
        <v>1</v>
      </c>
      <c r="I322" s="123">
        <v>33.9</v>
      </c>
      <c r="J322" s="123">
        <f>ROUND(I322*H322,2)</f>
        <v>33.9</v>
      </c>
      <c r="K322" s="120" t="s">
        <v>103</v>
      </c>
      <c r="L322" s="27"/>
      <c r="M322" s="49" t="s">
        <v>1</v>
      </c>
      <c r="N322" s="124" t="s">
        <v>38</v>
      </c>
      <c r="O322" s="125">
        <v>0</v>
      </c>
      <c r="P322" s="125">
        <f>O322*H322</f>
        <v>0</v>
      </c>
      <c r="Q322" s="125">
        <v>0</v>
      </c>
      <c r="R322" s="125">
        <f>Q322*H322</f>
        <v>0</v>
      </c>
      <c r="S322" s="125">
        <v>0</v>
      </c>
      <c r="T322" s="126">
        <f>S322*H322</f>
        <v>0</v>
      </c>
      <c r="AR322" s="9" t="s">
        <v>104</v>
      </c>
      <c r="AT322" s="9" t="s">
        <v>99</v>
      </c>
      <c r="AU322" s="9" t="s">
        <v>67</v>
      </c>
      <c r="AY322" s="9" t="s">
        <v>105</v>
      </c>
      <c r="BE322" s="127">
        <f>IF(N322="základní",J322,0)</f>
        <v>33.9</v>
      </c>
      <c r="BF322" s="127">
        <f>IF(N322="snížená",J322,0)</f>
        <v>0</v>
      </c>
      <c r="BG322" s="127">
        <f>IF(N322="zákl. přenesená",J322,0)</f>
        <v>0</v>
      </c>
      <c r="BH322" s="127">
        <f>IF(N322="sníž. přenesená",J322,0)</f>
        <v>0</v>
      </c>
      <c r="BI322" s="127">
        <f>IF(N322="nulová",J322,0)</f>
        <v>0</v>
      </c>
      <c r="BJ322" s="9" t="s">
        <v>75</v>
      </c>
      <c r="BK322" s="127">
        <f>ROUND(I322*H322,2)</f>
        <v>33.9</v>
      </c>
      <c r="BL322" s="9" t="s">
        <v>104</v>
      </c>
      <c r="BM322" s="9" t="s">
        <v>712</v>
      </c>
    </row>
    <row r="323" spans="2:65" s="1" customFormat="1" ht="29.25">
      <c r="B323" s="23"/>
      <c r="C323" s="24"/>
      <c r="D323" s="128" t="s">
        <v>107</v>
      </c>
      <c r="E323" s="24"/>
      <c r="F323" s="129" t="s">
        <v>713</v>
      </c>
      <c r="G323" s="24"/>
      <c r="H323" s="24"/>
      <c r="I323" s="24"/>
      <c r="J323" s="24"/>
      <c r="K323" s="24"/>
      <c r="L323" s="27"/>
      <c r="M323" s="130"/>
      <c r="N323" s="50"/>
      <c r="O323" s="50"/>
      <c r="P323" s="50"/>
      <c r="Q323" s="50"/>
      <c r="R323" s="50"/>
      <c r="S323" s="50"/>
      <c r="T323" s="51"/>
      <c r="AT323" s="9" t="s">
        <v>107</v>
      </c>
      <c r="AU323" s="9" t="s">
        <v>67</v>
      </c>
    </row>
    <row r="324" spans="2:65" s="1" customFormat="1" ht="22.5" customHeight="1">
      <c r="B324" s="23"/>
      <c r="C324" s="118" t="s">
        <v>714</v>
      </c>
      <c r="D324" s="118" t="s">
        <v>99</v>
      </c>
      <c r="E324" s="119" t="s">
        <v>715</v>
      </c>
      <c r="F324" s="120" t="s">
        <v>716</v>
      </c>
      <c r="G324" s="121" t="s">
        <v>102</v>
      </c>
      <c r="H324" s="122">
        <v>1</v>
      </c>
      <c r="I324" s="123">
        <v>36.5</v>
      </c>
      <c r="J324" s="123">
        <f>ROUND(I324*H324,2)</f>
        <v>36.5</v>
      </c>
      <c r="K324" s="120" t="s">
        <v>103</v>
      </c>
      <c r="L324" s="27"/>
      <c r="M324" s="49" t="s">
        <v>1</v>
      </c>
      <c r="N324" s="124" t="s">
        <v>38</v>
      </c>
      <c r="O324" s="125">
        <v>0</v>
      </c>
      <c r="P324" s="125">
        <f>O324*H324</f>
        <v>0</v>
      </c>
      <c r="Q324" s="125">
        <v>0</v>
      </c>
      <c r="R324" s="125">
        <f>Q324*H324</f>
        <v>0</v>
      </c>
      <c r="S324" s="125">
        <v>0</v>
      </c>
      <c r="T324" s="126">
        <f>S324*H324</f>
        <v>0</v>
      </c>
      <c r="AR324" s="9" t="s">
        <v>104</v>
      </c>
      <c r="AT324" s="9" t="s">
        <v>99</v>
      </c>
      <c r="AU324" s="9" t="s">
        <v>67</v>
      </c>
      <c r="AY324" s="9" t="s">
        <v>105</v>
      </c>
      <c r="BE324" s="127">
        <f>IF(N324="základní",J324,0)</f>
        <v>36.5</v>
      </c>
      <c r="BF324" s="127">
        <f>IF(N324="snížená",J324,0)</f>
        <v>0</v>
      </c>
      <c r="BG324" s="127">
        <f>IF(N324="zákl. přenesená",J324,0)</f>
        <v>0</v>
      </c>
      <c r="BH324" s="127">
        <f>IF(N324="sníž. přenesená",J324,0)</f>
        <v>0</v>
      </c>
      <c r="BI324" s="127">
        <f>IF(N324="nulová",J324,0)</f>
        <v>0</v>
      </c>
      <c r="BJ324" s="9" t="s">
        <v>75</v>
      </c>
      <c r="BK324" s="127">
        <f>ROUND(I324*H324,2)</f>
        <v>36.5</v>
      </c>
      <c r="BL324" s="9" t="s">
        <v>104</v>
      </c>
      <c r="BM324" s="9" t="s">
        <v>717</v>
      </c>
    </row>
    <row r="325" spans="2:65" s="1" customFormat="1" ht="29.25">
      <c r="B325" s="23"/>
      <c r="C325" s="24"/>
      <c r="D325" s="128" t="s">
        <v>107</v>
      </c>
      <c r="E325" s="24"/>
      <c r="F325" s="129" t="s">
        <v>718</v>
      </c>
      <c r="G325" s="24"/>
      <c r="H325" s="24"/>
      <c r="I325" s="24"/>
      <c r="J325" s="24"/>
      <c r="K325" s="24"/>
      <c r="L325" s="27"/>
      <c r="M325" s="130"/>
      <c r="N325" s="50"/>
      <c r="O325" s="50"/>
      <c r="P325" s="50"/>
      <c r="Q325" s="50"/>
      <c r="R325" s="50"/>
      <c r="S325" s="50"/>
      <c r="T325" s="51"/>
      <c r="AT325" s="9" t="s">
        <v>107</v>
      </c>
      <c r="AU325" s="9" t="s">
        <v>67</v>
      </c>
    </row>
    <row r="326" spans="2:65" s="1" customFormat="1" ht="22.5" customHeight="1">
      <c r="B326" s="23"/>
      <c r="C326" s="118" t="s">
        <v>719</v>
      </c>
      <c r="D326" s="118" t="s">
        <v>99</v>
      </c>
      <c r="E326" s="119" t="s">
        <v>720</v>
      </c>
      <c r="F326" s="120" t="s">
        <v>721</v>
      </c>
      <c r="G326" s="121" t="s">
        <v>102</v>
      </c>
      <c r="H326" s="122">
        <v>1</v>
      </c>
      <c r="I326" s="123">
        <v>41.7</v>
      </c>
      <c r="J326" s="123">
        <f>ROUND(I326*H326,2)</f>
        <v>41.7</v>
      </c>
      <c r="K326" s="120" t="s">
        <v>103</v>
      </c>
      <c r="L326" s="27"/>
      <c r="M326" s="49" t="s">
        <v>1</v>
      </c>
      <c r="N326" s="124" t="s">
        <v>38</v>
      </c>
      <c r="O326" s="125">
        <v>0</v>
      </c>
      <c r="P326" s="125">
        <f>O326*H326</f>
        <v>0</v>
      </c>
      <c r="Q326" s="125">
        <v>0</v>
      </c>
      <c r="R326" s="125">
        <f>Q326*H326</f>
        <v>0</v>
      </c>
      <c r="S326" s="125">
        <v>0</v>
      </c>
      <c r="T326" s="126">
        <f>S326*H326</f>
        <v>0</v>
      </c>
      <c r="AR326" s="9" t="s">
        <v>104</v>
      </c>
      <c r="AT326" s="9" t="s">
        <v>99</v>
      </c>
      <c r="AU326" s="9" t="s">
        <v>67</v>
      </c>
      <c r="AY326" s="9" t="s">
        <v>105</v>
      </c>
      <c r="BE326" s="127">
        <f>IF(N326="základní",J326,0)</f>
        <v>41.7</v>
      </c>
      <c r="BF326" s="127">
        <f>IF(N326="snížená",J326,0)</f>
        <v>0</v>
      </c>
      <c r="BG326" s="127">
        <f>IF(N326="zákl. přenesená",J326,0)</f>
        <v>0</v>
      </c>
      <c r="BH326" s="127">
        <f>IF(N326="sníž. přenesená",J326,0)</f>
        <v>0</v>
      </c>
      <c r="BI326" s="127">
        <f>IF(N326="nulová",J326,0)</f>
        <v>0</v>
      </c>
      <c r="BJ326" s="9" t="s">
        <v>75</v>
      </c>
      <c r="BK326" s="127">
        <f>ROUND(I326*H326,2)</f>
        <v>41.7</v>
      </c>
      <c r="BL326" s="9" t="s">
        <v>104</v>
      </c>
      <c r="BM326" s="9" t="s">
        <v>722</v>
      </c>
    </row>
    <row r="327" spans="2:65" s="1" customFormat="1" ht="29.25">
      <c r="B327" s="23"/>
      <c r="C327" s="24"/>
      <c r="D327" s="128" t="s">
        <v>107</v>
      </c>
      <c r="E327" s="24"/>
      <c r="F327" s="129" t="s">
        <v>723</v>
      </c>
      <c r="G327" s="24"/>
      <c r="H327" s="24"/>
      <c r="I327" s="24"/>
      <c r="J327" s="24"/>
      <c r="K327" s="24"/>
      <c r="L327" s="27"/>
      <c r="M327" s="130"/>
      <c r="N327" s="50"/>
      <c r="O327" s="50"/>
      <c r="P327" s="50"/>
      <c r="Q327" s="50"/>
      <c r="R327" s="50"/>
      <c r="S327" s="50"/>
      <c r="T327" s="51"/>
      <c r="AT327" s="9" t="s">
        <v>107</v>
      </c>
      <c r="AU327" s="9" t="s">
        <v>67</v>
      </c>
    </row>
    <row r="328" spans="2:65" s="1" customFormat="1" ht="22.5" customHeight="1">
      <c r="B328" s="23"/>
      <c r="C328" s="118" t="s">
        <v>724</v>
      </c>
      <c r="D328" s="118" t="s">
        <v>99</v>
      </c>
      <c r="E328" s="119" t="s">
        <v>725</v>
      </c>
      <c r="F328" s="120" t="s">
        <v>726</v>
      </c>
      <c r="G328" s="121" t="s">
        <v>102</v>
      </c>
      <c r="H328" s="122">
        <v>1</v>
      </c>
      <c r="I328" s="123">
        <v>41.7</v>
      </c>
      <c r="J328" s="123">
        <f>ROUND(I328*H328,2)</f>
        <v>41.7</v>
      </c>
      <c r="K328" s="120" t="s">
        <v>103</v>
      </c>
      <c r="L328" s="27"/>
      <c r="M328" s="49" t="s">
        <v>1</v>
      </c>
      <c r="N328" s="124" t="s">
        <v>38</v>
      </c>
      <c r="O328" s="125">
        <v>0</v>
      </c>
      <c r="P328" s="125">
        <f>O328*H328</f>
        <v>0</v>
      </c>
      <c r="Q328" s="125">
        <v>0</v>
      </c>
      <c r="R328" s="125">
        <f>Q328*H328</f>
        <v>0</v>
      </c>
      <c r="S328" s="125">
        <v>0</v>
      </c>
      <c r="T328" s="126">
        <f>S328*H328</f>
        <v>0</v>
      </c>
      <c r="AR328" s="9" t="s">
        <v>104</v>
      </c>
      <c r="AT328" s="9" t="s">
        <v>99</v>
      </c>
      <c r="AU328" s="9" t="s">
        <v>67</v>
      </c>
      <c r="AY328" s="9" t="s">
        <v>105</v>
      </c>
      <c r="BE328" s="127">
        <f>IF(N328="základní",J328,0)</f>
        <v>41.7</v>
      </c>
      <c r="BF328" s="127">
        <f>IF(N328="snížená",J328,0)</f>
        <v>0</v>
      </c>
      <c r="BG328" s="127">
        <f>IF(N328="zákl. přenesená",J328,0)</f>
        <v>0</v>
      </c>
      <c r="BH328" s="127">
        <f>IF(N328="sníž. přenesená",J328,0)</f>
        <v>0</v>
      </c>
      <c r="BI328" s="127">
        <f>IF(N328="nulová",J328,0)</f>
        <v>0</v>
      </c>
      <c r="BJ328" s="9" t="s">
        <v>75</v>
      </c>
      <c r="BK328" s="127">
        <f>ROUND(I328*H328,2)</f>
        <v>41.7</v>
      </c>
      <c r="BL328" s="9" t="s">
        <v>104</v>
      </c>
      <c r="BM328" s="9" t="s">
        <v>727</v>
      </c>
    </row>
    <row r="329" spans="2:65" s="1" customFormat="1" ht="29.25">
      <c r="B329" s="23"/>
      <c r="C329" s="24"/>
      <c r="D329" s="128" t="s">
        <v>107</v>
      </c>
      <c r="E329" s="24"/>
      <c r="F329" s="129" t="s">
        <v>728</v>
      </c>
      <c r="G329" s="24"/>
      <c r="H329" s="24"/>
      <c r="I329" s="24"/>
      <c r="J329" s="24"/>
      <c r="K329" s="24"/>
      <c r="L329" s="27"/>
      <c r="M329" s="130"/>
      <c r="N329" s="50"/>
      <c r="O329" s="50"/>
      <c r="P329" s="50"/>
      <c r="Q329" s="50"/>
      <c r="R329" s="50"/>
      <c r="S329" s="50"/>
      <c r="T329" s="51"/>
      <c r="AT329" s="9" t="s">
        <v>107</v>
      </c>
      <c r="AU329" s="9" t="s">
        <v>67</v>
      </c>
    </row>
    <row r="330" spans="2:65" s="1" customFormat="1" ht="22.5" customHeight="1">
      <c r="B330" s="23"/>
      <c r="C330" s="118" t="s">
        <v>729</v>
      </c>
      <c r="D330" s="118" t="s">
        <v>99</v>
      </c>
      <c r="E330" s="119" t="s">
        <v>730</v>
      </c>
      <c r="F330" s="120" t="s">
        <v>731</v>
      </c>
      <c r="G330" s="121" t="s">
        <v>102</v>
      </c>
      <c r="H330" s="122">
        <v>1</v>
      </c>
      <c r="I330" s="123">
        <v>20.8</v>
      </c>
      <c r="J330" s="123">
        <f>ROUND(I330*H330,2)</f>
        <v>20.8</v>
      </c>
      <c r="K330" s="120" t="s">
        <v>103</v>
      </c>
      <c r="L330" s="27"/>
      <c r="M330" s="49" t="s">
        <v>1</v>
      </c>
      <c r="N330" s="124" t="s">
        <v>38</v>
      </c>
      <c r="O330" s="125">
        <v>0</v>
      </c>
      <c r="P330" s="125">
        <f>O330*H330</f>
        <v>0</v>
      </c>
      <c r="Q330" s="125">
        <v>0</v>
      </c>
      <c r="R330" s="125">
        <f>Q330*H330</f>
        <v>0</v>
      </c>
      <c r="S330" s="125">
        <v>0</v>
      </c>
      <c r="T330" s="126">
        <f>S330*H330</f>
        <v>0</v>
      </c>
      <c r="AR330" s="9" t="s">
        <v>104</v>
      </c>
      <c r="AT330" s="9" t="s">
        <v>99</v>
      </c>
      <c r="AU330" s="9" t="s">
        <v>67</v>
      </c>
      <c r="AY330" s="9" t="s">
        <v>105</v>
      </c>
      <c r="BE330" s="127">
        <f>IF(N330="základní",J330,0)</f>
        <v>20.8</v>
      </c>
      <c r="BF330" s="127">
        <f>IF(N330="snížená",J330,0)</f>
        <v>0</v>
      </c>
      <c r="BG330" s="127">
        <f>IF(N330="zákl. přenesená",J330,0)</f>
        <v>0</v>
      </c>
      <c r="BH330" s="127">
        <f>IF(N330="sníž. přenesená",J330,0)</f>
        <v>0</v>
      </c>
      <c r="BI330" s="127">
        <f>IF(N330="nulová",J330,0)</f>
        <v>0</v>
      </c>
      <c r="BJ330" s="9" t="s">
        <v>75</v>
      </c>
      <c r="BK330" s="127">
        <f>ROUND(I330*H330,2)</f>
        <v>20.8</v>
      </c>
      <c r="BL330" s="9" t="s">
        <v>104</v>
      </c>
      <c r="BM330" s="9" t="s">
        <v>732</v>
      </c>
    </row>
    <row r="331" spans="2:65" s="1" customFormat="1" ht="19.5">
      <c r="B331" s="23"/>
      <c r="C331" s="24"/>
      <c r="D331" s="128" t="s">
        <v>107</v>
      </c>
      <c r="E331" s="24"/>
      <c r="F331" s="129" t="s">
        <v>733</v>
      </c>
      <c r="G331" s="24"/>
      <c r="H331" s="24"/>
      <c r="I331" s="24"/>
      <c r="J331" s="24"/>
      <c r="K331" s="24"/>
      <c r="L331" s="27"/>
      <c r="M331" s="130"/>
      <c r="N331" s="50"/>
      <c r="O331" s="50"/>
      <c r="P331" s="50"/>
      <c r="Q331" s="50"/>
      <c r="R331" s="50"/>
      <c r="S331" s="50"/>
      <c r="T331" s="51"/>
      <c r="AT331" s="9" t="s">
        <v>107</v>
      </c>
      <c r="AU331" s="9" t="s">
        <v>67</v>
      </c>
    </row>
    <row r="332" spans="2:65" s="1" customFormat="1" ht="22.5" customHeight="1">
      <c r="B332" s="23"/>
      <c r="C332" s="118" t="s">
        <v>734</v>
      </c>
      <c r="D332" s="118" t="s">
        <v>99</v>
      </c>
      <c r="E332" s="119" t="s">
        <v>735</v>
      </c>
      <c r="F332" s="120" t="s">
        <v>736</v>
      </c>
      <c r="G332" s="121" t="s">
        <v>102</v>
      </c>
      <c r="H332" s="122">
        <v>1</v>
      </c>
      <c r="I332" s="123">
        <v>31.3</v>
      </c>
      <c r="J332" s="123">
        <f>ROUND(I332*H332,2)</f>
        <v>31.3</v>
      </c>
      <c r="K332" s="120" t="s">
        <v>103</v>
      </c>
      <c r="L332" s="27"/>
      <c r="M332" s="49" t="s">
        <v>1</v>
      </c>
      <c r="N332" s="124" t="s">
        <v>38</v>
      </c>
      <c r="O332" s="125">
        <v>0</v>
      </c>
      <c r="P332" s="125">
        <f>O332*H332</f>
        <v>0</v>
      </c>
      <c r="Q332" s="125">
        <v>0</v>
      </c>
      <c r="R332" s="125">
        <f>Q332*H332</f>
        <v>0</v>
      </c>
      <c r="S332" s="125">
        <v>0</v>
      </c>
      <c r="T332" s="126">
        <f>S332*H332</f>
        <v>0</v>
      </c>
      <c r="AR332" s="9" t="s">
        <v>104</v>
      </c>
      <c r="AT332" s="9" t="s">
        <v>99</v>
      </c>
      <c r="AU332" s="9" t="s">
        <v>67</v>
      </c>
      <c r="AY332" s="9" t="s">
        <v>105</v>
      </c>
      <c r="BE332" s="127">
        <f>IF(N332="základní",J332,0)</f>
        <v>31.3</v>
      </c>
      <c r="BF332" s="127">
        <f>IF(N332="snížená",J332,0)</f>
        <v>0</v>
      </c>
      <c r="BG332" s="127">
        <f>IF(N332="zákl. přenesená",J332,0)</f>
        <v>0</v>
      </c>
      <c r="BH332" s="127">
        <f>IF(N332="sníž. přenesená",J332,0)</f>
        <v>0</v>
      </c>
      <c r="BI332" s="127">
        <f>IF(N332="nulová",J332,0)</f>
        <v>0</v>
      </c>
      <c r="BJ332" s="9" t="s">
        <v>75</v>
      </c>
      <c r="BK332" s="127">
        <f>ROUND(I332*H332,2)</f>
        <v>31.3</v>
      </c>
      <c r="BL332" s="9" t="s">
        <v>104</v>
      </c>
      <c r="BM332" s="9" t="s">
        <v>737</v>
      </c>
    </row>
    <row r="333" spans="2:65" s="1" customFormat="1" ht="19.5">
      <c r="B333" s="23"/>
      <c r="C333" s="24"/>
      <c r="D333" s="128" t="s">
        <v>107</v>
      </c>
      <c r="E333" s="24"/>
      <c r="F333" s="129" t="s">
        <v>738</v>
      </c>
      <c r="G333" s="24"/>
      <c r="H333" s="24"/>
      <c r="I333" s="24"/>
      <c r="J333" s="24"/>
      <c r="K333" s="24"/>
      <c r="L333" s="27"/>
      <c r="M333" s="130"/>
      <c r="N333" s="50"/>
      <c r="O333" s="50"/>
      <c r="P333" s="50"/>
      <c r="Q333" s="50"/>
      <c r="R333" s="50"/>
      <c r="S333" s="50"/>
      <c r="T333" s="51"/>
      <c r="AT333" s="9" t="s">
        <v>107</v>
      </c>
      <c r="AU333" s="9" t="s">
        <v>67</v>
      </c>
    </row>
    <row r="334" spans="2:65" s="1" customFormat="1" ht="22.5" customHeight="1">
      <c r="B334" s="23"/>
      <c r="C334" s="118" t="s">
        <v>739</v>
      </c>
      <c r="D334" s="118" t="s">
        <v>99</v>
      </c>
      <c r="E334" s="119" t="s">
        <v>740</v>
      </c>
      <c r="F334" s="120" t="s">
        <v>741</v>
      </c>
      <c r="G334" s="121" t="s">
        <v>102</v>
      </c>
      <c r="H334" s="122">
        <v>1</v>
      </c>
      <c r="I334" s="123">
        <v>36.5</v>
      </c>
      <c r="J334" s="123">
        <f>ROUND(I334*H334,2)</f>
        <v>36.5</v>
      </c>
      <c r="K334" s="120" t="s">
        <v>103</v>
      </c>
      <c r="L334" s="27"/>
      <c r="M334" s="49" t="s">
        <v>1</v>
      </c>
      <c r="N334" s="124" t="s">
        <v>38</v>
      </c>
      <c r="O334" s="125">
        <v>0</v>
      </c>
      <c r="P334" s="125">
        <f>O334*H334</f>
        <v>0</v>
      </c>
      <c r="Q334" s="125">
        <v>0</v>
      </c>
      <c r="R334" s="125">
        <f>Q334*H334</f>
        <v>0</v>
      </c>
      <c r="S334" s="125">
        <v>0</v>
      </c>
      <c r="T334" s="126">
        <f>S334*H334</f>
        <v>0</v>
      </c>
      <c r="AR334" s="9" t="s">
        <v>104</v>
      </c>
      <c r="AT334" s="9" t="s">
        <v>99</v>
      </c>
      <c r="AU334" s="9" t="s">
        <v>67</v>
      </c>
      <c r="AY334" s="9" t="s">
        <v>105</v>
      </c>
      <c r="BE334" s="127">
        <f>IF(N334="základní",J334,0)</f>
        <v>36.5</v>
      </c>
      <c r="BF334" s="127">
        <f>IF(N334="snížená",J334,0)</f>
        <v>0</v>
      </c>
      <c r="BG334" s="127">
        <f>IF(N334="zákl. přenesená",J334,0)</f>
        <v>0</v>
      </c>
      <c r="BH334" s="127">
        <f>IF(N334="sníž. přenesená",J334,0)</f>
        <v>0</v>
      </c>
      <c r="BI334" s="127">
        <f>IF(N334="nulová",J334,0)</f>
        <v>0</v>
      </c>
      <c r="BJ334" s="9" t="s">
        <v>75</v>
      </c>
      <c r="BK334" s="127">
        <f>ROUND(I334*H334,2)</f>
        <v>36.5</v>
      </c>
      <c r="BL334" s="9" t="s">
        <v>104</v>
      </c>
      <c r="BM334" s="9" t="s">
        <v>742</v>
      </c>
    </row>
    <row r="335" spans="2:65" s="1" customFormat="1" ht="19.5">
      <c r="B335" s="23"/>
      <c r="C335" s="24"/>
      <c r="D335" s="128" t="s">
        <v>107</v>
      </c>
      <c r="E335" s="24"/>
      <c r="F335" s="129" t="s">
        <v>743</v>
      </c>
      <c r="G335" s="24"/>
      <c r="H335" s="24"/>
      <c r="I335" s="24"/>
      <c r="J335" s="24"/>
      <c r="K335" s="24"/>
      <c r="L335" s="27"/>
      <c r="M335" s="130"/>
      <c r="N335" s="50"/>
      <c r="O335" s="50"/>
      <c r="P335" s="50"/>
      <c r="Q335" s="50"/>
      <c r="R335" s="50"/>
      <c r="S335" s="50"/>
      <c r="T335" s="51"/>
      <c r="AT335" s="9" t="s">
        <v>107</v>
      </c>
      <c r="AU335" s="9" t="s">
        <v>67</v>
      </c>
    </row>
    <row r="336" spans="2:65" s="1" customFormat="1" ht="22.5" customHeight="1">
      <c r="B336" s="23"/>
      <c r="C336" s="118" t="s">
        <v>744</v>
      </c>
      <c r="D336" s="118" t="s">
        <v>99</v>
      </c>
      <c r="E336" s="119" t="s">
        <v>745</v>
      </c>
      <c r="F336" s="120" t="s">
        <v>746</v>
      </c>
      <c r="G336" s="121" t="s">
        <v>102</v>
      </c>
      <c r="H336" s="122">
        <v>1</v>
      </c>
      <c r="I336" s="123">
        <v>38.799999999999997</v>
      </c>
      <c r="J336" s="123">
        <f>ROUND(I336*H336,2)</f>
        <v>38.799999999999997</v>
      </c>
      <c r="K336" s="120" t="s">
        <v>103</v>
      </c>
      <c r="L336" s="27"/>
      <c r="M336" s="49" t="s">
        <v>1</v>
      </c>
      <c r="N336" s="124" t="s">
        <v>38</v>
      </c>
      <c r="O336" s="125">
        <v>0</v>
      </c>
      <c r="P336" s="125">
        <f>O336*H336</f>
        <v>0</v>
      </c>
      <c r="Q336" s="125">
        <v>0</v>
      </c>
      <c r="R336" s="125">
        <f>Q336*H336</f>
        <v>0</v>
      </c>
      <c r="S336" s="125">
        <v>0</v>
      </c>
      <c r="T336" s="126">
        <f>S336*H336</f>
        <v>0</v>
      </c>
      <c r="AR336" s="9" t="s">
        <v>104</v>
      </c>
      <c r="AT336" s="9" t="s">
        <v>99</v>
      </c>
      <c r="AU336" s="9" t="s">
        <v>67</v>
      </c>
      <c r="AY336" s="9" t="s">
        <v>105</v>
      </c>
      <c r="BE336" s="127">
        <f>IF(N336="základní",J336,0)</f>
        <v>38.799999999999997</v>
      </c>
      <c r="BF336" s="127">
        <f>IF(N336="snížená",J336,0)</f>
        <v>0</v>
      </c>
      <c r="BG336" s="127">
        <f>IF(N336="zákl. přenesená",J336,0)</f>
        <v>0</v>
      </c>
      <c r="BH336" s="127">
        <f>IF(N336="sníž. přenesená",J336,0)</f>
        <v>0</v>
      </c>
      <c r="BI336" s="127">
        <f>IF(N336="nulová",J336,0)</f>
        <v>0</v>
      </c>
      <c r="BJ336" s="9" t="s">
        <v>75</v>
      </c>
      <c r="BK336" s="127">
        <f>ROUND(I336*H336,2)</f>
        <v>38.799999999999997</v>
      </c>
      <c r="BL336" s="9" t="s">
        <v>104</v>
      </c>
      <c r="BM336" s="9" t="s">
        <v>747</v>
      </c>
    </row>
    <row r="337" spans="2:65" s="1" customFormat="1" ht="19.5">
      <c r="B337" s="23"/>
      <c r="C337" s="24"/>
      <c r="D337" s="128" t="s">
        <v>107</v>
      </c>
      <c r="E337" s="24"/>
      <c r="F337" s="129" t="s">
        <v>748</v>
      </c>
      <c r="G337" s="24"/>
      <c r="H337" s="24"/>
      <c r="I337" s="24"/>
      <c r="J337" s="24"/>
      <c r="K337" s="24"/>
      <c r="L337" s="27"/>
      <c r="M337" s="130"/>
      <c r="N337" s="50"/>
      <c r="O337" s="50"/>
      <c r="P337" s="50"/>
      <c r="Q337" s="50"/>
      <c r="R337" s="50"/>
      <c r="S337" s="50"/>
      <c r="T337" s="51"/>
      <c r="AT337" s="9" t="s">
        <v>107</v>
      </c>
      <c r="AU337" s="9" t="s">
        <v>67</v>
      </c>
    </row>
    <row r="338" spans="2:65" s="1" customFormat="1" ht="22.5" customHeight="1">
      <c r="B338" s="23"/>
      <c r="C338" s="118" t="s">
        <v>749</v>
      </c>
      <c r="D338" s="118" t="s">
        <v>99</v>
      </c>
      <c r="E338" s="119" t="s">
        <v>750</v>
      </c>
      <c r="F338" s="120" t="s">
        <v>751</v>
      </c>
      <c r="G338" s="121" t="s">
        <v>102</v>
      </c>
      <c r="H338" s="122">
        <v>1</v>
      </c>
      <c r="I338" s="123">
        <v>168</v>
      </c>
      <c r="J338" s="123">
        <f>ROUND(I338*H338,2)</f>
        <v>168</v>
      </c>
      <c r="K338" s="120" t="s">
        <v>103</v>
      </c>
      <c r="L338" s="27"/>
      <c r="M338" s="49" t="s">
        <v>1</v>
      </c>
      <c r="N338" s="124" t="s">
        <v>38</v>
      </c>
      <c r="O338" s="125">
        <v>0</v>
      </c>
      <c r="P338" s="125">
        <f>O338*H338</f>
        <v>0</v>
      </c>
      <c r="Q338" s="125">
        <v>0</v>
      </c>
      <c r="R338" s="125">
        <f>Q338*H338</f>
        <v>0</v>
      </c>
      <c r="S338" s="125">
        <v>0</v>
      </c>
      <c r="T338" s="126">
        <f>S338*H338</f>
        <v>0</v>
      </c>
      <c r="AR338" s="9" t="s">
        <v>104</v>
      </c>
      <c r="AT338" s="9" t="s">
        <v>99</v>
      </c>
      <c r="AU338" s="9" t="s">
        <v>67</v>
      </c>
      <c r="AY338" s="9" t="s">
        <v>105</v>
      </c>
      <c r="BE338" s="127">
        <f>IF(N338="základní",J338,0)</f>
        <v>168</v>
      </c>
      <c r="BF338" s="127">
        <f>IF(N338="snížená",J338,0)</f>
        <v>0</v>
      </c>
      <c r="BG338" s="127">
        <f>IF(N338="zákl. přenesená",J338,0)</f>
        <v>0</v>
      </c>
      <c r="BH338" s="127">
        <f>IF(N338="sníž. přenesená",J338,0)</f>
        <v>0</v>
      </c>
      <c r="BI338" s="127">
        <f>IF(N338="nulová",J338,0)</f>
        <v>0</v>
      </c>
      <c r="BJ338" s="9" t="s">
        <v>75</v>
      </c>
      <c r="BK338" s="127">
        <f>ROUND(I338*H338,2)</f>
        <v>168</v>
      </c>
      <c r="BL338" s="9" t="s">
        <v>104</v>
      </c>
      <c r="BM338" s="9" t="s">
        <v>752</v>
      </c>
    </row>
    <row r="339" spans="2:65" s="1" customFormat="1" ht="19.5">
      <c r="B339" s="23"/>
      <c r="C339" s="24"/>
      <c r="D339" s="128" t="s">
        <v>107</v>
      </c>
      <c r="E339" s="24"/>
      <c r="F339" s="129" t="s">
        <v>753</v>
      </c>
      <c r="G339" s="24"/>
      <c r="H339" s="24"/>
      <c r="I339" s="24"/>
      <c r="J339" s="24"/>
      <c r="K339" s="24"/>
      <c r="L339" s="27"/>
      <c r="M339" s="130"/>
      <c r="N339" s="50"/>
      <c r="O339" s="50"/>
      <c r="P339" s="50"/>
      <c r="Q339" s="50"/>
      <c r="R339" s="50"/>
      <c r="S339" s="50"/>
      <c r="T339" s="51"/>
      <c r="AT339" s="9" t="s">
        <v>107</v>
      </c>
      <c r="AU339" s="9" t="s">
        <v>67</v>
      </c>
    </row>
    <row r="340" spans="2:65" s="1" customFormat="1" ht="22.5" customHeight="1">
      <c r="B340" s="23"/>
      <c r="C340" s="118" t="s">
        <v>754</v>
      </c>
      <c r="D340" s="118" t="s">
        <v>99</v>
      </c>
      <c r="E340" s="119" t="s">
        <v>755</v>
      </c>
      <c r="F340" s="120" t="s">
        <v>756</v>
      </c>
      <c r="G340" s="121" t="s">
        <v>102</v>
      </c>
      <c r="H340" s="122">
        <v>1</v>
      </c>
      <c r="I340" s="123">
        <v>155</v>
      </c>
      <c r="J340" s="123">
        <f>ROUND(I340*H340,2)</f>
        <v>155</v>
      </c>
      <c r="K340" s="120" t="s">
        <v>103</v>
      </c>
      <c r="L340" s="27"/>
      <c r="M340" s="49" t="s">
        <v>1</v>
      </c>
      <c r="N340" s="124" t="s">
        <v>38</v>
      </c>
      <c r="O340" s="125">
        <v>0</v>
      </c>
      <c r="P340" s="125">
        <f>O340*H340</f>
        <v>0</v>
      </c>
      <c r="Q340" s="125">
        <v>0</v>
      </c>
      <c r="R340" s="125">
        <f>Q340*H340</f>
        <v>0</v>
      </c>
      <c r="S340" s="125">
        <v>0</v>
      </c>
      <c r="T340" s="126">
        <f>S340*H340</f>
        <v>0</v>
      </c>
      <c r="AR340" s="9" t="s">
        <v>104</v>
      </c>
      <c r="AT340" s="9" t="s">
        <v>99</v>
      </c>
      <c r="AU340" s="9" t="s">
        <v>67</v>
      </c>
      <c r="AY340" s="9" t="s">
        <v>105</v>
      </c>
      <c r="BE340" s="127">
        <f>IF(N340="základní",J340,0)</f>
        <v>155</v>
      </c>
      <c r="BF340" s="127">
        <f>IF(N340="snížená",J340,0)</f>
        <v>0</v>
      </c>
      <c r="BG340" s="127">
        <f>IF(N340="zákl. přenesená",J340,0)</f>
        <v>0</v>
      </c>
      <c r="BH340" s="127">
        <f>IF(N340="sníž. přenesená",J340,0)</f>
        <v>0</v>
      </c>
      <c r="BI340" s="127">
        <f>IF(N340="nulová",J340,0)</f>
        <v>0</v>
      </c>
      <c r="BJ340" s="9" t="s">
        <v>75</v>
      </c>
      <c r="BK340" s="127">
        <f>ROUND(I340*H340,2)</f>
        <v>155</v>
      </c>
      <c r="BL340" s="9" t="s">
        <v>104</v>
      </c>
      <c r="BM340" s="9" t="s">
        <v>757</v>
      </c>
    </row>
    <row r="341" spans="2:65" s="1" customFormat="1" ht="19.5">
      <c r="B341" s="23"/>
      <c r="C341" s="24"/>
      <c r="D341" s="128" t="s">
        <v>107</v>
      </c>
      <c r="E341" s="24"/>
      <c r="F341" s="129" t="s">
        <v>758</v>
      </c>
      <c r="G341" s="24"/>
      <c r="H341" s="24"/>
      <c r="I341" s="24"/>
      <c r="J341" s="24"/>
      <c r="K341" s="24"/>
      <c r="L341" s="27"/>
      <c r="M341" s="130"/>
      <c r="N341" s="50"/>
      <c r="O341" s="50"/>
      <c r="P341" s="50"/>
      <c r="Q341" s="50"/>
      <c r="R341" s="50"/>
      <c r="S341" s="50"/>
      <c r="T341" s="51"/>
      <c r="AT341" s="9" t="s">
        <v>107</v>
      </c>
      <c r="AU341" s="9" t="s">
        <v>67</v>
      </c>
    </row>
    <row r="342" spans="2:65" s="1" customFormat="1" ht="22.5" customHeight="1">
      <c r="B342" s="23"/>
      <c r="C342" s="118" t="s">
        <v>759</v>
      </c>
      <c r="D342" s="118" t="s">
        <v>99</v>
      </c>
      <c r="E342" s="119" t="s">
        <v>760</v>
      </c>
      <c r="F342" s="120" t="s">
        <v>761</v>
      </c>
      <c r="G342" s="121" t="s">
        <v>102</v>
      </c>
      <c r="H342" s="122">
        <v>1</v>
      </c>
      <c r="I342" s="123">
        <v>438</v>
      </c>
      <c r="J342" s="123">
        <f>ROUND(I342*H342,2)</f>
        <v>438</v>
      </c>
      <c r="K342" s="120" t="s">
        <v>103</v>
      </c>
      <c r="L342" s="27"/>
      <c r="M342" s="49" t="s">
        <v>1</v>
      </c>
      <c r="N342" s="124" t="s">
        <v>38</v>
      </c>
      <c r="O342" s="125">
        <v>0</v>
      </c>
      <c r="P342" s="125">
        <f>O342*H342</f>
        <v>0</v>
      </c>
      <c r="Q342" s="125">
        <v>0</v>
      </c>
      <c r="R342" s="125">
        <f>Q342*H342</f>
        <v>0</v>
      </c>
      <c r="S342" s="125">
        <v>0</v>
      </c>
      <c r="T342" s="126">
        <f>S342*H342</f>
        <v>0</v>
      </c>
      <c r="AR342" s="9" t="s">
        <v>104</v>
      </c>
      <c r="AT342" s="9" t="s">
        <v>99</v>
      </c>
      <c r="AU342" s="9" t="s">
        <v>67</v>
      </c>
      <c r="AY342" s="9" t="s">
        <v>105</v>
      </c>
      <c r="BE342" s="127">
        <f>IF(N342="základní",J342,0)</f>
        <v>438</v>
      </c>
      <c r="BF342" s="127">
        <f>IF(N342="snížená",J342,0)</f>
        <v>0</v>
      </c>
      <c r="BG342" s="127">
        <f>IF(N342="zákl. přenesená",J342,0)</f>
        <v>0</v>
      </c>
      <c r="BH342" s="127">
        <f>IF(N342="sníž. přenesená",J342,0)</f>
        <v>0</v>
      </c>
      <c r="BI342" s="127">
        <f>IF(N342="nulová",J342,0)</f>
        <v>0</v>
      </c>
      <c r="BJ342" s="9" t="s">
        <v>75</v>
      </c>
      <c r="BK342" s="127">
        <f>ROUND(I342*H342,2)</f>
        <v>438</v>
      </c>
      <c r="BL342" s="9" t="s">
        <v>104</v>
      </c>
      <c r="BM342" s="9" t="s">
        <v>762</v>
      </c>
    </row>
    <row r="343" spans="2:65" s="1" customFormat="1" ht="48.75">
      <c r="B343" s="23"/>
      <c r="C343" s="24"/>
      <c r="D343" s="128" t="s">
        <v>107</v>
      </c>
      <c r="E343" s="24"/>
      <c r="F343" s="129" t="s">
        <v>763</v>
      </c>
      <c r="G343" s="24"/>
      <c r="H343" s="24"/>
      <c r="I343" s="24"/>
      <c r="J343" s="24"/>
      <c r="K343" s="24"/>
      <c r="L343" s="27"/>
      <c r="M343" s="130"/>
      <c r="N343" s="50"/>
      <c r="O343" s="50"/>
      <c r="P343" s="50"/>
      <c r="Q343" s="50"/>
      <c r="R343" s="50"/>
      <c r="S343" s="50"/>
      <c r="T343" s="51"/>
      <c r="AT343" s="9" t="s">
        <v>107</v>
      </c>
      <c r="AU343" s="9" t="s">
        <v>67</v>
      </c>
    </row>
    <row r="344" spans="2:65" s="1" customFormat="1" ht="22.5" customHeight="1">
      <c r="B344" s="23"/>
      <c r="C344" s="118" t="s">
        <v>764</v>
      </c>
      <c r="D344" s="118" t="s">
        <v>99</v>
      </c>
      <c r="E344" s="119" t="s">
        <v>765</v>
      </c>
      <c r="F344" s="120" t="s">
        <v>766</v>
      </c>
      <c r="G344" s="121" t="s">
        <v>102</v>
      </c>
      <c r="H344" s="122">
        <v>1</v>
      </c>
      <c r="I344" s="123">
        <v>693</v>
      </c>
      <c r="J344" s="123">
        <f>ROUND(I344*H344,2)</f>
        <v>693</v>
      </c>
      <c r="K344" s="120" t="s">
        <v>103</v>
      </c>
      <c r="L344" s="27"/>
      <c r="M344" s="49" t="s">
        <v>1</v>
      </c>
      <c r="N344" s="124" t="s">
        <v>38</v>
      </c>
      <c r="O344" s="125">
        <v>0</v>
      </c>
      <c r="P344" s="125">
        <f>O344*H344</f>
        <v>0</v>
      </c>
      <c r="Q344" s="125">
        <v>0</v>
      </c>
      <c r="R344" s="125">
        <f>Q344*H344</f>
        <v>0</v>
      </c>
      <c r="S344" s="125">
        <v>0</v>
      </c>
      <c r="T344" s="126">
        <f>S344*H344</f>
        <v>0</v>
      </c>
      <c r="AR344" s="9" t="s">
        <v>104</v>
      </c>
      <c r="AT344" s="9" t="s">
        <v>99</v>
      </c>
      <c r="AU344" s="9" t="s">
        <v>67</v>
      </c>
      <c r="AY344" s="9" t="s">
        <v>105</v>
      </c>
      <c r="BE344" s="127">
        <f>IF(N344="základní",J344,0)</f>
        <v>693</v>
      </c>
      <c r="BF344" s="127">
        <f>IF(N344="snížená",J344,0)</f>
        <v>0</v>
      </c>
      <c r="BG344" s="127">
        <f>IF(N344="zákl. přenesená",J344,0)</f>
        <v>0</v>
      </c>
      <c r="BH344" s="127">
        <f>IF(N344="sníž. přenesená",J344,0)</f>
        <v>0</v>
      </c>
      <c r="BI344" s="127">
        <f>IF(N344="nulová",J344,0)</f>
        <v>0</v>
      </c>
      <c r="BJ344" s="9" t="s">
        <v>75</v>
      </c>
      <c r="BK344" s="127">
        <f>ROUND(I344*H344,2)</f>
        <v>693</v>
      </c>
      <c r="BL344" s="9" t="s">
        <v>104</v>
      </c>
      <c r="BM344" s="9" t="s">
        <v>767</v>
      </c>
    </row>
    <row r="345" spans="2:65" s="1" customFormat="1" ht="58.5">
      <c r="B345" s="23"/>
      <c r="C345" s="24"/>
      <c r="D345" s="128" t="s">
        <v>107</v>
      </c>
      <c r="E345" s="24"/>
      <c r="F345" s="129" t="s">
        <v>768</v>
      </c>
      <c r="G345" s="24"/>
      <c r="H345" s="24"/>
      <c r="I345" s="24"/>
      <c r="J345" s="24"/>
      <c r="K345" s="24"/>
      <c r="L345" s="27"/>
      <c r="M345" s="130"/>
      <c r="N345" s="50"/>
      <c r="O345" s="50"/>
      <c r="P345" s="50"/>
      <c r="Q345" s="50"/>
      <c r="R345" s="50"/>
      <c r="S345" s="50"/>
      <c r="T345" s="51"/>
      <c r="AT345" s="9" t="s">
        <v>107</v>
      </c>
      <c r="AU345" s="9" t="s">
        <v>67</v>
      </c>
    </row>
    <row r="346" spans="2:65" s="1" customFormat="1" ht="22.5" customHeight="1">
      <c r="B346" s="23"/>
      <c r="C346" s="118" t="s">
        <v>769</v>
      </c>
      <c r="D346" s="118" t="s">
        <v>99</v>
      </c>
      <c r="E346" s="119" t="s">
        <v>770</v>
      </c>
      <c r="F346" s="120" t="s">
        <v>771</v>
      </c>
      <c r="G346" s="121" t="s">
        <v>102</v>
      </c>
      <c r="H346" s="122">
        <v>1</v>
      </c>
      <c r="I346" s="123">
        <v>392</v>
      </c>
      <c r="J346" s="123">
        <f>ROUND(I346*H346,2)</f>
        <v>392</v>
      </c>
      <c r="K346" s="120" t="s">
        <v>103</v>
      </c>
      <c r="L346" s="27"/>
      <c r="M346" s="49" t="s">
        <v>1</v>
      </c>
      <c r="N346" s="124" t="s">
        <v>38</v>
      </c>
      <c r="O346" s="125">
        <v>0</v>
      </c>
      <c r="P346" s="125">
        <f>O346*H346</f>
        <v>0</v>
      </c>
      <c r="Q346" s="125">
        <v>0</v>
      </c>
      <c r="R346" s="125">
        <f>Q346*H346</f>
        <v>0</v>
      </c>
      <c r="S346" s="125">
        <v>0</v>
      </c>
      <c r="T346" s="126">
        <f>S346*H346</f>
        <v>0</v>
      </c>
      <c r="AR346" s="9" t="s">
        <v>104</v>
      </c>
      <c r="AT346" s="9" t="s">
        <v>99</v>
      </c>
      <c r="AU346" s="9" t="s">
        <v>67</v>
      </c>
      <c r="AY346" s="9" t="s">
        <v>105</v>
      </c>
      <c r="BE346" s="127">
        <f>IF(N346="základní",J346,0)</f>
        <v>392</v>
      </c>
      <c r="BF346" s="127">
        <f>IF(N346="snížená",J346,0)</f>
        <v>0</v>
      </c>
      <c r="BG346" s="127">
        <f>IF(N346="zákl. přenesená",J346,0)</f>
        <v>0</v>
      </c>
      <c r="BH346" s="127">
        <f>IF(N346="sníž. přenesená",J346,0)</f>
        <v>0</v>
      </c>
      <c r="BI346" s="127">
        <f>IF(N346="nulová",J346,0)</f>
        <v>0</v>
      </c>
      <c r="BJ346" s="9" t="s">
        <v>75</v>
      </c>
      <c r="BK346" s="127">
        <f>ROUND(I346*H346,2)</f>
        <v>392</v>
      </c>
      <c r="BL346" s="9" t="s">
        <v>104</v>
      </c>
      <c r="BM346" s="9" t="s">
        <v>772</v>
      </c>
    </row>
    <row r="347" spans="2:65" s="1" customFormat="1" ht="48.75">
      <c r="B347" s="23"/>
      <c r="C347" s="24"/>
      <c r="D347" s="128" t="s">
        <v>107</v>
      </c>
      <c r="E347" s="24"/>
      <c r="F347" s="129" t="s">
        <v>773</v>
      </c>
      <c r="G347" s="24"/>
      <c r="H347" s="24"/>
      <c r="I347" s="24"/>
      <c r="J347" s="24"/>
      <c r="K347" s="24"/>
      <c r="L347" s="27"/>
      <c r="M347" s="130"/>
      <c r="N347" s="50"/>
      <c r="O347" s="50"/>
      <c r="P347" s="50"/>
      <c r="Q347" s="50"/>
      <c r="R347" s="50"/>
      <c r="S347" s="50"/>
      <c r="T347" s="51"/>
      <c r="AT347" s="9" t="s">
        <v>107</v>
      </c>
      <c r="AU347" s="9" t="s">
        <v>67</v>
      </c>
    </row>
    <row r="348" spans="2:65" s="1" customFormat="1" ht="22.5" customHeight="1">
      <c r="B348" s="23"/>
      <c r="C348" s="118" t="s">
        <v>774</v>
      </c>
      <c r="D348" s="118" t="s">
        <v>99</v>
      </c>
      <c r="E348" s="119" t="s">
        <v>775</v>
      </c>
      <c r="F348" s="120" t="s">
        <v>776</v>
      </c>
      <c r="G348" s="121" t="s">
        <v>102</v>
      </c>
      <c r="H348" s="122">
        <v>1</v>
      </c>
      <c r="I348" s="123">
        <v>351</v>
      </c>
      <c r="J348" s="123">
        <f>ROUND(I348*H348,2)</f>
        <v>351</v>
      </c>
      <c r="K348" s="120" t="s">
        <v>103</v>
      </c>
      <c r="L348" s="27"/>
      <c r="M348" s="49" t="s">
        <v>1</v>
      </c>
      <c r="N348" s="124" t="s">
        <v>38</v>
      </c>
      <c r="O348" s="125">
        <v>0</v>
      </c>
      <c r="P348" s="125">
        <f>O348*H348</f>
        <v>0</v>
      </c>
      <c r="Q348" s="125">
        <v>0</v>
      </c>
      <c r="R348" s="125">
        <f>Q348*H348</f>
        <v>0</v>
      </c>
      <c r="S348" s="125">
        <v>0</v>
      </c>
      <c r="T348" s="126">
        <f>S348*H348</f>
        <v>0</v>
      </c>
      <c r="AR348" s="9" t="s">
        <v>104</v>
      </c>
      <c r="AT348" s="9" t="s">
        <v>99</v>
      </c>
      <c r="AU348" s="9" t="s">
        <v>67</v>
      </c>
      <c r="AY348" s="9" t="s">
        <v>105</v>
      </c>
      <c r="BE348" s="127">
        <f>IF(N348="základní",J348,0)</f>
        <v>351</v>
      </c>
      <c r="BF348" s="127">
        <f>IF(N348="snížená",J348,0)</f>
        <v>0</v>
      </c>
      <c r="BG348" s="127">
        <f>IF(N348="zákl. přenesená",J348,0)</f>
        <v>0</v>
      </c>
      <c r="BH348" s="127">
        <f>IF(N348="sníž. přenesená",J348,0)</f>
        <v>0</v>
      </c>
      <c r="BI348" s="127">
        <f>IF(N348="nulová",J348,0)</f>
        <v>0</v>
      </c>
      <c r="BJ348" s="9" t="s">
        <v>75</v>
      </c>
      <c r="BK348" s="127">
        <f>ROUND(I348*H348,2)</f>
        <v>351</v>
      </c>
      <c r="BL348" s="9" t="s">
        <v>104</v>
      </c>
      <c r="BM348" s="9" t="s">
        <v>777</v>
      </c>
    </row>
    <row r="349" spans="2:65" s="1" customFormat="1" ht="48.75">
      <c r="B349" s="23"/>
      <c r="C349" s="24"/>
      <c r="D349" s="128" t="s">
        <v>107</v>
      </c>
      <c r="E349" s="24"/>
      <c r="F349" s="129" t="s">
        <v>778</v>
      </c>
      <c r="G349" s="24"/>
      <c r="H349" s="24"/>
      <c r="I349" s="24"/>
      <c r="J349" s="24"/>
      <c r="K349" s="24"/>
      <c r="L349" s="27"/>
      <c r="M349" s="130"/>
      <c r="N349" s="50"/>
      <c r="O349" s="50"/>
      <c r="P349" s="50"/>
      <c r="Q349" s="50"/>
      <c r="R349" s="50"/>
      <c r="S349" s="50"/>
      <c r="T349" s="51"/>
      <c r="AT349" s="9" t="s">
        <v>107</v>
      </c>
      <c r="AU349" s="9" t="s">
        <v>67</v>
      </c>
    </row>
    <row r="350" spans="2:65" s="1" customFormat="1" ht="22.5" customHeight="1">
      <c r="B350" s="23"/>
      <c r="C350" s="118" t="s">
        <v>779</v>
      </c>
      <c r="D350" s="118" t="s">
        <v>99</v>
      </c>
      <c r="E350" s="119" t="s">
        <v>780</v>
      </c>
      <c r="F350" s="120" t="s">
        <v>781</v>
      </c>
      <c r="G350" s="121" t="s">
        <v>102</v>
      </c>
      <c r="H350" s="122">
        <v>1</v>
      </c>
      <c r="I350" s="123">
        <v>482</v>
      </c>
      <c r="J350" s="123">
        <f>ROUND(I350*H350,2)</f>
        <v>482</v>
      </c>
      <c r="K350" s="120" t="s">
        <v>103</v>
      </c>
      <c r="L350" s="27"/>
      <c r="M350" s="49" t="s">
        <v>1</v>
      </c>
      <c r="N350" s="124" t="s">
        <v>38</v>
      </c>
      <c r="O350" s="125">
        <v>0</v>
      </c>
      <c r="P350" s="125">
        <f>O350*H350</f>
        <v>0</v>
      </c>
      <c r="Q350" s="125">
        <v>0</v>
      </c>
      <c r="R350" s="125">
        <f>Q350*H350</f>
        <v>0</v>
      </c>
      <c r="S350" s="125">
        <v>0</v>
      </c>
      <c r="T350" s="126">
        <f>S350*H350</f>
        <v>0</v>
      </c>
      <c r="AR350" s="9" t="s">
        <v>104</v>
      </c>
      <c r="AT350" s="9" t="s">
        <v>99</v>
      </c>
      <c r="AU350" s="9" t="s">
        <v>67</v>
      </c>
      <c r="AY350" s="9" t="s">
        <v>105</v>
      </c>
      <c r="BE350" s="127">
        <f>IF(N350="základní",J350,0)</f>
        <v>482</v>
      </c>
      <c r="BF350" s="127">
        <f>IF(N350="snížená",J350,0)</f>
        <v>0</v>
      </c>
      <c r="BG350" s="127">
        <f>IF(N350="zákl. přenesená",J350,0)</f>
        <v>0</v>
      </c>
      <c r="BH350" s="127">
        <f>IF(N350="sníž. přenesená",J350,0)</f>
        <v>0</v>
      </c>
      <c r="BI350" s="127">
        <f>IF(N350="nulová",J350,0)</f>
        <v>0</v>
      </c>
      <c r="BJ350" s="9" t="s">
        <v>75</v>
      </c>
      <c r="BK350" s="127">
        <f>ROUND(I350*H350,2)</f>
        <v>482</v>
      </c>
      <c r="BL350" s="9" t="s">
        <v>104</v>
      </c>
      <c r="BM350" s="9" t="s">
        <v>782</v>
      </c>
    </row>
    <row r="351" spans="2:65" s="1" customFormat="1" ht="48.75">
      <c r="B351" s="23"/>
      <c r="C351" s="24"/>
      <c r="D351" s="128" t="s">
        <v>107</v>
      </c>
      <c r="E351" s="24"/>
      <c r="F351" s="129" t="s">
        <v>783</v>
      </c>
      <c r="G351" s="24"/>
      <c r="H351" s="24"/>
      <c r="I351" s="24"/>
      <c r="J351" s="24"/>
      <c r="K351" s="24"/>
      <c r="L351" s="27"/>
      <c r="M351" s="130"/>
      <c r="N351" s="50"/>
      <c r="O351" s="50"/>
      <c r="P351" s="50"/>
      <c r="Q351" s="50"/>
      <c r="R351" s="50"/>
      <c r="S351" s="50"/>
      <c r="T351" s="51"/>
      <c r="AT351" s="9" t="s">
        <v>107</v>
      </c>
      <c r="AU351" s="9" t="s">
        <v>67</v>
      </c>
    </row>
    <row r="352" spans="2:65" s="1" customFormat="1" ht="22.5" customHeight="1">
      <c r="B352" s="23"/>
      <c r="C352" s="118" t="s">
        <v>784</v>
      </c>
      <c r="D352" s="118" t="s">
        <v>99</v>
      </c>
      <c r="E352" s="119" t="s">
        <v>785</v>
      </c>
      <c r="F352" s="120" t="s">
        <v>786</v>
      </c>
      <c r="G352" s="121" t="s">
        <v>102</v>
      </c>
      <c r="H352" s="122">
        <v>1</v>
      </c>
      <c r="I352" s="123">
        <v>431</v>
      </c>
      <c r="J352" s="123">
        <f>ROUND(I352*H352,2)</f>
        <v>431</v>
      </c>
      <c r="K352" s="120" t="s">
        <v>103</v>
      </c>
      <c r="L352" s="27"/>
      <c r="M352" s="49" t="s">
        <v>1</v>
      </c>
      <c r="N352" s="124" t="s">
        <v>38</v>
      </c>
      <c r="O352" s="125">
        <v>0</v>
      </c>
      <c r="P352" s="125">
        <f>O352*H352</f>
        <v>0</v>
      </c>
      <c r="Q352" s="125">
        <v>0</v>
      </c>
      <c r="R352" s="125">
        <f>Q352*H352</f>
        <v>0</v>
      </c>
      <c r="S352" s="125">
        <v>0</v>
      </c>
      <c r="T352" s="126">
        <f>S352*H352</f>
        <v>0</v>
      </c>
      <c r="AR352" s="9" t="s">
        <v>104</v>
      </c>
      <c r="AT352" s="9" t="s">
        <v>99</v>
      </c>
      <c r="AU352" s="9" t="s">
        <v>67</v>
      </c>
      <c r="AY352" s="9" t="s">
        <v>105</v>
      </c>
      <c r="BE352" s="127">
        <f>IF(N352="základní",J352,0)</f>
        <v>431</v>
      </c>
      <c r="BF352" s="127">
        <f>IF(N352="snížená",J352,0)</f>
        <v>0</v>
      </c>
      <c r="BG352" s="127">
        <f>IF(N352="zákl. přenesená",J352,0)</f>
        <v>0</v>
      </c>
      <c r="BH352" s="127">
        <f>IF(N352="sníž. přenesená",J352,0)</f>
        <v>0</v>
      </c>
      <c r="BI352" s="127">
        <f>IF(N352="nulová",J352,0)</f>
        <v>0</v>
      </c>
      <c r="BJ352" s="9" t="s">
        <v>75</v>
      </c>
      <c r="BK352" s="127">
        <f>ROUND(I352*H352,2)</f>
        <v>431</v>
      </c>
      <c r="BL352" s="9" t="s">
        <v>104</v>
      </c>
      <c r="BM352" s="9" t="s">
        <v>787</v>
      </c>
    </row>
    <row r="353" spans="2:65" s="1" customFormat="1" ht="48.75">
      <c r="B353" s="23"/>
      <c r="C353" s="24"/>
      <c r="D353" s="128" t="s">
        <v>107</v>
      </c>
      <c r="E353" s="24"/>
      <c r="F353" s="129" t="s">
        <v>788</v>
      </c>
      <c r="G353" s="24"/>
      <c r="H353" s="24"/>
      <c r="I353" s="24"/>
      <c r="J353" s="24"/>
      <c r="K353" s="24"/>
      <c r="L353" s="27"/>
      <c r="M353" s="130"/>
      <c r="N353" s="50"/>
      <c r="O353" s="50"/>
      <c r="P353" s="50"/>
      <c r="Q353" s="50"/>
      <c r="R353" s="50"/>
      <c r="S353" s="50"/>
      <c r="T353" s="51"/>
      <c r="AT353" s="9" t="s">
        <v>107</v>
      </c>
      <c r="AU353" s="9" t="s">
        <v>67</v>
      </c>
    </row>
    <row r="354" spans="2:65" s="1" customFormat="1" ht="22.5" customHeight="1">
      <c r="B354" s="23"/>
      <c r="C354" s="118" t="s">
        <v>789</v>
      </c>
      <c r="D354" s="118" t="s">
        <v>99</v>
      </c>
      <c r="E354" s="119" t="s">
        <v>790</v>
      </c>
      <c r="F354" s="120" t="s">
        <v>791</v>
      </c>
      <c r="G354" s="121" t="s">
        <v>102</v>
      </c>
      <c r="H354" s="122">
        <v>1</v>
      </c>
      <c r="I354" s="123">
        <v>385</v>
      </c>
      <c r="J354" s="123">
        <f>ROUND(I354*H354,2)</f>
        <v>385</v>
      </c>
      <c r="K354" s="120" t="s">
        <v>103</v>
      </c>
      <c r="L354" s="27"/>
      <c r="M354" s="49" t="s">
        <v>1</v>
      </c>
      <c r="N354" s="124" t="s">
        <v>38</v>
      </c>
      <c r="O354" s="125">
        <v>0</v>
      </c>
      <c r="P354" s="125">
        <f>O354*H354</f>
        <v>0</v>
      </c>
      <c r="Q354" s="125">
        <v>0</v>
      </c>
      <c r="R354" s="125">
        <f>Q354*H354</f>
        <v>0</v>
      </c>
      <c r="S354" s="125">
        <v>0</v>
      </c>
      <c r="T354" s="126">
        <f>S354*H354</f>
        <v>0</v>
      </c>
      <c r="AR354" s="9" t="s">
        <v>104</v>
      </c>
      <c r="AT354" s="9" t="s">
        <v>99</v>
      </c>
      <c r="AU354" s="9" t="s">
        <v>67</v>
      </c>
      <c r="AY354" s="9" t="s">
        <v>105</v>
      </c>
      <c r="BE354" s="127">
        <f>IF(N354="základní",J354,0)</f>
        <v>385</v>
      </c>
      <c r="BF354" s="127">
        <f>IF(N354="snížená",J354,0)</f>
        <v>0</v>
      </c>
      <c r="BG354" s="127">
        <f>IF(N354="zákl. přenesená",J354,0)</f>
        <v>0</v>
      </c>
      <c r="BH354" s="127">
        <f>IF(N354="sníž. přenesená",J354,0)</f>
        <v>0</v>
      </c>
      <c r="BI354" s="127">
        <f>IF(N354="nulová",J354,0)</f>
        <v>0</v>
      </c>
      <c r="BJ354" s="9" t="s">
        <v>75</v>
      </c>
      <c r="BK354" s="127">
        <f>ROUND(I354*H354,2)</f>
        <v>385</v>
      </c>
      <c r="BL354" s="9" t="s">
        <v>104</v>
      </c>
      <c r="BM354" s="9" t="s">
        <v>792</v>
      </c>
    </row>
    <row r="355" spans="2:65" s="1" customFormat="1" ht="48.75">
      <c r="B355" s="23"/>
      <c r="C355" s="24"/>
      <c r="D355" s="128" t="s">
        <v>107</v>
      </c>
      <c r="E355" s="24"/>
      <c r="F355" s="129" t="s">
        <v>793</v>
      </c>
      <c r="G355" s="24"/>
      <c r="H355" s="24"/>
      <c r="I355" s="24"/>
      <c r="J355" s="24"/>
      <c r="K355" s="24"/>
      <c r="L355" s="27"/>
      <c r="M355" s="130"/>
      <c r="N355" s="50"/>
      <c r="O355" s="50"/>
      <c r="P355" s="50"/>
      <c r="Q355" s="50"/>
      <c r="R355" s="50"/>
      <c r="S355" s="50"/>
      <c r="T355" s="51"/>
      <c r="AT355" s="9" t="s">
        <v>107</v>
      </c>
      <c r="AU355" s="9" t="s">
        <v>67</v>
      </c>
    </row>
    <row r="356" spans="2:65" s="1" customFormat="1" ht="22.5" customHeight="1">
      <c r="B356" s="23"/>
      <c r="C356" s="118" t="s">
        <v>794</v>
      </c>
      <c r="D356" s="118" t="s">
        <v>99</v>
      </c>
      <c r="E356" s="119" t="s">
        <v>795</v>
      </c>
      <c r="F356" s="120" t="s">
        <v>796</v>
      </c>
      <c r="G356" s="121" t="s">
        <v>136</v>
      </c>
      <c r="H356" s="122">
        <v>1</v>
      </c>
      <c r="I356" s="123">
        <v>155</v>
      </c>
      <c r="J356" s="123">
        <f>ROUND(I356*H356,2)</f>
        <v>155</v>
      </c>
      <c r="K356" s="120" t="s">
        <v>103</v>
      </c>
      <c r="L356" s="27"/>
      <c r="M356" s="49" t="s">
        <v>1</v>
      </c>
      <c r="N356" s="124" t="s">
        <v>38</v>
      </c>
      <c r="O356" s="125">
        <v>0</v>
      </c>
      <c r="P356" s="125">
        <f>O356*H356</f>
        <v>0</v>
      </c>
      <c r="Q356" s="125">
        <v>0</v>
      </c>
      <c r="R356" s="125">
        <f>Q356*H356</f>
        <v>0</v>
      </c>
      <c r="S356" s="125">
        <v>0</v>
      </c>
      <c r="T356" s="126">
        <f>S356*H356</f>
        <v>0</v>
      </c>
      <c r="AR356" s="9" t="s">
        <v>104</v>
      </c>
      <c r="AT356" s="9" t="s">
        <v>99</v>
      </c>
      <c r="AU356" s="9" t="s">
        <v>67</v>
      </c>
      <c r="AY356" s="9" t="s">
        <v>105</v>
      </c>
      <c r="BE356" s="127">
        <f>IF(N356="základní",J356,0)</f>
        <v>155</v>
      </c>
      <c r="BF356" s="127">
        <f>IF(N356="snížená",J356,0)</f>
        <v>0</v>
      </c>
      <c r="BG356" s="127">
        <f>IF(N356="zákl. přenesená",J356,0)</f>
        <v>0</v>
      </c>
      <c r="BH356" s="127">
        <f>IF(N356="sníž. přenesená",J356,0)</f>
        <v>0</v>
      </c>
      <c r="BI356" s="127">
        <f>IF(N356="nulová",J356,0)</f>
        <v>0</v>
      </c>
      <c r="BJ356" s="9" t="s">
        <v>75</v>
      </c>
      <c r="BK356" s="127">
        <f>ROUND(I356*H356,2)</f>
        <v>155</v>
      </c>
      <c r="BL356" s="9" t="s">
        <v>104</v>
      </c>
      <c r="BM356" s="9" t="s">
        <v>797</v>
      </c>
    </row>
    <row r="357" spans="2:65" s="1" customFormat="1" ht="19.5">
      <c r="B357" s="23"/>
      <c r="C357" s="24"/>
      <c r="D357" s="128" t="s">
        <v>107</v>
      </c>
      <c r="E357" s="24"/>
      <c r="F357" s="129" t="s">
        <v>798</v>
      </c>
      <c r="G357" s="24"/>
      <c r="H357" s="24"/>
      <c r="I357" s="24"/>
      <c r="J357" s="24"/>
      <c r="K357" s="24"/>
      <c r="L357" s="27"/>
      <c r="M357" s="130"/>
      <c r="N357" s="50"/>
      <c r="O357" s="50"/>
      <c r="P357" s="50"/>
      <c r="Q357" s="50"/>
      <c r="R357" s="50"/>
      <c r="S357" s="50"/>
      <c r="T357" s="51"/>
      <c r="AT357" s="9" t="s">
        <v>107</v>
      </c>
      <c r="AU357" s="9" t="s">
        <v>67</v>
      </c>
    </row>
    <row r="358" spans="2:65" s="1" customFormat="1" ht="22.5" customHeight="1">
      <c r="B358" s="23"/>
      <c r="C358" s="118" t="s">
        <v>799</v>
      </c>
      <c r="D358" s="118" t="s">
        <v>99</v>
      </c>
      <c r="E358" s="119" t="s">
        <v>800</v>
      </c>
      <c r="F358" s="120" t="s">
        <v>801</v>
      </c>
      <c r="G358" s="121" t="s">
        <v>136</v>
      </c>
      <c r="H358" s="122">
        <v>1</v>
      </c>
      <c r="I358" s="123">
        <v>90.4</v>
      </c>
      <c r="J358" s="123">
        <f>ROUND(I358*H358,2)</f>
        <v>90.4</v>
      </c>
      <c r="K358" s="120" t="s">
        <v>103</v>
      </c>
      <c r="L358" s="27"/>
      <c r="M358" s="49" t="s">
        <v>1</v>
      </c>
      <c r="N358" s="124" t="s">
        <v>38</v>
      </c>
      <c r="O358" s="125">
        <v>0</v>
      </c>
      <c r="P358" s="125">
        <f>O358*H358</f>
        <v>0</v>
      </c>
      <c r="Q358" s="125">
        <v>0</v>
      </c>
      <c r="R358" s="125">
        <f>Q358*H358</f>
        <v>0</v>
      </c>
      <c r="S358" s="125">
        <v>0</v>
      </c>
      <c r="T358" s="126">
        <f>S358*H358</f>
        <v>0</v>
      </c>
      <c r="AR358" s="9" t="s">
        <v>104</v>
      </c>
      <c r="AT358" s="9" t="s">
        <v>99</v>
      </c>
      <c r="AU358" s="9" t="s">
        <v>67</v>
      </c>
      <c r="AY358" s="9" t="s">
        <v>105</v>
      </c>
      <c r="BE358" s="127">
        <f>IF(N358="základní",J358,0)</f>
        <v>90.4</v>
      </c>
      <c r="BF358" s="127">
        <f>IF(N358="snížená",J358,0)</f>
        <v>0</v>
      </c>
      <c r="BG358" s="127">
        <f>IF(N358="zákl. přenesená",J358,0)</f>
        <v>0</v>
      </c>
      <c r="BH358" s="127">
        <f>IF(N358="sníž. přenesená",J358,0)</f>
        <v>0</v>
      </c>
      <c r="BI358" s="127">
        <f>IF(N358="nulová",J358,0)</f>
        <v>0</v>
      </c>
      <c r="BJ358" s="9" t="s">
        <v>75</v>
      </c>
      <c r="BK358" s="127">
        <f>ROUND(I358*H358,2)</f>
        <v>90.4</v>
      </c>
      <c r="BL358" s="9" t="s">
        <v>104</v>
      </c>
      <c r="BM358" s="9" t="s">
        <v>802</v>
      </c>
    </row>
    <row r="359" spans="2:65" s="1" customFormat="1" ht="19.5">
      <c r="B359" s="23"/>
      <c r="C359" s="24"/>
      <c r="D359" s="128" t="s">
        <v>107</v>
      </c>
      <c r="E359" s="24"/>
      <c r="F359" s="129" t="s">
        <v>803</v>
      </c>
      <c r="G359" s="24"/>
      <c r="H359" s="24"/>
      <c r="I359" s="24"/>
      <c r="J359" s="24"/>
      <c r="K359" s="24"/>
      <c r="L359" s="27"/>
      <c r="M359" s="130"/>
      <c r="N359" s="50"/>
      <c r="O359" s="50"/>
      <c r="P359" s="50"/>
      <c r="Q359" s="50"/>
      <c r="R359" s="50"/>
      <c r="S359" s="50"/>
      <c r="T359" s="51"/>
      <c r="AT359" s="9" t="s">
        <v>107</v>
      </c>
      <c r="AU359" s="9" t="s">
        <v>67</v>
      </c>
    </row>
    <row r="360" spans="2:65" s="1" customFormat="1" ht="22.5" customHeight="1">
      <c r="B360" s="23"/>
      <c r="C360" s="118" t="s">
        <v>804</v>
      </c>
      <c r="D360" s="118" t="s">
        <v>99</v>
      </c>
      <c r="E360" s="119" t="s">
        <v>805</v>
      </c>
      <c r="F360" s="120" t="s">
        <v>806</v>
      </c>
      <c r="G360" s="121" t="s">
        <v>102</v>
      </c>
      <c r="H360" s="122">
        <v>1</v>
      </c>
      <c r="I360" s="123">
        <v>380</v>
      </c>
      <c r="J360" s="123">
        <f>ROUND(I360*H360,2)</f>
        <v>380</v>
      </c>
      <c r="K360" s="120" t="s">
        <v>103</v>
      </c>
      <c r="L360" s="27"/>
      <c r="M360" s="49" t="s">
        <v>1</v>
      </c>
      <c r="N360" s="124" t="s">
        <v>38</v>
      </c>
      <c r="O360" s="125">
        <v>0</v>
      </c>
      <c r="P360" s="125">
        <f>O360*H360</f>
        <v>0</v>
      </c>
      <c r="Q360" s="125">
        <v>0</v>
      </c>
      <c r="R360" s="125">
        <f>Q360*H360</f>
        <v>0</v>
      </c>
      <c r="S360" s="125">
        <v>0</v>
      </c>
      <c r="T360" s="126">
        <f>S360*H360</f>
        <v>0</v>
      </c>
      <c r="AR360" s="9" t="s">
        <v>104</v>
      </c>
      <c r="AT360" s="9" t="s">
        <v>99</v>
      </c>
      <c r="AU360" s="9" t="s">
        <v>67</v>
      </c>
      <c r="AY360" s="9" t="s">
        <v>105</v>
      </c>
      <c r="BE360" s="127">
        <f>IF(N360="základní",J360,0)</f>
        <v>380</v>
      </c>
      <c r="BF360" s="127">
        <f>IF(N360="snížená",J360,0)</f>
        <v>0</v>
      </c>
      <c r="BG360" s="127">
        <f>IF(N360="zákl. přenesená",J360,0)</f>
        <v>0</v>
      </c>
      <c r="BH360" s="127">
        <f>IF(N360="sníž. přenesená",J360,0)</f>
        <v>0</v>
      </c>
      <c r="BI360" s="127">
        <f>IF(N360="nulová",J360,0)</f>
        <v>0</v>
      </c>
      <c r="BJ360" s="9" t="s">
        <v>75</v>
      </c>
      <c r="BK360" s="127">
        <f>ROUND(I360*H360,2)</f>
        <v>380</v>
      </c>
      <c r="BL360" s="9" t="s">
        <v>104</v>
      </c>
      <c r="BM360" s="9" t="s">
        <v>807</v>
      </c>
    </row>
    <row r="361" spans="2:65" s="1" customFormat="1" ht="39">
      <c r="B361" s="23"/>
      <c r="C361" s="24"/>
      <c r="D361" s="128" t="s">
        <v>107</v>
      </c>
      <c r="E361" s="24"/>
      <c r="F361" s="129" t="s">
        <v>808</v>
      </c>
      <c r="G361" s="24"/>
      <c r="H361" s="24"/>
      <c r="I361" s="24"/>
      <c r="J361" s="24"/>
      <c r="K361" s="24"/>
      <c r="L361" s="27"/>
      <c r="M361" s="130"/>
      <c r="N361" s="50"/>
      <c r="O361" s="50"/>
      <c r="P361" s="50"/>
      <c r="Q361" s="50"/>
      <c r="R361" s="50"/>
      <c r="S361" s="50"/>
      <c r="T361" s="51"/>
      <c r="AT361" s="9" t="s">
        <v>107</v>
      </c>
      <c r="AU361" s="9" t="s">
        <v>67</v>
      </c>
    </row>
    <row r="362" spans="2:65" s="1" customFormat="1" ht="22.5" customHeight="1">
      <c r="B362" s="23"/>
      <c r="C362" s="118" t="s">
        <v>809</v>
      </c>
      <c r="D362" s="118" t="s">
        <v>99</v>
      </c>
      <c r="E362" s="119" t="s">
        <v>810</v>
      </c>
      <c r="F362" s="120" t="s">
        <v>811</v>
      </c>
      <c r="G362" s="121" t="s">
        <v>102</v>
      </c>
      <c r="H362" s="122">
        <v>1</v>
      </c>
      <c r="I362" s="123">
        <v>306</v>
      </c>
      <c r="J362" s="123">
        <f>ROUND(I362*H362,2)</f>
        <v>306</v>
      </c>
      <c r="K362" s="120" t="s">
        <v>103</v>
      </c>
      <c r="L362" s="27"/>
      <c r="M362" s="49" t="s">
        <v>1</v>
      </c>
      <c r="N362" s="124" t="s">
        <v>38</v>
      </c>
      <c r="O362" s="125">
        <v>0</v>
      </c>
      <c r="P362" s="125">
        <f>O362*H362</f>
        <v>0</v>
      </c>
      <c r="Q362" s="125">
        <v>0</v>
      </c>
      <c r="R362" s="125">
        <f>Q362*H362</f>
        <v>0</v>
      </c>
      <c r="S362" s="125">
        <v>0</v>
      </c>
      <c r="T362" s="126">
        <f>S362*H362</f>
        <v>0</v>
      </c>
      <c r="AR362" s="9" t="s">
        <v>104</v>
      </c>
      <c r="AT362" s="9" t="s">
        <v>99</v>
      </c>
      <c r="AU362" s="9" t="s">
        <v>67</v>
      </c>
      <c r="AY362" s="9" t="s">
        <v>105</v>
      </c>
      <c r="BE362" s="127">
        <f>IF(N362="základní",J362,0)</f>
        <v>306</v>
      </c>
      <c r="BF362" s="127">
        <f>IF(N362="snížená",J362,0)</f>
        <v>0</v>
      </c>
      <c r="BG362" s="127">
        <f>IF(N362="zákl. přenesená",J362,0)</f>
        <v>0</v>
      </c>
      <c r="BH362" s="127">
        <f>IF(N362="sníž. přenesená",J362,0)</f>
        <v>0</v>
      </c>
      <c r="BI362" s="127">
        <f>IF(N362="nulová",J362,0)</f>
        <v>0</v>
      </c>
      <c r="BJ362" s="9" t="s">
        <v>75</v>
      </c>
      <c r="BK362" s="127">
        <f>ROUND(I362*H362,2)</f>
        <v>306</v>
      </c>
      <c r="BL362" s="9" t="s">
        <v>104</v>
      </c>
      <c r="BM362" s="9" t="s">
        <v>812</v>
      </c>
    </row>
    <row r="363" spans="2:65" s="1" customFormat="1" ht="19.5">
      <c r="B363" s="23"/>
      <c r="C363" s="24"/>
      <c r="D363" s="128" t="s">
        <v>107</v>
      </c>
      <c r="E363" s="24"/>
      <c r="F363" s="129" t="s">
        <v>813</v>
      </c>
      <c r="G363" s="24"/>
      <c r="H363" s="24"/>
      <c r="I363" s="24"/>
      <c r="J363" s="24"/>
      <c r="K363" s="24"/>
      <c r="L363" s="27"/>
      <c r="M363" s="130"/>
      <c r="N363" s="50"/>
      <c r="O363" s="50"/>
      <c r="P363" s="50"/>
      <c r="Q363" s="50"/>
      <c r="R363" s="50"/>
      <c r="S363" s="50"/>
      <c r="T363" s="51"/>
      <c r="AT363" s="9" t="s">
        <v>107</v>
      </c>
      <c r="AU363" s="9" t="s">
        <v>67</v>
      </c>
    </row>
    <row r="364" spans="2:65" s="1" customFormat="1" ht="22.5" customHeight="1">
      <c r="B364" s="23"/>
      <c r="C364" s="118" t="s">
        <v>814</v>
      </c>
      <c r="D364" s="118" t="s">
        <v>99</v>
      </c>
      <c r="E364" s="119" t="s">
        <v>815</v>
      </c>
      <c r="F364" s="120" t="s">
        <v>816</v>
      </c>
      <c r="G364" s="121" t="s">
        <v>102</v>
      </c>
      <c r="H364" s="122">
        <v>1</v>
      </c>
      <c r="I364" s="123">
        <v>411</v>
      </c>
      <c r="J364" s="123">
        <f>ROUND(I364*H364,2)</f>
        <v>411</v>
      </c>
      <c r="K364" s="120" t="s">
        <v>103</v>
      </c>
      <c r="L364" s="27"/>
      <c r="M364" s="49" t="s">
        <v>1</v>
      </c>
      <c r="N364" s="124" t="s">
        <v>38</v>
      </c>
      <c r="O364" s="125">
        <v>0</v>
      </c>
      <c r="P364" s="125">
        <f>O364*H364</f>
        <v>0</v>
      </c>
      <c r="Q364" s="125">
        <v>0</v>
      </c>
      <c r="R364" s="125">
        <f>Q364*H364</f>
        <v>0</v>
      </c>
      <c r="S364" s="125">
        <v>0</v>
      </c>
      <c r="T364" s="126">
        <f>S364*H364</f>
        <v>0</v>
      </c>
      <c r="AR364" s="9" t="s">
        <v>104</v>
      </c>
      <c r="AT364" s="9" t="s">
        <v>99</v>
      </c>
      <c r="AU364" s="9" t="s">
        <v>67</v>
      </c>
      <c r="AY364" s="9" t="s">
        <v>105</v>
      </c>
      <c r="BE364" s="127">
        <f>IF(N364="základní",J364,0)</f>
        <v>411</v>
      </c>
      <c r="BF364" s="127">
        <f>IF(N364="snížená",J364,0)</f>
        <v>0</v>
      </c>
      <c r="BG364" s="127">
        <f>IF(N364="zákl. přenesená",J364,0)</f>
        <v>0</v>
      </c>
      <c r="BH364" s="127">
        <f>IF(N364="sníž. přenesená",J364,0)</f>
        <v>0</v>
      </c>
      <c r="BI364" s="127">
        <f>IF(N364="nulová",J364,0)</f>
        <v>0</v>
      </c>
      <c r="BJ364" s="9" t="s">
        <v>75</v>
      </c>
      <c r="BK364" s="127">
        <f>ROUND(I364*H364,2)</f>
        <v>411</v>
      </c>
      <c r="BL364" s="9" t="s">
        <v>104</v>
      </c>
      <c r="BM364" s="9" t="s">
        <v>817</v>
      </c>
    </row>
    <row r="365" spans="2:65" s="1" customFormat="1" ht="19.5">
      <c r="B365" s="23"/>
      <c r="C365" s="24"/>
      <c r="D365" s="128" t="s">
        <v>107</v>
      </c>
      <c r="E365" s="24"/>
      <c r="F365" s="129" t="s">
        <v>818</v>
      </c>
      <c r="G365" s="24"/>
      <c r="H365" s="24"/>
      <c r="I365" s="24"/>
      <c r="J365" s="24"/>
      <c r="K365" s="24"/>
      <c r="L365" s="27"/>
      <c r="M365" s="130"/>
      <c r="N365" s="50"/>
      <c r="O365" s="50"/>
      <c r="P365" s="50"/>
      <c r="Q365" s="50"/>
      <c r="R365" s="50"/>
      <c r="S365" s="50"/>
      <c r="T365" s="51"/>
      <c r="AT365" s="9" t="s">
        <v>107</v>
      </c>
      <c r="AU365" s="9" t="s">
        <v>67</v>
      </c>
    </row>
    <row r="366" spans="2:65" s="1" customFormat="1" ht="22.5" customHeight="1">
      <c r="B366" s="23"/>
      <c r="C366" s="118" t="s">
        <v>819</v>
      </c>
      <c r="D366" s="118" t="s">
        <v>99</v>
      </c>
      <c r="E366" s="119" t="s">
        <v>820</v>
      </c>
      <c r="F366" s="120" t="s">
        <v>821</v>
      </c>
      <c r="G366" s="121" t="s">
        <v>102</v>
      </c>
      <c r="H366" s="122">
        <v>1</v>
      </c>
      <c r="I366" s="123">
        <v>228</v>
      </c>
      <c r="J366" s="123">
        <f>ROUND(I366*H366,2)</f>
        <v>228</v>
      </c>
      <c r="K366" s="120" t="s">
        <v>103</v>
      </c>
      <c r="L366" s="27"/>
      <c r="M366" s="49" t="s">
        <v>1</v>
      </c>
      <c r="N366" s="124" t="s">
        <v>38</v>
      </c>
      <c r="O366" s="125">
        <v>0</v>
      </c>
      <c r="P366" s="125">
        <f>O366*H366</f>
        <v>0</v>
      </c>
      <c r="Q366" s="125">
        <v>0</v>
      </c>
      <c r="R366" s="125">
        <f>Q366*H366</f>
        <v>0</v>
      </c>
      <c r="S366" s="125">
        <v>0</v>
      </c>
      <c r="T366" s="126">
        <f>S366*H366</f>
        <v>0</v>
      </c>
      <c r="AR366" s="9" t="s">
        <v>104</v>
      </c>
      <c r="AT366" s="9" t="s">
        <v>99</v>
      </c>
      <c r="AU366" s="9" t="s">
        <v>67</v>
      </c>
      <c r="AY366" s="9" t="s">
        <v>105</v>
      </c>
      <c r="BE366" s="127">
        <f>IF(N366="základní",J366,0)</f>
        <v>228</v>
      </c>
      <c r="BF366" s="127">
        <f>IF(N366="snížená",J366,0)</f>
        <v>0</v>
      </c>
      <c r="BG366" s="127">
        <f>IF(N366="zákl. přenesená",J366,0)</f>
        <v>0</v>
      </c>
      <c r="BH366" s="127">
        <f>IF(N366="sníž. přenesená",J366,0)</f>
        <v>0</v>
      </c>
      <c r="BI366" s="127">
        <f>IF(N366="nulová",J366,0)</f>
        <v>0</v>
      </c>
      <c r="BJ366" s="9" t="s">
        <v>75</v>
      </c>
      <c r="BK366" s="127">
        <f>ROUND(I366*H366,2)</f>
        <v>228</v>
      </c>
      <c r="BL366" s="9" t="s">
        <v>104</v>
      </c>
      <c r="BM366" s="9" t="s">
        <v>822</v>
      </c>
    </row>
    <row r="367" spans="2:65" s="1" customFormat="1" ht="19.5">
      <c r="B367" s="23"/>
      <c r="C367" s="24"/>
      <c r="D367" s="128" t="s">
        <v>107</v>
      </c>
      <c r="E367" s="24"/>
      <c r="F367" s="129" t="s">
        <v>823</v>
      </c>
      <c r="G367" s="24"/>
      <c r="H367" s="24"/>
      <c r="I367" s="24"/>
      <c r="J367" s="24"/>
      <c r="K367" s="24"/>
      <c r="L367" s="27"/>
      <c r="M367" s="130"/>
      <c r="N367" s="50"/>
      <c r="O367" s="50"/>
      <c r="P367" s="50"/>
      <c r="Q367" s="50"/>
      <c r="R367" s="50"/>
      <c r="S367" s="50"/>
      <c r="T367" s="51"/>
      <c r="AT367" s="9" t="s">
        <v>107</v>
      </c>
      <c r="AU367" s="9" t="s">
        <v>67</v>
      </c>
    </row>
    <row r="368" spans="2:65" s="1" customFormat="1" ht="22.5" customHeight="1">
      <c r="B368" s="23"/>
      <c r="C368" s="118" t="s">
        <v>824</v>
      </c>
      <c r="D368" s="118" t="s">
        <v>99</v>
      </c>
      <c r="E368" s="119" t="s">
        <v>825</v>
      </c>
      <c r="F368" s="120" t="s">
        <v>826</v>
      </c>
      <c r="G368" s="121" t="s">
        <v>102</v>
      </c>
      <c r="H368" s="122">
        <v>1</v>
      </c>
      <c r="I368" s="123">
        <v>307</v>
      </c>
      <c r="J368" s="123">
        <f>ROUND(I368*H368,2)</f>
        <v>307</v>
      </c>
      <c r="K368" s="120" t="s">
        <v>103</v>
      </c>
      <c r="L368" s="27"/>
      <c r="M368" s="49" t="s">
        <v>1</v>
      </c>
      <c r="N368" s="124" t="s">
        <v>38</v>
      </c>
      <c r="O368" s="125">
        <v>0</v>
      </c>
      <c r="P368" s="125">
        <f>O368*H368</f>
        <v>0</v>
      </c>
      <c r="Q368" s="125">
        <v>0</v>
      </c>
      <c r="R368" s="125">
        <f>Q368*H368</f>
        <v>0</v>
      </c>
      <c r="S368" s="125">
        <v>0</v>
      </c>
      <c r="T368" s="126">
        <f>S368*H368</f>
        <v>0</v>
      </c>
      <c r="AR368" s="9" t="s">
        <v>104</v>
      </c>
      <c r="AT368" s="9" t="s">
        <v>99</v>
      </c>
      <c r="AU368" s="9" t="s">
        <v>67</v>
      </c>
      <c r="AY368" s="9" t="s">
        <v>105</v>
      </c>
      <c r="BE368" s="127">
        <f>IF(N368="základní",J368,0)</f>
        <v>307</v>
      </c>
      <c r="BF368" s="127">
        <f>IF(N368="snížená",J368,0)</f>
        <v>0</v>
      </c>
      <c r="BG368" s="127">
        <f>IF(N368="zákl. přenesená",J368,0)</f>
        <v>0</v>
      </c>
      <c r="BH368" s="127">
        <f>IF(N368="sníž. přenesená",J368,0)</f>
        <v>0</v>
      </c>
      <c r="BI368" s="127">
        <f>IF(N368="nulová",J368,0)</f>
        <v>0</v>
      </c>
      <c r="BJ368" s="9" t="s">
        <v>75</v>
      </c>
      <c r="BK368" s="127">
        <f>ROUND(I368*H368,2)</f>
        <v>307</v>
      </c>
      <c r="BL368" s="9" t="s">
        <v>104</v>
      </c>
      <c r="BM368" s="9" t="s">
        <v>827</v>
      </c>
    </row>
    <row r="369" spans="2:65" s="1" customFormat="1" ht="19.5">
      <c r="B369" s="23"/>
      <c r="C369" s="24"/>
      <c r="D369" s="128" t="s">
        <v>107</v>
      </c>
      <c r="E369" s="24"/>
      <c r="F369" s="129" t="s">
        <v>828</v>
      </c>
      <c r="G369" s="24"/>
      <c r="H369" s="24"/>
      <c r="I369" s="24"/>
      <c r="J369" s="24"/>
      <c r="K369" s="24"/>
      <c r="L369" s="27"/>
      <c r="M369" s="130"/>
      <c r="N369" s="50"/>
      <c r="O369" s="50"/>
      <c r="P369" s="50"/>
      <c r="Q369" s="50"/>
      <c r="R369" s="50"/>
      <c r="S369" s="50"/>
      <c r="T369" s="51"/>
      <c r="AT369" s="9" t="s">
        <v>107</v>
      </c>
      <c r="AU369" s="9" t="s">
        <v>67</v>
      </c>
    </row>
    <row r="370" spans="2:65" s="1" customFormat="1" ht="22.5" customHeight="1">
      <c r="B370" s="23"/>
      <c r="C370" s="118" t="s">
        <v>829</v>
      </c>
      <c r="D370" s="118" t="s">
        <v>99</v>
      </c>
      <c r="E370" s="119" t="s">
        <v>830</v>
      </c>
      <c r="F370" s="120" t="s">
        <v>831</v>
      </c>
      <c r="G370" s="121" t="s">
        <v>102</v>
      </c>
      <c r="H370" s="122">
        <v>1</v>
      </c>
      <c r="I370" s="123">
        <v>189</v>
      </c>
      <c r="J370" s="123">
        <f>ROUND(I370*H370,2)</f>
        <v>189</v>
      </c>
      <c r="K370" s="120" t="s">
        <v>103</v>
      </c>
      <c r="L370" s="27"/>
      <c r="M370" s="49" t="s">
        <v>1</v>
      </c>
      <c r="N370" s="124" t="s">
        <v>38</v>
      </c>
      <c r="O370" s="125">
        <v>0</v>
      </c>
      <c r="P370" s="125">
        <f>O370*H370</f>
        <v>0</v>
      </c>
      <c r="Q370" s="125">
        <v>0</v>
      </c>
      <c r="R370" s="125">
        <f>Q370*H370</f>
        <v>0</v>
      </c>
      <c r="S370" s="125">
        <v>0</v>
      </c>
      <c r="T370" s="126">
        <f>S370*H370</f>
        <v>0</v>
      </c>
      <c r="AR370" s="9" t="s">
        <v>104</v>
      </c>
      <c r="AT370" s="9" t="s">
        <v>99</v>
      </c>
      <c r="AU370" s="9" t="s">
        <v>67</v>
      </c>
      <c r="AY370" s="9" t="s">
        <v>105</v>
      </c>
      <c r="BE370" s="127">
        <f>IF(N370="základní",J370,0)</f>
        <v>189</v>
      </c>
      <c r="BF370" s="127">
        <f>IF(N370="snížená",J370,0)</f>
        <v>0</v>
      </c>
      <c r="BG370" s="127">
        <f>IF(N370="zákl. přenesená",J370,0)</f>
        <v>0</v>
      </c>
      <c r="BH370" s="127">
        <f>IF(N370="sníž. přenesená",J370,0)</f>
        <v>0</v>
      </c>
      <c r="BI370" s="127">
        <f>IF(N370="nulová",J370,0)</f>
        <v>0</v>
      </c>
      <c r="BJ370" s="9" t="s">
        <v>75</v>
      </c>
      <c r="BK370" s="127">
        <f>ROUND(I370*H370,2)</f>
        <v>189</v>
      </c>
      <c r="BL370" s="9" t="s">
        <v>104</v>
      </c>
      <c r="BM370" s="9" t="s">
        <v>832</v>
      </c>
    </row>
    <row r="371" spans="2:65" s="1" customFormat="1" ht="19.5">
      <c r="B371" s="23"/>
      <c r="C371" s="24"/>
      <c r="D371" s="128" t="s">
        <v>107</v>
      </c>
      <c r="E371" s="24"/>
      <c r="F371" s="129" t="s">
        <v>833</v>
      </c>
      <c r="G371" s="24"/>
      <c r="H371" s="24"/>
      <c r="I371" s="24"/>
      <c r="J371" s="24"/>
      <c r="K371" s="24"/>
      <c r="L371" s="27"/>
      <c r="M371" s="130"/>
      <c r="N371" s="50"/>
      <c r="O371" s="50"/>
      <c r="P371" s="50"/>
      <c r="Q371" s="50"/>
      <c r="R371" s="50"/>
      <c r="S371" s="50"/>
      <c r="T371" s="51"/>
      <c r="AT371" s="9" t="s">
        <v>107</v>
      </c>
      <c r="AU371" s="9" t="s">
        <v>67</v>
      </c>
    </row>
    <row r="372" spans="2:65" s="1" customFormat="1" ht="22.5" customHeight="1">
      <c r="B372" s="23"/>
      <c r="C372" s="118" t="s">
        <v>834</v>
      </c>
      <c r="D372" s="118" t="s">
        <v>99</v>
      </c>
      <c r="E372" s="119" t="s">
        <v>835</v>
      </c>
      <c r="F372" s="120" t="s">
        <v>836</v>
      </c>
      <c r="G372" s="121" t="s">
        <v>102</v>
      </c>
      <c r="H372" s="122">
        <v>1</v>
      </c>
      <c r="I372" s="123">
        <v>256</v>
      </c>
      <c r="J372" s="123">
        <f>ROUND(I372*H372,2)</f>
        <v>256</v>
      </c>
      <c r="K372" s="120" t="s">
        <v>103</v>
      </c>
      <c r="L372" s="27"/>
      <c r="M372" s="49" t="s">
        <v>1</v>
      </c>
      <c r="N372" s="124" t="s">
        <v>38</v>
      </c>
      <c r="O372" s="125">
        <v>0</v>
      </c>
      <c r="P372" s="125">
        <f>O372*H372</f>
        <v>0</v>
      </c>
      <c r="Q372" s="125">
        <v>0</v>
      </c>
      <c r="R372" s="125">
        <f>Q372*H372</f>
        <v>0</v>
      </c>
      <c r="S372" s="125">
        <v>0</v>
      </c>
      <c r="T372" s="126">
        <f>S372*H372</f>
        <v>0</v>
      </c>
      <c r="AR372" s="9" t="s">
        <v>104</v>
      </c>
      <c r="AT372" s="9" t="s">
        <v>99</v>
      </c>
      <c r="AU372" s="9" t="s">
        <v>67</v>
      </c>
      <c r="AY372" s="9" t="s">
        <v>105</v>
      </c>
      <c r="BE372" s="127">
        <f>IF(N372="základní",J372,0)</f>
        <v>256</v>
      </c>
      <c r="BF372" s="127">
        <f>IF(N372="snížená",J372,0)</f>
        <v>0</v>
      </c>
      <c r="BG372" s="127">
        <f>IF(N372="zákl. přenesená",J372,0)</f>
        <v>0</v>
      </c>
      <c r="BH372" s="127">
        <f>IF(N372="sníž. přenesená",J372,0)</f>
        <v>0</v>
      </c>
      <c r="BI372" s="127">
        <f>IF(N372="nulová",J372,0)</f>
        <v>0</v>
      </c>
      <c r="BJ372" s="9" t="s">
        <v>75</v>
      </c>
      <c r="BK372" s="127">
        <f>ROUND(I372*H372,2)</f>
        <v>256</v>
      </c>
      <c r="BL372" s="9" t="s">
        <v>104</v>
      </c>
      <c r="BM372" s="9" t="s">
        <v>837</v>
      </c>
    </row>
    <row r="373" spans="2:65" s="1" customFormat="1" ht="19.5">
      <c r="B373" s="23"/>
      <c r="C373" s="24"/>
      <c r="D373" s="128" t="s">
        <v>107</v>
      </c>
      <c r="E373" s="24"/>
      <c r="F373" s="129" t="s">
        <v>838</v>
      </c>
      <c r="G373" s="24"/>
      <c r="H373" s="24"/>
      <c r="I373" s="24"/>
      <c r="J373" s="24"/>
      <c r="K373" s="24"/>
      <c r="L373" s="27"/>
      <c r="M373" s="130"/>
      <c r="N373" s="50"/>
      <c r="O373" s="50"/>
      <c r="P373" s="50"/>
      <c r="Q373" s="50"/>
      <c r="R373" s="50"/>
      <c r="S373" s="50"/>
      <c r="T373" s="51"/>
      <c r="AT373" s="9" t="s">
        <v>107</v>
      </c>
      <c r="AU373" s="9" t="s">
        <v>67</v>
      </c>
    </row>
    <row r="374" spans="2:65" s="1" customFormat="1" ht="22.5" customHeight="1">
      <c r="B374" s="23"/>
      <c r="C374" s="118" t="s">
        <v>839</v>
      </c>
      <c r="D374" s="118" t="s">
        <v>99</v>
      </c>
      <c r="E374" s="119" t="s">
        <v>840</v>
      </c>
      <c r="F374" s="120" t="s">
        <v>841</v>
      </c>
      <c r="G374" s="121" t="s">
        <v>102</v>
      </c>
      <c r="H374" s="122">
        <v>1</v>
      </c>
      <c r="I374" s="123">
        <v>306</v>
      </c>
      <c r="J374" s="123">
        <f>ROUND(I374*H374,2)</f>
        <v>306</v>
      </c>
      <c r="K374" s="120" t="s">
        <v>103</v>
      </c>
      <c r="L374" s="27"/>
      <c r="M374" s="49" t="s">
        <v>1</v>
      </c>
      <c r="N374" s="124" t="s">
        <v>38</v>
      </c>
      <c r="O374" s="125">
        <v>0</v>
      </c>
      <c r="P374" s="125">
        <f>O374*H374</f>
        <v>0</v>
      </c>
      <c r="Q374" s="125">
        <v>0</v>
      </c>
      <c r="R374" s="125">
        <f>Q374*H374</f>
        <v>0</v>
      </c>
      <c r="S374" s="125">
        <v>0</v>
      </c>
      <c r="T374" s="126">
        <f>S374*H374</f>
        <v>0</v>
      </c>
      <c r="AR374" s="9" t="s">
        <v>104</v>
      </c>
      <c r="AT374" s="9" t="s">
        <v>99</v>
      </c>
      <c r="AU374" s="9" t="s">
        <v>67</v>
      </c>
      <c r="AY374" s="9" t="s">
        <v>105</v>
      </c>
      <c r="BE374" s="127">
        <f>IF(N374="základní",J374,0)</f>
        <v>306</v>
      </c>
      <c r="BF374" s="127">
        <f>IF(N374="snížená",J374,0)</f>
        <v>0</v>
      </c>
      <c r="BG374" s="127">
        <f>IF(N374="zákl. přenesená",J374,0)</f>
        <v>0</v>
      </c>
      <c r="BH374" s="127">
        <f>IF(N374="sníž. přenesená",J374,0)</f>
        <v>0</v>
      </c>
      <c r="BI374" s="127">
        <f>IF(N374="nulová",J374,0)</f>
        <v>0</v>
      </c>
      <c r="BJ374" s="9" t="s">
        <v>75</v>
      </c>
      <c r="BK374" s="127">
        <f>ROUND(I374*H374,2)</f>
        <v>306</v>
      </c>
      <c r="BL374" s="9" t="s">
        <v>104</v>
      </c>
      <c r="BM374" s="9" t="s">
        <v>842</v>
      </c>
    </row>
    <row r="375" spans="2:65" s="1" customFormat="1" ht="19.5">
      <c r="B375" s="23"/>
      <c r="C375" s="24"/>
      <c r="D375" s="128" t="s">
        <v>107</v>
      </c>
      <c r="E375" s="24"/>
      <c r="F375" s="129" t="s">
        <v>843</v>
      </c>
      <c r="G375" s="24"/>
      <c r="H375" s="24"/>
      <c r="I375" s="24"/>
      <c r="J375" s="24"/>
      <c r="K375" s="24"/>
      <c r="L375" s="27"/>
      <c r="M375" s="130"/>
      <c r="N375" s="50"/>
      <c r="O375" s="50"/>
      <c r="P375" s="50"/>
      <c r="Q375" s="50"/>
      <c r="R375" s="50"/>
      <c r="S375" s="50"/>
      <c r="T375" s="51"/>
      <c r="AT375" s="9" t="s">
        <v>107</v>
      </c>
      <c r="AU375" s="9" t="s">
        <v>67</v>
      </c>
    </row>
    <row r="376" spans="2:65" s="1" customFormat="1" ht="22.5" customHeight="1">
      <c r="B376" s="23"/>
      <c r="C376" s="118" t="s">
        <v>844</v>
      </c>
      <c r="D376" s="118" t="s">
        <v>99</v>
      </c>
      <c r="E376" s="119" t="s">
        <v>845</v>
      </c>
      <c r="F376" s="120" t="s">
        <v>846</v>
      </c>
      <c r="G376" s="121" t="s">
        <v>102</v>
      </c>
      <c r="H376" s="122">
        <v>1</v>
      </c>
      <c r="I376" s="123">
        <v>411</v>
      </c>
      <c r="J376" s="123">
        <f>ROUND(I376*H376,2)</f>
        <v>411</v>
      </c>
      <c r="K376" s="120" t="s">
        <v>103</v>
      </c>
      <c r="L376" s="27"/>
      <c r="M376" s="49" t="s">
        <v>1</v>
      </c>
      <c r="N376" s="124" t="s">
        <v>38</v>
      </c>
      <c r="O376" s="125">
        <v>0</v>
      </c>
      <c r="P376" s="125">
        <f>O376*H376</f>
        <v>0</v>
      </c>
      <c r="Q376" s="125">
        <v>0</v>
      </c>
      <c r="R376" s="125">
        <f>Q376*H376</f>
        <v>0</v>
      </c>
      <c r="S376" s="125">
        <v>0</v>
      </c>
      <c r="T376" s="126">
        <f>S376*H376</f>
        <v>0</v>
      </c>
      <c r="AR376" s="9" t="s">
        <v>104</v>
      </c>
      <c r="AT376" s="9" t="s">
        <v>99</v>
      </c>
      <c r="AU376" s="9" t="s">
        <v>67</v>
      </c>
      <c r="AY376" s="9" t="s">
        <v>105</v>
      </c>
      <c r="BE376" s="127">
        <f>IF(N376="základní",J376,0)</f>
        <v>411</v>
      </c>
      <c r="BF376" s="127">
        <f>IF(N376="snížená",J376,0)</f>
        <v>0</v>
      </c>
      <c r="BG376" s="127">
        <f>IF(N376="zákl. přenesená",J376,0)</f>
        <v>0</v>
      </c>
      <c r="BH376" s="127">
        <f>IF(N376="sníž. přenesená",J376,0)</f>
        <v>0</v>
      </c>
      <c r="BI376" s="127">
        <f>IF(N376="nulová",J376,0)</f>
        <v>0</v>
      </c>
      <c r="BJ376" s="9" t="s">
        <v>75</v>
      </c>
      <c r="BK376" s="127">
        <f>ROUND(I376*H376,2)</f>
        <v>411</v>
      </c>
      <c r="BL376" s="9" t="s">
        <v>104</v>
      </c>
      <c r="BM376" s="9" t="s">
        <v>847</v>
      </c>
    </row>
    <row r="377" spans="2:65" s="1" customFormat="1" ht="19.5">
      <c r="B377" s="23"/>
      <c r="C377" s="24"/>
      <c r="D377" s="128" t="s">
        <v>107</v>
      </c>
      <c r="E377" s="24"/>
      <c r="F377" s="129" t="s">
        <v>848</v>
      </c>
      <c r="G377" s="24"/>
      <c r="H377" s="24"/>
      <c r="I377" s="24"/>
      <c r="J377" s="24"/>
      <c r="K377" s="24"/>
      <c r="L377" s="27"/>
      <c r="M377" s="130"/>
      <c r="N377" s="50"/>
      <c r="O377" s="50"/>
      <c r="P377" s="50"/>
      <c r="Q377" s="50"/>
      <c r="R377" s="50"/>
      <c r="S377" s="50"/>
      <c r="T377" s="51"/>
      <c r="AT377" s="9" t="s">
        <v>107</v>
      </c>
      <c r="AU377" s="9" t="s">
        <v>67</v>
      </c>
    </row>
    <row r="378" spans="2:65" s="1" customFormat="1" ht="22.5" customHeight="1">
      <c r="B378" s="23"/>
      <c r="C378" s="118" t="s">
        <v>849</v>
      </c>
      <c r="D378" s="118" t="s">
        <v>99</v>
      </c>
      <c r="E378" s="119" t="s">
        <v>850</v>
      </c>
      <c r="F378" s="120" t="s">
        <v>851</v>
      </c>
      <c r="G378" s="121" t="s">
        <v>136</v>
      </c>
      <c r="H378" s="122">
        <v>1</v>
      </c>
      <c r="I378" s="123">
        <v>1380</v>
      </c>
      <c r="J378" s="123">
        <f>ROUND(I378*H378,2)</f>
        <v>1380</v>
      </c>
      <c r="K378" s="120" t="s">
        <v>103</v>
      </c>
      <c r="L378" s="27"/>
      <c r="M378" s="49" t="s">
        <v>1</v>
      </c>
      <c r="N378" s="124" t="s">
        <v>38</v>
      </c>
      <c r="O378" s="125">
        <v>0</v>
      </c>
      <c r="P378" s="125">
        <f>O378*H378</f>
        <v>0</v>
      </c>
      <c r="Q378" s="125">
        <v>0</v>
      </c>
      <c r="R378" s="125">
        <f>Q378*H378</f>
        <v>0</v>
      </c>
      <c r="S378" s="125">
        <v>0</v>
      </c>
      <c r="T378" s="126">
        <f>S378*H378</f>
        <v>0</v>
      </c>
      <c r="AR378" s="9" t="s">
        <v>104</v>
      </c>
      <c r="AT378" s="9" t="s">
        <v>99</v>
      </c>
      <c r="AU378" s="9" t="s">
        <v>67</v>
      </c>
      <c r="AY378" s="9" t="s">
        <v>105</v>
      </c>
      <c r="BE378" s="127">
        <f>IF(N378="základní",J378,0)</f>
        <v>1380</v>
      </c>
      <c r="BF378" s="127">
        <f>IF(N378="snížená",J378,0)</f>
        <v>0</v>
      </c>
      <c r="BG378" s="127">
        <f>IF(N378="zákl. přenesená",J378,0)</f>
        <v>0</v>
      </c>
      <c r="BH378" s="127">
        <f>IF(N378="sníž. přenesená",J378,0)</f>
        <v>0</v>
      </c>
      <c r="BI378" s="127">
        <f>IF(N378="nulová",J378,0)</f>
        <v>0</v>
      </c>
      <c r="BJ378" s="9" t="s">
        <v>75</v>
      </c>
      <c r="BK378" s="127">
        <f>ROUND(I378*H378,2)</f>
        <v>1380</v>
      </c>
      <c r="BL378" s="9" t="s">
        <v>104</v>
      </c>
      <c r="BM378" s="9" t="s">
        <v>852</v>
      </c>
    </row>
    <row r="379" spans="2:65" s="1" customFormat="1" ht="19.5">
      <c r="B379" s="23"/>
      <c r="C379" s="24"/>
      <c r="D379" s="128" t="s">
        <v>107</v>
      </c>
      <c r="E379" s="24"/>
      <c r="F379" s="129" t="s">
        <v>853</v>
      </c>
      <c r="G379" s="24"/>
      <c r="H379" s="24"/>
      <c r="I379" s="24"/>
      <c r="J379" s="24"/>
      <c r="K379" s="24"/>
      <c r="L379" s="27"/>
      <c r="M379" s="130"/>
      <c r="N379" s="50"/>
      <c r="O379" s="50"/>
      <c r="P379" s="50"/>
      <c r="Q379" s="50"/>
      <c r="R379" s="50"/>
      <c r="S379" s="50"/>
      <c r="T379" s="51"/>
      <c r="AT379" s="9" t="s">
        <v>107</v>
      </c>
      <c r="AU379" s="9" t="s">
        <v>67</v>
      </c>
    </row>
    <row r="380" spans="2:65" s="1" customFormat="1" ht="22.5" customHeight="1">
      <c r="B380" s="23"/>
      <c r="C380" s="118" t="s">
        <v>854</v>
      </c>
      <c r="D380" s="118" t="s">
        <v>99</v>
      </c>
      <c r="E380" s="119" t="s">
        <v>855</v>
      </c>
      <c r="F380" s="120" t="s">
        <v>856</v>
      </c>
      <c r="G380" s="121" t="s">
        <v>136</v>
      </c>
      <c r="H380" s="122">
        <v>1</v>
      </c>
      <c r="I380" s="123">
        <v>1910</v>
      </c>
      <c r="J380" s="123">
        <f>ROUND(I380*H380,2)</f>
        <v>1910</v>
      </c>
      <c r="K380" s="120" t="s">
        <v>103</v>
      </c>
      <c r="L380" s="27"/>
      <c r="M380" s="49" t="s">
        <v>1</v>
      </c>
      <c r="N380" s="124" t="s">
        <v>38</v>
      </c>
      <c r="O380" s="125">
        <v>0</v>
      </c>
      <c r="P380" s="125">
        <f>O380*H380</f>
        <v>0</v>
      </c>
      <c r="Q380" s="125">
        <v>0</v>
      </c>
      <c r="R380" s="125">
        <f>Q380*H380</f>
        <v>0</v>
      </c>
      <c r="S380" s="125">
        <v>0</v>
      </c>
      <c r="T380" s="126">
        <f>S380*H380</f>
        <v>0</v>
      </c>
      <c r="AR380" s="9" t="s">
        <v>104</v>
      </c>
      <c r="AT380" s="9" t="s">
        <v>99</v>
      </c>
      <c r="AU380" s="9" t="s">
        <v>67</v>
      </c>
      <c r="AY380" s="9" t="s">
        <v>105</v>
      </c>
      <c r="BE380" s="127">
        <f>IF(N380="základní",J380,0)</f>
        <v>1910</v>
      </c>
      <c r="BF380" s="127">
        <f>IF(N380="snížená",J380,0)</f>
        <v>0</v>
      </c>
      <c r="BG380" s="127">
        <f>IF(N380="zákl. přenesená",J380,0)</f>
        <v>0</v>
      </c>
      <c r="BH380" s="127">
        <f>IF(N380="sníž. přenesená",J380,0)</f>
        <v>0</v>
      </c>
      <c r="BI380" s="127">
        <f>IF(N380="nulová",J380,0)</f>
        <v>0</v>
      </c>
      <c r="BJ380" s="9" t="s">
        <v>75</v>
      </c>
      <c r="BK380" s="127">
        <f>ROUND(I380*H380,2)</f>
        <v>1910</v>
      </c>
      <c r="BL380" s="9" t="s">
        <v>104</v>
      </c>
      <c r="BM380" s="9" t="s">
        <v>857</v>
      </c>
    </row>
    <row r="381" spans="2:65" s="1" customFormat="1" ht="19.5">
      <c r="B381" s="23"/>
      <c r="C381" s="24"/>
      <c r="D381" s="128" t="s">
        <v>107</v>
      </c>
      <c r="E381" s="24"/>
      <c r="F381" s="129" t="s">
        <v>858</v>
      </c>
      <c r="G381" s="24"/>
      <c r="H381" s="24"/>
      <c r="I381" s="24"/>
      <c r="J381" s="24"/>
      <c r="K381" s="24"/>
      <c r="L381" s="27"/>
      <c r="M381" s="130"/>
      <c r="N381" s="50"/>
      <c r="O381" s="50"/>
      <c r="P381" s="50"/>
      <c r="Q381" s="50"/>
      <c r="R381" s="50"/>
      <c r="S381" s="50"/>
      <c r="T381" s="51"/>
      <c r="AT381" s="9" t="s">
        <v>107</v>
      </c>
      <c r="AU381" s="9" t="s">
        <v>67</v>
      </c>
    </row>
    <row r="382" spans="2:65" s="1" customFormat="1" ht="22.5" customHeight="1">
      <c r="B382" s="23"/>
      <c r="C382" s="118" t="s">
        <v>859</v>
      </c>
      <c r="D382" s="118" t="s">
        <v>99</v>
      </c>
      <c r="E382" s="119" t="s">
        <v>860</v>
      </c>
      <c r="F382" s="120" t="s">
        <v>861</v>
      </c>
      <c r="G382" s="121" t="s">
        <v>136</v>
      </c>
      <c r="H382" s="122">
        <v>1</v>
      </c>
      <c r="I382" s="123">
        <v>2300</v>
      </c>
      <c r="J382" s="123">
        <f>ROUND(I382*H382,2)</f>
        <v>2300</v>
      </c>
      <c r="K382" s="120" t="s">
        <v>103</v>
      </c>
      <c r="L382" s="27"/>
      <c r="M382" s="49" t="s">
        <v>1</v>
      </c>
      <c r="N382" s="124" t="s">
        <v>38</v>
      </c>
      <c r="O382" s="125">
        <v>0</v>
      </c>
      <c r="P382" s="125">
        <f>O382*H382</f>
        <v>0</v>
      </c>
      <c r="Q382" s="125">
        <v>0</v>
      </c>
      <c r="R382" s="125">
        <f>Q382*H382</f>
        <v>0</v>
      </c>
      <c r="S382" s="125">
        <v>0</v>
      </c>
      <c r="T382" s="126">
        <f>S382*H382</f>
        <v>0</v>
      </c>
      <c r="AR382" s="9" t="s">
        <v>104</v>
      </c>
      <c r="AT382" s="9" t="s">
        <v>99</v>
      </c>
      <c r="AU382" s="9" t="s">
        <v>67</v>
      </c>
      <c r="AY382" s="9" t="s">
        <v>105</v>
      </c>
      <c r="BE382" s="127">
        <f>IF(N382="základní",J382,0)</f>
        <v>2300</v>
      </c>
      <c r="BF382" s="127">
        <f>IF(N382="snížená",J382,0)</f>
        <v>0</v>
      </c>
      <c r="BG382" s="127">
        <f>IF(N382="zákl. přenesená",J382,0)</f>
        <v>0</v>
      </c>
      <c r="BH382" s="127">
        <f>IF(N382="sníž. přenesená",J382,0)</f>
        <v>0</v>
      </c>
      <c r="BI382" s="127">
        <f>IF(N382="nulová",J382,0)</f>
        <v>0</v>
      </c>
      <c r="BJ382" s="9" t="s">
        <v>75</v>
      </c>
      <c r="BK382" s="127">
        <f>ROUND(I382*H382,2)</f>
        <v>2300</v>
      </c>
      <c r="BL382" s="9" t="s">
        <v>104</v>
      </c>
      <c r="BM382" s="9" t="s">
        <v>862</v>
      </c>
    </row>
    <row r="383" spans="2:65" s="1" customFormat="1" ht="19.5">
      <c r="B383" s="23"/>
      <c r="C383" s="24"/>
      <c r="D383" s="128" t="s">
        <v>107</v>
      </c>
      <c r="E383" s="24"/>
      <c r="F383" s="129" t="s">
        <v>863</v>
      </c>
      <c r="G383" s="24"/>
      <c r="H383" s="24"/>
      <c r="I383" s="24"/>
      <c r="J383" s="24"/>
      <c r="K383" s="24"/>
      <c r="L383" s="27"/>
      <c r="M383" s="130"/>
      <c r="N383" s="50"/>
      <c r="O383" s="50"/>
      <c r="P383" s="50"/>
      <c r="Q383" s="50"/>
      <c r="R383" s="50"/>
      <c r="S383" s="50"/>
      <c r="T383" s="51"/>
      <c r="AT383" s="9" t="s">
        <v>107</v>
      </c>
      <c r="AU383" s="9" t="s">
        <v>67</v>
      </c>
    </row>
    <row r="384" spans="2:65" s="1" customFormat="1" ht="22.5" customHeight="1">
      <c r="B384" s="23"/>
      <c r="C384" s="118" t="s">
        <v>864</v>
      </c>
      <c r="D384" s="118" t="s">
        <v>99</v>
      </c>
      <c r="E384" s="119" t="s">
        <v>865</v>
      </c>
      <c r="F384" s="120" t="s">
        <v>866</v>
      </c>
      <c r="G384" s="121" t="s">
        <v>136</v>
      </c>
      <c r="H384" s="122">
        <v>1</v>
      </c>
      <c r="I384" s="123">
        <v>2830</v>
      </c>
      <c r="J384" s="123">
        <f>ROUND(I384*H384,2)</f>
        <v>2830</v>
      </c>
      <c r="K384" s="120" t="s">
        <v>103</v>
      </c>
      <c r="L384" s="27"/>
      <c r="M384" s="49" t="s">
        <v>1</v>
      </c>
      <c r="N384" s="124" t="s">
        <v>38</v>
      </c>
      <c r="O384" s="125">
        <v>0</v>
      </c>
      <c r="P384" s="125">
        <f>O384*H384</f>
        <v>0</v>
      </c>
      <c r="Q384" s="125">
        <v>0</v>
      </c>
      <c r="R384" s="125">
        <f>Q384*H384</f>
        <v>0</v>
      </c>
      <c r="S384" s="125">
        <v>0</v>
      </c>
      <c r="T384" s="126">
        <f>S384*H384</f>
        <v>0</v>
      </c>
      <c r="AR384" s="9" t="s">
        <v>104</v>
      </c>
      <c r="AT384" s="9" t="s">
        <v>99</v>
      </c>
      <c r="AU384" s="9" t="s">
        <v>67</v>
      </c>
      <c r="AY384" s="9" t="s">
        <v>105</v>
      </c>
      <c r="BE384" s="127">
        <f>IF(N384="základní",J384,0)</f>
        <v>2830</v>
      </c>
      <c r="BF384" s="127">
        <f>IF(N384="snížená",J384,0)</f>
        <v>0</v>
      </c>
      <c r="BG384" s="127">
        <f>IF(N384="zákl. přenesená",J384,0)</f>
        <v>0</v>
      </c>
      <c r="BH384" s="127">
        <f>IF(N384="sníž. přenesená",J384,0)</f>
        <v>0</v>
      </c>
      <c r="BI384" s="127">
        <f>IF(N384="nulová",J384,0)</f>
        <v>0</v>
      </c>
      <c r="BJ384" s="9" t="s">
        <v>75</v>
      </c>
      <c r="BK384" s="127">
        <f>ROUND(I384*H384,2)</f>
        <v>2830</v>
      </c>
      <c r="BL384" s="9" t="s">
        <v>104</v>
      </c>
      <c r="BM384" s="9" t="s">
        <v>867</v>
      </c>
    </row>
    <row r="385" spans="2:65" s="1" customFormat="1" ht="19.5">
      <c r="B385" s="23"/>
      <c r="C385" s="24"/>
      <c r="D385" s="128" t="s">
        <v>107</v>
      </c>
      <c r="E385" s="24"/>
      <c r="F385" s="129" t="s">
        <v>868</v>
      </c>
      <c r="G385" s="24"/>
      <c r="H385" s="24"/>
      <c r="I385" s="24"/>
      <c r="J385" s="24"/>
      <c r="K385" s="24"/>
      <c r="L385" s="27"/>
      <c r="M385" s="130"/>
      <c r="N385" s="50"/>
      <c r="O385" s="50"/>
      <c r="P385" s="50"/>
      <c r="Q385" s="50"/>
      <c r="R385" s="50"/>
      <c r="S385" s="50"/>
      <c r="T385" s="51"/>
      <c r="AT385" s="9" t="s">
        <v>107</v>
      </c>
      <c r="AU385" s="9" t="s">
        <v>67</v>
      </c>
    </row>
    <row r="386" spans="2:65" s="1" customFormat="1" ht="22.5" customHeight="1">
      <c r="B386" s="23"/>
      <c r="C386" s="118" t="s">
        <v>869</v>
      </c>
      <c r="D386" s="118" t="s">
        <v>99</v>
      </c>
      <c r="E386" s="119" t="s">
        <v>870</v>
      </c>
      <c r="F386" s="120" t="s">
        <v>871</v>
      </c>
      <c r="G386" s="121" t="s">
        <v>136</v>
      </c>
      <c r="H386" s="122">
        <v>1</v>
      </c>
      <c r="I386" s="123">
        <v>1910</v>
      </c>
      <c r="J386" s="123">
        <f>ROUND(I386*H386,2)</f>
        <v>1910</v>
      </c>
      <c r="K386" s="120" t="s">
        <v>103</v>
      </c>
      <c r="L386" s="27"/>
      <c r="M386" s="49" t="s">
        <v>1</v>
      </c>
      <c r="N386" s="124" t="s">
        <v>38</v>
      </c>
      <c r="O386" s="125">
        <v>0</v>
      </c>
      <c r="P386" s="125">
        <f>O386*H386</f>
        <v>0</v>
      </c>
      <c r="Q386" s="125">
        <v>0</v>
      </c>
      <c r="R386" s="125">
        <f>Q386*H386</f>
        <v>0</v>
      </c>
      <c r="S386" s="125">
        <v>0</v>
      </c>
      <c r="T386" s="126">
        <f>S386*H386</f>
        <v>0</v>
      </c>
      <c r="AR386" s="9" t="s">
        <v>104</v>
      </c>
      <c r="AT386" s="9" t="s">
        <v>99</v>
      </c>
      <c r="AU386" s="9" t="s">
        <v>67</v>
      </c>
      <c r="AY386" s="9" t="s">
        <v>105</v>
      </c>
      <c r="BE386" s="127">
        <f>IF(N386="základní",J386,0)</f>
        <v>1910</v>
      </c>
      <c r="BF386" s="127">
        <f>IF(N386="snížená",J386,0)</f>
        <v>0</v>
      </c>
      <c r="BG386" s="127">
        <f>IF(N386="zákl. přenesená",J386,0)</f>
        <v>0</v>
      </c>
      <c r="BH386" s="127">
        <f>IF(N386="sníž. přenesená",J386,0)</f>
        <v>0</v>
      </c>
      <c r="BI386" s="127">
        <f>IF(N386="nulová",J386,0)</f>
        <v>0</v>
      </c>
      <c r="BJ386" s="9" t="s">
        <v>75</v>
      </c>
      <c r="BK386" s="127">
        <f>ROUND(I386*H386,2)</f>
        <v>1910</v>
      </c>
      <c r="BL386" s="9" t="s">
        <v>104</v>
      </c>
      <c r="BM386" s="9" t="s">
        <v>872</v>
      </c>
    </row>
    <row r="387" spans="2:65" s="1" customFormat="1" ht="19.5">
      <c r="B387" s="23"/>
      <c r="C387" s="24"/>
      <c r="D387" s="128" t="s">
        <v>107</v>
      </c>
      <c r="E387" s="24"/>
      <c r="F387" s="129" t="s">
        <v>873</v>
      </c>
      <c r="G387" s="24"/>
      <c r="H387" s="24"/>
      <c r="I387" s="24"/>
      <c r="J387" s="24"/>
      <c r="K387" s="24"/>
      <c r="L387" s="27"/>
      <c r="M387" s="130"/>
      <c r="N387" s="50"/>
      <c r="O387" s="50"/>
      <c r="P387" s="50"/>
      <c r="Q387" s="50"/>
      <c r="R387" s="50"/>
      <c r="S387" s="50"/>
      <c r="T387" s="51"/>
      <c r="AT387" s="9" t="s">
        <v>107</v>
      </c>
      <c r="AU387" s="9" t="s">
        <v>67</v>
      </c>
    </row>
    <row r="388" spans="2:65" s="1" customFormat="1" ht="22.5" customHeight="1">
      <c r="B388" s="23"/>
      <c r="C388" s="118" t="s">
        <v>874</v>
      </c>
      <c r="D388" s="118" t="s">
        <v>99</v>
      </c>
      <c r="E388" s="119" t="s">
        <v>875</v>
      </c>
      <c r="F388" s="120" t="s">
        <v>876</v>
      </c>
      <c r="G388" s="121" t="s">
        <v>136</v>
      </c>
      <c r="H388" s="122">
        <v>1</v>
      </c>
      <c r="I388" s="123">
        <v>2300</v>
      </c>
      <c r="J388" s="123">
        <f>ROUND(I388*H388,2)</f>
        <v>2300</v>
      </c>
      <c r="K388" s="120" t="s">
        <v>103</v>
      </c>
      <c r="L388" s="27"/>
      <c r="M388" s="49" t="s">
        <v>1</v>
      </c>
      <c r="N388" s="124" t="s">
        <v>38</v>
      </c>
      <c r="O388" s="125">
        <v>0</v>
      </c>
      <c r="P388" s="125">
        <f>O388*H388</f>
        <v>0</v>
      </c>
      <c r="Q388" s="125">
        <v>0</v>
      </c>
      <c r="R388" s="125">
        <f>Q388*H388</f>
        <v>0</v>
      </c>
      <c r="S388" s="125">
        <v>0</v>
      </c>
      <c r="T388" s="126">
        <f>S388*H388</f>
        <v>0</v>
      </c>
      <c r="AR388" s="9" t="s">
        <v>104</v>
      </c>
      <c r="AT388" s="9" t="s">
        <v>99</v>
      </c>
      <c r="AU388" s="9" t="s">
        <v>67</v>
      </c>
      <c r="AY388" s="9" t="s">
        <v>105</v>
      </c>
      <c r="BE388" s="127">
        <f>IF(N388="základní",J388,0)</f>
        <v>2300</v>
      </c>
      <c r="BF388" s="127">
        <f>IF(N388="snížená",J388,0)</f>
        <v>0</v>
      </c>
      <c r="BG388" s="127">
        <f>IF(N388="zákl. přenesená",J388,0)</f>
        <v>0</v>
      </c>
      <c r="BH388" s="127">
        <f>IF(N388="sníž. přenesená",J388,0)</f>
        <v>0</v>
      </c>
      <c r="BI388" s="127">
        <f>IF(N388="nulová",J388,0)</f>
        <v>0</v>
      </c>
      <c r="BJ388" s="9" t="s">
        <v>75</v>
      </c>
      <c r="BK388" s="127">
        <f>ROUND(I388*H388,2)</f>
        <v>2300</v>
      </c>
      <c r="BL388" s="9" t="s">
        <v>104</v>
      </c>
      <c r="BM388" s="9" t="s">
        <v>877</v>
      </c>
    </row>
    <row r="389" spans="2:65" s="1" customFormat="1" ht="19.5">
      <c r="B389" s="23"/>
      <c r="C389" s="24"/>
      <c r="D389" s="128" t="s">
        <v>107</v>
      </c>
      <c r="E389" s="24"/>
      <c r="F389" s="129" t="s">
        <v>878</v>
      </c>
      <c r="G389" s="24"/>
      <c r="H389" s="24"/>
      <c r="I389" s="24"/>
      <c r="J389" s="24"/>
      <c r="K389" s="24"/>
      <c r="L389" s="27"/>
      <c r="M389" s="130"/>
      <c r="N389" s="50"/>
      <c r="O389" s="50"/>
      <c r="P389" s="50"/>
      <c r="Q389" s="50"/>
      <c r="R389" s="50"/>
      <c r="S389" s="50"/>
      <c r="T389" s="51"/>
      <c r="AT389" s="9" t="s">
        <v>107</v>
      </c>
      <c r="AU389" s="9" t="s">
        <v>67</v>
      </c>
    </row>
    <row r="390" spans="2:65" s="1" customFormat="1" ht="22.5" customHeight="1">
      <c r="B390" s="23"/>
      <c r="C390" s="118" t="s">
        <v>879</v>
      </c>
      <c r="D390" s="118" t="s">
        <v>99</v>
      </c>
      <c r="E390" s="119" t="s">
        <v>880</v>
      </c>
      <c r="F390" s="120" t="s">
        <v>881</v>
      </c>
      <c r="G390" s="121" t="s">
        <v>136</v>
      </c>
      <c r="H390" s="122">
        <v>1</v>
      </c>
      <c r="I390" s="123">
        <v>2830</v>
      </c>
      <c r="J390" s="123">
        <f>ROUND(I390*H390,2)</f>
        <v>2830</v>
      </c>
      <c r="K390" s="120" t="s">
        <v>103</v>
      </c>
      <c r="L390" s="27"/>
      <c r="M390" s="49" t="s">
        <v>1</v>
      </c>
      <c r="N390" s="124" t="s">
        <v>38</v>
      </c>
      <c r="O390" s="125">
        <v>0</v>
      </c>
      <c r="P390" s="125">
        <f>O390*H390</f>
        <v>0</v>
      </c>
      <c r="Q390" s="125">
        <v>0</v>
      </c>
      <c r="R390" s="125">
        <f>Q390*H390</f>
        <v>0</v>
      </c>
      <c r="S390" s="125">
        <v>0</v>
      </c>
      <c r="T390" s="126">
        <f>S390*H390</f>
        <v>0</v>
      </c>
      <c r="AR390" s="9" t="s">
        <v>104</v>
      </c>
      <c r="AT390" s="9" t="s">
        <v>99</v>
      </c>
      <c r="AU390" s="9" t="s">
        <v>67</v>
      </c>
      <c r="AY390" s="9" t="s">
        <v>105</v>
      </c>
      <c r="BE390" s="127">
        <f>IF(N390="základní",J390,0)</f>
        <v>2830</v>
      </c>
      <c r="BF390" s="127">
        <f>IF(N390="snížená",J390,0)</f>
        <v>0</v>
      </c>
      <c r="BG390" s="127">
        <f>IF(N390="zákl. přenesená",J390,0)</f>
        <v>0</v>
      </c>
      <c r="BH390" s="127">
        <f>IF(N390="sníž. přenesená",J390,0)</f>
        <v>0</v>
      </c>
      <c r="BI390" s="127">
        <f>IF(N390="nulová",J390,0)</f>
        <v>0</v>
      </c>
      <c r="BJ390" s="9" t="s">
        <v>75</v>
      </c>
      <c r="BK390" s="127">
        <f>ROUND(I390*H390,2)</f>
        <v>2830</v>
      </c>
      <c r="BL390" s="9" t="s">
        <v>104</v>
      </c>
      <c r="BM390" s="9" t="s">
        <v>882</v>
      </c>
    </row>
    <row r="391" spans="2:65" s="1" customFormat="1" ht="19.5">
      <c r="B391" s="23"/>
      <c r="C391" s="24"/>
      <c r="D391" s="128" t="s">
        <v>107</v>
      </c>
      <c r="E391" s="24"/>
      <c r="F391" s="129" t="s">
        <v>883</v>
      </c>
      <c r="G391" s="24"/>
      <c r="H391" s="24"/>
      <c r="I391" s="24"/>
      <c r="J391" s="24"/>
      <c r="K391" s="24"/>
      <c r="L391" s="27"/>
      <c r="M391" s="130"/>
      <c r="N391" s="50"/>
      <c r="O391" s="50"/>
      <c r="P391" s="50"/>
      <c r="Q391" s="50"/>
      <c r="R391" s="50"/>
      <c r="S391" s="50"/>
      <c r="T391" s="51"/>
      <c r="AT391" s="9" t="s">
        <v>107</v>
      </c>
      <c r="AU391" s="9" t="s">
        <v>67</v>
      </c>
    </row>
    <row r="392" spans="2:65" s="1" customFormat="1" ht="22.5" customHeight="1">
      <c r="B392" s="23"/>
      <c r="C392" s="118" t="s">
        <v>884</v>
      </c>
      <c r="D392" s="118" t="s">
        <v>99</v>
      </c>
      <c r="E392" s="119" t="s">
        <v>885</v>
      </c>
      <c r="F392" s="120" t="s">
        <v>886</v>
      </c>
      <c r="G392" s="121" t="s">
        <v>136</v>
      </c>
      <c r="H392" s="122">
        <v>1</v>
      </c>
      <c r="I392" s="123">
        <v>2250</v>
      </c>
      <c r="J392" s="123">
        <f>ROUND(I392*H392,2)</f>
        <v>2250</v>
      </c>
      <c r="K392" s="120" t="s">
        <v>103</v>
      </c>
      <c r="L392" s="27"/>
      <c r="M392" s="49" t="s">
        <v>1</v>
      </c>
      <c r="N392" s="124" t="s">
        <v>38</v>
      </c>
      <c r="O392" s="125">
        <v>0</v>
      </c>
      <c r="P392" s="125">
        <f>O392*H392</f>
        <v>0</v>
      </c>
      <c r="Q392" s="125">
        <v>0</v>
      </c>
      <c r="R392" s="125">
        <f>Q392*H392</f>
        <v>0</v>
      </c>
      <c r="S392" s="125">
        <v>0</v>
      </c>
      <c r="T392" s="126">
        <f>S392*H392</f>
        <v>0</v>
      </c>
      <c r="AR392" s="9" t="s">
        <v>104</v>
      </c>
      <c r="AT392" s="9" t="s">
        <v>99</v>
      </c>
      <c r="AU392" s="9" t="s">
        <v>67</v>
      </c>
      <c r="AY392" s="9" t="s">
        <v>105</v>
      </c>
      <c r="BE392" s="127">
        <f>IF(N392="základní",J392,0)</f>
        <v>2250</v>
      </c>
      <c r="BF392" s="127">
        <f>IF(N392="snížená",J392,0)</f>
        <v>0</v>
      </c>
      <c r="BG392" s="127">
        <f>IF(N392="zákl. přenesená",J392,0)</f>
        <v>0</v>
      </c>
      <c r="BH392" s="127">
        <f>IF(N392="sníž. přenesená",J392,0)</f>
        <v>0</v>
      </c>
      <c r="BI392" s="127">
        <f>IF(N392="nulová",J392,0)</f>
        <v>0</v>
      </c>
      <c r="BJ392" s="9" t="s">
        <v>75</v>
      </c>
      <c r="BK392" s="127">
        <f>ROUND(I392*H392,2)</f>
        <v>2250</v>
      </c>
      <c r="BL392" s="9" t="s">
        <v>104</v>
      </c>
      <c r="BM392" s="9" t="s">
        <v>887</v>
      </c>
    </row>
    <row r="393" spans="2:65" s="1" customFormat="1" ht="19.5">
      <c r="B393" s="23"/>
      <c r="C393" s="24"/>
      <c r="D393" s="128" t="s">
        <v>107</v>
      </c>
      <c r="E393" s="24"/>
      <c r="F393" s="129" t="s">
        <v>888</v>
      </c>
      <c r="G393" s="24"/>
      <c r="H393" s="24"/>
      <c r="I393" s="24"/>
      <c r="J393" s="24"/>
      <c r="K393" s="24"/>
      <c r="L393" s="27"/>
      <c r="M393" s="130"/>
      <c r="N393" s="50"/>
      <c r="O393" s="50"/>
      <c r="P393" s="50"/>
      <c r="Q393" s="50"/>
      <c r="R393" s="50"/>
      <c r="S393" s="50"/>
      <c r="T393" s="51"/>
      <c r="AT393" s="9" t="s">
        <v>107</v>
      </c>
      <c r="AU393" s="9" t="s">
        <v>67</v>
      </c>
    </row>
    <row r="394" spans="2:65" s="1" customFormat="1" ht="22.5" customHeight="1">
      <c r="B394" s="23"/>
      <c r="C394" s="118" t="s">
        <v>889</v>
      </c>
      <c r="D394" s="118" t="s">
        <v>99</v>
      </c>
      <c r="E394" s="119" t="s">
        <v>890</v>
      </c>
      <c r="F394" s="120" t="s">
        <v>891</v>
      </c>
      <c r="G394" s="121" t="s">
        <v>136</v>
      </c>
      <c r="H394" s="122">
        <v>1</v>
      </c>
      <c r="I394" s="123">
        <v>2250</v>
      </c>
      <c r="J394" s="123">
        <f>ROUND(I394*H394,2)</f>
        <v>2250</v>
      </c>
      <c r="K394" s="120" t="s">
        <v>103</v>
      </c>
      <c r="L394" s="27"/>
      <c r="M394" s="49" t="s">
        <v>1</v>
      </c>
      <c r="N394" s="124" t="s">
        <v>38</v>
      </c>
      <c r="O394" s="125">
        <v>0</v>
      </c>
      <c r="P394" s="125">
        <f>O394*H394</f>
        <v>0</v>
      </c>
      <c r="Q394" s="125">
        <v>0</v>
      </c>
      <c r="R394" s="125">
        <f>Q394*H394</f>
        <v>0</v>
      </c>
      <c r="S394" s="125">
        <v>0</v>
      </c>
      <c r="T394" s="126">
        <f>S394*H394</f>
        <v>0</v>
      </c>
      <c r="AR394" s="9" t="s">
        <v>104</v>
      </c>
      <c r="AT394" s="9" t="s">
        <v>99</v>
      </c>
      <c r="AU394" s="9" t="s">
        <v>67</v>
      </c>
      <c r="AY394" s="9" t="s">
        <v>105</v>
      </c>
      <c r="BE394" s="127">
        <f>IF(N394="základní",J394,0)</f>
        <v>2250</v>
      </c>
      <c r="BF394" s="127">
        <f>IF(N394="snížená",J394,0)</f>
        <v>0</v>
      </c>
      <c r="BG394" s="127">
        <f>IF(N394="zákl. přenesená",J394,0)</f>
        <v>0</v>
      </c>
      <c r="BH394" s="127">
        <f>IF(N394="sníž. přenesená",J394,0)</f>
        <v>0</v>
      </c>
      <c r="BI394" s="127">
        <f>IF(N394="nulová",J394,0)</f>
        <v>0</v>
      </c>
      <c r="BJ394" s="9" t="s">
        <v>75</v>
      </c>
      <c r="BK394" s="127">
        <f>ROUND(I394*H394,2)</f>
        <v>2250</v>
      </c>
      <c r="BL394" s="9" t="s">
        <v>104</v>
      </c>
      <c r="BM394" s="9" t="s">
        <v>892</v>
      </c>
    </row>
    <row r="395" spans="2:65" s="1" customFormat="1" ht="19.5">
      <c r="B395" s="23"/>
      <c r="C395" s="24"/>
      <c r="D395" s="128" t="s">
        <v>107</v>
      </c>
      <c r="E395" s="24"/>
      <c r="F395" s="129" t="s">
        <v>893</v>
      </c>
      <c r="G395" s="24"/>
      <c r="H395" s="24"/>
      <c r="I395" s="24"/>
      <c r="J395" s="24"/>
      <c r="K395" s="24"/>
      <c r="L395" s="27"/>
      <c r="M395" s="130"/>
      <c r="N395" s="50"/>
      <c r="O395" s="50"/>
      <c r="P395" s="50"/>
      <c r="Q395" s="50"/>
      <c r="R395" s="50"/>
      <c r="S395" s="50"/>
      <c r="T395" s="51"/>
      <c r="AT395" s="9" t="s">
        <v>107</v>
      </c>
      <c r="AU395" s="9" t="s">
        <v>67</v>
      </c>
    </row>
    <row r="396" spans="2:65" s="1" customFormat="1" ht="22.5" customHeight="1">
      <c r="B396" s="23"/>
      <c r="C396" s="118" t="s">
        <v>894</v>
      </c>
      <c r="D396" s="118" t="s">
        <v>99</v>
      </c>
      <c r="E396" s="119" t="s">
        <v>895</v>
      </c>
      <c r="F396" s="120" t="s">
        <v>896</v>
      </c>
      <c r="G396" s="121" t="s">
        <v>897</v>
      </c>
      <c r="H396" s="122">
        <v>1</v>
      </c>
      <c r="I396" s="123">
        <v>98.6</v>
      </c>
      <c r="J396" s="123">
        <f>ROUND(I396*H396,2)</f>
        <v>98.6</v>
      </c>
      <c r="K396" s="120" t="s">
        <v>103</v>
      </c>
      <c r="L396" s="27"/>
      <c r="M396" s="49" t="s">
        <v>1</v>
      </c>
      <c r="N396" s="124" t="s">
        <v>38</v>
      </c>
      <c r="O396" s="125">
        <v>0</v>
      </c>
      <c r="P396" s="125">
        <f>O396*H396</f>
        <v>0</v>
      </c>
      <c r="Q396" s="125">
        <v>0</v>
      </c>
      <c r="R396" s="125">
        <f>Q396*H396</f>
        <v>0</v>
      </c>
      <c r="S396" s="125">
        <v>0</v>
      </c>
      <c r="T396" s="126">
        <f>S396*H396</f>
        <v>0</v>
      </c>
      <c r="AR396" s="9" t="s">
        <v>104</v>
      </c>
      <c r="AT396" s="9" t="s">
        <v>99</v>
      </c>
      <c r="AU396" s="9" t="s">
        <v>67</v>
      </c>
      <c r="AY396" s="9" t="s">
        <v>105</v>
      </c>
      <c r="BE396" s="127">
        <f>IF(N396="základní",J396,0)</f>
        <v>98.6</v>
      </c>
      <c r="BF396" s="127">
        <f>IF(N396="snížená",J396,0)</f>
        <v>0</v>
      </c>
      <c r="BG396" s="127">
        <f>IF(N396="zákl. přenesená",J396,0)</f>
        <v>0</v>
      </c>
      <c r="BH396" s="127">
        <f>IF(N396="sníž. přenesená",J396,0)</f>
        <v>0</v>
      </c>
      <c r="BI396" s="127">
        <f>IF(N396="nulová",J396,0)</f>
        <v>0</v>
      </c>
      <c r="BJ396" s="9" t="s">
        <v>75</v>
      </c>
      <c r="BK396" s="127">
        <f>ROUND(I396*H396,2)</f>
        <v>98.6</v>
      </c>
      <c r="BL396" s="9" t="s">
        <v>104</v>
      </c>
      <c r="BM396" s="9" t="s">
        <v>898</v>
      </c>
    </row>
    <row r="397" spans="2:65" s="1" customFormat="1" ht="19.5">
      <c r="B397" s="23"/>
      <c r="C397" s="24"/>
      <c r="D397" s="128" t="s">
        <v>107</v>
      </c>
      <c r="E397" s="24"/>
      <c r="F397" s="129" t="s">
        <v>899</v>
      </c>
      <c r="G397" s="24"/>
      <c r="H397" s="24"/>
      <c r="I397" s="24"/>
      <c r="J397" s="24"/>
      <c r="K397" s="24"/>
      <c r="L397" s="27"/>
      <c r="M397" s="130"/>
      <c r="N397" s="50"/>
      <c r="O397" s="50"/>
      <c r="P397" s="50"/>
      <c r="Q397" s="50"/>
      <c r="R397" s="50"/>
      <c r="S397" s="50"/>
      <c r="T397" s="51"/>
      <c r="AT397" s="9" t="s">
        <v>107</v>
      </c>
      <c r="AU397" s="9" t="s">
        <v>67</v>
      </c>
    </row>
    <row r="398" spans="2:65" s="1" customFormat="1" ht="22.5" customHeight="1">
      <c r="B398" s="23"/>
      <c r="C398" s="118" t="s">
        <v>900</v>
      </c>
      <c r="D398" s="118" t="s">
        <v>99</v>
      </c>
      <c r="E398" s="119" t="s">
        <v>901</v>
      </c>
      <c r="F398" s="120" t="s">
        <v>902</v>
      </c>
      <c r="G398" s="121" t="s">
        <v>897</v>
      </c>
      <c r="H398" s="122">
        <v>1</v>
      </c>
      <c r="I398" s="123">
        <v>96</v>
      </c>
      <c r="J398" s="123">
        <f>ROUND(I398*H398,2)</f>
        <v>96</v>
      </c>
      <c r="K398" s="120" t="s">
        <v>103</v>
      </c>
      <c r="L398" s="27"/>
      <c r="M398" s="49" t="s">
        <v>1</v>
      </c>
      <c r="N398" s="124" t="s">
        <v>38</v>
      </c>
      <c r="O398" s="125">
        <v>0</v>
      </c>
      <c r="P398" s="125">
        <f>O398*H398</f>
        <v>0</v>
      </c>
      <c r="Q398" s="125">
        <v>0</v>
      </c>
      <c r="R398" s="125">
        <f>Q398*H398</f>
        <v>0</v>
      </c>
      <c r="S398" s="125">
        <v>0</v>
      </c>
      <c r="T398" s="126">
        <f>S398*H398</f>
        <v>0</v>
      </c>
      <c r="AR398" s="9" t="s">
        <v>104</v>
      </c>
      <c r="AT398" s="9" t="s">
        <v>99</v>
      </c>
      <c r="AU398" s="9" t="s">
        <v>67</v>
      </c>
      <c r="AY398" s="9" t="s">
        <v>105</v>
      </c>
      <c r="BE398" s="127">
        <f>IF(N398="základní",J398,0)</f>
        <v>96</v>
      </c>
      <c r="BF398" s="127">
        <f>IF(N398="snížená",J398,0)</f>
        <v>0</v>
      </c>
      <c r="BG398" s="127">
        <f>IF(N398="zákl. přenesená",J398,0)</f>
        <v>0</v>
      </c>
      <c r="BH398" s="127">
        <f>IF(N398="sníž. přenesená",J398,0)</f>
        <v>0</v>
      </c>
      <c r="BI398" s="127">
        <f>IF(N398="nulová",J398,0)</f>
        <v>0</v>
      </c>
      <c r="BJ398" s="9" t="s">
        <v>75</v>
      </c>
      <c r="BK398" s="127">
        <f>ROUND(I398*H398,2)</f>
        <v>96</v>
      </c>
      <c r="BL398" s="9" t="s">
        <v>104</v>
      </c>
      <c r="BM398" s="9" t="s">
        <v>903</v>
      </c>
    </row>
    <row r="399" spans="2:65" s="1" customFormat="1" ht="19.5">
      <c r="B399" s="23"/>
      <c r="C399" s="24"/>
      <c r="D399" s="128" t="s">
        <v>107</v>
      </c>
      <c r="E399" s="24"/>
      <c r="F399" s="129" t="s">
        <v>904</v>
      </c>
      <c r="G399" s="24"/>
      <c r="H399" s="24"/>
      <c r="I399" s="24"/>
      <c r="J399" s="24"/>
      <c r="K399" s="24"/>
      <c r="L399" s="27"/>
      <c r="M399" s="130"/>
      <c r="N399" s="50"/>
      <c r="O399" s="50"/>
      <c r="P399" s="50"/>
      <c r="Q399" s="50"/>
      <c r="R399" s="50"/>
      <c r="S399" s="50"/>
      <c r="T399" s="51"/>
      <c r="AT399" s="9" t="s">
        <v>107</v>
      </c>
      <c r="AU399" s="9" t="s">
        <v>67</v>
      </c>
    </row>
    <row r="400" spans="2:65" s="1" customFormat="1" ht="22.5" customHeight="1">
      <c r="B400" s="23"/>
      <c r="C400" s="118" t="s">
        <v>905</v>
      </c>
      <c r="D400" s="118" t="s">
        <v>99</v>
      </c>
      <c r="E400" s="119" t="s">
        <v>906</v>
      </c>
      <c r="F400" s="120" t="s">
        <v>907</v>
      </c>
      <c r="G400" s="121" t="s">
        <v>897</v>
      </c>
      <c r="H400" s="122">
        <v>1</v>
      </c>
      <c r="I400" s="123">
        <v>96</v>
      </c>
      <c r="J400" s="123">
        <f>ROUND(I400*H400,2)</f>
        <v>96</v>
      </c>
      <c r="K400" s="120" t="s">
        <v>103</v>
      </c>
      <c r="L400" s="27"/>
      <c r="M400" s="49" t="s">
        <v>1</v>
      </c>
      <c r="N400" s="124" t="s">
        <v>38</v>
      </c>
      <c r="O400" s="125">
        <v>0</v>
      </c>
      <c r="P400" s="125">
        <f>O400*H400</f>
        <v>0</v>
      </c>
      <c r="Q400" s="125">
        <v>0</v>
      </c>
      <c r="R400" s="125">
        <f>Q400*H400</f>
        <v>0</v>
      </c>
      <c r="S400" s="125">
        <v>0</v>
      </c>
      <c r="T400" s="126">
        <f>S400*H400</f>
        <v>0</v>
      </c>
      <c r="AR400" s="9" t="s">
        <v>104</v>
      </c>
      <c r="AT400" s="9" t="s">
        <v>99</v>
      </c>
      <c r="AU400" s="9" t="s">
        <v>67</v>
      </c>
      <c r="AY400" s="9" t="s">
        <v>105</v>
      </c>
      <c r="BE400" s="127">
        <f>IF(N400="základní",J400,0)</f>
        <v>96</v>
      </c>
      <c r="BF400" s="127">
        <f>IF(N400="snížená",J400,0)</f>
        <v>0</v>
      </c>
      <c r="BG400" s="127">
        <f>IF(N400="zákl. přenesená",J400,0)</f>
        <v>0</v>
      </c>
      <c r="BH400" s="127">
        <f>IF(N400="sníž. přenesená",J400,0)</f>
        <v>0</v>
      </c>
      <c r="BI400" s="127">
        <f>IF(N400="nulová",J400,0)</f>
        <v>0</v>
      </c>
      <c r="BJ400" s="9" t="s">
        <v>75</v>
      </c>
      <c r="BK400" s="127">
        <f>ROUND(I400*H400,2)</f>
        <v>96</v>
      </c>
      <c r="BL400" s="9" t="s">
        <v>104</v>
      </c>
      <c r="BM400" s="9" t="s">
        <v>908</v>
      </c>
    </row>
    <row r="401" spans="2:65" s="1" customFormat="1" ht="19.5">
      <c r="B401" s="23"/>
      <c r="C401" s="24"/>
      <c r="D401" s="128" t="s">
        <v>107</v>
      </c>
      <c r="E401" s="24"/>
      <c r="F401" s="129" t="s">
        <v>909</v>
      </c>
      <c r="G401" s="24"/>
      <c r="H401" s="24"/>
      <c r="I401" s="24"/>
      <c r="J401" s="24"/>
      <c r="K401" s="24"/>
      <c r="L401" s="27"/>
      <c r="M401" s="130"/>
      <c r="N401" s="50"/>
      <c r="O401" s="50"/>
      <c r="P401" s="50"/>
      <c r="Q401" s="50"/>
      <c r="R401" s="50"/>
      <c r="S401" s="50"/>
      <c r="T401" s="51"/>
      <c r="AT401" s="9" t="s">
        <v>107</v>
      </c>
      <c r="AU401" s="9" t="s">
        <v>67</v>
      </c>
    </row>
    <row r="402" spans="2:65" s="1" customFormat="1" ht="22.5" customHeight="1">
      <c r="B402" s="23"/>
      <c r="C402" s="118" t="s">
        <v>910</v>
      </c>
      <c r="D402" s="118" t="s">
        <v>99</v>
      </c>
      <c r="E402" s="119" t="s">
        <v>911</v>
      </c>
      <c r="F402" s="120" t="s">
        <v>912</v>
      </c>
      <c r="G402" s="121" t="s">
        <v>897</v>
      </c>
      <c r="H402" s="122">
        <v>1</v>
      </c>
      <c r="I402" s="123">
        <v>96</v>
      </c>
      <c r="J402" s="123">
        <f>ROUND(I402*H402,2)</f>
        <v>96</v>
      </c>
      <c r="K402" s="120" t="s">
        <v>103</v>
      </c>
      <c r="L402" s="27"/>
      <c r="M402" s="49" t="s">
        <v>1</v>
      </c>
      <c r="N402" s="124" t="s">
        <v>38</v>
      </c>
      <c r="O402" s="125">
        <v>0</v>
      </c>
      <c r="P402" s="125">
        <f>O402*H402</f>
        <v>0</v>
      </c>
      <c r="Q402" s="125">
        <v>0</v>
      </c>
      <c r="R402" s="125">
        <f>Q402*H402</f>
        <v>0</v>
      </c>
      <c r="S402" s="125">
        <v>0</v>
      </c>
      <c r="T402" s="126">
        <f>S402*H402</f>
        <v>0</v>
      </c>
      <c r="AR402" s="9" t="s">
        <v>104</v>
      </c>
      <c r="AT402" s="9" t="s">
        <v>99</v>
      </c>
      <c r="AU402" s="9" t="s">
        <v>67</v>
      </c>
      <c r="AY402" s="9" t="s">
        <v>105</v>
      </c>
      <c r="BE402" s="127">
        <f>IF(N402="základní",J402,0)</f>
        <v>96</v>
      </c>
      <c r="BF402" s="127">
        <f>IF(N402="snížená",J402,0)</f>
        <v>0</v>
      </c>
      <c r="BG402" s="127">
        <f>IF(N402="zákl. přenesená",J402,0)</f>
        <v>0</v>
      </c>
      <c r="BH402" s="127">
        <f>IF(N402="sníž. přenesená",J402,0)</f>
        <v>0</v>
      </c>
      <c r="BI402" s="127">
        <f>IF(N402="nulová",J402,0)</f>
        <v>0</v>
      </c>
      <c r="BJ402" s="9" t="s">
        <v>75</v>
      </c>
      <c r="BK402" s="127">
        <f>ROUND(I402*H402,2)</f>
        <v>96</v>
      </c>
      <c r="BL402" s="9" t="s">
        <v>104</v>
      </c>
      <c r="BM402" s="9" t="s">
        <v>913</v>
      </c>
    </row>
    <row r="403" spans="2:65" s="1" customFormat="1" ht="19.5">
      <c r="B403" s="23"/>
      <c r="C403" s="24"/>
      <c r="D403" s="128" t="s">
        <v>107</v>
      </c>
      <c r="E403" s="24"/>
      <c r="F403" s="129" t="s">
        <v>914</v>
      </c>
      <c r="G403" s="24"/>
      <c r="H403" s="24"/>
      <c r="I403" s="24"/>
      <c r="J403" s="24"/>
      <c r="K403" s="24"/>
      <c r="L403" s="27"/>
      <c r="M403" s="130"/>
      <c r="N403" s="50"/>
      <c r="O403" s="50"/>
      <c r="P403" s="50"/>
      <c r="Q403" s="50"/>
      <c r="R403" s="50"/>
      <c r="S403" s="50"/>
      <c r="T403" s="51"/>
      <c r="AT403" s="9" t="s">
        <v>107</v>
      </c>
      <c r="AU403" s="9" t="s">
        <v>67</v>
      </c>
    </row>
    <row r="404" spans="2:65" s="1" customFormat="1" ht="22.5" customHeight="1">
      <c r="B404" s="23"/>
      <c r="C404" s="118" t="s">
        <v>915</v>
      </c>
      <c r="D404" s="118" t="s">
        <v>99</v>
      </c>
      <c r="E404" s="119" t="s">
        <v>916</v>
      </c>
      <c r="F404" s="120" t="s">
        <v>917</v>
      </c>
      <c r="G404" s="121" t="s">
        <v>136</v>
      </c>
      <c r="H404" s="122">
        <v>1</v>
      </c>
      <c r="I404" s="123">
        <v>12600</v>
      </c>
      <c r="J404" s="123">
        <f>ROUND(I404*H404,2)</f>
        <v>12600</v>
      </c>
      <c r="K404" s="120" t="s">
        <v>103</v>
      </c>
      <c r="L404" s="27"/>
      <c r="M404" s="49" t="s">
        <v>1</v>
      </c>
      <c r="N404" s="124" t="s">
        <v>38</v>
      </c>
      <c r="O404" s="125">
        <v>0</v>
      </c>
      <c r="P404" s="125">
        <f>O404*H404</f>
        <v>0</v>
      </c>
      <c r="Q404" s="125">
        <v>0</v>
      </c>
      <c r="R404" s="125">
        <f>Q404*H404</f>
        <v>0</v>
      </c>
      <c r="S404" s="125">
        <v>0</v>
      </c>
      <c r="T404" s="126">
        <f>S404*H404</f>
        <v>0</v>
      </c>
      <c r="AR404" s="9" t="s">
        <v>104</v>
      </c>
      <c r="AT404" s="9" t="s">
        <v>99</v>
      </c>
      <c r="AU404" s="9" t="s">
        <v>67</v>
      </c>
      <c r="AY404" s="9" t="s">
        <v>105</v>
      </c>
      <c r="BE404" s="127">
        <f>IF(N404="základní",J404,0)</f>
        <v>12600</v>
      </c>
      <c r="BF404" s="127">
        <f>IF(N404="snížená",J404,0)</f>
        <v>0</v>
      </c>
      <c r="BG404" s="127">
        <f>IF(N404="zákl. přenesená",J404,0)</f>
        <v>0</v>
      </c>
      <c r="BH404" s="127">
        <f>IF(N404="sníž. přenesená",J404,0)</f>
        <v>0</v>
      </c>
      <c r="BI404" s="127">
        <f>IF(N404="nulová",J404,0)</f>
        <v>0</v>
      </c>
      <c r="BJ404" s="9" t="s">
        <v>75</v>
      </c>
      <c r="BK404" s="127">
        <f>ROUND(I404*H404,2)</f>
        <v>12600</v>
      </c>
      <c r="BL404" s="9" t="s">
        <v>104</v>
      </c>
      <c r="BM404" s="9" t="s">
        <v>918</v>
      </c>
    </row>
    <row r="405" spans="2:65" s="1" customFormat="1" ht="29.25">
      <c r="B405" s="23"/>
      <c r="C405" s="24"/>
      <c r="D405" s="128" t="s">
        <v>107</v>
      </c>
      <c r="E405" s="24"/>
      <c r="F405" s="129" t="s">
        <v>919</v>
      </c>
      <c r="G405" s="24"/>
      <c r="H405" s="24"/>
      <c r="I405" s="24"/>
      <c r="J405" s="24"/>
      <c r="K405" s="24"/>
      <c r="L405" s="27"/>
      <c r="M405" s="130"/>
      <c r="N405" s="50"/>
      <c r="O405" s="50"/>
      <c r="P405" s="50"/>
      <c r="Q405" s="50"/>
      <c r="R405" s="50"/>
      <c r="S405" s="50"/>
      <c r="T405" s="51"/>
      <c r="AT405" s="9" t="s">
        <v>107</v>
      </c>
      <c r="AU405" s="9" t="s">
        <v>67</v>
      </c>
    </row>
    <row r="406" spans="2:65" s="1" customFormat="1" ht="22.5" customHeight="1">
      <c r="B406" s="23"/>
      <c r="C406" s="118" t="s">
        <v>920</v>
      </c>
      <c r="D406" s="118" t="s">
        <v>99</v>
      </c>
      <c r="E406" s="119" t="s">
        <v>921</v>
      </c>
      <c r="F406" s="120" t="s">
        <v>922</v>
      </c>
      <c r="G406" s="121" t="s">
        <v>136</v>
      </c>
      <c r="H406" s="122">
        <v>1</v>
      </c>
      <c r="I406" s="123">
        <v>13800</v>
      </c>
      <c r="J406" s="123">
        <f>ROUND(I406*H406,2)</f>
        <v>13800</v>
      </c>
      <c r="K406" s="120" t="s">
        <v>103</v>
      </c>
      <c r="L406" s="27"/>
      <c r="M406" s="49" t="s">
        <v>1</v>
      </c>
      <c r="N406" s="124" t="s">
        <v>38</v>
      </c>
      <c r="O406" s="125">
        <v>0</v>
      </c>
      <c r="P406" s="125">
        <f>O406*H406</f>
        <v>0</v>
      </c>
      <c r="Q406" s="125">
        <v>0</v>
      </c>
      <c r="R406" s="125">
        <f>Q406*H406</f>
        <v>0</v>
      </c>
      <c r="S406" s="125">
        <v>0</v>
      </c>
      <c r="T406" s="126">
        <f>S406*H406</f>
        <v>0</v>
      </c>
      <c r="AR406" s="9" t="s">
        <v>104</v>
      </c>
      <c r="AT406" s="9" t="s">
        <v>99</v>
      </c>
      <c r="AU406" s="9" t="s">
        <v>67</v>
      </c>
      <c r="AY406" s="9" t="s">
        <v>105</v>
      </c>
      <c r="BE406" s="127">
        <f>IF(N406="základní",J406,0)</f>
        <v>13800</v>
      </c>
      <c r="BF406" s="127">
        <f>IF(N406="snížená",J406,0)</f>
        <v>0</v>
      </c>
      <c r="BG406" s="127">
        <f>IF(N406="zákl. přenesená",J406,0)</f>
        <v>0</v>
      </c>
      <c r="BH406" s="127">
        <f>IF(N406="sníž. přenesená",J406,0)</f>
        <v>0</v>
      </c>
      <c r="BI406" s="127">
        <f>IF(N406="nulová",J406,0)</f>
        <v>0</v>
      </c>
      <c r="BJ406" s="9" t="s">
        <v>75</v>
      </c>
      <c r="BK406" s="127">
        <f>ROUND(I406*H406,2)</f>
        <v>13800</v>
      </c>
      <c r="BL406" s="9" t="s">
        <v>104</v>
      </c>
      <c r="BM406" s="9" t="s">
        <v>923</v>
      </c>
    </row>
    <row r="407" spans="2:65" s="1" customFormat="1" ht="29.25">
      <c r="B407" s="23"/>
      <c r="C407" s="24"/>
      <c r="D407" s="128" t="s">
        <v>107</v>
      </c>
      <c r="E407" s="24"/>
      <c r="F407" s="129" t="s">
        <v>924</v>
      </c>
      <c r="G407" s="24"/>
      <c r="H407" s="24"/>
      <c r="I407" s="24"/>
      <c r="J407" s="24"/>
      <c r="K407" s="24"/>
      <c r="L407" s="27"/>
      <c r="M407" s="130"/>
      <c r="N407" s="50"/>
      <c r="O407" s="50"/>
      <c r="P407" s="50"/>
      <c r="Q407" s="50"/>
      <c r="R407" s="50"/>
      <c r="S407" s="50"/>
      <c r="T407" s="51"/>
      <c r="AT407" s="9" t="s">
        <v>107</v>
      </c>
      <c r="AU407" s="9" t="s">
        <v>67</v>
      </c>
    </row>
    <row r="408" spans="2:65" s="1" customFormat="1" ht="22.5" customHeight="1">
      <c r="B408" s="23"/>
      <c r="C408" s="118" t="s">
        <v>925</v>
      </c>
      <c r="D408" s="118" t="s">
        <v>99</v>
      </c>
      <c r="E408" s="119" t="s">
        <v>926</v>
      </c>
      <c r="F408" s="120" t="s">
        <v>927</v>
      </c>
      <c r="G408" s="121" t="s">
        <v>136</v>
      </c>
      <c r="H408" s="122">
        <v>1</v>
      </c>
      <c r="I408" s="123">
        <v>15700</v>
      </c>
      <c r="J408" s="123">
        <f>ROUND(I408*H408,2)</f>
        <v>15700</v>
      </c>
      <c r="K408" s="120" t="s">
        <v>103</v>
      </c>
      <c r="L408" s="27"/>
      <c r="M408" s="49" t="s">
        <v>1</v>
      </c>
      <c r="N408" s="124" t="s">
        <v>38</v>
      </c>
      <c r="O408" s="125">
        <v>0</v>
      </c>
      <c r="P408" s="125">
        <f>O408*H408</f>
        <v>0</v>
      </c>
      <c r="Q408" s="125">
        <v>0</v>
      </c>
      <c r="R408" s="125">
        <f>Q408*H408</f>
        <v>0</v>
      </c>
      <c r="S408" s="125">
        <v>0</v>
      </c>
      <c r="T408" s="126">
        <f>S408*H408</f>
        <v>0</v>
      </c>
      <c r="AR408" s="9" t="s">
        <v>104</v>
      </c>
      <c r="AT408" s="9" t="s">
        <v>99</v>
      </c>
      <c r="AU408" s="9" t="s">
        <v>67</v>
      </c>
      <c r="AY408" s="9" t="s">
        <v>105</v>
      </c>
      <c r="BE408" s="127">
        <f>IF(N408="základní",J408,0)</f>
        <v>15700</v>
      </c>
      <c r="BF408" s="127">
        <f>IF(N408="snížená",J408,0)</f>
        <v>0</v>
      </c>
      <c r="BG408" s="127">
        <f>IF(N408="zákl. přenesená",J408,0)</f>
        <v>0</v>
      </c>
      <c r="BH408" s="127">
        <f>IF(N408="sníž. přenesená",J408,0)</f>
        <v>0</v>
      </c>
      <c r="BI408" s="127">
        <f>IF(N408="nulová",J408,0)</f>
        <v>0</v>
      </c>
      <c r="BJ408" s="9" t="s">
        <v>75</v>
      </c>
      <c r="BK408" s="127">
        <f>ROUND(I408*H408,2)</f>
        <v>15700</v>
      </c>
      <c r="BL408" s="9" t="s">
        <v>104</v>
      </c>
      <c r="BM408" s="9" t="s">
        <v>928</v>
      </c>
    </row>
    <row r="409" spans="2:65" s="1" customFormat="1" ht="29.25">
      <c r="B409" s="23"/>
      <c r="C409" s="24"/>
      <c r="D409" s="128" t="s">
        <v>107</v>
      </c>
      <c r="E409" s="24"/>
      <c r="F409" s="129" t="s">
        <v>929</v>
      </c>
      <c r="G409" s="24"/>
      <c r="H409" s="24"/>
      <c r="I409" s="24"/>
      <c r="J409" s="24"/>
      <c r="K409" s="24"/>
      <c r="L409" s="27"/>
      <c r="M409" s="130"/>
      <c r="N409" s="50"/>
      <c r="O409" s="50"/>
      <c r="P409" s="50"/>
      <c r="Q409" s="50"/>
      <c r="R409" s="50"/>
      <c r="S409" s="50"/>
      <c r="T409" s="51"/>
      <c r="AT409" s="9" t="s">
        <v>107</v>
      </c>
      <c r="AU409" s="9" t="s">
        <v>67</v>
      </c>
    </row>
    <row r="410" spans="2:65" s="1" customFormat="1" ht="22.5" customHeight="1">
      <c r="B410" s="23"/>
      <c r="C410" s="118" t="s">
        <v>930</v>
      </c>
      <c r="D410" s="118" t="s">
        <v>99</v>
      </c>
      <c r="E410" s="119" t="s">
        <v>931</v>
      </c>
      <c r="F410" s="120" t="s">
        <v>932</v>
      </c>
      <c r="G410" s="121" t="s">
        <v>136</v>
      </c>
      <c r="H410" s="122">
        <v>1</v>
      </c>
      <c r="I410" s="123">
        <v>16600</v>
      </c>
      <c r="J410" s="123">
        <f>ROUND(I410*H410,2)</f>
        <v>16600</v>
      </c>
      <c r="K410" s="120" t="s">
        <v>103</v>
      </c>
      <c r="L410" s="27"/>
      <c r="M410" s="49" t="s">
        <v>1</v>
      </c>
      <c r="N410" s="124" t="s">
        <v>38</v>
      </c>
      <c r="O410" s="125">
        <v>0</v>
      </c>
      <c r="P410" s="125">
        <f>O410*H410</f>
        <v>0</v>
      </c>
      <c r="Q410" s="125">
        <v>0</v>
      </c>
      <c r="R410" s="125">
        <f>Q410*H410</f>
        <v>0</v>
      </c>
      <c r="S410" s="125">
        <v>0</v>
      </c>
      <c r="T410" s="126">
        <f>S410*H410</f>
        <v>0</v>
      </c>
      <c r="AR410" s="9" t="s">
        <v>104</v>
      </c>
      <c r="AT410" s="9" t="s">
        <v>99</v>
      </c>
      <c r="AU410" s="9" t="s">
        <v>67</v>
      </c>
      <c r="AY410" s="9" t="s">
        <v>105</v>
      </c>
      <c r="BE410" s="127">
        <f>IF(N410="základní",J410,0)</f>
        <v>16600</v>
      </c>
      <c r="BF410" s="127">
        <f>IF(N410="snížená",J410,0)</f>
        <v>0</v>
      </c>
      <c r="BG410" s="127">
        <f>IF(N410="zákl. přenesená",J410,0)</f>
        <v>0</v>
      </c>
      <c r="BH410" s="127">
        <f>IF(N410="sníž. přenesená",J410,0)</f>
        <v>0</v>
      </c>
      <c r="BI410" s="127">
        <f>IF(N410="nulová",J410,0)</f>
        <v>0</v>
      </c>
      <c r="BJ410" s="9" t="s">
        <v>75</v>
      </c>
      <c r="BK410" s="127">
        <f>ROUND(I410*H410,2)</f>
        <v>16600</v>
      </c>
      <c r="BL410" s="9" t="s">
        <v>104</v>
      </c>
      <c r="BM410" s="9" t="s">
        <v>933</v>
      </c>
    </row>
    <row r="411" spans="2:65" s="1" customFormat="1" ht="29.25">
      <c r="B411" s="23"/>
      <c r="C411" s="24"/>
      <c r="D411" s="128" t="s">
        <v>107</v>
      </c>
      <c r="E411" s="24"/>
      <c r="F411" s="129" t="s">
        <v>934</v>
      </c>
      <c r="G411" s="24"/>
      <c r="H411" s="24"/>
      <c r="I411" s="24"/>
      <c r="J411" s="24"/>
      <c r="K411" s="24"/>
      <c r="L411" s="27"/>
      <c r="M411" s="130"/>
      <c r="N411" s="50"/>
      <c r="O411" s="50"/>
      <c r="P411" s="50"/>
      <c r="Q411" s="50"/>
      <c r="R411" s="50"/>
      <c r="S411" s="50"/>
      <c r="T411" s="51"/>
      <c r="AT411" s="9" t="s">
        <v>107</v>
      </c>
      <c r="AU411" s="9" t="s">
        <v>67</v>
      </c>
    </row>
    <row r="412" spans="2:65" s="1" customFormat="1" ht="22.5" customHeight="1">
      <c r="B412" s="23"/>
      <c r="C412" s="118" t="s">
        <v>935</v>
      </c>
      <c r="D412" s="118" t="s">
        <v>99</v>
      </c>
      <c r="E412" s="119" t="s">
        <v>936</v>
      </c>
      <c r="F412" s="120" t="s">
        <v>937</v>
      </c>
      <c r="G412" s="121" t="s">
        <v>136</v>
      </c>
      <c r="H412" s="122">
        <v>1</v>
      </c>
      <c r="I412" s="123">
        <v>18000</v>
      </c>
      <c r="J412" s="123">
        <f>ROUND(I412*H412,2)</f>
        <v>18000</v>
      </c>
      <c r="K412" s="120" t="s">
        <v>103</v>
      </c>
      <c r="L412" s="27"/>
      <c r="M412" s="49" t="s">
        <v>1</v>
      </c>
      <c r="N412" s="124" t="s">
        <v>38</v>
      </c>
      <c r="O412" s="125">
        <v>0</v>
      </c>
      <c r="P412" s="125">
        <f>O412*H412</f>
        <v>0</v>
      </c>
      <c r="Q412" s="125">
        <v>0</v>
      </c>
      <c r="R412" s="125">
        <f>Q412*H412</f>
        <v>0</v>
      </c>
      <c r="S412" s="125">
        <v>0</v>
      </c>
      <c r="T412" s="126">
        <f>S412*H412</f>
        <v>0</v>
      </c>
      <c r="AR412" s="9" t="s">
        <v>104</v>
      </c>
      <c r="AT412" s="9" t="s">
        <v>99</v>
      </c>
      <c r="AU412" s="9" t="s">
        <v>67</v>
      </c>
      <c r="AY412" s="9" t="s">
        <v>105</v>
      </c>
      <c r="BE412" s="127">
        <f>IF(N412="základní",J412,0)</f>
        <v>18000</v>
      </c>
      <c r="BF412" s="127">
        <f>IF(N412="snížená",J412,0)</f>
        <v>0</v>
      </c>
      <c r="BG412" s="127">
        <f>IF(N412="zákl. přenesená",J412,0)</f>
        <v>0</v>
      </c>
      <c r="BH412" s="127">
        <f>IF(N412="sníž. přenesená",J412,0)</f>
        <v>0</v>
      </c>
      <c r="BI412" s="127">
        <f>IF(N412="nulová",J412,0)</f>
        <v>0</v>
      </c>
      <c r="BJ412" s="9" t="s">
        <v>75</v>
      </c>
      <c r="BK412" s="127">
        <f>ROUND(I412*H412,2)</f>
        <v>18000</v>
      </c>
      <c r="BL412" s="9" t="s">
        <v>104</v>
      </c>
      <c r="BM412" s="9" t="s">
        <v>938</v>
      </c>
    </row>
    <row r="413" spans="2:65" s="1" customFormat="1" ht="29.25">
      <c r="B413" s="23"/>
      <c r="C413" s="24"/>
      <c r="D413" s="128" t="s">
        <v>107</v>
      </c>
      <c r="E413" s="24"/>
      <c r="F413" s="129" t="s">
        <v>939</v>
      </c>
      <c r="G413" s="24"/>
      <c r="H413" s="24"/>
      <c r="I413" s="24"/>
      <c r="J413" s="24"/>
      <c r="K413" s="24"/>
      <c r="L413" s="27"/>
      <c r="M413" s="130"/>
      <c r="N413" s="50"/>
      <c r="O413" s="50"/>
      <c r="P413" s="50"/>
      <c r="Q413" s="50"/>
      <c r="R413" s="50"/>
      <c r="S413" s="50"/>
      <c r="T413" s="51"/>
      <c r="AT413" s="9" t="s">
        <v>107</v>
      </c>
      <c r="AU413" s="9" t="s">
        <v>67</v>
      </c>
    </row>
    <row r="414" spans="2:65" s="1" customFormat="1" ht="22.5" customHeight="1">
      <c r="B414" s="23"/>
      <c r="C414" s="118" t="s">
        <v>940</v>
      </c>
      <c r="D414" s="118" t="s">
        <v>99</v>
      </c>
      <c r="E414" s="119" t="s">
        <v>941</v>
      </c>
      <c r="F414" s="120" t="s">
        <v>942</v>
      </c>
      <c r="G414" s="121" t="s">
        <v>136</v>
      </c>
      <c r="H414" s="122">
        <v>1</v>
      </c>
      <c r="I414" s="123">
        <v>18500</v>
      </c>
      <c r="J414" s="123">
        <f>ROUND(I414*H414,2)</f>
        <v>18500</v>
      </c>
      <c r="K414" s="120" t="s">
        <v>103</v>
      </c>
      <c r="L414" s="27"/>
      <c r="M414" s="49" t="s">
        <v>1</v>
      </c>
      <c r="N414" s="124" t="s">
        <v>38</v>
      </c>
      <c r="O414" s="125">
        <v>0</v>
      </c>
      <c r="P414" s="125">
        <f>O414*H414</f>
        <v>0</v>
      </c>
      <c r="Q414" s="125">
        <v>0</v>
      </c>
      <c r="R414" s="125">
        <f>Q414*H414</f>
        <v>0</v>
      </c>
      <c r="S414" s="125">
        <v>0</v>
      </c>
      <c r="T414" s="126">
        <f>S414*H414</f>
        <v>0</v>
      </c>
      <c r="AR414" s="9" t="s">
        <v>104</v>
      </c>
      <c r="AT414" s="9" t="s">
        <v>99</v>
      </c>
      <c r="AU414" s="9" t="s">
        <v>67</v>
      </c>
      <c r="AY414" s="9" t="s">
        <v>105</v>
      </c>
      <c r="BE414" s="127">
        <f>IF(N414="základní",J414,0)</f>
        <v>18500</v>
      </c>
      <c r="BF414" s="127">
        <f>IF(N414="snížená",J414,0)</f>
        <v>0</v>
      </c>
      <c r="BG414" s="127">
        <f>IF(N414="zákl. přenesená",J414,0)</f>
        <v>0</v>
      </c>
      <c r="BH414" s="127">
        <f>IF(N414="sníž. přenesená",J414,0)</f>
        <v>0</v>
      </c>
      <c r="BI414" s="127">
        <f>IF(N414="nulová",J414,0)</f>
        <v>0</v>
      </c>
      <c r="BJ414" s="9" t="s">
        <v>75</v>
      </c>
      <c r="BK414" s="127">
        <f>ROUND(I414*H414,2)</f>
        <v>18500</v>
      </c>
      <c r="BL414" s="9" t="s">
        <v>104</v>
      </c>
      <c r="BM414" s="9" t="s">
        <v>943</v>
      </c>
    </row>
    <row r="415" spans="2:65" s="1" customFormat="1" ht="29.25">
      <c r="B415" s="23"/>
      <c r="C415" s="24"/>
      <c r="D415" s="128" t="s">
        <v>107</v>
      </c>
      <c r="E415" s="24"/>
      <c r="F415" s="129" t="s">
        <v>944</v>
      </c>
      <c r="G415" s="24"/>
      <c r="H415" s="24"/>
      <c r="I415" s="24"/>
      <c r="J415" s="24"/>
      <c r="K415" s="24"/>
      <c r="L415" s="27"/>
      <c r="M415" s="130"/>
      <c r="N415" s="50"/>
      <c r="O415" s="50"/>
      <c r="P415" s="50"/>
      <c r="Q415" s="50"/>
      <c r="R415" s="50"/>
      <c r="S415" s="50"/>
      <c r="T415" s="51"/>
      <c r="AT415" s="9" t="s">
        <v>107</v>
      </c>
      <c r="AU415" s="9" t="s">
        <v>67</v>
      </c>
    </row>
    <row r="416" spans="2:65" s="1" customFormat="1" ht="22.5" customHeight="1">
      <c r="B416" s="23"/>
      <c r="C416" s="118" t="s">
        <v>945</v>
      </c>
      <c r="D416" s="118" t="s">
        <v>99</v>
      </c>
      <c r="E416" s="119" t="s">
        <v>946</v>
      </c>
      <c r="F416" s="120" t="s">
        <v>947</v>
      </c>
      <c r="G416" s="121" t="s">
        <v>136</v>
      </c>
      <c r="H416" s="122">
        <v>1</v>
      </c>
      <c r="I416" s="123">
        <v>12600</v>
      </c>
      <c r="J416" s="123">
        <f>ROUND(I416*H416,2)</f>
        <v>12600</v>
      </c>
      <c r="K416" s="120" t="s">
        <v>103</v>
      </c>
      <c r="L416" s="27"/>
      <c r="M416" s="49" t="s">
        <v>1</v>
      </c>
      <c r="N416" s="124" t="s">
        <v>38</v>
      </c>
      <c r="O416" s="125">
        <v>0</v>
      </c>
      <c r="P416" s="125">
        <f>O416*H416</f>
        <v>0</v>
      </c>
      <c r="Q416" s="125">
        <v>0</v>
      </c>
      <c r="R416" s="125">
        <f>Q416*H416</f>
        <v>0</v>
      </c>
      <c r="S416" s="125">
        <v>0</v>
      </c>
      <c r="T416" s="126">
        <f>S416*H416</f>
        <v>0</v>
      </c>
      <c r="AR416" s="9" t="s">
        <v>104</v>
      </c>
      <c r="AT416" s="9" t="s">
        <v>99</v>
      </c>
      <c r="AU416" s="9" t="s">
        <v>67</v>
      </c>
      <c r="AY416" s="9" t="s">
        <v>105</v>
      </c>
      <c r="BE416" s="127">
        <f>IF(N416="základní",J416,0)</f>
        <v>12600</v>
      </c>
      <c r="BF416" s="127">
        <f>IF(N416="snížená",J416,0)</f>
        <v>0</v>
      </c>
      <c r="BG416" s="127">
        <f>IF(N416="zákl. přenesená",J416,0)</f>
        <v>0</v>
      </c>
      <c r="BH416" s="127">
        <f>IF(N416="sníž. přenesená",J416,0)</f>
        <v>0</v>
      </c>
      <c r="BI416" s="127">
        <f>IF(N416="nulová",J416,0)</f>
        <v>0</v>
      </c>
      <c r="BJ416" s="9" t="s">
        <v>75</v>
      </c>
      <c r="BK416" s="127">
        <f>ROUND(I416*H416,2)</f>
        <v>12600</v>
      </c>
      <c r="BL416" s="9" t="s">
        <v>104</v>
      </c>
      <c r="BM416" s="9" t="s">
        <v>948</v>
      </c>
    </row>
    <row r="417" spans="2:65" s="1" customFormat="1" ht="29.25">
      <c r="B417" s="23"/>
      <c r="C417" s="24"/>
      <c r="D417" s="128" t="s">
        <v>107</v>
      </c>
      <c r="E417" s="24"/>
      <c r="F417" s="129" t="s">
        <v>949</v>
      </c>
      <c r="G417" s="24"/>
      <c r="H417" s="24"/>
      <c r="I417" s="24"/>
      <c r="J417" s="24"/>
      <c r="K417" s="24"/>
      <c r="L417" s="27"/>
      <c r="M417" s="130"/>
      <c r="N417" s="50"/>
      <c r="O417" s="50"/>
      <c r="P417" s="50"/>
      <c r="Q417" s="50"/>
      <c r="R417" s="50"/>
      <c r="S417" s="50"/>
      <c r="T417" s="51"/>
      <c r="AT417" s="9" t="s">
        <v>107</v>
      </c>
      <c r="AU417" s="9" t="s">
        <v>67</v>
      </c>
    </row>
    <row r="418" spans="2:65" s="1" customFormat="1" ht="22.5" customHeight="1">
      <c r="B418" s="23"/>
      <c r="C418" s="118" t="s">
        <v>950</v>
      </c>
      <c r="D418" s="118" t="s">
        <v>99</v>
      </c>
      <c r="E418" s="119" t="s">
        <v>951</v>
      </c>
      <c r="F418" s="120" t="s">
        <v>952</v>
      </c>
      <c r="G418" s="121" t="s">
        <v>136</v>
      </c>
      <c r="H418" s="122">
        <v>1</v>
      </c>
      <c r="I418" s="123">
        <v>13800</v>
      </c>
      <c r="J418" s="123">
        <f>ROUND(I418*H418,2)</f>
        <v>13800</v>
      </c>
      <c r="K418" s="120" t="s">
        <v>103</v>
      </c>
      <c r="L418" s="27"/>
      <c r="M418" s="49" t="s">
        <v>1</v>
      </c>
      <c r="N418" s="124" t="s">
        <v>38</v>
      </c>
      <c r="O418" s="125">
        <v>0</v>
      </c>
      <c r="P418" s="125">
        <f>O418*H418</f>
        <v>0</v>
      </c>
      <c r="Q418" s="125">
        <v>0</v>
      </c>
      <c r="R418" s="125">
        <f>Q418*H418</f>
        <v>0</v>
      </c>
      <c r="S418" s="125">
        <v>0</v>
      </c>
      <c r="T418" s="126">
        <f>S418*H418</f>
        <v>0</v>
      </c>
      <c r="AR418" s="9" t="s">
        <v>104</v>
      </c>
      <c r="AT418" s="9" t="s">
        <v>99</v>
      </c>
      <c r="AU418" s="9" t="s">
        <v>67</v>
      </c>
      <c r="AY418" s="9" t="s">
        <v>105</v>
      </c>
      <c r="BE418" s="127">
        <f>IF(N418="základní",J418,0)</f>
        <v>13800</v>
      </c>
      <c r="BF418" s="127">
        <f>IF(N418="snížená",J418,0)</f>
        <v>0</v>
      </c>
      <c r="BG418" s="127">
        <f>IF(N418="zákl. přenesená",J418,0)</f>
        <v>0</v>
      </c>
      <c r="BH418" s="127">
        <f>IF(N418="sníž. přenesená",J418,0)</f>
        <v>0</v>
      </c>
      <c r="BI418" s="127">
        <f>IF(N418="nulová",J418,0)</f>
        <v>0</v>
      </c>
      <c r="BJ418" s="9" t="s">
        <v>75</v>
      </c>
      <c r="BK418" s="127">
        <f>ROUND(I418*H418,2)</f>
        <v>13800</v>
      </c>
      <c r="BL418" s="9" t="s">
        <v>104</v>
      </c>
      <c r="BM418" s="9" t="s">
        <v>953</v>
      </c>
    </row>
    <row r="419" spans="2:65" s="1" customFormat="1" ht="29.25">
      <c r="B419" s="23"/>
      <c r="C419" s="24"/>
      <c r="D419" s="128" t="s">
        <v>107</v>
      </c>
      <c r="E419" s="24"/>
      <c r="F419" s="129" t="s">
        <v>954</v>
      </c>
      <c r="G419" s="24"/>
      <c r="H419" s="24"/>
      <c r="I419" s="24"/>
      <c r="J419" s="24"/>
      <c r="K419" s="24"/>
      <c r="L419" s="27"/>
      <c r="M419" s="130"/>
      <c r="N419" s="50"/>
      <c r="O419" s="50"/>
      <c r="P419" s="50"/>
      <c r="Q419" s="50"/>
      <c r="R419" s="50"/>
      <c r="S419" s="50"/>
      <c r="T419" s="51"/>
      <c r="AT419" s="9" t="s">
        <v>107</v>
      </c>
      <c r="AU419" s="9" t="s">
        <v>67</v>
      </c>
    </row>
    <row r="420" spans="2:65" s="1" customFormat="1" ht="22.5" customHeight="1">
      <c r="B420" s="23"/>
      <c r="C420" s="118" t="s">
        <v>955</v>
      </c>
      <c r="D420" s="118" t="s">
        <v>99</v>
      </c>
      <c r="E420" s="119" t="s">
        <v>956</v>
      </c>
      <c r="F420" s="120" t="s">
        <v>957</v>
      </c>
      <c r="G420" s="121" t="s">
        <v>136</v>
      </c>
      <c r="H420" s="122">
        <v>1</v>
      </c>
      <c r="I420" s="123">
        <v>15700</v>
      </c>
      <c r="J420" s="123">
        <f>ROUND(I420*H420,2)</f>
        <v>15700</v>
      </c>
      <c r="K420" s="120" t="s">
        <v>103</v>
      </c>
      <c r="L420" s="27"/>
      <c r="M420" s="49" t="s">
        <v>1</v>
      </c>
      <c r="N420" s="124" t="s">
        <v>38</v>
      </c>
      <c r="O420" s="125">
        <v>0</v>
      </c>
      <c r="P420" s="125">
        <f>O420*H420</f>
        <v>0</v>
      </c>
      <c r="Q420" s="125">
        <v>0</v>
      </c>
      <c r="R420" s="125">
        <f>Q420*H420</f>
        <v>0</v>
      </c>
      <c r="S420" s="125">
        <v>0</v>
      </c>
      <c r="T420" s="126">
        <f>S420*H420</f>
        <v>0</v>
      </c>
      <c r="AR420" s="9" t="s">
        <v>104</v>
      </c>
      <c r="AT420" s="9" t="s">
        <v>99</v>
      </c>
      <c r="AU420" s="9" t="s">
        <v>67</v>
      </c>
      <c r="AY420" s="9" t="s">
        <v>105</v>
      </c>
      <c r="BE420" s="127">
        <f>IF(N420="základní",J420,0)</f>
        <v>15700</v>
      </c>
      <c r="BF420" s="127">
        <f>IF(N420="snížená",J420,0)</f>
        <v>0</v>
      </c>
      <c r="BG420" s="127">
        <f>IF(N420="zákl. přenesená",J420,0)</f>
        <v>0</v>
      </c>
      <c r="BH420" s="127">
        <f>IF(N420="sníž. přenesená",J420,0)</f>
        <v>0</v>
      </c>
      <c r="BI420" s="127">
        <f>IF(N420="nulová",J420,0)</f>
        <v>0</v>
      </c>
      <c r="BJ420" s="9" t="s">
        <v>75</v>
      </c>
      <c r="BK420" s="127">
        <f>ROUND(I420*H420,2)</f>
        <v>15700</v>
      </c>
      <c r="BL420" s="9" t="s">
        <v>104</v>
      </c>
      <c r="BM420" s="9" t="s">
        <v>958</v>
      </c>
    </row>
    <row r="421" spans="2:65" s="1" customFormat="1" ht="29.25">
      <c r="B421" s="23"/>
      <c r="C421" s="24"/>
      <c r="D421" s="128" t="s">
        <v>107</v>
      </c>
      <c r="E421" s="24"/>
      <c r="F421" s="129" t="s">
        <v>959</v>
      </c>
      <c r="G421" s="24"/>
      <c r="H421" s="24"/>
      <c r="I421" s="24"/>
      <c r="J421" s="24"/>
      <c r="K421" s="24"/>
      <c r="L421" s="27"/>
      <c r="M421" s="130"/>
      <c r="N421" s="50"/>
      <c r="O421" s="50"/>
      <c r="P421" s="50"/>
      <c r="Q421" s="50"/>
      <c r="R421" s="50"/>
      <c r="S421" s="50"/>
      <c r="T421" s="51"/>
      <c r="AT421" s="9" t="s">
        <v>107</v>
      </c>
      <c r="AU421" s="9" t="s">
        <v>67</v>
      </c>
    </row>
    <row r="422" spans="2:65" s="1" customFormat="1" ht="22.5" customHeight="1">
      <c r="B422" s="23"/>
      <c r="C422" s="118" t="s">
        <v>960</v>
      </c>
      <c r="D422" s="118" t="s">
        <v>99</v>
      </c>
      <c r="E422" s="119" t="s">
        <v>961</v>
      </c>
      <c r="F422" s="120" t="s">
        <v>962</v>
      </c>
      <c r="G422" s="121" t="s">
        <v>136</v>
      </c>
      <c r="H422" s="122">
        <v>1</v>
      </c>
      <c r="I422" s="123">
        <v>16600</v>
      </c>
      <c r="J422" s="123">
        <f>ROUND(I422*H422,2)</f>
        <v>16600</v>
      </c>
      <c r="K422" s="120" t="s">
        <v>103</v>
      </c>
      <c r="L422" s="27"/>
      <c r="M422" s="49" t="s">
        <v>1</v>
      </c>
      <c r="N422" s="124" t="s">
        <v>38</v>
      </c>
      <c r="O422" s="125">
        <v>0</v>
      </c>
      <c r="P422" s="125">
        <f>O422*H422</f>
        <v>0</v>
      </c>
      <c r="Q422" s="125">
        <v>0</v>
      </c>
      <c r="R422" s="125">
        <f>Q422*H422</f>
        <v>0</v>
      </c>
      <c r="S422" s="125">
        <v>0</v>
      </c>
      <c r="T422" s="126">
        <f>S422*H422</f>
        <v>0</v>
      </c>
      <c r="AR422" s="9" t="s">
        <v>104</v>
      </c>
      <c r="AT422" s="9" t="s">
        <v>99</v>
      </c>
      <c r="AU422" s="9" t="s">
        <v>67</v>
      </c>
      <c r="AY422" s="9" t="s">
        <v>105</v>
      </c>
      <c r="BE422" s="127">
        <f>IF(N422="základní",J422,0)</f>
        <v>16600</v>
      </c>
      <c r="BF422" s="127">
        <f>IF(N422="snížená",J422,0)</f>
        <v>0</v>
      </c>
      <c r="BG422" s="127">
        <f>IF(N422="zákl. přenesená",J422,0)</f>
        <v>0</v>
      </c>
      <c r="BH422" s="127">
        <f>IF(N422="sníž. přenesená",J422,0)</f>
        <v>0</v>
      </c>
      <c r="BI422" s="127">
        <f>IF(N422="nulová",J422,0)</f>
        <v>0</v>
      </c>
      <c r="BJ422" s="9" t="s">
        <v>75</v>
      </c>
      <c r="BK422" s="127">
        <f>ROUND(I422*H422,2)</f>
        <v>16600</v>
      </c>
      <c r="BL422" s="9" t="s">
        <v>104</v>
      </c>
      <c r="BM422" s="9" t="s">
        <v>963</v>
      </c>
    </row>
    <row r="423" spans="2:65" s="1" customFormat="1" ht="29.25">
      <c r="B423" s="23"/>
      <c r="C423" s="24"/>
      <c r="D423" s="128" t="s">
        <v>107</v>
      </c>
      <c r="E423" s="24"/>
      <c r="F423" s="129" t="s">
        <v>964</v>
      </c>
      <c r="G423" s="24"/>
      <c r="H423" s="24"/>
      <c r="I423" s="24"/>
      <c r="J423" s="24"/>
      <c r="K423" s="24"/>
      <c r="L423" s="27"/>
      <c r="M423" s="130"/>
      <c r="N423" s="50"/>
      <c r="O423" s="50"/>
      <c r="P423" s="50"/>
      <c r="Q423" s="50"/>
      <c r="R423" s="50"/>
      <c r="S423" s="50"/>
      <c r="T423" s="51"/>
      <c r="AT423" s="9" t="s">
        <v>107</v>
      </c>
      <c r="AU423" s="9" t="s">
        <v>67</v>
      </c>
    </row>
    <row r="424" spans="2:65" s="1" customFormat="1" ht="22.5" customHeight="1">
      <c r="B424" s="23"/>
      <c r="C424" s="118" t="s">
        <v>965</v>
      </c>
      <c r="D424" s="118" t="s">
        <v>99</v>
      </c>
      <c r="E424" s="119" t="s">
        <v>966</v>
      </c>
      <c r="F424" s="120" t="s">
        <v>967</v>
      </c>
      <c r="G424" s="121" t="s">
        <v>136</v>
      </c>
      <c r="H424" s="122">
        <v>1</v>
      </c>
      <c r="I424" s="123">
        <v>18000</v>
      </c>
      <c r="J424" s="123">
        <f>ROUND(I424*H424,2)</f>
        <v>18000</v>
      </c>
      <c r="K424" s="120" t="s">
        <v>103</v>
      </c>
      <c r="L424" s="27"/>
      <c r="M424" s="49" t="s">
        <v>1</v>
      </c>
      <c r="N424" s="124" t="s">
        <v>38</v>
      </c>
      <c r="O424" s="125">
        <v>0</v>
      </c>
      <c r="P424" s="125">
        <f>O424*H424</f>
        <v>0</v>
      </c>
      <c r="Q424" s="125">
        <v>0</v>
      </c>
      <c r="R424" s="125">
        <f>Q424*H424</f>
        <v>0</v>
      </c>
      <c r="S424" s="125">
        <v>0</v>
      </c>
      <c r="T424" s="126">
        <f>S424*H424</f>
        <v>0</v>
      </c>
      <c r="AR424" s="9" t="s">
        <v>104</v>
      </c>
      <c r="AT424" s="9" t="s">
        <v>99</v>
      </c>
      <c r="AU424" s="9" t="s">
        <v>67</v>
      </c>
      <c r="AY424" s="9" t="s">
        <v>105</v>
      </c>
      <c r="BE424" s="127">
        <f>IF(N424="základní",J424,0)</f>
        <v>18000</v>
      </c>
      <c r="BF424" s="127">
        <f>IF(N424="snížená",J424,0)</f>
        <v>0</v>
      </c>
      <c r="BG424" s="127">
        <f>IF(N424="zákl. přenesená",J424,0)</f>
        <v>0</v>
      </c>
      <c r="BH424" s="127">
        <f>IF(N424="sníž. přenesená",J424,0)</f>
        <v>0</v>
      </c>
      <c r="BI424" s="127">
        <f>IF(N424="nulová",J424,0)</f>
        <v>0</v>
      </c>
      <c r="BJ424" s="9" t="s">
        <v>75</v>
      </c>
      <c r="BK424" s="127">
        <f>ROUND(I424*H424,2)</f>
        <v>18000</v>
      </c>
      <c r="BL424" s="9" t="s">
        <v>104</v>
      </c>
      <c r="BM424" s="9" t="s">
        <v>968</v>
      </c>
    </row>
    <row r="425" spans="2:65" s="1" customFormat="1" ht="29.25">
      <c r="B425" s="23"/>
      <c r="C425" s="24"/>
      <c r="D425" s="128" t="s">
        <v>107</v>
      </c>
      <c r="E425" s="24"/>
      <c r="F425" s="129" t="s">
        <v>969</v>
      </c>
      <c r="G425" s="24"/>
      <c r="H425" s="24"/>
      <c r="I425" s="24"/>
      <c r="J425" s="24"/>
      <c r="K425" s="24"/>
      <c r="L425" s="27"/>
      <c r="M425" s="130"/>
      <c r="N425" s="50"/>
      <c r="O425" s="50"/>
      <c r="P425" s="50"/>
      <c r="Q425" s="50"/>
      <c r="R425" s="50"/>
      <c r="S425" s="50"/>
      <c r="T425" s="51"/>
      <c r="AT425" s="9" t="s">
        <v>107</v>
      </c>
      <c r="AU425" s="9" t="s">
        <v>67</v>
      </c>
    </row>
    <row r="426" spans="2:65" s="1" customFormat="1" ht="22.5" customHeight="1">
      <c r="B426" s="23"/>
      <c r="C426" s="118" t="s">
        <v>970</v>
      </c>
      <c r="D426" s="118" t="s">
        <v>99</v>
      </c>
      <c r="E426" s="119" t="s">
        <v>971</v>
      </c>
      <c r="F426" s="120" t="s">
        <v>972</v>
      </c>
      <c r="G426" s="121" t="s">
        <v>136</v>
      </c>
      <c r="H426" s="122">
        <v>1</v>
      </c>
      <c r="I426" s="123">
        <v>18500</v>
      </c>
      <c r="J426" s="123">
        <f>ROUND(I426*H426,2)</f>
        <v>18500</v>
      </c>
      <c r="K426" s="120" t="s">
        <v>103</v>
      </c>
      <c r="L426" s="27"/>
      <c r="M426" s="49" t="s">
        <v>1</v>
      </c>
      <c r="N426" s="124" t="s">
        <v>38</v>
      </c>
      <c r="O426" s="125">
        <v>0</v>
      </c>
      <c r="P426" s="125">
        <f>O426*H426</f>
        <v>0</v>
      </c>
      <c r="Q426" s="125">
        <v>0</v>
      </c>
      <c r="R426" s="125">
        <f>Q426*H426</f>
        <v>0</v>
      </c>
      <c r="S426" s="125">
        <v>0</v>
      </c>
      <c r="T426" s="126">
        <f>S426*H426</f>
        <v>0</v>
      </c>
      <c r="AR426" s="9" t="s">
        <v>104</v>
      </c>
      <c r="AT426" s="9" t="s">
        <v>99</v>
      </c>
      <c r="AU426" s="9" t="s">
        <v>67</v>
      </c>
      <c r="AY426" s="9" t="s">
        <v>105</v>
      </c>
      <c r="BE426" s="127">
        <f>IF(N426="základní",J426,0)</f>
        <v>18500</v>
      </c>
      <c r="BF426" s="127">
        <f>IF(N426="snížená",J426,0)</f>
        <v>0</v>
      </c>
      <c r="BG426" s="127">
        <f>IF(N426="zákl. přenesená",J426,0)</f>
        <v>0</v>
      </c>
      <c r="BH426" s="127">
        <f>IF(N426="sníž. přenesená",J426,0)</f>
        <v>0</v>
      </c>
      <c r="BI426" s="127">
        <f>IF(N426="nulová",J426,0)</f>
        <v>0</v>
      </c>
      <c r="BJ426" s="9" t="s">
        <v>75</v>
      </c>
      <c r="BK426" s="127">
        <f>ROUND(I426*H426,2)</f>
        <v>18500</v>
      </c>
      <c r="BL426" s="9" t="s">
        <v>104</v>
      </c>
      <c r="BM426" s="9" t="s">
        <v>973</v>
      </c>
    </row>
    <row r="427" spans="2:65" s="1" customFormat="1" ht="29.25">
      <c r="B427" s="23"/>
      <c r="C427" s="24"/>
      <c r="D427" s="128" t="s">
        <v>107</v>
      </c>
      <c r="E427" s="24"/>
      <c r="F427" s="129" t="s">
        <v>974</v>
      </c>
      <c r="G427" s="24"/>
      <c r="H427" s="24"/>
      <c r="I427" s="24"/>
      <c r="J427" s="24"/>
      <c r="K427" s="24"/>
      <c r="L427" s="27"/>
      <c r="M427" s="130"/>
      <c r="N427" s="50"/>
      <c r="O427" s="50"/>
      <c r="P427" s="50"/>
      <c r="Q427" s="50"/>
      <c r="R427" s="50"/>
      <c r="S427" s="50"/>
      <c r="T427" s="51"/>
      <c r="AT427" s="9" t="s">
        <v>107</v>
      </c>
      <c r="AU427" s="9" t="s">
        <v>67</v>
      </c>
    </row>
    <row r="428" spans="2:65" s="1" customFormat="1" ht="22.5" customHeight="1">
      <c r="B428" s="23"/>
      <c r="C428" s="118" t="s">
        <v>975</v>
      </c>
      <c r="D428" s="118" t="s">
        <v>99</v>
      </c>
      <c r="E428" s="119" t="s">
        <v>976</v>
      </c>
      <c r="F428" s="120" t="s">
        <v>977</v>
      </c>
      <c r="G428" s="121" t="s">
        <v>136</v>
      </c>
      <c r="H428" s="122">
        <v>1</v>
      </c>
      <c r="I428" s="123">
        <v>12600</v>
      </c>
      <c r="J428" s="123">
        <f>ROUND(I428*H428,2)</f>
        <v>12600</v>
      </c>
      <c r="K428" s="120" t="s">
        <v>103</v>
      </c>
      <c r="L428" s="27"/>
      <c r="M428" s="49" t="s">
        <v>1</v>
      </c>
      <c r="N428" s="124" t="s">
        <v>38</v>
      </c>
      <c r="O428" s="125">
        <v>0</v>
      </c>
      <c r="P428" s="125">
        <f>O428*H428</f>
        <v>0</v>
      </c>
      <c r="Q428" s="125">
        <v>0</v>
      </c>
      <c r="R428" s="125">
        <f>Q428*H428</f>
        <v>0</v>
      </c>
      <c r="S428" s="125">
        <v>0</v>
      </c>
      <c r="T428" s="126">
        <f>S428*H428</f>
        <v>0</v>
      </c>
      <c r="AR428" s="9" t="s">
        <v>104</v>
      </c>
      <c r="AT428" s="9" t="s">
        <v>99</v>
      </c>
      <c r="AU428" s="9" t="s">
        <v>67</v>
      </c>
      <c r="AY428" s="9" t="s">
        <v>105</v>
      </c>
      <c r="BE428" s="127">
        <f>IF(N428="základní",J428,0)</f>
        <v>12600</v>
      </c>
      <c r="BF428" s="127">
        <f>IF(N428="snížená",J428,0)</f>
        <v>0</v>
      </c>
      <c r="BG428" s="127">
        <f>IF(N428="zákl. přenesená",J428,0)</f>
        <v>0</v>
      </c>
      <c r="BH428" s="127">
        <f>IF(N428="sníž. přenesená",J428,0)</f>
        <v>0</v>
      </c>
      <c r="BI428" s="127">
        <f>IF(N428="nulová",J428,0)</f>
        <v>0</v>
      </c>
      <c r="BJ428" s="9" t="s">
        <v>75</v>
      </c>
      <c r="BK428" s="127">
        <f>ROUND(I428*H428,2)</f>
        <v>12600</v>
      </c>
      <c r="BL428" s="9" t="s">
        <v>104</v>
      </c>
      <c r="BM428" s="9" t="s">
        <v>978</v>
      </c>
    </row>
    <row r="429" spans="2:65" s="1" customFormat="1" ht="29.25">
      <c r="B429" s="23"/>
      <c r="C429" s="24"/>
      <c r="D429" s="128" t="s">
        <v>107</v>
      </c>
      <c r="E429" s="24"/>
      <c r="F429" s="129" t="s">
        <v>979</v>
      </c>
      <c r="G429" s="24"/>
      <c r="H429" s="24"/>
      <c r="I429" s="24"/>
      <c r="J429" s="24"/>
      <c r="K429" s="24"/>
      <c r="L429" s="27"/>
      <c r="M429" s="130"/>
      <c r="N429" s="50"/>
      <c r="O429" s="50"/>
      <c r="P429" s="50"/>
      <c r="Q429" s="50"/>
      <c r="R429" s="50"/>
      <c r="S429" s="50"/>
      <c r="T429" s="51"/>
      <c r="AT429" s="9" t="s">
        <v>107</v>
      </c>
      <c r="AU429" s="9" t="s">
        <v>67</v>
      </c>
    </row>
    <row r="430" spans="2:65" s="1" customFormat="1" ht="22.5" customHeight="1">
      <c r="B430" s="23"/>
      <c r="C430" s="118" t="s">
        <v>980</v>
      </c>
      <c r="D430" s="118" t="s">
        <v>99</v>
      </c>
      <c r="E430" s="119" t="s">
        <v>981</v>
      </c>
      <c r="F430" s="120" t="s">
        <v>982</v>
      </c>
      <c r="G430" s="121" t="s">
        <v>136</v>
      </c>
      <c r="H430" s="122">
        <v>1</v>
      </c>
      <c r="I430" s="123">
        <v>13800</v>
      </c>
      <c r="J430" s="123">
        <f>ROUND(I430*H430,2)</f>
        <v>13800</v>
      </c>
      <c r="K430" s="120" t="s">
        <v>103</v>
      </c>
      <c r="L430" s="27"/>
      <c r="M430" s="49" t="s">
        <v>1</v>
      </c>
      <c r="N430" s="124" t="s">
        <v>38</v>
      </c>
      <c r="O430" s="125">
        <v>0</v>
      </c>
      <c r="P430" s="125">
        <f>O430*H430</f>
        <v>0</v>
      </c>
      <c r="Q430" s="125">
        <v>0</v>
      </c>
      <c r="R430" s="125">
        <f>Q430*H430</f>
        <v>0</v>
      </c>
      <c r="S430" s="125">
        <v>0</v>
      </c>
      <c r="T430" s="126">
        <f>S430*H430</f>
        <v>0</v>
      </c>
      <c r="AR430" s="9" t="s">
        <v>104</v>
      </c>
      <c r="AT430" s="9" t="s">
        <v>99</v>
      </c>
      <c r="AU430" s="9" t="s">
        <v>67</v>
      </c>
      <c r="AY430" s="9" t="s">
        <v>105</v>
      </c>
      <c r="BE430" s="127">
        <f>IF(N430="základní",J430,0)</f>
        <v>13800</v>
      </c>
      <c r="BF430" s="127">
        <f>IF(N430="snížená",J430,0)</f>
        <v>0</v>
      </c>
      <c r="BG430" s="127">
        <f>IF(N430="zákl. přenesená",J430,0)</f>
        <v>0</v>
      </c>
      <c r="BH430" s="127">
        <f>IF(N430="sníž. přenesená",J430,0)</f>
        <v>0</v>
      </c>
      <c r="BI430" s="127">
        <f>IF(N430="nulová",J430,0)</f>
        <v>0</v>
      </c>
      <c r="BJ430" s="9" t="s">
        <v>75</v>
      </c>
      <c r="BK430" s="127">
        <f>ROUND(I430*H430,2)</f>
        <v>13800</v>
      </c>
      <c r="BL430" s="9" t="s">
        <v>104</v>
      </c>
      <c r="BM430" s="9" t="s">
        <v>983</v>
      </c>
    </row>
    <row r="431" spans="2:65" s="1" customFormat="1" ht="29.25">
      <c r="B431" s="23"/>
      <c r="C431" s="24"/>
      <c r="D431" s="128" t="s">
        <v>107</v>
      </c>
      <c r="E431" s="24"/>
      <c r="F431" s="129" t="s">
        <v>984</v>
      </c>
      <c r="G431" s="24"/>
      <c r="H431" s="24"/>
      <c r="I431" s="24"/>
      <c r="J431" s="24"/>
      <c r="K431" s="24"/>
      <c r="L431" s="27"/>
      <c r="M431" s="130"/>
      <c r="N431" s="50"/>
      <c r="O431" s="50"/>
      <c r="P431" s="50"/>
      <c r="Q431" s="50"/>
      <c r="R431" s="50"/>
      <c r="S431" s="50"/>
      <c r="T431" s="51"/>
      <c r="AT431" s="9" t="s">
        <v>107</v>
      </c>
      <c r="AU431" s="9" t="s">
        <v>67</v>
      </c>
    </row>
    <row r="432" spans="2:65" s="1" customFormat="1" ht="22.5" customHeight="1">
      <c r="B432" s="23"/>
      <c r="C432" s="118" t="s">
        <v>985</v>
      </c>
      <c r="D432" s="118" t="s">
        <v>99</v>
      </c>
      <c r="E432" s="119" t="s">
        <v>986</v>
      </c>
      <c r="F432" s="120" t="s">
        <v>987</v>
      </c>
      <c r="G432" s="121" t="s">
        <v>136</v>
      </c>
      <c r="H432" s="122">
        <v>1</v>
      </c>
      <c r="I432" s="123">
        <v>15700</v>
      </c>
      <c r="J432" s="123">
        <f>ROUND(I432*H432,2)</f>
        <v>15700</v>
      </c>
      <c r="K432" s="120" t="s">
        <v>103</v>
      </c>
      <c r="L432" s="27"/>
      <c r="M432" s="49" t="s">
        <v>1</v>
      </c>
      <c r="N432" s="124" t="s">
        <v>38</v>
      </c>
      <c r="O432" s="125">
        <v>0</v>
      </c>
      <c r="P432" s="125">
        <f>O432*H432</f>
        <v>0</v>
      </c>
      <c r="Q432" s="125">
        <v>0</v>
      </c>
      <c r="R432" s="125">
        <f>Q432*H432</f>
        <v>0</v>
      </c>
      <c r="S432" s="125">
        <v>0</v>
      </c>
      <c r="T432" s="126">
        <f>S432*H432</f>
        <v>0</v>
      </c>
      <c r="AR432" s="9" t="s">
        <v>104</v>
      </c>
      <c r="AT432" s="9" t="s">
        <v>99</v>
      </c>
      <c r="AU432" s="9" t="s">
        <v>67</v>
      </c>
      <c r="AY432" s="9" t="s">
        <v>105</v>
      </c>
      <c r="BE432" s="127">
        <f>IF(N432="základní",J432,0)</f>
        <v>15700</v>
      </c>
      <c r="BF432" s="127">
        <f>IF(N432="snížená",J432,0)</f>
        <v>0</v>
      </c>
      <c r="BG432" s="127">
        <f>IF(N432="zákl. přenesená",J432,0)</f>
        <v>0</v>
      </c>
      <c r="BH432" s="127">
        <f>IF(N432="sníž. přenesená",J432,0)</f>
        <v>0</v>
      </c>
      <c r="BI432" s="127">
        <f>IF(N432="nulová",J432,0)</f>
        <v>0</v>
      </c>
      <c r="BJ432" s="9" t="s">
        <v>75</v>
      </c>
      <c r="BK432" s="127">
        <f>ROUND(I432*H432,2)</f>
        <v>15700</v>
      </c>
      <c r="BL432" s="9" t="s">
        <v>104</v>
      </c>
      <c r="BM432" s="9" t="s">
        <v>988</v>
      </c>
    </row>
    <row r="433" spans="2:65" s="1" customFormat="1" ht="29.25">
      <c r="B433" s="23"/>
      <c r="C433" s="24"/>
      <c r="D433" s="128" t="s">
        <v>107</v>
      </c>
      <c r="E433" s="24"/>
      <c r="F433" s="129" t="s">
        <v>989</v>
      </c>
      <c r="G433" s="24"/>
      <c r="H433" s="24"/>
      <c r="I433" s="24"/>
      <c r="J433" s="24"/>
      <c r="K433" s="24"/>
      <c r="L433" s="27"/>
      <c r="M433" s="130"/>
      <c r="N433" s="50"/>
      <c r="O433" s="50"/>
      <c r="P433" s="50"/>
      <c r="Q433" s="50"/>
      <c r="R433" s="50"/>
      <c r="S433" s="50"/>
      <c r="T433" s="51"/>
      <c r="AT433" s="9" t="s">
        <v>107</v>
      </c>
      <c r="AU433" s="9" t="s">
        <v>67</v>
      </c>
    </row>
    <row r="434" spans="2:65" s="1" customFormat="1" ht="22.5" customHeight="1">
      <c r="B434" s="23"/>
      <c r="C434" s="118" t="s">
        <v>990</v>
      </c>
      <c r="D434" s="118" t="s">
        <v>99</v>
      </c>
      <c r="E434" s="119" t="s">
        <v>991</v>
      </c>
      <c r="F434" s="120" t="s">
        <v>992</v>
      </c>
      <c r="G434" s="121" t="s">
        <v>136</v>
      </c>
      <c r="H434" s="122">
        <v>1</v>
      </c>
      <c r="I434" s="123">
        <v>16600</v>
      </c>
      <c r="J434" s="123">
        <f>ROUND(I434*H434,2)</f>
        <v>16600</v>
      </c>
      <c r="K434" s="120" t="s">
        <v>103</v>
      </c>
      <c r="L434" s="27"/>
      <c r="M434" s="49" t="s">
        <v>1</v>
      </c>
      <c r="N434" s="124" t="s">
        <v>38</v>
      </c>
      <c r="O434" s="125">
        <v>0</v>
      </c>
      <c r="P434" s="125">
        <f>O434*H434</f>
        <v>0</v>
      </c>
      <c r="Q434" s="125">
        <v>0</v>
      </c>
      <c r="R434" s="125">
        <f>Q434*H434</f>
        <v>0</v>
      </c>
      <c r="S434" s="125">
        <v>0</v>
      </c>
      <c r="T434" s="126">
        <f>S434*H434</f>
        <v>0</v>
      </c>
      <c r="AR434" s="9" t="s">
        <v>104</v>
      </c>
      <c r="AT434" s="9" t="s">
        <v>99</v>
      </c>
      <c r="AU434" s="9" t="s">
        <v>67</v>
      </c>
      <c r="AY434" s="9" t="s">
        <v>105</v>
      </c>
      <c r="BE434" s="127">
        <f>IF(N434="základní",J434,0)</f>
        <v>16600</v>
      </c>
      <c r="BF434" s="127">
        <f>IF(N434="snížená",J434,0)</f>
        <v>0</v>
      </c>
      <c r="BG434" s="127">
        <f>IF(N434="zákl. přenesená",J434,0)</f>
        <v>0</v>
      </c>
      <c r="BH434" s="127">
        <f>IF(N434="sníž. přenesená",J434,0)</f>
        <v>0</v>
      </c>
      <c r="BI434" s="127">
        <f>IF(N434="nulová",J434,0)</f>
        <v>0</v>
      </c>
      <c r="BJ434" s="9" t="s">
        <v>75</v>
      </c>
      <c r="BK434" s="127">
        <f>ROUND(I434*H434,2)</f>
        <v>16600</v>
      </c>
      <c r="BL434" s="9" t="s">
        <v>104</v>
      </c>
      <c r="BM434" s="9" t="s">
        <v>993</v>
      </c>
    </row>
    <row r="435" spans="2:65" s="1" customFormat="1" ht="29.25">
      <c r="B435" s="23"/>
      <c r="C435" s="24"/>
      <c r="D435" s="128" t="s">
        <v>107</v>
      </c>
      <c r="E435" s="24"/>
      <c r="F435" s="129" t="s">
        <v>994</v>
      </c>
      <c r="G435" s="24"/>
      <c r="H435" s="24"/>
      <c r="I435" s="24"/>
      <c r="J435" s="24"/>
      <c r="K435" s="24"/>
      <c r="L435" s="27"/>
      <c r="M435" s="130"/>
      <c r="N435" s="50"/>
      <c r="O435" s="50"/>
      <c r="P435" s="50"/>
      <c r="Q435" s="50"/>
      <c r="R435" s="50"/>
      <c r="S435" s="50"/>
      <c r="T435" s="51"/>
      <c r="AT435" s="9" t="s">
        <v>107</v>
      </c>
      <c r="AU435" s="9" t="s">
        <v>67</v>
      </c>
    </row>
    <row r="436" spans="2:65" s="1" customFormat="1" ht="22.5" customHeight="1">
      <c r="B436" s="23"/>
      <c r="C436" s="118" t="s">
        <v>995</v>
      </c>
      <c r="D436" s="118" t="s">
        <v>99</v>
      </c>
      <c r="E436" s="119" t="s">
        <v>996</v>
      </c>
      <c r="F436" s="120" t="s">
        <v>997</v>
      </c>
      <c r="G436" s="121" t="s">
        <v>136</v>
      </c>
      <c r="H436" s="122">
        <v>1</v>
      </c>
      <c r="I436" s="123">
        <v>18000</v>
      </c>
      <c r="J436" s="123">
        <f>ROUND(I436*H436,2)</f>
        <v>18000</v>
      </c>
      <c r="K436" s="120" t="s">
        <v>103</v>
      </c>
      <c r="L436" s="27"/>
      <c r="M436" s="49" t="s">
        <v>1</v>
      </c>
      <c r="N436" s="124" t="s">
        <v>38</v>
      </c>
      <c r="O436" s="125">
        <v>0</v>
      </c>
      <c r="P436" s="125">
        <f>O436*H436</f>
        <v>0</v>
      </c>
      <c r="Q436" s="125">
        <v>0</v>
      </c>
      <c r="R436" s="125">
        <f>Q436*H436</f>
        <v>0</v>
      </c>
      <c r="S436" s="125">
        <v>0</v>
      </c>
      <c r="T436" s="126">
        <f>S436*H436</f>
        <v>0</v>
      </c>
      <c r="AR436" s="9" t="s">
        <v>104</v>
      </c>
      <c r="AT436" s="9" t="s">
        <v>99</v>
      </c>
      <c r="AU436" s="9" t="s">
        <v>67</v>
      </c>
      <c r="AY436" s="9" t="s">
        <v>105</v>
      </c>
      <c r="BE436" s="127">
        <f>IF(N436="základní",J436,0)</f>
        <v>18000</v>
      </c>
      <c r="BF436" s="127">
        <f>IF(N436="snížená",J436,0)</f>
        <v>0</v>
      </c>
      <c r="BG436" s="127">
        <f>IF(N436="zákl. přenesená",J436,0)</f>
        <v>0</v>
      </c>
      <c r="BH436" s="127">
        <f>IF(N436="sníž. přenesená",J436,0)</f>
        <v>0</v>
      </c>
      <c r="BI436" s="127">
        <f>IF(N436="nulová",J436,0)</f>
        <v>0</v>
      </c>
      <c r="BJ436" s="9" t="s">
        <v>75</v>
      </c>
      <c r="BK436" s="127">
        <f>ROUND(I436*H436,2)</f>
        <v>18000</v>
      </c>
      <c r="BL436" s="9" t="s">
        <v>104</v>
      </c>
      <c r="BM436" s="9" t="s">
        <v>998</v>
      </c>
    </row>
    <row r="437" spans="2:65" s="1" customFormat="1" ht="29.25">
      <c r="B437" s="23"/>
      <c r="C437" s="24"/>
      <c r="D437" s="128" t="s">
        <v>107</v>
      </c>
      <c r="E437" s="24"/>
      <c r="F437" s="129" t="s">
        <v>999</v>
      </c>
      <c r="G437" s="24"/>
      <c r="H437" s="24"/>
      <c r="I437" s="24"/>
      <c r="J437" s="24"/>
      <c r="K437" s="24"/>
      <c r="L437" s="27"/>
      <c r="M437" s="130"/>
      <c r="N437" s="50"/>
      <c r="O437" s="50"/>
      <c r="P437" s="50"/>
      <c r="Q437" s="50"/>
      <c r="R437" s="50"/>
      <c r="S437" s="50"/>
      <c r="T437" s="51"/>
      <c r="AT437" s="9" t="s">
        <v>107</v>
      </c>
      <c r="AU437" s="9" t="s">
        <v>67</v>
      </c>
    </row>
    <row r="438" spans="2:65" s="1" customFormat="1" ht="22.5" customHeight="1">
      <c r="B438" s="23"/>
      <c r="C438" s="118" t="s">
        <v>1000</v>
      </c>
      <c r="D438" s="118" t="s">
        <v>99</v>
      </c>
      <c r="E438" s="119" t="s">
        <v>1001</v>
      </c>
      <c r="F438" s="120" t="s">
        <v>1002</v>
      </c>
      <c r="G438" s="121" t="s">
        <v>136</v>
      </c>
      <c r="H438" s="122">
        <v>1</v>
      </c>
      <c r="I438" s="123">
        <v>18500</v>
      </c>
      <c r="J438" s="123">
        <f>ROUND(I438*H438,2)</f>
        <v>18500</v>
      </c>
      <c r="K438" s="120" t="s">
        <v>103</v>
      </c>
      <c r="L438" s="27"/>
      <c r="M438" s="49" t="s">
        <v>1</v>
      </c>
      <c r="N438" s="124" t="s">
        <v>38</v>
      </c>
      <c r="O438" s="125">
        <v>0</v>
      </c>
      <c r="P438" s="125">
        <f>O438*H438</f>
        <v>0</v>
      </c>
      <c r="Q438" s="125">
        <v>0</v>
      </c>
      <c r="R438" s="125">
        <f>Q438*H438</f>
        <v>0</v>
      </c>
      <c r="S438" s="125">
        <v>0</v>
      </c>
      <c r="T438" s="126">
        <f>S438*H438</f>
        <v>0</v>
      </c>
      <c r="AR438" s="9" t="s">
        <v>104</v>
      </c>
      <c r="AT438" s="9" t="s">
        <v>99</v>
      </c>
      <c r="AU438" s="9" t="s">
        <v>67</v>
      </c>
      <c r="AY438" s="9" t="s">
        <v>105</v>
      </c>
      <c r="BE438" s="127">
        <f>IF(N438="základní",J438,0)</f>
        <v>18500</v>
      </c>
      <c r="BF438" s="127">
        <f>IF(N438="snížená",J438,0)</f>
        <v>0</v>
      </c>
      <c r="BG438" s="127">
        <f>IF(N438="zákl. přenesená",J438,0)</f>
        <v>0</v>
      </c>
      <c r="BH438" s="127">
        <f>IF(N438="sníž. přenesená",J438,0)</f>
        <v>0</v>
      </c>
      <c r="BI438" s="127">
        <f>IF(N438="nulová",J438,0)</f>
        <v>0</v>
      </c>
      <c r="BJ438" s="9" t="s">
        <v>75</v>
      </c>
      <c r="BK438" s="127">
        <f>ROUND(I438*H438,2)</f>
        <v>18500</v>
      </c>
      <c r="BL438" s="9" t="s">
        <v>104</v>
      </c>
      <c r="BM438" s="9" t="s">
        <v>1003</v>
      </c>
    </row>
    <row r="439" spans="2:65" s="1" customFormat="1" ht="29.25">
      <c r="B439" s="23"/>
      <c r="C439" s="24"/>
      <c r="D439" s="128" t="s">
        <v>107</v>
      </c>
      <c r="E439" s="24"/>
      <c r="F439" s="129" t="s">
        <v>1004</v>
      </c>
      <c r="G439" s="24"/>
      <c r="H439" s="24"/>
      <c r="I439" s="24"/>
      <c r="J439" s="24"/>
      <c r="K439" s="24"/>
      <c r="L439" s="27"/>
      <c r="M439" s="130"/>
      <c r="N439" s="50"/>
      <c r="O439" s="50"/>
      <c r="P439" s="50"/>
      <c r="Q439" s="50"/>
      <c r="R439" s="50"/>
      <c r="S439" s="50"/>
      <c r="T439" s="51"/>
      <c r="AT439" s="9" t="s">
        <v>107</v>
      </c>
      <c r="AU439" s="9" t="s">
        <v>67</v>
      </c>
    </row>
    <row r="440" spans="2:65" s="1" customFormat="1" ht="22.5" customHeight="1">
      <c r="B440" s="23"/>
      <c r="C440" s="118" t="s">
        <v>1005</v>
      </c>
      <c r="D440" s="118" t="s">
        <v>99</v>
      </c>
      <c r="E440" s="119" t="s">
        <v>1006</v>
      </c>
      <c r="F440" s="120" t="s">
        <v>1007</v>
      </c>
      <c r="G440" s="121" t="s">
        <v>136</v>
      </c>
      <c r="H440" s="122">
        <v>1</v>
      </c>
      <c r="I440" s="123">
        <v>14300</v>
      </c>
      <c r="J440" s="123">
        <f>ROUND(I440*H440,2)</f>
        <v>14300</v>
      </c>
      <c r="K440" s="120" t="s">
        <v>103</v>
      </c>
      <c r="L440" s="27"/>
      <c r="M440" s="49" t="s">
        <v>1</v>
      </c>
      <c r="N440" s="124" t="s">
        <v>38</v>
      </c>
      <c r="O440" s="125">
        <v>0</v>
      </c>
      <c r="P440" s="125">
        <f>O440*H440</f>
        <v>0</v>
      </c>
      <c r="Q440" s="125">
        <v>0</v>
      </c>
      <c r="R440" s="125">
        <f>Q440*H440</f>
        <v>0</v>
      </c>
      <c r="S440" s="125">
        <v>0</v>
      </c>
      <c r="T440" s="126">
        <f>S440*H440</f>
        <v>0</v>
      </c>
      <c r="AR440" s="9" t="s">
        <v>104</v>
      </c>
      <c r="AT440" s="9" t="s">
        <v>99</v>
      </c>
      <c r="AU440" s="9" t="s">
        <v>67</v>
      </c>
      <c r="AY440" s="9" t="s">
        <v>105</v>
      </c>
      <c r="BE440" s="127">
        <f>IF(N440="základní",J440,0)</f>
        <v>14300</v>
      </c>
      <c r="BF440" s="127">
        <f>IF(N440="snížená",J440,0)</f>
        <v>0</v>
      </c>
      <c r="BG440" s="127">
        <f>IF(N440="zákl. přenesená",J440,0)</f>
        <v>0</v>
      </c>
      <c r="BH440" s="127">
        <f>IF(N440="sníž. přenesená",J440,0)</f>
        <v>0</v>
      </c>
      <c r="BI440" s="127">
        <f>IF(N440="nulová",J440,0)</f>
        <v>0</v>
      </c>
      <c r="BJ440" s="9" t="s">
        <v>75</v>
      </c>
      <c r="BK440" s="127">
        <f>ROUND(I440*H440,2)</f>
        <v>14300</v>
      </c>
      <c r="BL440" s="9" t="s">
        <v>104</v>
      </c>
      <c r="BM440" s="9" t="s">
        <v>1008</v>
      </c>
    </row>
    <row r="441" spans="2:65" s="1" customFormat="1" ht="29.25">
      <c r="B441" s="23"/>
      <c r="C441" s="24"/>
      <c r="D441" s="128" t="s">
        <v>107</v>
      </c>
      <c r="E441" s="24"/>
      <c r="F441" s="129" t="s">
        <v>1009</v>
      </c>
      <c r="G441" s="24"/>
      <c r="H441" s="24"/>
      <c r="I441" s="24"/>
      <c r="J441" s="24"/>
      <c r="K441" s="24"/>
      <c r="L441" s="27"/>
      <c r="M441" s="130"/>
      <c r="N441" s="50"/>
      <c r="O441" s="50"/>
      <c r="P441" s="50"/>
      <c r="Q441" s="50"/>
      <c r="R441" s="50"/>
      <c r="S441" s="50"/>
      <c r="T441" s="51"/>
      <c r="AT441" s="9" t="s">
        <v>107</v>
      </c>
      <c r="AU441" s="9" t="s">
        <v>67</v>
      </c>
    </row>
    <row r="442" spans="2:65" s="1" customFormat="1" ht="22.5" customHeight="1">
      <c r="B442" s="23"/>
      <c r="C442" s="118" t="s">
        <v>1010</v>
      </c>
      <c r="D442" s="118" t="s">
        <v>99</v>
      </c>
      <c r="E442" s="119" t="s">
        <v>1011</v>
      </c>
      <c r="F442" s="120" t="s">
        <v>1012</v>
      </c>
      <c r="G442" s="121" t="s">
        <v>136</v>
      </c>
      <c r="H442" s="122">
        <v>1</v>
      </c>
      <c r="I442" s="123">
        <v>15500</v>
      </c>
      <c r="J442" s="123">
        <f>ROUND(I442*H442,2)</f>
        <v>15500</v>
      </c>
      <c r="K442" s="120" t="s">
        <v>103</v>
      </c>
      <c r="L442" s="27"/>
      <c r="M442" s="49" t="s">
        <v>1</v>
      </c>
      <c r="N442" s="124" t="s">
        <v>38</v>
      </c>
      <c r="O442" s="125">
        <v>0</v>
      </c>
      <c r="P442" s="125">
        <f>O442*H442</f>
        <v>0</v>
      </c>
      <c r="Q442" s="125">
        <v>0</v>
      </c>
      <c r="R442" s="125">
        <f>Q442*H442</f>
        <v>0</v>
      </c>
      <c r="S442" s="125">
        <v>0</v>
      </c>
      <c r="T442" s="126">
        <f>S442*H442</f>
        <v>0</v>
      </c>
      <c r="AR442" s="9" t="s">
        <v>104</v>
      </c>
      <c r="AT442" s="9" t="s">
        <v>99</v>
      </c>
      <c r="AU442" s="9" t="s">
        <v>67</v>
      </c>
      <c r="AY442" s="9" t="s">
        <v>105</v>
      </c>
      <c r="BE442" s="127">
        <f>IF(N442="základní",J442,0)</f>
        <v>15500</v>
      </c>
      <c r="BF442" s="127">
        <f>IF(N442="snížená",J442,0)</f>
        <v>0</v>
      </c>
      <c r="BG442" s="127">
        <f>IF(N442="zákl. přenesená",J442,0)</f>
        <v>0</v>
      </c>
      <c r="BH442" s="127">
        <f>IF(N442="sníž. přenesená",J442,0)</f>
        <v>0</v>
      </c>
      <c r="BI442" s="127">
        <f>IF(N442="nulová",J442,0)</f>
        <v>0</v>
      </c>
      <c r="BJ442" s="9" t="s">
        <v>75</v>
      </c>
      <c r="BK442" s="127">
        <f>ROUND(I442*H442,2)</f>
        <v>15500</v>
      </c>
      <c r="BL442" s="9" t="s">
        <v>104</v>
      </c>
      <c r="BM442" s="9" t="s">
        <v>1013</v>
      </c>
    </row>
    <row r="443" spans="2:65" s="1" customFormat="1" ht="29.25">
      <c r="B443" s="23"/>
      <c r="C443" s="24"/>
      <c r="D443" s="128" t="s">
        <v>107</v>
      </c>
      <c r="E443" s="24"/>
      <c r="F443" s="129" t="s">
        <v>1014</v>
      </c>
      <c r="G443" s="24"/>
      <c r="H443" s="24"/>
      <c r="I443" s="24"/>
      <c r="J443" s="24"/>
      <c r="K443" s="24"/>
      <c r="L443" s="27"/>
      <c r="M443" s="130"/>
      <c r="N443" s="50"/>
      <c r="O443" s="50"/>
      <c r="P443" s="50"/>
      <c r="Q443" s="50"/>
      <c r="R443" s="50"/>
      <c r="S443" s="50"/>
      <c r="T443" s="51"/>
      <c r="AT443" s="9" t="s">
        <v>107</v>
      </c>
      <c r="AU443" s="9" t="s">
        <v>67</v>
      </c>
    </row>
    <row r="444" spans="2:65" s="1" customFormat="1" ht="22.5" customHeight="1">
      <c r="B444" s="23"/>
      <c r="C444" s="118" t="s">
        <v>1015</v>
      </c>
      <c r="D444" s="118" t="s">
        <v>99</v>
      </c>
      <c r="E444" s="119" t="s">
        <v>1016</v>
      </c>
      <c r="F444" s="120" t="s">
        <v>1017</v>
      </c>
      <c r="G444" s="121" t="s">
        <v>136</v>
      </c>
      <c r="H444" s="122">
        <v>1</v>
      </c>
      <c r="I444" s="123">
        <v>17100</v>
      </c>
      <c r="J444" s="123">
        <f>ROUND(I444*H444,2)</f>
        <v>17100</v>
      </c>
      <c r="K444" s="120" t="s">
        <v>103</v>
      </c>
      <c r="L444" s="27"/>
      <c r="M444" s="49" t="s">
        <v>1</v>
      </c>
      <c r="N444" s="124" t="s">
        <v>38</v>
      </c>
      <c r="O444" s="125">
        <v>0</v>
      </c>
      <c r="P444" s="125">
        <f>O444*H444</f>
        <v>0</v>
      </c>
      <c r="Q444" s="125">
        <v>0</v>
      </c>
      <c r="R444" s="125">
        <f>Q444*H444</f>
        <v>0</v>
      </c>
      <c r="S444" s="125">
        <v>0</v>
      </c>
      <c r="T444" s="126">
        <f>S444*H444</f>
        <v>0</v>
      </c>
      <c r="AR444" s="9" t="s">
        <v>104</v>
      </c>
      <c r="AT444" s="9" t="s">
        <v>99</v>
      </c>
      <c r="AU444" s="9" t="s">
        <v>67</v>
      </c>
      <c r="AY444" s="9" t="s">
        <v>105</v>
      </c>
      <c r="BE444" s="127">
        <f>IF(N444="základní",J444,0)</f>
        <v>17100</v>
      </c>
      <c r="BF444" s="127">
        <f>IF(N444="snížená",J444,0)</f>
        <v>0</v>
      </c>
      <c r="BG444" s="127">
        <f>IF(N444="zákl. přenesená",J444,0)</f>
        <v>0</v>
      </c>
      <c r="BH444" s="127">
        <f>IF(N444="sníž. přenesená",J444,0)</f>
        <v>0</v>
      </c>
      <c r="BI444" s="127">
        <f>IF(N444="nulová",J444,0)</f>
        <v>0</v>
      </c>
      <c r="BJ444" s="9" t="s">
        <v>75</v>
      </c>
      <c r="BK444" s="127">
        <f>ROUND(I444*H444,2)</f>
        <v>17100</v>
      </c>
      <c r="BL444" s="9" t="s">
        <v>104</v>
      </c>
      <c r="BM444" s="9" t="s">
        <v>1018</v>
      </c>
    </row>
    <row r="445" spans="2:65" s="1" customFormat="1" ht="29.25">
      <c r="B445" s="23"/>
      <c r="C445" s="24"/>
      <c r="D445" s="128" t="s">
        <v>107</v>
      </c>
      <c r="E445" s="24"/>
      <c r="F445" s="129" t="s">
        <v>1019</v>
      </c>
      <c r="G445" s="24"/>
      <c r="H445" s="24"/>
      <c r="I445" s="24"/>
      <c r="J445" s="24"/>
      <c r="K445" s="24"/>
      <c r="L445" s="27"/>
      <c r="M445" s="130"/>
      <c r="N445" s="50"/>
      <c r="O445" s="50"/>
      <c r="P445" s="50"/>
      <c r="Q445" s="50"/>
      <c r="R445" s="50"/>
      <c r="S445" s="50"/>
      <c r="T445" s="51"/>
      <c r="AT445" s="9" t="s">
        <v>107</v>
      </c>
      <c r="AU445" s="9" t="s">
        <v>67</v>
      </c>
    </row>
    <row r="446" spans="2:65" s="1" customFormat="1" ht="22.5" customHeight="1">
      <c r="B446" s="23"/>
      <c r="C446" s="118" t="s">
        <v>1020</v>
      </c>
      <c r="D446" s="118" t="s">
        <v>99</v>
      </c>
      <c r="E446" s="119" t="s">
        <v>1021</v>
      </c>
      <c r="F446" s="120" t="s">
        <v>1022</v>
      </c>
      <c r="G446" s="121" t="s">
        <v>136</v>
      </c>
      <c r="H446" s="122">
        <v>1</v>
      </c>
      <c r="I446" s="123">
        <v>17800</v>
      </c>
      <c r="J446" s="123">
        <f>ROUND(I446*H446,2)</f>
        <v>17800</v>
      </c>
      <c r="K446" s="120" t="s">
        <v>103</v>
      </c>
      <c r="L446" s="27"/>
      <c r="M446" s="49" t="s">
        <v>1</v>
      </c>
      <c r="N446" s="124" t="s">
        <v>38</v>
      </c>
      <c r="O446" s="125">
        <v>0</v>
      </c>
      <c r="P446" s="125">
        <f>O446*H446</f>
        <v>0</v>
      </c>
      <c r="Q446" s="125">
        <v>0</v>
      </c>
      <c r="R446" s="125">
        <f>Q446*H446</f>
        <v>0</v>
      </c>
      <c r="S446" s="125">
        <v>0</v>
      </c>
      <c r="T446" s="126">
        <f>S446*H446</f>
        <v>0</v>
      </c>
      <c r="AR446" s="9" t="s">
        <v>104</v>
      </c>
      <c r="AT446" s="9" t="s">
        <v>99</v>
      </c>
      <c r="AU446" s="9" t="s">
        <v>67</v>
      </c>
      <c r="AY446" s="9" t="s">
        <v>105</v>
      </c>
      <c r="BE446" s="127">
        <f>IF(N446="základní",J446,0)</f>
        <v>17800</v>
      </c>
      <c r="BF446" s="127">
        <f>IF(N446="snížená",J446,0)</f>
        <v>0</v>
      </c>
      <c r="BG446" s="127">
        <f>IF(N446="zákl. přenesená",J446,0)</f>
        <v>0</v>
      </c>
      <c r="BH446" s="127">
        <f>IF(N446="sníž. přenesená",J446,0)</f>
        <v>0</v>
      </c>
      <c r="BI446" s="127">
        <f>IF(N446="nulová",J446,0)</f>
        <v>0</v>
      </c>
      <c r="BJ446" s="9" t="s">
        <v>75</v>
      </c>
      <c r="BK446" s="127">
        <f>ROUND(I446*H446,2)</f>
        <v>17800</v>
      </c>
      <c r="BL446" s="9" t="s">
        <v>104</v>
      </c>
      <c r="BM446" s="9" t="s">
        <v>1023</v>
      </c>
    </row>
    <row r="447" spans="2:65" s="1" customFormat="1" ht="29.25">
      <c r="B447" s="23"/>
      <c r="C447" s="24"/>
      <c r="D447" s="128" t="s">
        <v>107</v>
      </c>
      <c r="E447" s="24"/>
      <c r="F447" s="129" t="s">
        <v>1024</v>
      </c>
      <c r="G447" s="24"/>
      <c r="H447" s="24"/>
      <c r="I447" s="24"/>
      <c r="J447" s="24"/>
      <c r="K447" s="24"/>
      <c r="L447" s="27"/>
      <c r="M447" s="130"/>
      <c r="N447" s="50"/>
      <c r="O447" s="50"/>
      <c r="P447" s="50"/>
      <c r="Q447" s="50"/>
      <c r="R447" s="50"/>
      <c r="S447" s="50"/>
      <c r="T447" s="51"/>
      <c r="AT447" s="9" t="s">
        <v>107</v>
      </c>
      <c r="AU447" s="9" t="s">
        <v>67</v>
      </c>
    </row>
    <row r="448" spans="2:65" s="1" customFormat="1" ht="22.5" customHeight="1">
      <c r="B448" s="23"/>
      <c r="C448" s="118" t="s">
        <v>1025</v>
      </c>
      <c r="D448" s="118" t="s">
        <v>99</v>
      </c>
      <c r="E448" s="119" t="s">
        <v>1026</v>
      </c>
      <c r="F448" s="120" t="s">
        <v>1027</v>
      </c>
      <c r="G448" s="121" t="s">
        <v>136</v>
      </c>
      <c r="H448" s="122">
        <v>1</v>
      </c>
      <c r="I448" s="123">
        <v>18700</v>
      </c>
      <c r="J448" s="123">
        <f>ROUND(I448*H448,2)</f>
        <v>18700</v>
      </c>
      <c r="K448" s="120" t="s">
        <v>103</v>
      </c>
      <c r="L448" s="27"/>
      <c r="M448" s="49" t="s">
        <v>1</v>
      </c>
      <c r="N448" s="124" t="s">
        <v>38</v>
      </c>
      <c r="O448" s="125">
        <v>0</v>
      </c>
      <c r="P448" s="125">
        <f>O448*H448</f>
        <v>0</v>
      </c>
      <c r="Q448" s="125">
        <v>0</v>
      </c>
      <c r="R448" s="125">
        <f>Q448*H448</f>
        <v>0</v>
      </c>
      <c r="S448" s="125">
        <v>0</v>
      </c>
      <c r="T448" s="126">
        <f>S448*H448</f>
        <v>0</v>
      </c>
      <c r="AR448" s="9" t="s">
        <v>104</v>
      </c>
      <c r="AT448" s="9" t="s">
        <v>99</v>
      </c>
      <c r="AU448" s="9" t="s">
        <v>67</v>
      </c>
      <c r="AY448" s="9" t="s">
        <v>105</v>
      </c>
      <c r="BE448" s="127">
        <f>IF(N448="základní",J448,0)</f>
        <v>18700</v>
      </c>
      <c r="BF448" s="127">
        <f>IF(N448="snížená",J448,0)</f>
        <v>0</v>
      </c>
      <c r="BG448" s="127">
        <f>IF(N448="zákl. přenesená",J448,0)</f>
        <v>0</v>
      </c>
      <c r="BH448" s="127">
        <f>IF(N448="sníž. přenesená",J448,0)</f>
        <v>0</v>
      </c>
      <c r="BI448" s="127">
        <f>IF(N448="nulová",J448,0)</f>
        <v>0</v>
      </c>
      <c r="BJ448" s="9" t="s">
        <v>75</v>
      </c>
      <c r="BK448" s="127">
        <f>ROUND(I448*H448,2)</f>
        <v>18700</v>
      </c>
      <c r="BL448" s="9" t="s">
        <v>104</v>
      </c>
      <c r="BM448" s="9" t="s">
        <v>1028</v>
      </c>
    </row>
    <row r="449" spans="2:65" s="1" customFormat="1" ht="29.25">
      <c r="B449" s="23"/>
      <c r="C449" s="24"/>
      <c r="D449" s="128" t="s">
        <v>107</v>
      </c>
      <c r="E449" s="24"/>
      <c r="F449" s="129" t="s">
        <v>1029</v>
      </c>
      <c r="G449" s="24"/>
      <c r="H449" s="24"/>
      <c r="I449" s="24"/>
      <c r="J449" s="24"/>
      <c r="K449" s="24"/>
      <c r="L449" s="27"/>
      <c r="M449" s="130"/>
      <c r="N449" s="50"/>
      <c r="O449" s="50"/>
      <c r="P449" s="50"/>
      <c r="Q449" s="50"/>
      <c r="R449" s="50"/>
      <c r="S449" s="50"/>
      <c r="T449" s="51"/>
      <c r="AT449" s="9" t="s">
        <v>107</v>
      </c>
      <c r="AU449" s="9" t="s">
        <v>67</v>
      </c>
    </row>
    <row r="450" spans="2:65" s="1" customFormat="1" ht="22.5" customHeight="1">
      <c r="B450" s="23"/>
      <c r="C450" s="118" t="s">
        <v>1030</v>
      </c>
      <c r="D450" s="118" t="s">
        <v>99</v>
      </c>
      <c r="E450" s="119" t="s">
        <v>1031</v>
      </c>
      <c r="F450" s="120" t="s">
        <v>1032</v>
      </c>
      <c r="G450" s="121" t="s">
        <v>136</v>
      </c>
      <c r="H450" s="122">
        <v>1</v>
      </c>
      <c r="I450" s="123">
        <v>20000</v>
      </c>
      <c r="J450" s="123">
        <f>ROUND(I450*H450,2)</f>
        <v>20000</v>
      </c>
      <c r="K450" s="120" t="s">
        <v>103</v>
      </c>
      <c r="L450" s="27"/>
      <c r="M450" s="49" t="s">
        <v>1</v>
      </c>
      <c r="N450" s="124" t="s">
        <v>38</v>
      </c>
      <c r="O450" s="125">
        <v>0</v>
      </c>
      <c r="P450" s="125">
        <f>O450*H450</f>
        <v>0</v>
      </c>
      <c r="Q450" s="125">
        <v>0</v>
      </c>
      <c r="R450" s="125">
        <f>Q450*H450</f>
        <v>0</v>
      </c>
      <c r="S450" s="125">
        <v>0</v>
      </c>
      <c r="T450" s="126">
        <f>S450*H450</f>
        <v>0</v>
      </c>
      <c r="AR450" s="9" t="s">
        <v>104</v>
      </c>
      <c r="AT450" s="9" t="s">
        <v>99</v>
      </c>
      <c r="AU450" s="9" t="s">
        <v>67</v>
      </c>
      <c r="AY450" s="9" t="s">
        <v>105</v>
      </c>
      <c r="BE450" s="127">
        <f>IF(N450="základní",J450,0)</f>
        <v>20000</v>
      </c>
      <c r="BF450" s="127">
        <f>IF(N450="snížená",J450,0)</f>
        <v>0</v>
      </c>
      <c r="BG450" s="127">
        <f>IF(N450="zákl. přenesená",J450,0)</f>
        <v>0</v>
      </c>
      <c r="BH450" s="127">
        <f>IF(N450="sníž. přenesená",J450,0)</f>
        <v>0</v>
      </c>
      <c r="BI450" s="127">
        <f>IF(N450="nulová",J450,0)</f>
        <v>0</v>
      </c>
      <c r="BJ450" s="9" t="s">
        <v>75</v>
      </c>
      <c r="BK450" s="127">
        <f>ROUND(I450*H450,2)</f>
        <v>20000</v>
      </c>
      <c r="BL450" s="9" t="s">
        <v>104</v>
      </c>
      <c r="BM450" s="9" t="s">
        <v>1033</v>
      </c>
    </row>
    <row r="451" spans="2:65" s="1" customFormat="1" ht="29.25">
      <c r="B451" s="23"/>
      <c r="C451" s="24"/>
      <c r="D451" s="128" t="s">
        <v>107</v>
      </c>
      <c r="E451" s="24"/>
      <c r="F451" s="129" t="s">
        <v>1034</v>
      </c>
      <c r="G451" s="24"/>
      <c r="H451" s="24"/>
      <c r="I451" s="24"/>
      <c r="J451" s="24"/>
      <c r="K451" s="24"/>
      <c r="L451" s="27"/>
      <c r="M451" s="130"/>
      <c r="N451" s="50"/>
      <c r="O451" s="50"/>
      <c r="P451" s="50"/>
      <c r="Q451" s="50"/>
      <c r="R451" s="50"/>
      <c r="S451" s="50"/>
      <c r="T451" s="51"/>
      <c r="AT451" s="9" t="s">
        <v>107</v>
      </c>
      <c r="AU451" s="9" t="s">
        <v>67</v>
      </c>
    </row>
    <row r="452" spans="2:65" s="1" customFormat="1" ht="22.5" customHeight="1">
      <c r="B452" s="23"/>
      <c r="C452" s="118" t="s">
        <v>1035</v>
      </c>
      <c r="D452" s="118" t="s">
        <v>99</v>
      </c>
      <c r="E452" s="119" t="s">
        <v>1036</v>
      </c>
      <c r="F452" s="120" t="s">
        <v>1037</v>
      </c>
      <c r="G452" s="121" t="s">
        <v>136</v>
      </c>
      <c r="H452" s="122">
        <v>1</v>
      </c>
      <c r="I452" s="123">
        <v>20300</v>
      </c>
      <c r="J452" s="123">
        <f>ROUND(I452*H452,2)</f>
        <v>20300</v>
      </c>
      <c r="K452" s="120" t="s">
        <v>103</v>
      </c>
      <c r="L452" s="27"/>
      <c r="M452" s="49" t="s">
        <v>1</v>
      </c>
      <c r="N452" s="124" t="s">
        <v>38</v>
      </c>
      <c r="O452" s="125">
        <v>0</v>
      </c>
      <c r="P452" s="125">
        <f>O452*H452</f>
        <v>0</v>
      </c>
      <c r="Q452" s="125">
        <v>0</v>
      </c>
      <c r="R452" s="125">
        <f>Q452*H452</f>
        <v>0</v>
      </c>
      <c r="S452" s="125">
        <v>0</v>
      </c>
      <c r="T452" s="126">
        <f>S452*H452</f>
        <v>0</v>
      </c>
      <c r="AR452" s="9" t="s">
        <v>104</v>
      </c>
      <c r="AT452" s="9" t="s">
        <v>99</v>
      </c>
      <c r="AU452" s="9" t="s">
        <v>67</v>
      </c>
      <c r="AY452" s="9" t="s">
        <v>105</v>
      </c>
      <c r="BE452" s="127">
        <f>IF(N452="základní",J452,0)</f>
        <v>20300</v>
      </c>
      <c r="BF452" s="127">
        <f>IF(N452="snížená",J452,0)</f>
        <v>0</v>
      </c>
      <c r="BG452" s="127">
        <f>IF(N452="zákl. přenesená",J452,0)</f>
        <v>0</v>
      </c>
      <c r="BH452" s="127">
        <f>IF(N452="sníž. přenesená",J452,0)</f>
        <v>0</v>
      </c>
      <c r="BI452" s="127">
        <f>IF(N452="nulová",J452,0)</f>
        <v>0</v>
      </c>
      <c r="BJ452" s="9" t="s">
        <v>75</v>
      </c>
      <c r="BK452" s="127">
        <f>ROUND(I452*H452,2)</f>
        <v>20300</v>
      </c>
      <c r="BL452" s="9" t="s">
        <v>104</v>
      </c>
      <c r="BM452" s="9" t="s">
        <v>1038</v>
      </c>
    </row>
    <row r="453" spans="2:65" s="1" customFormat="1" ht="29.25">
      <c r="B453" s="23"/>
      <c r="C453" s="24"/>
      <c r="D453" s="128" t="s">
        <v>107</v>
      </c>
      <c r="E453" s="24"/>
      <c r="F453" s="129" t="s">
        <v>1039</v>
      </c>
      <c r="G453" s="24"/>
      <c r="H453" s="24"/>
      <c r="I453" s="24"/>
      <c r="J453" s="24"/>
      <c r="K453" s="24"/>
      <c r="L453" s="27"/>
      <c r="M453" s="130"/>
      <c r="N453" s="50"/>
      <c r="O453" s="50"/>
      <c r="P453" s="50"/>
      <c r="Q453" s="50"/>
      <c r="R453" s="50"/>
      <c r="S453" s="50"/>
      <c r="T453" s="51"/>
      <c r="AT453" s="9" t="s">
        <v>107</v>
      </c>
      <c r="AU453" s="9" t="s">
        <v>67</v>
      </c>
    </row>
    <row r="454" spans="2:65" s="1" customFormat="1" ht="22.5" customHeight="1">
      <c r="B454" s="23"/>
      <c r="C454" s="118" t="s">
        <v>1040</v>
      </c>
      <c r="D454" s="118" t="s">
        <v>99</v>
      </c>
      <c r="E454" s="119" t="s">
        <v>1041</v>
      </c>
      <c r="F454" s="120" t="s">
        <v>1042</v>
      </c>
      <c r="G454" s="121" t="s">
        <v>136</v>
      </c>
      <c r="H454" s="122">
        <v>1</v>
      </c>
      <c r="I454" s="123">
        <v>20900</v>
      </c>
      <c r="J454" s="123">
        <f>ROUND(I454*H454,2)</f>
        <v>20900</v>
      </c>
      <c r="K454" s="120" t="s">
        <v>103</v>
      </c>
      <c r="L454" s="27"/>
      <c r="M454" s="49" t="s">
        <v>1</v>
      </c>
      <c r="N454" s="124" t="s">
        <v>38</v>
      </c>
      <c r="O454" s="125">
        <v>0</v>
      </c>
      <c r="P454" s="125">
        <f>O454*H454</f>
        <v>0</v>
      </c>
      <c r="Q454" s="125">
        <v>0</v>
      </c>
      <c r="R454" s="125">
        <f>Q454*H454</f>
        <v>0</v>
      </c>
      <c r="S454" s="125">
        <v>0</v>
      </c>
      <c r="T454" s="126">
        <f>S454*H454</f>
        <v>0</v>
      </c>
      <c r="AR454" s="9" t="s">
        <v>104</v>
      </c>
      <c r="AT454" s="9" t="s">
        <v>99</v>
      </c>
      <c r="AU454" s="9" t="s">
        <v>67</v>
      </c>
      <c r="AY454" s="9" t="s">
        <v>105</v>
      </c>
      <c r="BE454" s="127">
        <f>IF(N454="základní",J454,0)</f>
        <v>20900</v>
      </c>
      <c r="BF454" s="127">
        <f>IF(N454="snížená",J454,0)</f>
        <v>0</v>
      </c>
      <c r="BG454" s="127">
        <f>IF(N454="zákl. přenesená",J454,0)</f>
        <v>0</v>
      </c>
      <c r="BH454" s="127">
        <f>IF(N454="sníž. přenesená",J454,0)</f>
        <v>0</v>
      </c>
      <c r="BI454" s="127">
        <f>IF(N454="nulová",J454,0)</f>
        <v>0</v>
      </c>
      <c r="BJ454" s="9" t="s">
        <v>75</v>
      </c>
      <c r="BK454" s="127">
        <f>ROUND(I454*H454,2)</f>
        <v>20900</v>
      </c>
      <c r="BL454" s="9" t="s">
        <v>104</v>
      </c>
      <c r="BM454" s="9" t="s">
        <v>1043</v>
      </c>
    </row>
    <row r="455" spans="2:65" s="1" customFormat="1" ht="29.25">
      <c r="B455" s="23"/>
      <c r="C455" s="24"/>
      <c r="D455" s="128" t="s">
        <v>107</v>
      </c>
      <c r="E455" s="24"/>
      <c r="F455" s="129" t="s">
        <v>1044</v>
      </c>
      <c r="G455" s="24"/>
      <c r="H455" s="24"/>
      <c r="I455" s="24"/>
      <c r="J455" s="24"/>
      <c r="K455" s="24"/>
      <c r="L455" s="27"/>
      <c r="M455" s="130"/>
      <c r="N455" s="50"/>
      <c r="O455" s="50"/>
      <c r="P455" s="50"/>
      <c r="Q455" s="50"/>
      <c r="R455" s="50"/>
      <c r="S455" s="50"/>
      <c r="T455" s="51"/>
      <c r="AT455" s="9" t="s">
        <v>107</v>
      </c>
      <c r="AU455" s="9" t="s">
        <v>67</v>
      </c>
    </row>
    <row r="456" spans="2:65" s="1" customFormat="1" ht="22.5" customHeight="1">
      <c r="B456" s="23"/>
      <c r="C456" s="118" t="s">
        <v>1045</v>
      </c>
      <c r="D456" s="118" t="s">
        <v>99</v>
      </c>
      <c r="E456" s="119" t="s">
        <v>1046</v>
      </c>
      <c r="F456" s="120" t="s">
        <v>1047</v>
      </c>
      <c r="G456" s="121" t="s">
        <v>136</v>
      </c>
      <c r="H456" s="122">
        <v>1</v>
      </c>
      <c r="I456" s="123">
        <v>21600</v>
      </c>
      <c r="J456" s="123">
        <f>ROUND(I456*H456,2)</f>
        <v>21600</v>
      </c>
      <c r="K456" s="120" t="s">
        <v>103</v>
      </c>
      <c r="L456" s="27"/>
      <c r="M456" s="49" t="s">
        <v>1</v>
      </c>
      <c r="N456" s="124" t="s">
        <v>38</v>
      </c>
      <c r="O456" s="125">
        <v>0</v>
      </c>
      <c r="P456" s="125">
        <f>O456*H456</f>
        <v>0</v>
      </c>
      <c r="Q456" s="125">
        <v>0</v>
      </c>
      <c r="R456" s="125">
        <f>Q456*H456</f>
        <v>0</v>
      </c>
      <c r="S456" s="125">
        <v>0</v>
      </c>
      <c r="T456" s="126">
        <f>S456*H456</f>
        <v>0</v>
      </c>
      <c r="AR456" s="9" t="s">
        <v>104</v>
      </c>
      <c r="AT456" s="9" t="s">
        <v>99</v>
      </c>
      <c r="AU456" s="9" t="s">
        <v>67</v>
      </c>
      <c r="AY456" s="9" t="s">
        <v>105</v>
      </c>
      <c r="BE456" s="127">
        <f>IF(N456="základní",J456,0)</f>
        <v>21600</v>
      </c>
      <c r="BF456" s="127">
        <f>IF(N456="snížená",J456,0)</f>
        <v>0</v>
      </c>
      <c r="BG456" s="127">
        <f>IF(N456="zákl. přenesená",J456,0)</f>
        <v>0</v>
      </c>
      <c r="BH456" s="127">
        <f>IF(N456="sníž. přenesená",J456,0)</f>
        <v>0</v>
      </c>
      <c r="BI456" s="127">
        <f>IF(N456="nulová",J456,0)</f>
        <v>0</v>
      </c>
      <c r="BJ456" s="9" t="s">
        <v>75</v>
      </c>
      <c r="BK456" s="127">
        <f>ROUND(I456*H456,2)</f>
        <v>21600</v>
      </c>
      <c r="BL456" s="9" t="s">
        <v>104</v>
      </c>
      <c r="BM456" s="9" t="s">
        <v>1048</v>
      </c>
    </row>
    <row r="457" spans="2:65" s="1" customFormat="1" ht="29.25">
      <c r="B457" s="23"/>
      <c r="C457" s="24"/>
      <c r="D457" s="128" t="s">
        <v>107</v>
      </c>
      <c r="E457" s="24"/>
      <c r="F457" s="129" t="s">
        <v>1049</v>
      </c>
      <c r="G457" s="24"/>
      <c r="H457" s="24"/>
      <c r="I457" s="24"/>
      <c r="J457" s="24"/>
      <c r="K457" s="24"/>
      <c r="L457" s="27"/>
      <c r="M457" s="130"/>
      <c r="N457" s="50"/>
      <c r="O457" s="50"/>
      <c r="P457" s="50"/>
      <c r="Q457" s="50"/>
      <c r="R457" s="50"/>
      <c r="S457" s="50"/>
      <c r="T457" s="51"/>
      <c r="AT457" s="9" t="s">
        <v>107</v>
      </c>
      <c r="AU457" s="9" t="s">
        <v>67</v>
      </c>
    </row>
    <row r="458" spans="2:65" s="1" customFormat="1" ht="22.5" customHeight="1">
      <c r="B458" s="23"/>
      <c r="C458" s="118" t="s">
        <v>1050</v>
      </c>
      <c r="D458" s="118" t="s">
        <v>99</v>
      </c>
      <c r="E458" s="119" t="s">
        <v>1051</v>
      </c>
      <c r="F458" s="120" t="s">
        <v>1052</v>
      </c>
      <c r="G458" s="121" t="s">
        <v>136</v>
      </c>
      <c r="H458" s="122">
        <v>1</v>
      </c>
      <c r="I458" s="123">
        <v>17400</v>
      </c>
      <c r="J458" s="123">
        <f>ROUND(I458*H458,2)</f>
        <v>17400</v>
      </c>
      <c r="K458" s="120" t="s">
        <v>103</v>
      </c>
      <c r="L458" s="27"/>
      <c r="M458" s="49" t="s">
        <v>1</v>
      </c>
      <c r="N458" s="124" t="s">
        <v>38</v>
      </c>
      <c r="O458" s="125">
        <v>0</v>
      </c>
      <c r="P458" s="125">
        <f>O458*H458</f>
        <v>0</v>
      </c>
      <c r="Q458" s="125">
        <v>0</v>
      </c>
      <c r="R458" s="125">
        <f>Q458*H458</f>
        <v>0</v>
      </c>
      <c r="S458" s="125">
        <v>0</v>
      </c>
      <c r="T458" s="126">
        <f>S458*H458</f>
        <v>0</v>
      </c>
      <c r="AR458" s="9" t="s">
        <v>104</v>
      </c>
      <c r="AT458" s="9" t="s">
        <v>99</v>
      </c>
      <c r="AU458" s="9" t="s">
        <v>67</v>
      </c>
      <c r="AY458" s="9" t="s">
        <v>105</v>
      </c>
      <c r="BE458" s="127">
        <f>IF(N458="základní",J458,0)</f>
        <v>17400</v>
      </c>
      <c r="BF458" s="127">
        <f>IF(N458="snížená",J458,0)</f>
        <v>0</v>
      </c>
      <c r="BG458" s="127">
        <f>IF(N458="zákl. přenesená",J458,0)</f>
        <v>0</v>
      </c>
      <c r="BH458" s="127">
        <f>IF(N458="sníž. přenesená",J458,0)</f>
        <v>0</v>
      </c>
      <c r="BI458" s="127">
        <f>IF(N458="nulová",J458,0)</f>
        <v>0</v>
      </c>
      <c r="BJ458" s="9" t="s">
        <v>75</v>
      </c>
      <c r="BK458" s="127">
        <f>ROUND(I458*H458,2)</f>
        <v>17400</v>
      </c>
      <c r="BL458" s="9" t="s">
        <v>104</v>
      </c>
      <c r="BM458" s="9" t="s">
        <v>1053</v>
      </c>
    </row>
    <row r="459" spans="2:65" s="1" customFormat="1" ht="29.25">
      <c r="B459" s="23"/>
      <c r="C459" s="24"/>
      <c r="D459" s="128" t="s">
        <v>107</v>
      </c>
      <c r="E459" s="24"/>
      <c r="F459" s="129" t="s">
        <v>1054</v>
      </c>
      <c r="G459" s="24"/>
      <c r="H459" s="24"/>
      <c r="I459" s="24"/>
      <c r="J459" s="24"/>
      <c r="K459" s="24"/>
      <c r="L459" s="27"/>
      <c r="M459" s="130"/>
      <c r="N459" s="50"/>
      <c r="O459" s="50"/>
      <c r="P459" s="50"/>
      <c r="Q459" s="50"/>
      <c r="R459" s="50"/>
      <c r="S459" s="50"/>
      <c r="T459" s="51"/>
      <c r="AT459" s="9" t="s">
        <v>107</v>
      </c>
      <c r="AU459" s="9" t="s">
        <v>67</v>
      </c>
    </row>
    <row r="460" spans="2:65" s="1" customFormat="1" ht="22.5" customHeight="1">
      <c r="B460" s="23"/>
      <c r="C460" s="118" t="s">
        <v>1055</v>
      </c>
      <c r="D460" s="118" t="s">
        <v>99</v>
      </c>
      <c r="E460" s="119" t="s">
        <v>1056</v>
      </c>
      <c r="F460" s="120" t="s">
        <v>1057</v>
      </c>
      <c r="G460" s="121" t="s">
        <v>897</v>
      </c>
      <c r="H460" s="122">
        <v>1</v>
      </c>
      <c r="I460" s="123">
        <v>172</v>
      </c>
      <c r="J460" s="123">
        <f>ROUND(I460*H460,2)</f>
        <v>172</v>
      </c>
      <c r="K460" s="120" t="s">
        <v>103</v>
      </c>
      <c r="L460" s="27"/>
      <c r="M460" s="49" t="s">
        <v>1</v>
      </c>
      <c r="N460" s="124" t="s">
        <v>38</v>
      </c>
      <c r="O460" s="125">
        <v>0</v>
      </c>
      <c r="P460" s="125">
        <f>O460*H460</f>
        <v>0</v>
      </c>
      <c r="Q460" s="125">
        <v>0</v>
      </c>
      <c r="R460" s="125">
        <f>Q460*H460</f>
        <v>0</v>
      </c>
      <c r="S460" s="125">
        <v>0</v>
      </c>
      <c r="T460" s="126">
        <f>S460*H460</f>
        <v>0</v>
      </c>
      <c r="AR460" s="9" t="s">
        <v>104</v>
      </c>
      <c r="AT460" s="9" t="s">
        <v>99</v>
      </c>
      <c r="AU460" s="9" t="s">
        <v>67</v>
      </c>
      <c r="AY460" s="9" t="s">
        <v>105</v>
      </c>
      <c r="BE460" s="127">
        <f>IF(N460="základní",J460,0)</f>
        <v>172</v>
      </c>
      <c r="BF460" s="127">
        <f>IF(N460="snížená",J460,0)</f>
        <v>0</v>
      </c>
      <c r="BG460" s="127">
        <f>IF(N460="zákl. přenesená",J460,0)</f>
        <v>0</v>
      </c>
      <c r="BH460" s="127">
        <f>IF(N460="sníž. přenesená",J460,0)</f>
        <v>0</v>
      </c>
      <c r="BI460" s="127">
        <f>IF(N460="nulová",J460,0)</f>
        <v>0</v>
      </c>
      <c r="BJ460" s="9" t="s">
        <v>75</v>
      </c>
      <c r="BK460" s="127">
        <f>ROUND(I460*H460,2)</f>
        <v>172</v>
      </c>
      <c r="BL460" s="9" t="s">
        <v>104</v>
      </c>
      <c r="BM460" s="9" t="s">
        <v>1058</v>
      </c>
    </row>
    <row r="461" spans="2:65" s="1" customFormat="1" ht="29.25">
      <c r="B461" s="23"/>
      <c r="C461" s="24"/>
      <c r="D461" s="128" t="s">
        <v>107</v>
      </c>
      <c r="E461" s="24"/>
      <c r="F461" s="129" t="s">
        <v>1059</v>
      </c>
      <c r="G461" s="24"/>
      <c r="H461" s="24"/>
      <c r="I461" s="24"/>
      <c r="J461" s="24"/>
      <c r="K461" s="24"/>
      <c r="L461" s="27"/>
      <c r="M461" s="130"/>
      <c r="N461" s="50"/>
      <c r="O461" s="50"/>
      <c r="P461" s="50"/>
      <c r="Q461" s="50"/>
      <c r="R461" s="50"/>
      <c r="S461" s="50"/>
      <c r="T461" s="51"/>
      <c r="AT461" s="9" t="s">
        <v>107</v>
      </c>
      <c r="AU461" s="9" t="s">
        <v>67</v>
      </c>
    </row>
    <row r="462" spans="2:65" s="1" customFormat="1" ht="22.5" customHeight="1">
      <c r="B462" s="23"/>
      <c r="C462" s="118" t="s">
        <v>1060</v>
      </c>
      <c r="D462" s="118" t="s">
        <v>99</v>
      </c>
      <c r="E462" s="119" t="s">
        <v>1061</v>
      </c>
      <c r="F462" s="120" t="s">
        <v>1062</v>
      </c>
      <c r="G462" s="121" t="s">
        <v>897</v>
      </c>
      <c r="H462" s="122">
        <v>1</v>
      </c>
      <c r="I462" s="123">
        <v>99</v>
      </c>
      <c r="J462" s="123">
        <f>ROUND(I462*H462,2)</f>
        <v>99</v>
      </c>
      <c r="K462" s="120" t="s">
        <v>103</v>
      </c>
      <c r="L462" s="27"/>
      <c r="M462" s="49" t="s">
        <v>1</v>
      </c>
      <c r="N462" s="124" t="s">
        <v>38</v>
      </c>
      <c r="O462" s="125">
        <v>0</v>
      </c>
      <c r="P462" s="125">
        <f>O462*H462</f>
        <v>0</v>
      </c>
      <c r="Q462" s="125">
        <v>0</v>
      </c>
      <c r="R462" s="125">
        <f>Q462*H462</f>
        <v>0</v>
      </c>
      <c r="S462" s="125">
        <v>0</v>
      </c>
      <c r="T462" s="126">
        <f>S462*H462</f>
        <v>0</v>
      </c>
      <c r="AR462" s="9" t="s">
        <v>104</v>
      </c>
      <c r="AT462" s="9" t="s">
        <v>99</v>
      </c>
      <c r="AU462" s="9" t="s">
        <v>67</v>
      </c>
      <c r="AY462" s="9" t="s">
        <v>105</v>
      </c>
      <c r="BE462" s="127">
        <f>IF(N462="základní",J462,0)</f>
        <v>99</v>
      </c>
      <c r="BF462" s="127">
        <f>IF(N462="snížená",J462,0)</f>
        <v>0</v>
      </c>
      <c r="BG462" s="127">
        <f>IF(N462="zákl. přenesená",J462,0)</f>
        <v>0</v>
      </c>
      <c r="BH462" s="127">
        <f>IF(N462="sníž. přenesená",J462,0)</f>
        <v>0</v>
      </c>
      <c r="BI462" s="127">
        <f>IF(N462="nulová",J462,0)</f>
        <v>0</v>
      </c>
      <c r="BJ462" s="9" t="s">
        <v>75</v>
      </c>
      <c r="BK462" s="127">
        <f>ROUND(I462*H462,2)</f>
        <v>99</v>
      </c>
      <c r="BL462" s="9" t="s">
        <v>104</v>
      </c>
      <c r="BM462" s="9" t="s">
        <v>1063</v>
      </c>
    </row>
    <row r="463" spans="2:65" s="1" customFormat="1" ht="29.25">
      <c r="B463" s="23"/>
      <c r="C463" s="24"/>
      <c r="D463" s="128" t="s">
        <v>107</v>
      </c>
      <c r="E463" s="24"/>
      <c r="F463" s="129" t="s">
        <v>1064</v>
      </c>
      <c r="G463" s="24"/>
      <c r="H463" s="24"/>
      <c r="I463" s="24"/>
      <c r="J463" s="24"/>
      <c r="K463" s="24"/>
      <c r="L463" s="27"/>
      <c r="M463" s="130"/>
      <c r="N463" s="50"/>
      <c r="O463" s="50"/>
      <c r="P463" s="50"/>
      <c r="Q463" s="50"/>
      <c r="R463" s="50"/>
      <c r="S463" s="50"/>
      <c r="T463" s="51"/>
      <c r="AT463" s="9" t="s">
        <v>107</v>
      </c>
      <c r="AU463" s="9" t="s">
        <v>67</v>
      </c>
    </row>
    <row r="464" spans="2:65" s="1" customFormat="1" ht="22.5" customHeight="1">
      <c r="B464" s="23"/>
      <c r="C464" s="118" t="s">
        <v>1065</v>
      </c>
      <c r="D464" s="118" t="s">
        <v>99</v>
      </c>
      <c r="E464" s="119" t="s">
        <v>1066</v>
      </c>
      <c r="F464" s="120" t="s">
        <v>1067</v>
      </c>
      <c r="G464" s="121" t="s">
        <v>102</v>
      </c>
      <c r="H464" s="122">
        <v>1</v>
      </c>
      <c r="I464" s="123">
        <v>2810</v>
      </c>
      <c r="J464" s="123">
        <f>ROUND(I464*H464,2)</f>
        <v>2810</v>
      </c>
      <c r="K464" s="120" t="s">
        <v>103</v>
      </c>
      <c r="L464" s="27"/>
      <c r="M464" s="49" t="s">
        <v>1</v>
      </c>
      <c r="N464" s="124" t="s">
        <v>38</v>
      </c>
      <c r="O464" s="125">
        <v>0</v>
      </c>
      <c r="P464" s="125">
        <f>O464*H464</f>
        <v>0</v>
      </c>
      <c r="Q464" s="125">
        <v>0</v>
      </c>
      <c r="R464" s="125">
        <f>Q464*H464</f>
        <v>0</v>
      </c>
      <c r="S464" s="125">
        <v>0</v>
      </c>
      <c r="T464" s="126">
        <f>S464*H464</f>
        <v>0</v>
      </c>
      <c r="AR464" s="9" t="s">
        <v>104</v>
      </c>
      <c r="AT464" s="9" t="s">
        <v>99</v>
      </c>
      <c r="AU464" s="9" t="s">
        <v>67</v>
      </c>
      <c r="AY464" s="9" t="s">
        <v>105</v>
      </c>
      <c r="BE464" s="127">
        <f>IF(N464="základní",J464,0)</f>
        <v>2810</v>
      </c>
      <c r="BF464" s="127">
        <f>IF(N464="snížená",J464,0)</f>
        <v>0</v>
      </c>
      <c r="BG464" s="127">
        <f>IF(N464="zákl. přenesená",J464,0)</f>
        <v>0</v>
      </c>
      <c r="BH464" s="127">
        <f>IF(N464="sníž. přenesená",J464,0)</f>
        <v>0</v>
      </c>
      <c r="BI464" s="127">
        <f>IF(N464="nulová",J464,0)</f>
        <v>0</v>
      </c>
      <c r="BJ464" s="9" t="s">
        <v>75</v>
      </c>
      <c r="BK464" s="127">
        <f>ROUND(I464*H464,2)</f>
        <v>2810</v>
      </c>
      <c r="BL464" s="9" t="s">
        <v>104</v>
      </c>
      <c r="BM464" s="9" t="s">
        <v>1068</v>
      </c>
    </row>
    <row r="465" spans="2:65" s="1" customFormat="1" ht="19.5">
      <c r="B465" s="23"/>
      <c r="C465" s="24"/>
      <c r="D465" s="128" t="s">
        <v>107</v>
      </c>
      <c r="E465" s="24"/>
      <c r="F465" s="129" t="s">
        <v>1069</v>
      </c>
      <c r="G465" s="24"/>
      <c r="H465" s="24"/>
      <c r="I465" s="24"/>
      <c r="J465" s="24"/>
      <c r="K465" s="24"/>
      <c r="L465" s="27"/>
      <c r="M465" s="130"/>
      <c r="N465" s="50"/>
      <c r="O465" s="50"/>
      <c r="P465" s="50"/>
      <c r="Q465" s="50"/>
      <c r="R465" s="50"/>
      <c r="S465" s="50"/>
      <c r="T465" s="51"/>
      <c r="AT465" s="9" t="s">
        <v>107</v>
      </c>
      <c r="AU465" s="9" t="s">
        <v>67</v>
      </c>
    </row>
    <row r="466" spans="2:65" s="1" customFormat="1" ht="22.5" customHeight="1">
      <c r="B466" s="23"/>
      <c r="C466" s="118" t="s">
        <v>1070</v>
      </c>
      <c r="D466" s="118" t="s">
        <v>99</v>
      </c>
      <c r="E466" s="119" t="s">
        <v>1071</v>
      </c>
      <c r="F466" s="120" t="s">
        <v>1072</v>
      </c>
      <c r="G466" s="121" t="s">
        <v>102</v>
      </c>
      <c r="H466" s="122">
        <v>1</v>
      </c>
      <c r="I466" s="123">
        <v>3090</v>
      </c>
      <c r="J466" s="123">
        <f>ROUND(I466*H466,2)</f>
        <v>3090</v>
      </c>
      <c r="K466" s="120" t="s">
        <v>103</v>
      </c>
      <c r="L466" s="27"/>
      <c r="M466" s="49" t="s">
        <v>1</v>
      </c>
      <c r="N466" s="124" t="s">
        <v>38</v>
      </c>
      <c r="O466" s="125">
        <v>0</v>
      </c>
      <c r="P466" s="125">
        <f>O466*H466</f>
        <v>0</v>
      </c>
      <c r="Q466" s="125">
        <v>0</v>
      </c>
      <c r="R466" s="125">
        <f>Q466*H466</f>
        <v>0</v>
      </c>
      <c r="S466" s="125">
        <v>0</v>
      </c>
      <c r="T466" s="126">
        <f>S466*H466</f>
        <v>0</v>
      </c>
      <c r="AR466" s="9" t="s">
        <v>104</v>
      </c>
      <c r="AT466" s="9" t="s">
        <v>99</v>
      </c>
      <c r="AU466" s="9" t="s">
        <v>67</v>
      </c>
      <c r="AY466" s="9" t="s">
        <v>105</v>
      </c>
      <c r="BE466" s="127">
        <f>IF(N466="základní",J466,0)</f>
        <v>3090</v>
      </c>
      <c r="BF466" s="127">
        <f>IF(N466="snížená",J466,0)</f>
        <v>0</v>
      </c>
      <c r="BG466" s="127">
        <f>IF(N466="zákl. přenesená",J466,0)</f>
        <v>0</v>
      </c>
      <c r="BH466" s="127">
        <f>IF(N466="sníž. přenesená",J466,0)</f>
        <v>0</v>
      </c>
      <c r="BI466" s="127">
        <f>IF(N466="nulová",J466,0)</f>
        <v>0</v>
      </c>
      <c r="BJ466" s="9" t="s">
        <v>75</v>
      </c>
      <c r="BK466" s="127">
        <f>ROUND(I466*H466,2)</f>
        <v>3090</v>
      </c>
      <c r="BL466" s="9" t="s">
        <v>104</v>
      </c>
      <c r="BM466" s="9" t="s">
        <v>1073</v>
      </c>
    </row>
    <row r="467" spans="2:65" s="1" customFormat="1" ht="19.5">
      <c r="B467" s="23"/>
      <c r="C467" s="24"/>
      <c r="D467" s="128" t="s">
        <v>107</v>
      </c>
      <c r="E467" s="24"/>
      <c r="F467" s="129" t="s">
        <v>1074</v>
      </c>
      <c r="G467" s="24"/>
      <c r="H467" s="24"/>
      <c r="I467" s="24"/>
      <c r="J467" s="24"/>
      <c r="K467" s="24"/>
      <c r="L467" s="27"/>
      <c r="M467" s="130"/>
      <c r="N467" s="50"/>
      <c r="O467" s="50"/>
      <c r="P467" s="50"/>
      <c r="Q467" s="50"/>
      <c r="R467" s="50"/>
      <c r="S467" s="50"/>
      <c r="T467" s="51"/>
      <c r="AT467" s="9" t="s">
        <v>107</v>
      </c>
      <c r="AU467" s="9" t="s">
        <v>67</v>
      </c>
    </row>
    <row r="468" spans="2:65" s="1" customFormat="1" ht="22.5" customHeight="1">
      <c r="B468" s="23"/>
      <c r="C468" s="118" t="s">
        <v>1075</v>
      </c>
      <c r="D468" s="118" t="s">
        <v>99</v>
      </c>
      <c r="E468" s="119" t="s">
        <v>1076</v>
      </c>
      <c r="F468" s="120" t="s">
        <v>1077</v>
      </c>
      <c r="G468" s="121" t="s">
        <v>102</v>
      </c>
      <c r="H468" s="122">
        <v>1</v>
      </c>
      <c r="I468" s="123">
        <v>3370</v>
      </c>
      <c r="J468" s="123">
        <f>ROUND(I468*H468,2)</f>
        <v>3370</v>
      </c>
      <c r="K468" s="120" t="s">
        <v>103</v>
      </c>
      <c r="L468" s="27"/>
      <c r="M468" s="49" t="s">
        <v>1</v>
      </c>
      <c r="N468" s="124" t="s">
        <v>38</v>
      </c>
      <c r="O468" s="125">
        <v>0</v>
      </c>
      <c r="P468" s="125">
        <f>O468*H468</f>
        <v>0</v>
      </c>
      <c r="Q468" s="125">
        <v>0</v>
      </c>
      <c r="R468" s="125">
        <f>Q468*H468</f>
        <v>0</v>
      </c>
      <c r="S468" s="125">
        <v>0</v>
      </c>
      <c r="T468" s="126">
        <f>S468*H468</f>
        <v>0</v>
      </c>
      <c r="AR468" s="9" t="s">
        <v>104</v>
      </c>
      <c r="AT468" s="9" t="s">
        <v>99</v>
      </c>
      <c r="AU468" s="9" t="s">
        <v>67</v>
      </c>
      <c r="AY468" s="9" t="s">
        <v>105</v>
      </c>
      <c r="BE468" s="127">
        <f>IF(N468="základní",J468,0)</f>
        <v>3370</v>
      </c>
      <c r="BF468" s="127">
        <f>IF(N468="snížená",J468,0)</f>
        <v>0</v>
      </c>
      <c r="BG468" s="127">
        <f>IF(N468="zákl. přenesená",J468,0)</f>
        <v>0</v>
      </c>
      <c r="BH468" s="127">
        <f>IF(N468="sníž. přenesená",J468,0)</f>
        <v>0</v>
      </c>
      <c r="BI468" s="127">
        <f>IF(N468="nulová",J468,0)</f>
        <v>0</v>
      </c>
      <c r="BJ468" s="9" t="s">
        <v>75</v>
      </c>
      <c r="BK468" s="127">
        <f>ROUND(I468*H468,2)</f>
        <v>3370</v>
      </c>
      <c r="BL468" s="9" t="s">
        <v>104</v>
      </c>
      <c r="BM468" s="9" t="s">
        <v>1078</v>
      </c>
    </row>
    <row r="469" spans="2:65" s="1" customFormat="1" ht="19.5">
      <c r="B469" s="23"/>
      <c r="C469" s="24"/>
      <c r="D469" s="128" t="s">
        <v>107</v>
      </c>
      <c r="E469" s="24"/>
      <c r="F469" s="129" t="s">
        <v>1079</v>
      </c>
      <c r="G469" s="24"/>
      <c r="H469" s="24"/>
      <c r="I469" s="24"/>
      <c r="J469" s="24"/>
      <c r="K469" s="24"/>
      <c r="L469" s="27"/>
      <c r="M469" s="130"/>
      <c r="N469" s="50"/>
      <c r="O469" s="50"/>
      <c r="P469" s="50"/>
      <c r="Q469" s="50"/>
      <c r="R469" s="50"/>
      <c r="S469" s="50"/>
      <c r="T469" s="51"/>
      <c r="AT469" s="9" t="s">
        <v>107</v>
      </c>
      <c r="AU469" s="9" t="s">
        <v>67</v>
      </c>
    </row>
    <row r="470" spans="2:65" s="1" customFormat="1" ht="22.5" customHeight="1">
      <c r="B470" s="23"/>
      <c r="C470" s="118" t="s">
        <v>1080</v>
      </c>
      <c r="D470" s="118" t="s">
        <v>99</v>
      </c>
      <c r="E470" s="119" t="s">
        <v>1081</v>
      </c>
      <c r="F470" s="120" t="s">
        <v>1082</v>
      </c>
      <c r="G470" s="121" t="s">
        <v>102</v>
      </c>
      <c r="H470" s="122">
        <v>1</v>
      </c>
      <c r="I470" s="123">
        <v>3140</v>
      </c>
      <c r="J470" s="123">
        <f>ROUND(I470*H470,2)</f>
        <v>3140</v>
      </c>
      <c r="K470" s="120" t="s">
        <v>103</v>
      </c>
      <c r="L470" s="27"/>
      <c r="M470" s="49" t="s">
        <v>1</v>
      </c>
      <c r="N470" s="124" t="s">
        <v>38</v>
      </c>
      <c r="O470" s="125">
        <v>0</v>
      </c>
      <c r="P470" s="125">
        <f>O470*H470</f>
        <v>0</v>
      </c>
      <c r="Q470" s="125">
        <v>0</v>
      </c>
      <c r="R470" s="125">
        <f>Q470*H470</f>
        <v>0</v>
      </c>
      <c r="S470" s="125">
        <v>0</v>
      </c>
      <c r="T470" s="126">
        <f>S470*H470</f>
        <v>0</v>
      </c>
      <c r="AR470" s="9" t="s">
        <v>104</v>
      </c>
      <c r="AT470" s="9" t="s">
        <v>99</v>
      </c>
      <c r="AU470" s="9" t="s">
        <v>67</v>
      </c>
      <c r="AY470" s="9" t="s">
        <v>105</v>
      </c>
      <c r="BE470" s="127">
        <f>IF(N470="základní",J470,0)</f>
        <v>3140</v>
      </c>
      <c r="BF470" s="127">
        <f>IF(N470="snížená",J470,0)</f>
        <v>0</v>
      </c>
      <c r="BG470" s="127">
        <f>IF(N470="zákl. přenesená",J470,0)</f>
        <v>0</v>
      </c>
      <c r="BH470" s="127">
        <f>IF(N470="sníž. přenesená",J470,0)</f>
        <v>0</v>
      </c>
      <c r="BI470" s="127">
        <f>IF(N470="nulová",J470,0)</f>
        <v>0</v>
      </c>
      <c r="BJ470" s="9" t="s">
        <v>75</v>
      </c>
      <c r="BK470" s="127">
        <f>ROUND(I470*H470,2)</f>
        <v>3140</v>
      </c>
      <c r="BL470" s="9" t="s">
        <v>104</v>
      </c>
      <c r="BM470" s="9" t="s">
        <v>1083</v>
      </c>
    </row>
    <row r="471" spans="2:65" s="1" customFormat="1" ht="29.25">
      <c r="B471" s="23"/>
      <c r="C471" s="24"/>
      <c r="D471" s="128" t="s">
        <v>107</v>
      </c>
      <c r="E471" s="24"/>
      <c r="F471" s="129" t="s">
        <v>1084</v>
      </c>
      <c r="G471" s="24"/>
      <c r="H471" s="24"/>
      <c r="I471" s="24"/>
      <c r="J471" s="24"/>
      <c r="K471" s="24"/>
      <c r="L471" s="27"/>
      <c r="M471" s="130"/>
      <c r="N471" s="50"/>
      <c r="O471" s="50"/>
      <c r="P471" s="50"/>
      <c r="Q471" s="50"/>
      <c r="R471" s="50"/>
      <c r="S471" s="50"/>
      <c r="T471" s="51"/>
      <c r="AT471" s="9" t="s">
        <v>107</v>
      </c>
      <c r="AU471" s="9" t="s">
        <v>67</v>
      </c>
    </row>
    <row r="472" spans="2:65" s="1" customFormat="1" ht="22.5" customHeight="1">
      <c r="B472" s="23"/>
      <c r="C472" s="118" t="s">
        <v>1085</v>
      </c>
      <c r="D472" s="118" t="s">
        <v>99</v>
      </c>
      <c r="E472" s="119" t="s">
        <v>1086</v>
      </c>
      <c r="F472" s="120" t="s">
        <v>1087</v>
      </c>
      <c r="G472" s="121" t="s">
        <v>102</v>
      </c>
      <c r="H472" s="122">
        <v>1</v>
      </c>
      <c r="I472" s="123">
        <v>3420</v>
      </c>
      <c r="J472" s="123">
        <f>ROUND(I472*H472,2)</f>
        <v>3420</v>
      </c>
      <c r="K472" s="120" t="s">
        <v>103</v>
      </c>
      <c r="L472" s="27"/>
      <c r="M472" s="49" t="s">
        <v>1</v>
      </c>
      <c r="N472" s="124" t="s">
        <v>38</v>
      </c>
      <c r="O472" s="125">
        <v>0</v>
      </c>
      <c r="P472" s="125">
        <f>O472*H472</f>
        <v>0</v>
      </c>
      <c r="Q472" s="125">
        <v>0</v>
      </c>
      <c r="R472" s="125">
        <f>Q472*H472</f>
        <v>0</v>
      </c>
      <c r="S472" s="125">
        <v>0</v>
      </c>
      <c r="T472" s="126">
        <f>S472*H472</f>
        <v>0</v>
      </c>
      <c r="AR472" s="9" t="s">
        <v>104</v>
      </c>
      <c r="AT472" s="9" t="s">
        <v>99</v>
      </c>
      <c r="AU472" s="9" t="s">
        <v>67</v>
      </c>
      <c r="AY472" s="9" t="s">
        <v>105</v>
      </c>
      <c r="BE472" s="127">
        <f>IF(N472="základní",J472,0)</f>
        <v>3420</v>
      </c>
      <c r="BF472" s="127">
        <f>IF(N472="snížená",J472,0)</f>
        <v>0</v>
      </c>
      <c r="BG472" s="127">
        <f>IF(N472="zákl. přenesená",J472,0)</f>
        <v>0</v>
      </c>
      <c r="BH472" s="127">
        <f>IF(N472="sníž. přenesená",J472,0)</f>
        <v>0</v>
      </c>
      <c r="BI472" s="127">
        <f>IF(N472="nulová",J472,0)</f>
        <v>0</v>
      </c>
      <c r="BJ472" s="9" t="s">
        <v>75</v>
      </c>
      <c r="BK472" s="127">
        <f>ROUND(I472*H472,2)</f>
        <v>3420</v>
      </c>
      <c r="BL472" s="9" t="s">
        <v>104</v>
      </c>
      <c r="BM472" s="9" t="s">
        <v>1088</v>
      </c>
    </row>
    <row r="473" spans="2:65" s="1" customFormat="1" ht="29.25">
      <c r="B473" s="23"/>
      <c r="C473" s="24"/>
      <c r="D473" s="128" t="s">
        <v>107</v>
      </c>
      <c r="E473" s="24"/>
      <c r="F473" s="129" t="s">
        <v>1089</v>
      </c>
      <c r="G473" s="24"/>
      <c r="H473" s="24"/>
      <c r="I473" s="24"/>
      <c r="J473" s="24"/>
      <c r="K473" s="24"/>
      <c r="L473" s="27"/>
      <c r="M473" s="130"/>
      <c r="N473" s="50"/>
      <c r="O473" s="50"/>
      <c r="P473" s="50"/>
      <c r="Q473" s="50"/>
      <c r="R473" s="50"/>
      <c r="S473" s="50"/>
      <c r="T473" s="51"/>
      <c r="AT473" s="9" t="s">
        <v>107</v>
      </c>
      <c r="AU473" s="9" t="s">
        <v>67</v>
      </c>
    </row>
    <row r="474" spans="2:65" s="1" customFormat="1" ht="22.5" customHeight="1">
      <c r="B474" s="23"/>
      <c r="C474" s="118" t="s">
        <v>1090</v>
      </c>
      <c r="D474" s="118" t="s">
        <v>99</v>
      </c>
      <c r="E474" s="119" t="s">
        <v>1091</v>
      </c>
      <c r="F474" s="120" t="s">
        <v>1092</v>
      </c>
      <c r="G474" s="121" t="s">
        <v>102</v>
      </c>
      <c r="H474" s="122">
        <v>1</v>
      </c>
      <c r="I474" s="123">
        <v>116</v>
      </c>
      <c r="J474" s="123">
        <f>ROUND(I474*H474,2)</f>
        <v>116</v>
      </c>
      <c r="K474" s="120" t="s">
        <v>103</v>
      </c>
      <c r="L474" s="27"/>
      <c r="M474" s="49" t="s">
        <v>1</v>
      </c>
      <c r="N474" s="124" t="s">
        <v>38</v>
      </c>
      <c r="O474" s="125">
        <v>0</v>
      </c>
      <c r="P474" s="125">
        <f>O474*H474</f>
        <v>0</v>
      </c>
      <c r="Q474" s="125">
        <v>0</v>
      </c>
      <c r="R474" s="125">
        <f>Q474*H474</f>
        <v>0</v>
      </c>
      <c r="S474" s="125">
        <v>0</v>
      </c>
      <c r="T474" s="126">
        <f>S474*H474</f>
        <v>0</v>
      </c>
      <c r="AR474" s="9" t="s">
        <v>104</v>
      </c>
      <c r="AT474" s="9" t="s">
        <v>99</v>
      </c>
      <c r="AU474" s="9" t="s">
        <v>67</v>
      </c>
      <c r="AY474" s="9" t="s">
        <v>105</v>
      </c>
      <c r="BE474" s="127">
        <f>IF(N474="základní",J474,0)</f>
        <v>116</v>
      </c>
      <c r="BF474" s="127">
        <f>IF(N474="snížená",J474,0)</f>
        <v>0</v>
      </c>
      <c r="BG474" s="127">
        <f>IF(N474="zákl. přenesená",J474,0)</f>
        <v>0</v>
      </c>
      <c r="BH474" s="127">
        <f>IF(N474="sníž. přenesená",J474,0)</f>
        <v>0</v>
      </c>
      <c r="BI474" s="127">
        <f>IF(N474="nulová",J474,0)</f>
        <v>0</v>
      </c>
      <c r="BJ474" s="9" t="s">
        <v>75</v>
      </c>
      <c r="BK474" s="127">
        <f>ROUND(I474*H474,2)</f>
        <v>116</v>
      </c>
      <c r="BL474" s="9" t="s">
        <v>104</v>
      </c>
      <c r="BM474" s="9" t="s">
        <v>1093</v>
      </c>
    </row>
    <row r="475" spans="2:65" s="1" customFormat="1" ht="19.5">
      <c r="B475" s="23"/>
      <c r="C475" s="24"/>
      <c r="D475" s="128" t="s">
        <v>107</v>
      </c>
      <c r="E475" s="24"/>
      <c r="F475" s="129" t="s">
        <v>1094</v>
      </c>
      <c r="G475" s="24"/>
      <c r="H475" s="24"/>
      <c r="I475" s="24"/>
      <c r="J475" s="24"/>
      <c r="K475" s="24"/>
      <c r="L475" s="27"/>
      <c r="M475" s="130"/>
      <c r="N475" s="50"/>
      <c r="O475" s="50"/>
      <c r="P475" s="50"/>
      <c r="Q475" s="50"/>
      <c r="R475" s="50"/>
      <c r="S475" s="50"/>
      <c r="T475" s="51"/>
      <c r="AT475" s="9" t="s">
        <v>107</v>
      </c>
      <c r="AU475" s="9" t="s">
        <v>67</v>
      </c>
    </row>
    <row r="476" spans="2:65" s="1" customFormat="1" ht="22.5" customHeight="1">
      <c r="B476" s="23"/>
      <c r="C476" s="118" t="s">
        <v>1095</v>
      </c>
      <c r="D476" s="118" t="s">
        <v>99</v>
      </c>
      <c r="E476" s="119" t="s">
        <v>1096</v>
      </c>
      <c r="F476" s="120" t="s">
        <v>1097</v>
      </c>
      <c r="G476" s="121" t="s">
        <v>102</v>
      </c>
      <c r="H476" s="122">
        <v>1</v>
      </c>
      <c r="I476" s="123">
        <v>90.4</v>
      </c>
      <c r="J476" s="123">
        <f>ROUND(I476*H476,2)</f>
        <v>90.4</v>
      </c>
      <c r="K476" s="120" t="s">
        <v>103</v>
      </c>
      <c r="L476" s="27"/>
      <c r="M476" s="49" t="s">
        <v>1</v>
      </c>
      <c r="N476" s="124" t="s">
        <v>38</v>
      </c>
      <c r="O476" s="125">
        <v>0</v>
      </c>
      <c r="P476" s="125">
        <f>O476*H476</f>
        <v>0</v>
      </c>
      <c r="Q476" s="125">
        <v>0</v>
      </c>
      <c r="R476" s="125">
        <f>Q476*H476</f>
        <v>0</v>
      </c>
      <c r="S476" s="125">
        <v>0</v>
      </c>
      <c r="T476" s="126">
        <f>S476*H476</f>
        <v>0</v>
      </c>
      <c r="AR476" s="9" t="s">
        <v>104</v>
      </c>
      <c r="AT476" s="9" t="s">
        <v>99</v>
      </c>
      <c r="AU476" s="9" t="s">
        <v>67</v>
      </c>
      <c r="AY476" s="9" t="s">
        <v>105</v>
      </c>
      <c r="BE476" s="127">
        <f>IF(N476="základní",J476,0)</f>
        <v>90.4</v>
      </c>
      <c r="BF476" s="127">
        <f>IF(N476="snížená",J476,0)</f>
        <v>0</v>
      </c>
      <c r="BG476" s="127">
        <f>IF(N476="zákl. přenesená",J476,0)</f>
        <v>0</v>
      </c>
      <c r="BH476" s="127">
        <f>IF(N476="sníž. přenesená",J476,0)</f>
        <v>0</v>
      </c>
      <c r="BI476" s="127">
        <f>IF(N476="nulová",J476,0)</f>
        <v>0</v>
      </c>
      <c r="BJ476" s="9" t="s">
        <v>75</v>
      </c>
      <c r="BK476" s="127">
        <f>ROUND(I476*H476,2)</f>
        <v>90.4</v>
      </c>
      <c r="BL476" s="9" t="s">
        <v>104</v>
      </c>
      <c r="BM476" s="9" t="s">
        <v>1098</v>
      </c>
    </row>
    <row r="477" spans="2:65" s="1" customFormat="1" ht="29.25">
      <c r="B477" s="23"/>
      <c r="C477" s="24"/>
      <c r="D477" s="128" t="s">
        <v>107</v>
      </c>
      <c r="E477" s="24"/>
      <c r="F477" s="129" t="s">
        <v>1099</v>
      </c>
      <c r="G477" s="24"/>
      <c r="H477" s="24"/>
      <c r="I477" s="24"/>
      <c r="J477" s="24"/>
      <c r="K477" s="24"/>
      <c r="L477" s="27"/>
      <c r="M477" s="130"/>
      <c r="N477" s="50"/>
      <c r="O477" s="50"/>
      <c r="P477" s="50"/>
      <c r="Q477" s="50"/>
      <c r="R477" s="50"/>
      <c r="S477" s="50"/>
      <c r="T477" s="51"/>
      <c r="AT477" s="9" t="s">
        <v>107</v>
      </c>
      <c r="AU477" s="9" t="s">
        <v>67</v>
      </c>
    </row>
    <row r="478" spans="2:65" s="1" customFormat="1" ht="22.5" customHeight="1">
      <c r="B478" s="23"/>
      <c r="C478" s="118" t="s">
        <v>1100</v>
      </c>
      <c r="D478" s="118" t="s">
        <v>99</v>
      </c>
      <c r="E478" s="119" t="s">
        <v>1101</v>
      </c>
      <c r="F478" s="120" t="s">
        <v>1102</v>
      </c>
      <c r="G478" s="121" t="s">
        <v>102</v>
      </c>
      <c r="H478" s="122">
        <v>1</v>
      </c>
      <c r="I478" s="123">
        <v>121</v>
      </c>
      <c r="J478" s="123">
        <f>ROUND(I478*H478,2)</f>
        <v>121</v>
      </c>
      <c r="K478" s="120" t="s">
        <v>103</v>
      </c>
      <c r="L478" s="27"/>
      <c r="M478" s="49" t="s">
        <v>1</v>
      </c>
      <c r="N478" s="124" t="s">
        <v>38</v>
      </c>
      <c r="O478" s="125">
        <v>0</v>
      </c>
      <c r="P478" s="125">
        <f>O478*H478</f>
        <v>0</v>
      </c>
      <c r="Q478" s="125">
        <v>0</v>
      </c>
      <c r="R478" s="125">
        <f>Q478*H478</f>
        <v>0</v>
      </c>
      <c r="S478" s="125">
        <v>0</v>
      </c>
      <c r="T478" s="126">
        <f>S478*H478</f>
        <v>0</v>
      </c>
      <c r="AR478" s="9" t="s">
        <v>104</v>
      </c>
      <c r="AT478" s="9" t="s">
        <v>99</v>
      </c>
      <c r="AU478" s="9" t="s">
        <v>67</v>
      </c>
      <c r="AY478" s="9" t="s">
        <v>105</v>
      </c>
      <c r="BE478" s="127">
        <f>IF(N478="základní",J478,0)</f>
        <v>121</v>
      </c>
      <c r="BF478" s="127">
        <f>IF(N478="snížená",J478,0)</f>
        <v>0</v>
      </c>
      <c r="BG478" s="127">
        <f>IF(N478="zákl. přenesená",J478,0)</f>
        <v>0</v>
      </c>
      <c r="BH478" s="127">
        <f>IF(N478="sníž. přenesená",J478,0)</f>
        <v>0</v>
      </c>
      <c r="BI478" s="127">
        <f>IF(N478="nulová",J478,0)</f>
        <v>0</v>
      </c>
      <c r="BJ478" s="9" t="s">
        <v>75</v>
      </c>
      <c r="BK478" s="127">
        <f>ROUND(I478*H478,2)</f>
        <v>121</v>
      </c>
      <c r="BL478" s="9" t="s">
        <v>104</v>
      </c>
      <c r="BM478" s="9" t="s">
        <v>1103</v>
      </c>
    </row>
    <row r="479" spans="2:65" s="1" customFormat="1" ht="29.25">
      <c r="B479" s="23"/>
      <c r="C479" s="24"/>
      <c r="D479" s="128" t="s">
        <v>107</v>
      </c>
      <c r="E479" s="24"/>
      <c r="F479" s="129" t="s">
        <v>1104</v>
      </c>
      <c r="G479" s="24"/>
      <c r="H479" s="24"/>
      <c r="I479" s="24"/>
      <c r="J479" s="24"/>
      <c r="K479" s="24"/>
      <c r="L479" s="27"/>
      <c r="M479" s="130"/>
      <c r="N479" s="50"/>
      <c r="O479" s="50"/>
      <c r="P479" s="50"/>
      <c r="Q479" s="50"/>
      <c r="R479" s="50"/>
      <c r="S479" s="50"/>
      <c r="T479" s="51"/>
      <c r="AT479" s="9" t="s">
        <v>107</v>
      </c>
      <c r="AU479" s="9" t="s">
        <v>67</v>
      </c>
    </row>
    <row r="480" spans="2:65" s="1" customFormat="1" ht="22.5" customHeight="1">
      <c r="B480" s="23"/>
      <c r="C480" s="118" t="s">
        <v>1105</v>
      </c>
      <c r="D480" s="118" t="s">
        <v>99</v>
      </c>
      <c r="E480" s="119" t="s">
        <v>1106</v>
      </c>
      <c r="F480" s="120" t="s">
        <v>1107</v>
      </c>
      <c r="G480" s="121" t="s">
        <v>102</v>
      </c>
      <c r="H480" s="122">
        <v>1</v>
      </c>
      <c r="I480" s="123">
        <v>60.3</v>
      </c>
      <c r="J480" s="123">
        <f>ROUND(I480*H480,2)</f>
        <v>60.3</v>
      </c>
      <c r="K480" s="120" t="s">
        <v>103</v>
      </c>
      <c r="L480" s="27"/>
      <c r="M480" s="49" t="s">
        <v>1</v>
      </c>
      <c r="N480" s="124" t="s">
        <v>38</v>
      </c>
      <c r="O480" s="125">
        <v>0</v>
      </c>
      <c r="P480" s="125">
        <f>O480*H480</f>
        <v>0</v>
      </c>
      <c r="Q480" s="125">
        <v>0</v>
      </c>
      <c r="R480" s="125">
        <f>Q480*H480</f>
        <v>0</v>
      </c>
      <c r="S480" s="125">
        <v>0</v>
      </c>
      <c r="T480" s="126">
        <f>S480*H480</f>
        <v>0</v>
      </c>
      <c r="AR480" s="9" t="s">
        <v>104</v>
      </c>
      <c r="AT480" s="9" t="s">
        <v>99</v>
      </c>
      <c r="AU480" s="9" t="s">
        <v>67</v>
      </c>
      <c r="AY480" s="9" t="s">
        <v>105</v>
      </c>
      <c r="BE480" s="127">
        <f>IF(N480="základní",J480,0)</f>
        <v>60.3</v>
      </c>
      <c r="BF480" s="127">
        <f>IF(N480="snížená",J480,0)</f>
        <v>0</v>
      </c>
      <c r="BG480" s="127">
        <f>IF(N480="zákl. přenesená",J480,0)</f>
        <v>0</v>
      </c>
      <c r="BH480" s="127">
        <f>IF(N480="sníž. přenesená",J480,0)</f>
        <v>0</v>
      </c>
      <c r="BI480" s="127">
        <f>IF(N480="nulová",J480,0)</f>
        <v>0</v>
      </c>
      <c r="BJ480" s="9" t="s">
        <v>75</v>
      </c>
      <c r="BK480" s="127">
        <f>ROUND(I480*H480,2)</f>
        <v>60.3</v>
      </c>
      <c r="BL480" s="9" t="s">
        <v>104</v>
      </c>
      <c r="BM480" s="9" t="s">
        <v>1108</v>
      </c>
    </row>
    <row r="481" spans="2:65" s="1" customFormat="1" ht="29.25">
      <c r="B481" s="23"/>
      <c r="C481" s="24"/>
      <c r="D481" s="128" t="s">
        <v>107</v>
      </c>
      <c r="E481" s="24"/>
      <c r="F481" s="129" t="s">
        <v>1109</v>
      </c>
      <c r="G481" s="24"/>
      <c r="H481" s="24"/>
      <c r="I481" s="24"/>
      <c r="J481" s="24"/>
      <c r="K481" s="24"/>
      <c r="L481" s="27"/>
      <c r="M481" s="130"/>
      <c r="N481" s="50"/>
      <c r="O481" s="50"/>
      <c r="P481" s="50"/>
      <c r="Q481" s="50"/>
      <c r="R481" s="50"/>
      <c r="S481" s="50"/>
      <c r="T481" s="51"/>
      <c r="AT481" s="9" t="s">
        <v>107</v>
      </c>
      <c r="AU481" s="9" t="s">
        <v>67</v>
      </c>
    </row>
    <row r="482" spans="2:65" s="1" customFormat="1" ht="22.5" customHeight="1">
      <c r="B482" s="23"/>
      <c r="C482" s="118" t="s">
        <v>1110</v>
      </c>
      <c r="D482" s="118" t="s">
        <v>99</v>
      </c>
      <c r="E482" s="119" t="s">
        <v>1111</v>
      </c>
      <c r="F482" s="120" t="s">
        <v>1112</v>
      </c>
      <c r="G482" s="121" t="s">
        <v>136</v>
      </c>
      <c r="H482" s="122">
        <v>1</v>
      </c>
      <c r="I482" s="123">
        <v>195</v>
      </c>
      <c r="J482" s="123">
        <f>ROUND(I482*H482,2)</f>
        <v>195</v>
      </c>
      <c r="K482" s="120" t="s">
        <v>103</v>
      </c>
      <c r="L482" s="27"/>
      <c r="M482" s="49" t="s">
        <v>1</v>
      </c>
      <c r="N482" s="124" t="s">
        <v>38</v>
      </c>
      <c r="O482" s="125">
        <v>0</v>
      </c>
      <c r="P482" s="125">
        <f>O482*H482</f>
        <v>0</v>
      </c>
      <c r="Q482" s="125">
        <v>0</v>
      </c>
      <c r="R482" s="125">
        <f>Q482*H482</f>
        <v>0</v>
      </c>
      <c r="S482" s="125">
        <v>0</v>
      </c>
      <c r="T482" s="126">
        <f>S482*H482</f>
        <v>0</v>
      </c>
      <c r="AR482" s="9" t="s">
        <v>104</v>
      </c>
      <c r="AT482" s="9" t="s">
        <v>99</v>
      </c>
      <c r="AU482" s="9" t="s">
        <v>67</v>
      </c>
      <c r="AY482" s="9" t="s">
        <v>105</v>
      </c>
      <c r="BE482" s="127">
        <f>IF(N482="základní",J482,0)</f>
        <v>195</v>
      </c>
      <c r="BF482" s="127">
        <f>IF(N482="snížená",J482,0)</f>
        <v>0</v>
      </c>
      <c r="BG482" s="127">
        <f>IF(N482="zákl. přenesená",J482,0)</f>
        <v>0</v>
      </c>
      <c r="BH482" s="127">
        <f>IF(N482="sníž. přenesená",J482,0)</f>
        <v>0</v>
      </c>
      <c r="BI482" s="127">
        <f>IF(N482="nulová",J482,0)</f>
        <v>0</v>
      </c>
      <c r="BJ482" s="9" t="s">
        <v>75</v>
      </c>
      <c r="BK482" s="127">
        <f>ROUND(I482*H482,2)</f>
        <v>195</v>
      </c>
      <c r="BL482" s="9" t="s">
        <v>104</v>
      </c>
      <c r="BM482" s="9" t="s">
        <v>1113</v>
      </c>
    </row>
    <row r="483" spans="2:65" s="1" customFormat="1" ht="19.5">
      <c r="B483" s="23"/>
      <c r="C483" s="24"/>
      <c r="D483" s="128" t="s">
        <v>107</v>
      </c>
      <c r="E483" s="24"/>
      <c r="F483" s="129" t="s">
        <v>1114</v>
      </c>
      <c r="G483" s="24"/>
      <c r="H483" s="24"/>
      <c r="I483" s="24"/>
      <c r="J483" s="24"/>
      <c r="K483" s="24"/>
      <c r="L483" s="27"/>
      <c r="M483" s="130"/>
      <c r="N483" s="50"/>
      <c r="O483" s="50"/>
      <c r="P483" s="50"/>
      <c r="Q483" s="50"/>
      <c r="R483" s="50"/>
      <c r="S483" s="50"/>
      <c r="T483" s="51"/>
      <c r="AT483" s="9" t="s">
        <v>107</v>
      </c>
      <c r="AU483" s="9" t="s">
        <v>67</v>
      </c>
    </row>
    <row r="484" spans="2:65" s="1" customFormat="1" ht="22.5" customHeight="1">
      <c r="B484" s="23"/>
      <c r="C484" s="118" t="s">
        <v>1115</v>
      </c>
      <c r="D484" s="118" t="s">
        <v>99</v>
      </c>
      <c r="E484" s="119" t="s">
        <v>1116</v>
      </c>
      <c r="F484" s="120" t="s">
        <v>1117</v>
      </c>
      <c r="G484" s="121" t="s">
        <v>136</v>
      </c>
      <c r="H484" s="122">
        <v>1</v>
      </c>
      <c r="I484" s="123">
        <v>195</v>
      </c>
      <c r="J484" s="123">
        <f>ROUND(I484*H484,2)</f>
        <v>195</v>
      </c>
      <c r="K484" s="120" t="s">
        <v>103</v>
      </c>
      <c r="L484" s="27"/>
      <c r="M484" s="49" t="s">
        <v>1</v>
      </c>
      <c r="N484" s="124" t="s">
        <v>38</v>
      </c>
      <c r="O484" s="125">
        <v>0</v>
      </c>
      <c r="P484" s="125">
        <f>O484*H484</f>
        <v>0</v>
      </c>
      <c r="Q484" s="125">
        <v>0</v>
      </c>
      <c r="R484" s="125">
        <f>Q484*H484</f>
        <v>0</v>
      </c>
      <c r="S484" s="125">
        <v>0</v>
      </c>
      <c r="T484" s="126">
        <f>S484*H484</f>
        <v>0</v>
      </c>
      <c r="AR484" s="9" t="s">
        <v>104</v>
      </c>
      <c r="AT484" s="9" t="s">
        <v>99</v>
      </c>
      <c r="AU484" s="9" t="s">
        <v>67</v>
      </c>
      <c r="AY484" s="9" t="s">
        <v>105</v>
      </c>
      <c r="BE484" s="127">
        <f>IF(N484="základní",J484,0)</f>
        <v>195</v>
      </c>
      <c r="BF484" s="127">
        <f>IF(N484="snížená",J484,0)</f>
        <v>0</v>
      </c>
      <c r="BG484" s="127">
        <f>IF(N484="zákl. přenesená",J484,0)</f>
        <v>0</v>
      </c>
      <c r="BH484" s="127">
        <f>IF(N484="sníž. přenesená",J484,0)</f>
        <v>0</v>
      </c>
      <c r="BI484" s="127">
        <f>IF(N484="nulová",J484,0)</f>
        <v>0</v>
      </c>
      <c r="BJ484" s="9" t="s">
        <v>75</v>
      </c>
      <c r="BK484" s="127">
        <f>ROUND(I484*H484,2)</f>
        <v>195</v>
      </c>
      <c r="BL484" s="9" t="s">
        <v>104</v>
      </c>
      <c r="BM484" s="9" t="s">
        <v>1118</v>
      </c>
    </row>
    <row r="485" spans="2:65" s="1" customFormat="1" ht="19.5">
      <c r="B485" s="23"/>
      <c r="C485" s="24"/>
      <c r="D485" s="128" t="s">
        <v>107</v>
      </c>
      <c r="E485" s="24"/>
      <c r="F485" s="129" t="s">
        <v>1119</v>
      </c>
      <c r="G485" s="24"/>
      <c r="H485" s="24"/>
      <c r="I485" s="24"/>
      <c r="J485" s="24"/>
      <c r="K485" s="24"/>
      <c r="L485" s="27"/>
      <c r="M485" s="130"/>
      <c r="N485" s="50"/>
      <c r="O485" s="50"/>
      <c r="P485" s="50"/>
      <c r="Q485" s="50"/>
      <c r="R485" s="50"/>
      <c r="S485" s="50"/>
      <c r="T485" s="51"/>
      <c r="AT485" s="9" t="s">
        <v>107</v>
      </c>
      <c r="AU485" s="9" t="s">
        <v>67</v>
      </c>
    </row>
    <row r="486" spans="2:65" s="1" customFormat="1" ht="22.5" customHeight="1">
      <c r="B486" s="23"/>
      <c r="C486" s="118" t="s">
        <v>1120</v>
      </c>
      <c r="D486" s="118" t="s">
        <v>99</v>
      </c>
      <c r="E486" s="119" t="s">
        <v>1121</v>
      </c>
      <c r="F486" s="120" t="s">
        <v>1122</v>
      </c>
      <c r="G486" s="121" t="s">
        <v>1123</v>
      </c>
      <c r="H486" s="122">
        <v>1</v>
      </c>
      <c r="I486" s="123">
        <v>341</v>
      </c>
      <c r="J486" s="123">
        <f>ROUND(I486*H486,2)</f>
        <v>341</v>
      </c>
      <c r="K486" s="120" t="s">
        <v>103</v>
      </c>
      <c r="L486" s="27"/>
      <c r="M486" s="49" t="s">
        <v>1</v>
      </c>
      <c r="N486" s="124" t="s">
        <v>38</v>
      </c>
      <c r="O486" s="125">
        <v>0</v>
      </c>
      <c r="P486" s="125">
        <f>O486*H486</f>
        <v>0</v>
      </c>
      <c r="Q486" s="125">
        <v>0</v>
      </c>
      <c r="R486" s="125">
        <f>Q486*H486</f>
        <v>0</v>
      </c>
      <c r="S486" s="125">
        <v>0</v>
      </c>
      <c r="T486" s="126">
        <f>S486*H486</f>
        <v>0</v>
      </c>
      <c r="AR486" s="9" t="s">
        <v>104</v>
      </c>
      <c r="AT486" s="9" t="s">
        <v>99</v>
      </c>
      <c r="AU486" s="9" t="s">
        <v>67</v>
      </c>
      <c r="AY486" s="9" t="s">
        <v>105</v>
      </c>
      <c r="BE486" s="127">
        <f>IF(N486="základní",J486,0)</f>
        <v>341</v>
      </c>
      <c r="BF486" s="127">
        <f>IF(N486="snížená",J486,0)</f>
        <v>0</v>
      </c>
      <c r="BG486" s="127">
        <f>IF(N486="zákl. přenesená",J486,0)</f>
        <v>0</v>
      </c>
      <c r="BH486" s="127">
        <f>IF(N486="sníž. přenesená",J486,0)</f>
        <v>0</v>
      </c>
      <c r="BI486" s="127">
        <f>IF(N486="nulová",J486,0)</f>
        <v>0</v>
      </c>
      <c r="BJ486" s="9" t="s">
        <v>75</v>
      </c>
      <c r="BK486" s="127">
        <f>ROUND(I486*H486,2)</f>
        <v>341</v>
      </c>
      <c r="BL486" s="9" t="s">
        <v>104</v>
      </c>
      <c r="BM486" s="9" t="s">
        <v>1124</v>
      </c>
    </row>
    <row r="487" spans="2:65" s="1" customFormat="1" ht="19.5">
      <c r="B487" s="23"/>
      <c r="C487" s="24"/>
      <c r="D487" s="128" t="s">
        <v>107</v>
      </c>
      <c r="E487" s="24"/>
      <c r="F487" s="129" t="s">
        <v>1125</v>
      </c>
      <c r="G487" s="24"/>
      <c r="H487" s="24"/>
      <c r="I487" s="24"/>
      <c r="J487" s="24"/>
      <c r="K487" s="24"/>
      <c r="L487" s="27"/>
      <c r="M487" s="130"/>
      <c r="N487" s="50"/>
      <c r="O487" s="50"/>
      <c r="P487" s="50"/>
      <c r="Q487" s="50"/>
      <c r="R487" s="50"/>
      <c r="S487" s="50"/>
      <c r="T487" s="51"/>
      <c r="AT487" s="9" t="s">
        <v>107</v>
      </c>
      <c r="AU487" s="9" t="s">
        <v>67</v>
      </c>
    </row>
    <row r="488" spans="2:65" s="1" customFormat="1" ht="22.5" customHeight="1">
      <c r="B488" s="23"/>
      <c r="C488" s="118" t="s">
        <v>1126</v>
      </c>
      <c r="D488" s="118" t="s">
        <v>99</v>
      </c>
      <c r="E488" s="119" t="s">
        <v>1127</v>
      </c>
      <c r="F488" s="120" t="s">
        <v>1128</v>
      </c>
      <c r="G488" s="121" t="s">
        <v>136</v>
      </c>
      <c r="H488" s="122">
        <v>1</v>
      </c>
      <c r="I488" s="123">
        <v>237</v>
      </c>
      <c r="J488" s="123">
        <f>ROUND(I488*H488,2)</f>
        <v>237</v>
      </c>
      <c r="K488" s="120" t="s">
        <v>103</v>
      </c>
      <c r="L488" s="27"/>
      <c r="M488" s="49" t="s">
        <v>1</v>
      </c>
      <c r="N488" s="124" t="s">
        <v>38</v>
      </c>
      <c r="O488" s="125">
        <v>0</v>
      </c>
      <c r="P488" s="125">
        <f>O488*H488</f>
        <v>0</v>
      </c>
      <c r="Q488" s="125">
        <v>0</v>
      </c>
      <c r="R488" s="125">
        <f>Q488*H488</f>
        <v>0</v>
      </c>
      <c r="S488" s="125">
        <v>0</v>
      </c>
      <c r="T488" s="126">
        <f>S488*H488</f>
        <v>0</v>
      </c>
      <c r="AR488" s="9" t="s">
        <v>104</v>
      </c>
      <c r="AT488" s="9" t="s">
        <v>99</v>
      </c>
      <c r="AU488" s="9" t="s">
        <v>67</v>
      </c>
      <c r="AY488" s="9" t="s">
        <v>105</v>
      </c>
      <c r="BE488" s="127">
        <f>IF(N488="základní",J488,0)</f>
        <v>237</v>
      </c>
      <c r="BF488" s="127">
        <f>IF(N488="snížená",J488,0)</f>
        <v>0</v>
      </c>
      <c r="BG488" s="127">
        <f>IF(N488="zákl. přenesená",J488,0)</f>
        <v>0</v>
      </c>
      <c r="BH488" s="127">
        <f>IF(N488="sníž. přenesená",J488,0)</f>
        <v>0</v>
      </c>
      <c r="BI488" s="127">
        <f>IF(N488="nulová",J488,0)</f>
        <v>0</v>
      </c>
      <c r="BJ488" s="9" t="s">
        <v>75</v>
      </c>
      <c r="BK488" s="127">
        <f>ROUND(I488*H488,2)</f>
        <v>237</v>
      </c>
      <c r="BL488" s="9" t="s">
        <v>104</v>
      </c>
      <c r="BM488" s="9" t="s">
        <v>1129</v>
      </c>
    </row>
    <row r="489" spans="2:65" s="1" customFormat="1" ht="19.5">
      <c r="B489" s="23"/>
      <c r="C489" s="24"/>
      <c r="D489" s="128" t="s">
        <v>107</v>
      </c>
      <c r="E489" s="24"/>
      <c r="F489" s="129" t="s">
        <v>1130</v>
      </c>
      <c r="G489" s="24"/>
      <c r="H489" s="24"/>
      <c r="I489" s="24"/>
      <c r="J489" s="24"/>
      <c r="K489" s="24"/>
      <c r="L489" s="27"/>
      <c r="M489" s="130"/>
      <c r="N489" s="50"/>
      <c r="O489" s="50"/>
      <c r="P489" s="50"/>
      <c r="Q489" s="50"/>
      <c r="R489" s="50"/>
      <c r="S489" s="50"/>
      <c r="T489" s="51"/>
      <c r="AT489" s="9" t="s">
        <v>107</v>
      </c>
      <c r="AU489" s="9" t="s">
        <v>67</v>
      </c>
    </row>
    <row r="490" spans="2:65" s="1" customFormat="1" ht="22.5" customHeight="1">
      <c r="B490" s="23"/>
      <c r="C490" s="118" t="s">
        <v>1131</v>
      </c>
      <c r="D490" s="118" t="s">
        <v>99</v>
      </c>
      <c r="E490" s="119" t="s">
        <v>1132</v>
      </c>
      <c r="F490" s="120" t="s">
        <v>1133</v>
      </c>
      <c r="G490" s="121" t="s">
        <v>136</v>
      </c>
      <c r="H490" s="122">
        <v>1</v>
      </c>
      <c r="I490" s="123">
        <v>237</v>
      </c>
      <c r="J490" s="123">
        <f>ROUND(I490*H490,2)</f>
        <v>237</v>
      </c>
      <c r="K490" s="120" t="s">
        <v>103</v>
      </c>
      <c r="L490" s="27"/>
      <c r="M490" s="49" t="s">
        <v>1</v>
      </c>
      <c r="N490" s="124" t="s">
        <v>38</v>
      </c>
      <c r="O490" s="125">
        <v>0</v>
      </c>
      <c r="P490" s="125">
        <f>O490*H490</f>
        <v>0</v>
      </c>
      <c r="Q490" s="125">
        <v>0</v>
      </c>
      <c r="R490" s="125">
        <f>Q490*H490</f>
        <v>0</v>
      </c>
      <c r="S490" s="125">
        <v>0</v>
      </c>
      <c r="T490" s="126">
        <f>S490*H490</f>
        <v>0</v>
      </c>
      <c r="AR490" s="9" t="s">
        <v>104</v>
      </c>
      <c r="AT490" s="9" t="s">
        <v>99</v>
      </c>
      <c r="AU490" s="9" t="s">
        <v>67</v>
      </c>
      <c r="AY490" s="9" t="s">
        <v>105</v>
      </c>
      <c r="BE490" s="127">
        <f>IF(N490="základní",J490,0)</f>
        <v>237</v>
      </c>
      <c r="BF490" s="127">
        <f>IF(N490="snížená",J490,0)</f>
        <v>0</v>
      </c>
      <c r="BG490" s="127">
        <f>IF(N490="zákl. přenesená",J490,0)</f>
        <v>0</v>
      </c>
      <c r="BH490" s="127">
        <f>IF(N490="sníž. přenesená",J490,0)</f>
        <v>0</v>
      </c>
      <c r="BI490" s="127">
        <f>IF(N490="nulová",J490,0)</f>
        <v>0</v>
      </c>
      <c r="BJ490" s="9" t="s">
        <v>75</v>
      </c>
      <c r="BK490" s="127">
        <f>ROUND(I490*H490,2)</f>
        <v>237</v>
      </c>
      <c r="BL490" s="9" t="s">
        <v>104</v>
      </c>
      <c r="BM490" s="9" t="s">
        <v>1134</v>
      </c>
    </row>
    <row r="491" spans="2:65" s="1" customFormat="1" ht="19.5">
      <c r="B491" s="23"/>
      <c r="C491" s="24"/>
      <c r="D491" s="128" t="s">
        <v>107</v>
      </c>
      <c r="E491" s="24"/>
      <c r="F491" s="129" t="s">
        <v>1135</v>
      </c>
      <c r="G491" s="24"/>
      <c r="H491" s="24"/>
      <c r="I491" s="24"/>
      <c r="J491" s="24"/>
      <c r="K491" s="24"/>
      <c r="L491" s="27"/>
      <c r="M491" s="130"/>
      <c r="N491" s="50"/>
      <c r="O491" s="50"/>
      <c r="P491" s="50"/>
      <c r="Q491" s="50"/>
      <c r="R491" s="50"/>
      <c r="S491" s="50"/>
      <c r="T491" s="51"/>
      <c r="AT491" s="9" t="s">
        <v>107</v>
      </c>
      <c r="AU491" s="9" t="s">
        <v>67</v>
      </c>
    </row>
    <row r="492" spans="2:65" s="1" customFormat="1" ht="22.5" customHeight="1">
      <c r="B492" s="23"/>
      <c r="C492" s="118" t="s">
        <v>1136</v>
      </c>
      <c r="D492" s="118" t="s">
        <v>99</v>
      </c>
      <c r="E492" s="119" t="s">
        <v>1137</v>
      </c>
      <c r="F492" s="120" t="s">
        <v>1138</v>
      </c>
      <c r="G492" s="121" t="s">
        <v>1123</v>
      </c>
      <c r="H492" s="122">
        <v>1</v>
      </c>
      <c r="I492" s="123">
        <v>450</v>
      </c>
      <c r="J492" s="123">
        <f>ROUND(I492*H492,2)</f>
        <v>450</v>
      </c>
      <c r="K492" s="120" t="s">
        <v>103</v>
      </c>
      <c r="L492" s="27"/>
      <c r="M492" s="49" t="s">
        <v>1</v>
      </c>
      <c r="N492" s="124" t="s">
        <v>38</v>
      </c>
      <c r="O492" s="125">
        <v>0</v>
      </c>
      <c r="P492" s="125">
        <f>O492*H492</f>
        <v>0</v>
      </c>
      <c r="Q492" s="125">
        <v>0</v>
      </c>
      <c r="R492" s="125">
        <f>Q492*H492</f>
        <v>0</v>
      </c>
      <c r="S492" s="125">
        <v>0</v>
      </c>
      <c r="T492" s="126">
        <f>S492*H492</f>
        <v>0</v>
      </c>
      <c r="AR492" s="9" t="s">
        <v>104</v>
      </c>
      <c r="AT492" s="9" t="s">
        <v>99</v>
      </c>
      <c r="AU492" s="9" t="s">
        <v>67</v>
      </c>
      <c r="AY492" s="9" t="s">
        <v>105</v>
      </c>
      <c r="BE492" s="127">
        <f>IF(N492="základní",J492,0)</f>
        <v>450</v>
      </c>
      <c r="BF492" s="127">
        <f>IF(N492="snížená",J492,0)</f>
        <v>0</v>
      </c>
      <c r="BG492" s="127">
        <f>IF(N492="zákl. přenesená",J492,0)</f>
        <v>0</v>
      </c>
      <c r="BH492" s="127">
        <f>IF(N492="sníž. přenesená",J492,0)</f>
        <v>0</v>
      </c>
      <c r="BI492" s="127">
        <f>IF(N492="nulová",J492,0)</f>
        <v>0</v>
      </c>
      <c r="BJ492" s="9" t="s">
        <v>75</v>
      </c>
      <c r="BK492" s="127">
        <f>ROUND(I492*H492,2)</f>
        <v>450</v>
      </c>
      <c r="BL492" s="9" t="s">
        <v>104</v>
      </c>
      <c r="BM492" s="9" t="s">
        <v>1139</v>
      </c>
    </row>
    <row r="493" spans="2:65" s="1" customFormat="1" ht="19.5">
      <c r="B493" s="23"/>
      <c r="C493" s="24"/>
      <c r="D493" s="128" t="s">
        <v>107</v>
      </c>
      <c r="E493" s="24"/>
      <c r="F493" s="129" t="s">
        <v>1140</v>
      </c>
      <c r="G493" s="24"/>
      <c r="H493" s="24"/>
      <c r="I493" s="24"/>
      <c r="J493" s="24"/>
      <c r="K493" s="24"/>
      <c r="L493" s="27"/>
      <c r="M493" s="130"/>
      <c r="N493" s="50"/>
      <c r="O493" s="50"/>
      <c r="P493" s="50"/>
      <c r="Q493" s="50"/>
      <c r="R493" s="50"/>
      <c r="S493" s="50"/>
      <c r="T493" s="51"/>
      <c r="AT493" s="9" t="s">
        <v>107</v>
      </c>
      <c r="AU493" s="9" t="s">
        <v>67</v>
      </c>
    </row>
    <row r="494" spans="2:65" s="1" customFormat="1" ht="22.5" customHeight="1">
      <c r="B494" s="23"/>
      <c r="C494" s="118" t="s">
        <v>1141</v>
      </c>
      <c r="D494" s="118" t="s">
        <v>99</v>
      </c>
      <c r="E494" s="119" t="s">
        <v>1142</v>
      </c>
      <c r="F494" s="120" t="s">
        <v>1143</v>
      </c>
      <c r="G494" s="121" t="s">
        <v>136</v>
      </c>
      <c r="H494" s="122">
        <v>1</v>
      </c>
      <c r="I494" s="123">
        <v>560</v>
      </c>
      <c r="J494" s="123">
        <f>ROUND(I494*H494,2)</f>
        <v>560</v>
      </c>
      <c r="K494" s="120" t="s">
        <v>103</v>
      </c>
      <c r="L494" s="27"/>
      <c r="M494" s="49" t="s">
        <v>1</v>
      </c>
      <c r="N494" s="124" t="s">
        <v>38</v>
      </c>
      <c r="O494" s="125">
        <v>0</v>
      </c>
      <c r="P494" s="125">
        <f>O494*H494</f>
        <v>0</v>
      </c>
      <c r="Q494" s="125">
        <v>0</v>
      </c>
      <c r="R494" s="125">
        <f>Q494*H494</f>
        <v>0</v>
      </c>
      <c r="S494" s="125">
        <v>0</v>
      </c>
      <c r="T494" s="126">
        <f>S494*H494</f>
        <v>0</v>
      </c>
      <c r="AR494" s="9" t="s">
        <v>104</v>
      </c>
      <c r="AT494" s="9" t="s">
        <v>99</v>
      </c>
      <c r="AU494" s="9" t="s">
        <v>67</v>
      </c>
      <c r="AY494" s="9" t="s">
        <v>105</v>
      </c>
      <c r="BE494" s="127">
        <f>IF(N494="základní",J494,0)</f>
        <v>560</v>
      </c>
      <c r="BF494" s="127">
        <f>IF(N494="snížená",J494,0)</f>
        <v>0</v>
      </c>
      <c r="BG494" s="127">
        <f>IF(N494="zákl. přenesená",J494,0)</f>
        <v>0</v>
      </c>
      <c r="BH494" s="127">
        <f>IF(N494="sníž. přenesená",J494,0)</f>
        <v>0</v>
      </c>
      <c r="BI494" s="127">
        <f>IF(N494="nulová",J494,0)</f>
        <v>0</v>
      </c>
      <c r="BJ494" s="9" t="s">
        <v>75</v>
      </c>
      <c r="BK494" s="127">
        <f>ROUND(I494*H494,2)</f>
        <v>560</v>
      </c>
      <c r="BL494" s="9" t="s">
        <v>104</v>
      </c>
      <c r="BM494" s="9" t="s">
        <v>1144</v>
      </c>
    </row>
    <row r="495" spans="2:65" s="1" customFormat="1" ht="19.5">
      <c r="B495" s="23"/>
      <c r="C495" s="24"/>
      <c r="D495" s="128" t="s">
        <v>107</v>
      </c>
      <c r="E495" s="24"/>
      <c r="F495" s="129" t="s">
        <v>1145</v>
      </c>
      <c r="G495" s="24"/>
      <c r="H495" s="24"/>
      <c r="I495" s="24"/>
      <c r="J495" s="24"/>
      <c r="K495" s="24"/>
      <c r="L495" s="27"/>
      <c r="M495" s="130"/>
      <c r="N495" s="50"/>
      <c r="O495" s="50"/>
      <c r="P495" s="50"/>
      <c r="Q495" s="50"/>
      <c r="R495" s="50"/>
      <c r="S495" s="50"/>
      <c r="T495" s="51"/>
      <c r="AT495" s="9" t="s">
        <v>107</v>
      </c>
      <c r="AU495" s="9" t="s">
        <v>67</v>
      </c>
    </row>
    <row r="496" spans="2:65" s="1" customFormat="1" ht="22.5" customHeight="1">
      <c r="B496" s="23"/>
      <c r="C496" s="118" t="s">
        <v>1146</v>
      </c>
      <c r="D496" s="118" t="s">
        <v>99</v>
      </c>
      <c r="E496" s="119" t="s">
        <v>1147</v>
      </c>
      <c r="F496" s="120" t="s">
        <v>1148</v>
      </c>
      <c r="G496" s="121" t="s">
        <v>136</v>
      </c>
      <c r="H496" s="122">
        <v>1</v>
      </c>
      <c r="I496" s="123">
        <v>560</v>
      </c>
      <c r="J496" s="123">
        <f>ROUND(I496*H496,2)</f>
        <v>560</v>
      </c>
      <c r="K496" s="120" t="s">
        <v>103</v>
      </c>
      <c r="L496" s="27"/>
      <c r="M496" s="49" t="s">
        <v>1</v>
      </c>
      <c r="N496" s="124" t="s">
        <v>38</v>
      </c>
      <c r="O496" s="125">
        <v>0</v>
      </c>
      <c r="P496" s="125">
        <f>O496*H496</f>
        <v>0</v>
      </c>
      <c r="Q496" s="125">
        <v>0</v>
      </c>
      <c r="R496" s="125">
        <f>Q496*H496</f>
        <v>0</v>
      </c>
      <c r="S496" s="125">
        <v>0</v>
      </c>
      <c r="T496" s="126">
        <f>S496*H496</f>
        <v>0</v>
      </c>
      <c r="AR496" s="9" t="s">
        <v>104</v>
      </c>
      <c r="AT496" s="9" t="s">
        <v>99</v>
      </c>
      <c r="AU496" s="9" t="s">
        <v>67</v>
      </c>
      <c r="AY496" s="9" t="s">
        <v>105</v>
      </c>
      <c r="BE496" s="127">
        <f>IF(N496="základní",J496,0)</f>
        <v>560</v>
      </c>
      <c r="BF496" s="127">
        <f>IF(N496="snížená",J496,0)</f>
        <v>0</v>
      </c>
      <c r="BG496" s="127">
        <f>IF(N496="zákl. přenesená",J496,0)</f>
        <v>0</v>
      </c>
      <c r="BH496" s="127">
        <f>IF(N496="sníž. přenesená",J496,0)</f>
        <v>0</v>
      </c>
      <c r="BI496" s="127">
        <f>IF(N496="nulová",J496,0)</f>
        <v>0</v>
      </c>
      <c r="BJ496" s="9" t="s">
        <v>75</v>
      </c>
      <c r="BK496" s="127">
        <f>ROUND(I496*H496,2)</f>
        <v>560</v>
      </c>
      <c r="BL496" s="9" t="s">
        <v>104</v>
      </c>
      <c r="BM496" s="9" t="s">
        <v>1149</v>
      </c>
    </row>
    <row r="497" spans="2:65" s="1" customFormat="1" ht="19.5">
      <c r="B497" s="23"/>
      <c r="C497" s="24"/>
      <c r="D497" s="128" t="s">
        <v>107</v>
      </c>
      <c r="E497" s="24"/>
      <c r="F497" s="129" t="s">
        <v>1150</v>
      </c>
      <c r="G497" s="24"/>
      <c r="H497" s="24"/>
      <c r="I497" s="24"/>
      <c r="J497" s="24"/>
      <c r="K497" s="24"/>
      <c r="L497" s="27"/>
      <c r="M497" s="130"/>
      <c r="N497" s="50"/>
      <c r="O497" s="50"/>
      <c r="P497" s="50"/>
      <c r="Q497" s="50"/>
      <c r="R497" s="50"/>
      <c r="S497" s="50"/>
      <c r="T497" s="51"/>
      <c r="AT497" s="9" t="s">
        <v>107</v>
      </c>
      <c r="AU497" s="9" t="s">
        <v>67</v>
      </c>
    </row>
    <row r="498" spans="2:65" s="1" customFormat="1" ht="22.5" customHeight="1">
      <c r="B498" s="23"/>
      <c r="C498" s="118" t="s">
        <v>1151</v>
      </c>
      <c r="D498" s="118" t="s">
        <v>99</v>
      </c>
      <c r="E498" s="119" t="s">
        <v>1152</v>
      </c>
      <c r="F498" s="120" t="s">
        <v>1153</v>
      </c>
      <c r="G498" s="121" t="s">
        <v>1123</v>
      </c>
      <c r="H498" s="122">
        <v>1</v>
      </c>
      <c r="I498" s="123">
        <v>1120</v>
      </c>
      <c r="J498" s="123">
        <f>ROUND(I498*H498,2)</f>
        <v>1120</v>
      </c>
      <c r="K498" s="120" t="s">
        <v>103</v>
      </c>
      <c r="L498" s="27"/>
      <c r="M498" s="49" t="s">
        <v>1</v>
      </c>
      <c r="N498" s="124" t="s">
        <v>38</v>
      </c>
      <c r="O498" s="125">
        <v>0</v>
      </c>
      <c r="P498" s="125">
        <f>O498*H498</f>
        <v>0</v>
      </c>
      <c r="Q498" s="125">
        <v>0</v>
      </c>
      <c r="R498" s="125">
        <f>Q498*H498</f>
        <v>0</v>
      </c>
      <c r="S498" s="125">
        <v>0</v>
      </c>
      <c r="T498" s="126">
        <f>S498*H498</f>
        <v>0</v>
      </c>
      <c r="AR498" s="9" t="s">
        <v>104</v>
      </c>
      <c r="AT498" s="9" t="s">
        <v>99</v>
      </c>
      <c r="AU498" s="9" t="s">
        <v>67</v>
      </c>
      <c r="AY498" s="9" t="s">
        <v>105</v>
      </c>
      <c r="BE498" s="127">
        <f>IF(N498="základní",J498,0)</f>
        <v>1120</v>
      </c>
      <c r="BF498" s="127">
        <f>IF(N498="snížená",J498,0)</f>
        <v>0</v>
      </c>
      <c r="BG498" s="127">
        <f>IF(N498="zákl. přenesená",J498,0)</f>
        <v>0</v>
      </c>
      <c r="BH498" s="127">
        <f>IF(N498="sníž. přenesená",J498,0)</f>
        <v>0</v>
      </c>
      <c r="BI498" s="127">
        <f>IF(N498="nulová",J498,0)</f>
        <v>0</v>
      </c>
      <c r="BJ498" s="9" t="s">
        <v>75</v>
      </c>
      <c r="BK498" s="127">
        <f>ROUND(I498*H498,2)</f>
        <v>1120</v>
      </c>
      <c r="BL498" s="9" t="s">
        <v>104</v>
      </c>
      <c r="BM498" s="9" t="s">
        <v>1154</v>
      </c>
    </row>
    <row r="499" spans="2:65" s="1" customFormat="1" ht="19.5">
      <c r="B499" s="23"/>
      <c r="C499" s="24"/>
      <c r="D499" s="128" t="s">
        <v>107</v>
      </c>
      <c r="E499" s="24"/>
      <c r="F499" s="129" t="s">
        <v>1155</v>
      </c>
      <c r="G499" s="24"/>
      <c r="H499" s="24"/>
      <c r="I499" s="24"/>
      <c r="J499" s="24"/>
      <c r="K499" s="24"/>
      <c r="L499" s="27"/>
      <c r="M499" s="130"/>
      <c r="N499" s="50"/>
      <c r="O499" s="50"/>
      <c r="P499" s="50"/>
      <c r="Q499" s="50"/>
      <c r="R499" s="50"/>
      <c r="S499" s="50"/>
      <c r="T499" s="51"/>
      <c r="AT499" s="9" t="s">
        <v>107</v>
      </c>
      <c r="AU499" s="9" t="s">
        <v>67</v>
      </c>
    </row>
    <row r="500" spans="2:65" s="1" customFormat="1" ht="22.5" customHeight="1">
      <c r="B500" s="23"/>
      <c r="C500" s="118" t="s">
        <v>1156</v>
      </c>
      <c r="D500" s="118" t="s">
        <v>99</v>
      </c>
      <c r="E500" s="119" t="s">
        <v>1157</v>
      </c>
      <c r="F500" s="120" t="s">
        <v>1158</v>
      </c>
      <c r="G500" s="121" t="s">
        <v>1159</v>
      </c>
      <c r="H500" s="122">
        <v>1</v>
      </c>
      <c r="I500" s="123">
        <v>808</v>
      </c>
      <c r="J500" s="123">
        <f>ROUND(I500*H500,2)</f>
        <v>808</v>
      </c>
      <c r="K500" s="120" t="s">
        <v>103</v>
      </c>
      <c r="L500" s="27"/>
      <c r="M500" s="49" t="s">
        <v>1</v>
      </c>
      <c r="N500" s="124" t="s">
        <v>38</v>
      </c>
      <c r="O500" s="125">
        <v>0</v>
      </c>
      <c r="P500" s="125">
        <f>O500*H500</f>
        <v>0</v>
      </c>
      <c r="Q500" s="125">
        <v>0</v>
      </c>
      <c r="R500" s="125">
        <f>Q500*H500</f>
        <v>0</v>
      </c>
      <c r="S500" s="125">
        <v>0</v>
      </c>
      <c r="T500" s="126">
        <f>S500*H500</f>
        <v>0</v>
      </c>
      <c r="AR500" s="9" t="s">
        <v>104</v>
      </c>
      <c r="AT500" s="9" t="s">
        <v>99</v>
      </c>
      <c r="AU500" s="9" t="s">
        <v>67</v>
      </c>
      <c r="AY500" s="9" t="s">
        <v>105</v>
      </c>
      <c r="BE500" s="127">
        <f>IF(N500="základní",J500,0)</f>
        <v>808</v>
      </c>
      <c r="BF500" s="127">
        <f>IF(N500="snížená",J500,0)</f>
        <v>0</v>
      </c>
      <c r="BG500" s="127">
        <f>IF(N500="zákl. přenesená",J500,0)</f>
        <v>0</v>
      </c>
      <c r="BH500" s="127">
        <f>IF(N500="sníž. přenesená",J500,0)</f>
        <v>0</v>
      </c>
      <c r="BI500" s="127">
        <f>IF(N500="nulová",J500,0)</f>
        <v>0</v>
      </c>
      <c r="BJ500" s="9" t="s">
        <v>75</v>
      </c>
      <c r="BK500" s="127">
        <f>ROUND(I500*H500,2)</f>
        <v>808</v>
      </c>
      <c r="BL500" s="9" t="s">
        <v>104</v>
      </c>
      <c r="BM500" s="9" t="s">
        <v>1160</v>
      </c>
    </row>
    <row r="501" spans="2:65" s="1" customFormat="1" ht="19.5">
      <c r="B501" s="23"/>
      <c r="C501" s="24"/>
      <c r="D501" s="128" t="s">
        <v>107</v>
      </c>
      <c r="E501" s="24"/>
      <c r="F501" s="129" t="s">
        <v>1161</v>
      </c>
      <c r="G501" s="24"/>
      <c r="H501" s="24"/>
      <c r="I501" s="24"/>
      <c r="J501" s="24"/>
      <c r="K501" s="24"/>
      <c r="L501" s="27"/>
      <c r="M501" s="130"/>
      <c r="N501" s="50"/>
      <c r="O501" s="50"/>
      <c r="P501" s="50"/>
      <c r="Q501" s="50"/>
      <c r="R501" s="50"/>
      <c r="S501" s="50"/>
      <c r="T501" s="51"/>
      <c r="AT501" s="9" t="s">
        <v>107</v>
      </c>
      <c r="AU501" s="9" t="s">
        <v>67</v>
      </c>
    </row>
    <row r="502" spans="2:65" s="1" customFormat="1" ht="22.5" customHeight="1">
      <c r="B502" s="23"/>
      <c r="C502" s="118" t="s">
        <v>1162</v>
      </c>
      <c r="D502" s="118" t="s">
        <v>99</v>
      </c>
      <c r="E502" s="119" t="s">
        <v>1163</v>
      </c>
      <c r="F502" s="120" t="s">
        <v>1164</v>
      </c>
      <c r="G502" s="121" t="s">
        <v>136</v>
      </c>
      <c r="H502" s="122">
        <v>1</v>
      </c>
      <c r="I502" s="123">
        <v>652</v>
      </c>
      <c r="J502" s="123">
        <f>ROUND(I502*H502,2)</f>
        <v>652</v>
      </c>
      <c r="K502" s="120" t="s">
        <v>103</v>
      </c>
      <c r="L502" s="27"/>
      <c r="M502" s="49" t="s">
        <v>1</v>
      </c>
      <c r="N502" s="124" t="s">
        <v>38</v>
      </c>
      <c r="O502" s="125">
        <v>0</v>
      </c>
      <c r="P502" s="125">
        <f>O502*H502</f>
        <v>0</v>
      </c>
      <c r="Q502" s="125">
        <v>0</v>
      </c>
      <c r="R502" s="125">
        <f>Q502*H502</f>
        <v>0</v>
      </c>
      <c r="S502" s="125">
        <v>0</v>
      </c>
      <c r="T502" s="126">
        <f>S502*H502</f>
        <v>0</v>
      </c>
      <c r="AR502" s="9" t="s">
        <v>1165</v>
      </c>
      <c r="AT502" s="9" t="s">
        <v>99</v>
      </c>
      <c r="AU502" s="9" t="s">
        <v>67</v>
      </c>
      <c r="AY502" s="9" t="s">
        <v>105</v>
      </c>
      <c r="BE502" s="127">
        <f>IF(N502="základní",J502,0)</f>
        <v>652</v>
      </c>
      <c r="BF502" s="127">
        <f>IF(N502="snížená",J502,0)</f>
        <v>0</v>
      </c>
      <c r="BG502" s="127">
        <f>IF(N502="zákl. přenesená",J502,0)</f>
        <v>0</v>
      </c>
      <c r="BH502" s="127">
        <f>IF(N502="sníž. přenesená",J502,0)</f>
        <v>0</v>
      </c>
      <c r="BI502" s="127">
        <f>IF(N502="nulová",J502,0)</f>
        <v>0</v>
      </c>
      <c r="BJ502" s="9" t="s">
        <v>75</v>
      </c>
      <c r="BK502" s="127">
        <f>ROUND(I502*H502,2)</f>
        <v>652</v>
      </c>
      <c r="BL502" s="9" t="s">
        <v>1165</v>
      </c>
      <c r="BM502" s="9" t="s">
        <v>1166</v>
      </c>
    </row>
    <row r="503" spans="2:65" s="1" customFormat="1" ht="58.5">
      <c r="B503" s="23"/>
      <c r="C503" s="24"/>
      <c r="D503" s="128" t="s">
        <v>107</v>
      </c>
      <c r="E503" s="24"/>
      <c r="F503" s="129" t="s">
        <v>1167</v>
      </c>
      <c r="G503" s="24"/>
      <c r="H503" s="24"/>
      <c r="I503" s="24"/>
      <c r="J503" s="24"/>
      <c r="K503" s="24"/>
      <c r="L503" s="27"/>
      <c r="M503" s="130"/>
      <c r="N503" s="50"/>
      <c r="O503" s="50"/>
      <c r="P503" s="50"/>
      <c r="Q503" s="50"/>
      <c r="R503" s="50"/>
      <c r="S503" s="50"/>
      <c r="T503" s="51"/>
      <c r="AT503" s="9" t="s">
        <v>107</v>
      </c>
      <c r="AU503" s="9" t="s">
        <v>67</v>
      </c>
    </row>
    <row r="504" spans="2:65" s="1" customFormat="1" ht="22.5" customHeight="1">
      <c r="B504" s="23"/>
      <c r="C504" s="118" t="s">
        <v>1168</v>
      </c>
      <c r="D504" s="118" t="s">
        <v>99</v>
      </c>
      <c r="E504" s="119" t="s">
        <v>1169</v>
      </c>
      <c r="F504" s="120" t="s">
        <v>1170</v>
      </c>
      <c r="G504" s="121" t="s">
        <v>136</v>
      </c>
      <c r="H504" s="122">
        <v>1</v>
      </c>
      <c r="I504" s="123">
        <v>806</v>
      </c>
      <c r="J504" s="123">
        <f>ROUND(I504*H504,2)</f>
        <v>806</v>
      </c>
      <c r="K504" s="120" t="s">
        <v>103</v>
      </c>
      <c r="L504" s="27"/>
      <c r="M504" s="49" t="s">
        <v>1</v>
      </c>
      <c r="N504" s="124" t="s">
        <v>38</v>
      </c>
      <c r="O504" s="125">
        <v>0</v>
      </c>
      <c r="P504" s="125">
        <f>O504*H504</f>
        <v>0</v>
      </c>
      <c r="Q504" s="125">
        <v>0</v>
      </c>
      <c r="R504" s="125">
        <f>Q504*H504</f>
        <v>0</v>
      </c>
      <c r="S504" s="125">
        <v>0</v>
      </c>
      <c r="T504" s="126">
        <f>S504*H504</f>
        <v>0</v>
      </c>
      <c r="AR504" s="9" t="s">
        <v>1165</v>
      </c>
      <c r="AT504" s="9" t="s">
        <v>99</v>
      </c>
      <c r="AU504" s="9" t="s">
        <v>67</v>
      </c>
      <c r="AY504" s="9" t="s">
        <v>105</v>
      </c>
      <c r="BE504" s="127">
        <f>IF(N504="základní",J504,0)</f>
        <v>806</v>
      </c>
      <c r="BF504" s="127">
        <f>IF(N504="snížená",J504,0)</f>
        <v>0</v>
      </c>
      <c r="BG504" s="127">
        <f>IF(N504="zákl. přenesená",J504,0)</f>
        <v>0</v>
      </c>
      <c r="BH504" s="127">
        <f>IF(N504="sníž. přenesená",J504,0)</f>
        <v>0</v>
      </c>
      <c r="BI504" s="127">
        <f>IF(N504="nulová",J504,0)</f>
        <v>0</v>
      </c>
      <c r="BJ504" s="9" t="s">
        <v>75</v>
      </c>
      <c r="BK504" s="127">
        <f>ROUND(I504*H504,2)</f>
        <v>806</v>
      </c>
      <c r="BL504" s="9" t="s">
        <v>1165</v>
      </c>
      <c r="BM504" s="9" t="s">
        <v>1171</v>
      </c>
    </row>
    <row r="505" spans="2:65" s="1" customFormat="1" ht="58.5">
      <c r="B505" s="23"/>
      <c r="C505" s="24"/>
      <c r="D505" s="128" t="s">
        <v>107</v>
      </c>
      <c r="E505" s="24"/>
      <c r="F505" s="129" t="s">
        <v>1172</v>
      </c>
      <c r="G505" s="24"/>
      <c r="H505" s="24"/>
      <c r="I505" s="24"/>
      <c r="J505" s="24"/>
      <c r="K505" s="24"/>
      <c r="L505" s="27"/>
      <c r="M505" s="130"/>
      <c r="N505" s="50"/>
      <c r="O505" s="50"/>
      <c r="P505" s="50"/>
      <c r="Q505" s="50"/>
      <c r="R505" s="50"/>
      <c r="S505" s="50"/>
      <c r="T505" s="51"/>
      <c r="AT505" s="9" t="s">
        <v>107</v>
      </c>
      <c r="AU505" s="9" t="s">
        <v>67</v>
      </c>
    </row>
    <row r="506" spans="2:65" s="1" customFormat="1" ht="22.5" customHeight="1">
      <c r="B506" s="23"/>
      <c r="C506" s="118" t="s">
        <v>1173</v>
      </c>
      <c r="D506" s="118" t="s">
        <v>99</v>
      </c>
      <c r="E506" s="119" t="s">
        <v>1174</v>
      </c>
      <c r="F506" s="120" t="s">
        <v>1175</v>
      </c>
      <c r="G506" s="121" t="s">
        <v>136</v>
      </c>
      <c r="H506" s="122">
        <v>1</v>
      </c>
      <c r="I506" s="123">
        <v>1190</v>
      </c>
      <c r="J506" s="123">
        <f>ROUND(I506*H506,2)</f>
        <v>1190</v>
      </c>
      <c r="K506" s="120" t="s">
        <v>103</v>
      </c>
      <c r="L506" s="27"/>
      <c r="M506" s="49" t="s">
        <v>1</v>
      </c>
      <c r="N506" s="124" t="s">
        <v>38</v>
      </c>
      <c r="O506" s="125">
        <v>0</v>
      </c>
      <c r="P506" s="125">
        <f>O506*H506</f>
        <v>0</v>
      </c>
      <c r="Q506" s="125">
        <v>0</v>
      </c>
      <c r="R506" s="125">
        <f>Q506*H506</f>
        <v>0</v>
      </c>
      <c r="S506" s="125">
        <v>0</v>
      </c>
      <c r="T506" s="126">
        <f>S506*H506</f>
        <v>0</v>
      </c>
      <c r="AR506" s="9" t="s">
        <v>1165</v>
      </c>
      <c r="AT506" s="9" t="s">
        <v>99</v>
      </c>
      <c r="AU506" s="9" t="s">
        <v>67</v>
      </c>
      <c r="AY506" s="9" t="s">
        <v>105</v>
      </c>
      <c r="BE506" s="127">
        <f>IF(N506="základní",J506,0)</f>
        <v>1190</v>
      </c>
      <c r="BF506" s="127">
        <f>IF(N506="snížená",J506,0)</f>
        <v>0</v>
      </c>
      <c r="BG506" s="127">
        <f>IF(N506="zákl. přenesená",J506,0)</f>
        <v>0</v>
      </c>
      <c r="BH506" s="127">
        <f>IF(N506="sníž. přenesená",J506,0)</f>
        <v>0</v>
      </c>
      <c r="BI506" s="127">
        <f>IF(N506="nulová",J506,0)</f>
        <v>0</v>
      </c>
      <c r="BJ506" s="9" t="s">
        <v>75</v>
      </c>
      <c r="BK506" s="127">
        <f>ROUND(I506*H506,2)</f>
        <v>1190</v>
      </c>
      <c r="BL506" s="9" t="s">
        <v>1165</v>
      </c>
      <c r="BM506" s="9" t="s">
        <v>1176</v>
      </c>
    </row>
    <row r="507" spans="2:65" s="1" customFormat="1" ht="58.5">
      <c r="B507" s="23"/>
      <c r="C507" s="24"/>
      <c r="D507" s="128" t="s">
        <v>107</v>
      </c>
      <c r="E507" s="24"/>
      <c r="F507" s="129" t="s">
        <v>1177</v>
      </c>
      <c r="G507" s="24"/>
      <c r="H507" s="24"/>
      <c r="I507" s="24"/>
      <c r="J507" s="24"/>
      <c r="K507" s="24"/>
      <c r="L507" s="27"/>
      <c r="M507" s="130"/>
      <c r="N507" s="50"/>
      <c r="O507" s="50"/>
      <c r="P507" s="50"/>
      <c r="Q507" s="50"/>
      <c r="R507" s="50"/>
      <c r="S507" s="50"/>
      <c r="T507" s="51"/>
      <c r="AT507" s="9" t="s">
        <v>107</v>
      </c>
      <c r="AU507" s="9" t="s">
        <v>67</v>
      </c>
    </row>
    <row r="508" spans="2:65" s="1" customFormat="1" ht="22.5" customHeight="1">
      <c r="B508" s="23"/>
      <c r="C508" s="118" t="s">
        <v>1178</v>
      </c>
      <c r="D508" s="118" t="s">
        <v>99</v>
      </c>
      <c r="E508" s="119" t="s">
        <v>1179</v>
      </c>
      <c r="F508" s="120" t="s">
        <v>1180</v>
      </c>
      <c r="G508" s="121" t="s">
        <v>136</v>
      </c>
      <c r="H508" s="122">
        <v>1</v>
      </c>
      <c r="I508" s="123">
        <v>1580</v>
      </c>
      <c r="J508" s="123">
        <f>ROUND(I508*H508,2)</f>
        <v>1580</v>
      </c>
      <c r="K508" s="120" t="s">
        <v>103</v>
      </c>
      <c r="L508" s="27"/>
      <c r="M508" s="49" t="s">
        <v>1</v>
      </c>
      <c r="N508" s="124" t="s">
        <v>38</v>
      </c>
      <c r="O508" s="125">
        <v>0</v>
      </c>
      <c r="P508" s="125">
        <f>O508*H508</f>
        <v>0</v>
      </c>
      <c r="Q508" s="125">
        <v>0</v>
      </c>
      <c r="R508" s="125">
        <f>Q508*H508</f>
        <v>0</v>
      </c>
      <c r="S508" s="125">
        <v>0</v>
      </c>
      <c r="T508" s="126">
        <f>S508*H508</f>
        <v>0</v>
      </c>
      <c r="AR508" s="9" t="s">
        <v>1165</v>
      </c>
      <c r="AT508" s="9" t="s">
        <v>99</v>
      </c>
      <c r="AU508" s="9" t="s">
        <v>67</v>
      </c>
      <c r="AY508" s="9" t="s">
        <v>105</v>
      </c>
      <c r="BE508" s="127">
        <f>IF(N508="základní",J508,0)</f>
        <v>1580</v>
      </c>
      <c r="BF508" s="127">
        <f>IF(N508="snížená",J508,0)</f>
        <v>0</v>
      </c>
      <c r="BG508" s="127">
        <f>IF(N508="zákl. přenesená",J508,0)</f>
        <v>0</v>
      </c>
      <c r="BH508" s="127">
        <f>IF(N508="sníž. přenesená",J508,0)</f>
        <v>0</v>
      </c>
      <c r="BI508" s="127">
        <f>IF(N508="nulová",J508,0)</f>
        <v>0</v>
      </c>
      <c r="BJ508" s="9" t="s">
        <v>75</v>
      </c>
      <c r="BK508" s="127">
        <f>ROUND(I508*H508,2)</f>
        <v>1580</v>
      </c>
      <c r="BL508" s="9" t="s">
        <v>1165</v>
      </c>
      <c r="BM508" s="9" t="s">
        <v>1181</v>
      </c>
    </row>
    <row r="509" spans="2:65" s="1" customFormat="1" ht="58.5">
      <c r="B509" s="23"/>
      <c r="C509" s="24"/>
      <c r="D509" s="128" t="s">
        <v>107</v>
      </c>
      <c r="E509" s="24"/>
      <c r="F509" s="129" t="s">
        <v>1182</v>
      </c>
      <c r="G509" s="24"/>
      <c r="H509" s="24"/>
      <c r="I509" s="24"/>
      <c r="J509" s="24"/>
      <c r="K509" s="24"/>
      <c r="L509" s="27"/>
      <c r="M509" s="130"/>
      <c r="N509" s="50"/>
      <c r="O509" s="50"/>
      <c r="P509" s="50"/>
      <c r="Q509" s="50"/>
      <c r="R509" s="50"/>
      <c r="S509" s="50"/>
      <c r="T509" s="51"/>
      <c r="AT509" s="9" t="s">
        <v>107</v>
      </c>
      <c r="AU509" s="9" t="s">
        <v>67</v>
      </c>
    </row>
    <row r="510" spans="2:65" s="1" customFormat="1" ht="22.5" customHeight="1">
      <c r="B510" s="23"/>
      <c r="C510" s="118" t="s">
        <v>1183</v>
      </c>
      <c r="D510" s="118" t="s">
        <v>99</v>
      </c>
      <c r="E510" s="119" t="s">
        <v>1184</v>
      </c>
      <c r="F510" s="120" t="s">
        <v>1185</v>
      </c>
      <c r="G510" s="121" t="s">
        <v>1159</v>
      </c>
      <c r="H510" s="122">
        <v>1</v>
      </c>
      <c r="I510" s="123">
        <v>662</v>
      </c>
      <c r="J510" s="123">
        <f>ROUND(I510*H510,2)</f>
        <v>662</v>
      </c>
      <c r="K510" s="120" t="s">
        <v>103</v>
      </c>
      <c r="L510" s="27"/>
      <c r="M510" s="49" t="s">
        <v>1</v>
      </c>
      <c r="N510" s="124" t="s">
        <v>38</v>
      </c>
      <c r="O510" s="125">
        <v>0</v>
      </c>
      <c r="P510" s="125">
        <f>O510*H510</f>
        <v>0</v>
      </c>
      <c r="Q510" s="125">
        <v>0</v>
      </c>
      <c r="R510" s="125">
        <f>Q510*H510</f>
        <v>0</v>
      </c>
      <c r="S510" s="125">
        <v>0</v>
      </c>
      <c r="T510" s="126">
        <f>S510*H510</f>
        <v>0</v>
      </c>
      <c r="AR510" s="9" t="s">
        <v>1165</v>
      </c>
      <c r="AT510" s="9" t="s">
        <v>99</v>
      </c>
      <c r="AU510" s="9" t="s">
        <v>67</v>
      </c>
      <c r="AY510" s="9" t="s">
        <v>105</v>
      </c>
      <c r="BE510" s="127">
        <f>IF(N510="základní",J510,0)</f>
        <v>662</v>
      </c>
      <c r="BF510" s="127">
        <f>IF(N510="snížená",J510,0)</f>
        <v>0</v>
      </c>
      <c r="BG510" s="127">
        <f>IF(N510="zákl. přenesená",J510,0)</f>
        <v>0</v>
      </c>
      <c r="BH510" s="127">
        <f>IF(N510="sníž. přenesená",J510,0)</f>
        <v>0</v>
      </c>
      <c r="BI510" s="127">
        <f>IF(N510="nulová",J510,0)</f>
        <v>0</v>
      </c>
      <c r="BJ510" s="9" t="s">
        <v>75</v>
      </c>
      <c r="BK510" s="127">
        <f>ROUND(I510*H510,2)</f>
        <v>662</v>
      </c>
      <c r="BL510" s="9" t="s">
        <v>1165</v>
      </c>
      <c r="BM510" s="9" t="s">
        <v>1186</v>
      </c>
    </row>
    <row r="511" spans="2:65" s="1" customFormat="1" ht="58.5">
      <c r="B511" s="23"/>
      <c r="C511" s="24"/>
      <c r="D511" s="128" t="s">
        <v>107</v>
      </c>
      <c r="E511" s="24"/>
      <c r="F511" s="129" t="s">
        <v>1187</v>
      </c>
      <c r="G511" s="24"/>
      <c r="H511" s="24"/>
      <c r="I511" s="24"/>
      <c r="J511" s="24"/>
      <c r="K511" s="24"/>
      <c r="L511" s="27"/>
      <c r="M511" s="130"/>
      <c r="N511" s="50"/>
      <c r="O511" s="50"/>
      <c r="P511" s="50"/>
      <c r="Q511" s="50"/>
      <c r="R511" s="50"/>
      <c r="S511" s="50"/>
      <c r="T511" s="51"/>
      <c r="AT511" s="9" t="s">
        <v>107</v>
      </c>
      <c r="AU511" s="9" t="s">
        <v>67</v>
      </c>
    </row>
    <row r="512" spans="2:65" s="1" customFormat="1" ht="22.5" customHeight="1">
      <c r="B512" s="23"/>
      <c r="C512" s="118" t="s">
        <v>1188</v>
      </c>
      <c r="D512" s="118" t="s">
        <v>99</v>
      </c>
      <c r="E512" s="119" t="s">
        <v>1189</v>
      </c>
      <c r="F512" s="120" t="s">
        <v>1190</v>
      </c>
      <c r="G512" s="121" t="s">
        <v>1159</v>
      </c>
      <c r="H512" s="122">
        <v>1</v>
      </c>
      <c r="I512" s="123">
        <v>783</v>
      </c>
      <c r="J512" s="123">
        <f>ROUND(I512*H512,2)</f>
        <v>783</v>
      </c>
      <c r="K512" s="120" t="s">
        <v>103</v>
      </c>
      <c r="L512" s="27"/>
      <c r="M512" s="49" t="s">
        <v>1</v>
      </c>
      <c r="N512" s="124" t="s">
        <v>38</v>
      </c>
      <c r="O512" s="125">
        <v>0</v>
      </c>
      <c r="P512" s="125">
        <f>O512*H512</f>
        <v>0</v>
      </c>
      <c r="Q512" s="125">
        <v>0</v>
      </c>
      <c r="R512" s="125">
        <f>Q512*H512</f>
        <v>0</v>
      </c>
      <c r="S512" s="125">
        <v>0</v>
      </c>
      <c r="T512" s="126">
        <f>S512*H512</f>
        <v>0</v>
      </c>
      <c r="AR512" s="9" t="s">
        <v>1165</v>
      </c>
      <c r="AT512" s="9" t="s">
        <v>99</v>
      </c>
      <c r="AU512" s="9" t="s">
        <v>67</v>
      </c>
      <c r="AY512" s="9" t="s">
        <v>105</v>
      </c>
      <c r="BE512" s="127">
        <f>IF(N512="základní",J512,0)</f>
        <v>783</v>
      </c>
      <c r="BF512" s="127">
        <f>IF(N512="snížená",J512,0)</f>
        <v>0</v>
      </c>
      <c r="BG512" s="127">
        <f>IF(N512="zákl. přenesená",J512,0)</f>
        <v>0</v>
      </c>
      <c r="BH512" s="127">
        <f>IF(N512="sníž. přenesená",J512,0)</f>
        <v>0</v>
      </c>
      <c r="BI512" s="127">
        <f>IF(N512="nulová",J512,0)</f>
        <v>0</v>
      </c>
      <c r="BJ512" s="9" t="s">
        <v>75</v>
      </c>
      <c r="BK512" s="127">
        <f>ROUND(I512*H512,2)</f>
        <v>783</v>
      </c>
      <c r="BL512" s="9" t="s">
        <v>1165</v>
      </c>
      <c r="BM512" s="9" t="s">
        <v>1191</v>
      </c>
    </row>
    <row r="513" spans="2:65" s="1" customFormat="1" ht="58.5">
      <c r="B513" s="23"/>
      <c r="C513" s="24"/>
      <c r="D513" s="128" t="s">
        <v>107</v>
      </c>
      <c r="E513" s="24"/>
      <c r="F513" s="129" t="s">
        <v>1192</v>
      </c>
      <c r="G513" s="24"/>
      <c r="H513" s="24"/>
      <c r="I513" s="24"/>
      <c r="J513" s="24"/>
      <c r="K513" s="24"/>
      <c r="L513" s="27"/>
      <c r="M513" s="130"/>
      <c r="N513" s="50"/>
      <c r="O513" s="50"/>
      <c r="P513" s="50"/>
      <c r="Q513" s="50"/>
      <c r="R513" s="50"/>
      <c r="S513" s="50"/>
      <c r="T513" s="51"/>
      <c r="AT513" s="9" t="s">
        <v>107</v>
      </c>
      <c r="AU513" s="9" t="s">
        <v>67</v>
      </c>
    </row>
    <row r="514" spans="2:65" s="1" customFormat="1" ht="22.5" customHeight="1">
      <c r="B514" s="23"/>
      <c r="C514" s="118" t="s">
        <v>1193</v>
      </c>
      <c r="D514" s="118" t="s">
        <v>99</v>
      </c>
      <c r="E514" s="119" t="s">
        <v>1194</v>
      </c>
      <c r="F514" s="120" t="s">
        <v>1195</v>
      </c>
      <c r="G514" s="121" t="s">
        <v>1159</v>
      </c>
      <c r="H514" s="122">
        <v>1</v>
      </c>
      <c r="I514" s="123">
        <v>1750</v>
      </c>
      <c r="J514" s="123">
        <f>ROUND(I514*H514,2)</f>
        <v>1750</v>
      </c>
      <c r="K514" s="120" t="s">
        <v>103</v>
      </c>
      <c r="L514" s="27"/>
      <c r="M514" s="49" t="s">
        <v>1</v>
      </c>
      <c r="N514" s="124" t="s">
        <v>38</v>
      </c>
      <c r="O514" s="125">
        <v>0</v>
      </c>
      <c r="P514" s="125">
        <f>O514*H514</f>
        <v>0</v>
      </c>
      <c r="Q514" s="125">
        <v>0</v>
      </c>
      <c r="R514" s="125">
        <f>Q514*H514</f>
        <v>0</v>
      </c>
      <c r="S514" s="125">
        <v>0</v>
      </c>
      <c r="T514" s="126">
        <f>S514*H514</f>
        <v>0</v>
      </c>
      <c r="AR514" s="9" t="s">
        <v>1165</v>
      </c>
      <c r="AT514" s="9" t="s">
        <v>99</v>
      </c>
      <c r="AU514" s="9" t="s">
        <v>67</v>
      </c>
      <c r="AY514" s="9" t="s">
        <v>105</v>
      </c>
      <c r="BE514" s="127">
        <f>IF(N514="základní",J514,0)</f>
        <v>1750</v>
      </c>
      <c r="BF514" s="127">
        <f>IF(N514="snížená",J514,0)</f>
        <v>0</v>
      </c>
      <c r="BG514" s="127">
        <f>IF(N514="zákl. přenesená",J514,0)</f>
        <v>0</v>
      </c>
      <c r="BH514" s="127">
        <f>IF(N514="sníž. přenesená",J514,0)</f>
        <v>0</v>
      </c>
      <c r="BI514" s="127">
        <f>IF(N514="nulová",J514,0)</f>
        <v>0</v>
      </c>
      <c r="BJ514" s="9" t="s">
        <v>75</v>
      </c>
      <c r="BK514" s="127">
        <f>ROUND(I514*H514,2)</f>
        <v>1750</v>
      </c>
      <c r="BL514" s="9" t="s">
        <v>1165</v>
      </c>
      <c r="BM514" s="9" t="s">
        <v>1196</v>
      </c>
    </row>
    <row r="515" spans="2:65" s="1" customFormat="1" ht="58.5">
      <c r="B515" s="23"/>
      <c r="C515" s="24"/>
      <c r="D515" s="128" t="s">
        <v>107</v>
      </c>
      <c r="E515" s="24"/>
      <c r="F515" s="129" t="s">
        <v>1197</v>
      </c>
      <c r="G515" s="24"/>
      <c r="H515" s="24"/>
      <c r="I515" s="24"/>
      <c r="J515" s="24"/>
      <c r="K515" s="24"/>
      <c r="L515" s="27"/>
      <c r="M515" s="130"/>
      <c r="N515" s="50"/>
      <c r="O515" s="50"/>
      <c r="P515" s="50"/>
      <c r="Q515" s="50"/>
      <c r="R515" s="50"/>
      <c r="S515" s="50"/>
      <c r="T515" s="51"/>
      <c r="AT515" s="9" t="s">
        <v>107</v>
      </c>
      <c r="AU515" s="9" t="s">
        <v>67</v>
      </c>
    </row>
    <row r="516" spans="2:65" s="1" customFormat="1" ht="22.5" customHeight="1">
      <c r="B516" s="23"/>
      <c r="C516" s="118" t="s">
        <v>1198</v>
      </c>
      <c r="D516" s="118" t="s">
        <v>99</v>
      </c>
      <c r="E516" s="119" t="s">
        <v>1199</v>
      </c>
      <c r="F516" s="120" t="s">
        <v>1200</v>
      </c>
      <c r="G516" s="121" t="s">
        <v>1159</v>
      </c>
      <c r="H516" s="122">
        <v>1</v>
      </c>
      <c r="I516" s="123">
        <v>2360</v>
      </c>
      <c r="J516" s="123">
        <f>ROUND(I516*H516,2)</f>
        <v>2360</v>
      </c>
      <c r="K516" s="120" t="s">
        <v>103</v>
      </c>
      <c r="L516" s="27"/>
      <c r="M516" s="49" t="s">
        <v>1</v>
      </c>
      <c r="N516" s="124" t="s">
        <v>38</v>
      </c>
      <c r="O516" s="125">
        <v>0</v>
      </c>
      <c r="P516" s="125">
        <f>O516*H516</f>
        <v>0</v>
      </c>
      <c r="Q516" s="125">
        <v>0</v>
      </c>
      <c r="R516" s="125">
        <f>Q516*H516</f>
        <v>0</v>
      </c>
      <c r="S516" s="125">
        <v>0</v>
      </c>
      <c r="T516" s="126">
        <f>S516*H516</f>
        <v>0</v>
      </c>
      <c r="AR516" s="9" t="s">
        <v>1165</v>
      </c>
      <c r="AT516" s="9" t="s">
        <v>99</v>
      </c>
      <c r="AU516" s="9" t="s">
        <v>67</v>
      </c>
      <c r="AY516" s="9" t="s">
        <v>105</v>
      </c>
      <c r="BE516" s="127">
        <f>IF(N516="základní",J516,0)</f>
        <v>2360</v>
      </c>
      <c r="BF516" s="127">
        <f>IF(N516="snížená",J516,0)</f>
        <v>0</v>
      </c>
      <c r="BG516" s="127">
        <f>IF(N516="zákl. přenesená",J516,0)</f>
        <v>0</v>
      </c>
      <c r="BH516" s="127">
        <f>IF(N516="sníž. přenesená",J516,0)</f>
        <v>0</v>
      </c>
      <c r="BI516" s="127">
        <f>IF(N516="nulová",J516,0)</f>
        <v>0</v>
      </c>
      <c r="BJ516" s="9" t="s">
        <v>75</v>
      </c>
      <c r="BK516" s="127">
        <f>ROUND(I516*H516,2)</f>
        <v>2360</v>
      </c>
      <c r="BL516" s="9" t="s">
        <v>1165</v>
      </c>
      <c r="BM516" s="9" t="s">
        <v>1201</v>
      </c>
    </row>
    <row r="517" spans="2:65" s="1" customFormat="1" ht="58.5">
      <c r="B517" s="23"/>
      <c r="C517" s="24"/>
      <c r="D517" s="128" t="s">
        <v>107</v>
      </c>
      <c r="E517" s="24"/>
      <c r="F517" s="129" t="s">
        <v>1202</v>
      </c>
      <c r="G517" s="24"/>
      <c r="H517" s="24"/>
      <c r="I517" s="24"/>
      <c r="J517" s="24"/>
      <c r="K517" s="24"/>
      <c r="L517" s="27"/>
      <c r="M517" s="130"/>
      <c r="N517" s="50"/>
      <c r="O517" s="50"/>
      <c r="P517" s="50"/>
      <c r="Q517" s="50"/>
      <c r="R517" s="50"/>
      <c r="S517" s="50"/>
      <c r="T517" s="51"/>
      <c r="AT517" s="9" t="s">
        <v>107</v>
      </c>
      <c r="AU517" s="9" t="s">
        <v>67</v>
      </c>
    </row>
    <row r="518" spans="2:65" s="1" customFormat="1" ht="22.5" customHeight="1">
      <c r="B518" s="23"/>
      <c r="C518" s="118" t="s">
        <v>1203</v>
      </c>
      <c r="D518" s="118" t="s">
        <v>99</v>
      </c>
      <c r="E518" s="119" t="s">
        <v>1204</v>
      </c>
      <c r="F518" s="120" t="s">
        <v>1205</v>
      </c>
      <c r="G518" s="121" t="s">
        <v>1159</v>
      </c>
      <c r="H518" s="122">
        <v>1</v>
      </c>
      <c r="I518" s="123">
        <v>2960</v>
      </c>
      <c r="J518" s="123">
        <f>ROUND(I518*H518,2)</f>
        <v>2960</v>
      </c>
      <c r="K518" s="120" t="s">
        <v>103</v>
      </c>
      <c r="L518" s="27"/>
      <c r="M518" s="49" t="s">
        <v>1</v>
      </c>
      <c r="N518" s="124" t="s">
        <v>38</v>
      </c>
      <c r="O518" s="125">
        <v>0</v>
      </c>
      <c r="P518" s="125">
        <f>O518*H518</f>
        <v>0</v>
      </c>
      <c r="Q518" s="125">
        <v>0</v>
      </c>
      <c r="R518" s="125">
        <f>Q518*H518</f>
        <v>0</v>
      </c>
      <c r="S518" s="125">
        <v>0</v>
      </c>
      <c r="T518" s="126">
        <f>S518*H518</f>
        <v>0</v>
      </c>
      <c r="AR518" s="9" t="s">
        <v>1165</v>
      </c>
      <c r="AT518" s="9" t="s">
        <v>99</v>
      </c>
      <c r="AU518" s="9" t="s">
        <v>67</v>
      </c>
      <c r="AY518" s="9" t="s">
        <v>105</v>
      </c>
      <c r="BE518" s="127">
        <f>IF(N518="základní",J518,0)</f>
        <v>2960</v>
      </c>
      <c r="BF518" s="127">
        <f>IF(N518="snížená",J518,0)</f>
        <v>0</v>
      </c>
      <c r="BG518" s="127">
        <f>IF(N518="zákl. přenesená",J518,0)</f>
        <v>0</v>
      </c>
      <c r="BH518" s="127">
        <f>IF(N518="sníž. přenesená",J518,0)</f>
        <v>0</v>
      </c>
      <c r="BI518" s="127">
        <f>IF(N518="nulová",J518,0)</f>
        <v>0</v>
      </c>
      <c r="BJ518" s="9" t="s">
        <v>75</v>
      </c>
      <c r="BK518" s="127">
        <f>ROUND(I518*H518,2)</f>
        <v>2960</v>
      </c>
      <c r="BL518" s="9" t="s">
        <v>1165</v>
      </c>
      <c r="BM518" s="9" t="s">
        <v>1206</v>
      </c>
    </row>
    <row r="519" spans="2:65" s="1" customFormat="1" ht="58.5">
      <c r="B519" s="23"/>
      <c r="C519" s="24"/>
      <c r="D519" s="128" t="s">
        <v>107</v>
      </c>
      <c r="E519" s="24"/>
      <c r="F519" s="129" t="s">
        <v>1207</v>
      </c>
      <c r="G519" s="24"/>
      <c r="H519" s="24"/>
      <c r="I519" s="24"/>
      <c r="J519" s="24"/>
      <c r="K519" s="24"/>
      <c r="L519" s="27"/>
      <c r="M519" s="130"/>
      <c r="N519" s="50"/>
      <c r="O519" s="50"/>
      <c r="P519" s="50"/>
      <c r="Q519" s="50"/>
      <c r="R519" s="50"/>
      <c r="S519" s="50"/>
      <c r="T519" s="51"/>
      <c r="AT519" s="9" t="s">
        <v>107</v>
      </c>
      <c r="AU519" s="9" t="s">
        <v>67</v>
      </c>
    </row>
    <row r="520" spans="2:65" s="1" customFormat="1" ht="22.5" customHeight="1">
      <c r="B520" s="23"/>
      <c r="C520" s="118" t="s">
        <v>1208</v>
      </c>
      <c r="D520" s="118" t="s">
        <v>99</v>
      </c>
      <c r="E520" s="119" t="s">
        <v>1209</v>
      </c>
      <c r="F520" s="120" t="s">
        <v>1210</v>
      </c>
      <c r="G520" s="121" t="s">
        <v>1159</v>
      </c>
      <c r="H520" s="122">
        <v>1</v>
      </c>
      <c r="I520" s="123">
        <v>287</v>
      </c>
      <c r="J520" s="123">
        <f>ROUND(I520*H520,2)</f>
        <v>287</v>
      </c>
      <c r="K520" s="120" t="s">
        <v>103</v>
      </c>
      <c r="L520" s="27"/>
      <c r="M520" s="49" t="s">
        <v>1</v>
      </c>
      <c r="N520" s="124" t="s">
        <v>38</v>
      </c>
      <c r="O520" s="125">
        <v>0</v>
      </c>
      <c r="P520" s="125">
        <f>O520*H520</f>
        <v>0</v>
      </c>
      <c r="Q520" s="125">
        <v>0</v>
      </c>
      <c r="R520" s="125">
        <f>Q520*H520</f>
        <v>0</v>
      </c>
      <c r="S520" s="125">
        <v>0</v>
      </c>
      <c r="T520" s="126">
        <f>S520*H520</f>
        <v>0</v>
      </c>
      <c r="AR520" s="9" t="s">
        <v>1165</v>
      </c>
      <c r="AT520" s="9" t="s">
        <v>99</v>
      </c>
      <c r="AU520" s="9" t="s">
        <v>67</v>
      </c>
      <c r="AY520" s="9" t="s">
        <v>105</v>
      </c>
      <c r="BE520" s="127">
        <f>IF(N520="základní",J520,0)</f>
        <v>287</v>
      </c>
      <c r="BF520" s="127">
        <f>IF(N520="snížená",J520,0)</f>
        <v>0</v>
      </c>
      <c r="BG520" s="127">
        <f>IF(N520="zákl. přenesená",J520,0)</f>
        <v>0</v>
      </c>
      <c r="BH520" s="127">
        <f>IF(N520="sníž. přenesená",J520,0)</f>
        <v>0</v>
      </c>
      <c r="BI520" s="127">
        <f>IF(N520="nulová",J520,0)</f>
        <v>0</v>
      </c>
      <c r="BJ520" s="9" t="s">
        <v>75</v>
      </c>
      <c r="BK520" s="127">
        <f>ROUND(I520*H520,2)</f>
        <v>287</v>
      </c>
      <c r="BL520" s="9" t="s">
        <v>1165</v>
      </c>
      <c r="BM520" s="9" t="s">
        <v>1211</v>
      </c>
    </row>
    <row r="521" spans="2:65" s="1" customFormat="1" ht="29.25">
      <c r="B521" s="23"/>
      <c r="C521" s="24"/>
      <c r="D521" s="128" t="s">
        <v>107</v>
      </c>
      <c r="E521" s="24"/>
      <c r="F521" s="129" t="s">
        <v>1212</v>
      </c>
      <c r="G521" s="24"/>
      <c r="H521" s="24"/>
      <c r="I521" s="24"/>
      <c r="J521" s="24"/>
      <c r="K521" s="24"/>
      <c r="L521" s="27"/>
      <c r="M521" s="130"/>
      <c r="N521" s="50"/>
      <c r="O521" s="50"/>
      <c r="P521" s="50"/>
      <c r="Q521" s="50"/>
      <c r="R521" s="50"/>
      <c r="S521" s="50"/>
      <c r="T521" s="51"/>
      <c r="AT521" s="9" t="s">
        <v>107</v>
      </c>
      <c r="AU521" s="9" t="s">
        <v>67</v>
      </c>
    </row>
    <row r="522" spans="2:65" s="1" customFormat="1" ht="22.5" customHeight="1">
      <c r="B522" s="23"/>
      <c r="C522" s="118" t="s">
        <v>1213</v>
      </c>
      <c r="D522" s="118" t="s">
        <v>99</v>
      </c>
      <c r="E522" s="119" t="s">
        <v>1214</v>
      </c>
      <c r="F522" s="120" t="s">
        <v>1215</v>
      </c>
      <c r="G522" s="121" t="s">
        <v>1159</v>
      </c>
      <c r="H522" s="122">
        <v>1</v>
      </c>
      <c r="I522" s="123">
        <v>733</v>
      </c>
      <c r="J522" s="123">
        <f>ROUND(I522*H522,2)</f>
        <v>733</v>
      </c>
      <c r="K522" s="120" t="s">
        <v>103</v>
      </c>
      <c r="L522" s="27"/>
      <c r="M522" s="49" t="s">
        <v>1</v>
      </c>
      <c r="N522" s="124" t="s">
        <v>38</v>
      </c>
      <c r="O522" s="125">
        <v>0</v>
      </c>
      <c r="P522" s="125">
        <f>O522*H522</f>
        <v>0</v>
      </c>
      <c r="Q522" s="125">
        <v>0</v>
      </c>
      <c r="R522" s="125">
        <f>Q522*H522</f>
        <v>0</v>
      </c>
      <c r="S522" s="125">
        <v>0</v>
      </c>
      <c r="T522" s="126">
        <f>S522*H522</f>
        <v>0</v>
      </c>
      <c r="AR522" s="9" t="s">
        <v>1165</v>
      </c>
      <c r="AT522" s="9" t="s">
        <v>99</v>
      </c>
      <c r="AU522" s="9" t="s">
        <v>67</v>
      </c>
      <c r="AY522" s="9" t="s">
        <v>105</v>
      </c>
      <c r="BE522" s="127">
        <f>IF(N522="základní",J522,0)</f>
        <v>733</v>
      </c>
      <c r="BF522" s="127">
        <f>IF(N522="snížená",J522,0)</f>
        <v>0</v>
      </c>
      <c r="BG522" s="127">
        <f>IF(N522="zákl. přenesená",J522,0)</f>
        <v>0</v>
      </c>
      <c r="BH522" s="127">
        <f>IF(N522="sníž. přenesená",J522,0)</f>
        <v>0</v>
      </c>
      <c r="BI522" s="127">
        <f>IF(N522="nulová",J522,0)</f>
        <v>0</v>
      </c>
      <c r="BJ522" s="9" t="s">
        <v>75</v>
      </c>
      <c r="BK522" s="127">
        <f>ROUND(I522*H522,2)</f>
        <v>733</v>
      </c>
      <c r="BL522" s="9" t="s">
        <v>1165</v>
      </c>
      <c r="BM522" s="9" t="s">
        <v>1216</v>
      </c>
    </row>
    <row r="523" spans="2:65" s="1" customFormat="1" ht="29.25">
      <c r="B523" s="23"/>
      <c r="C523" s="24"/>
      <c r="D523" s="128" t="s">
        <v>107</v>
      </c>
      <c r="E523" s="24"/>
      <c r="F523" s="129" t="s">
        <v>1217</v>
      </c>
      <c r="G523" s="24"/>
      <c r="H523" s="24"/>
      <c r="I523" s="24"/>
      <c r="J523" s="24"/>
      <c r="K523" s="24"/>
      <c r="L523" s="27"/>
      <c r="M523" s="130"/>
      <c r="N523" s="50"/>
      <c r="O523" s="50"/>
      <c r="P523" s="50"/>
      <c r="Q523" s="50"/>
      <c r="R523" s="50"/>
      <c r="S523" s="50"/>
      <c r="T523" s="51"/>
      <c r="AT523" s="9" t="s">
        <v>107</v>
      </c>
      <c r="AU523" s="9" t="s">
        <v>67</v>
      </c>
    </row>
    <row r="524" spans="2:65" s="1" customFormat="1" ht="22.5" customHeight="1">
      <c r="B524" s="23"/>
      <c r="C524" s="118" t="s">
        <v>1218</v>
      </c>
      <c r="D524" s="118" t="s">
        <v>99</v>
      </c>
      <c r="E524" s="119" t="s">
        <v>1219</v>
      </c>
      <c r="F524" s="120" t="s">
        <v>1220</v>
      </c>
      <c r="G524" s="121" t="s">
        <v>136</v>
      </c>
      <c r="H524" s="122">
        <v>1</v>
      </c>
      <c r="I524" s="123">
        <v>3420</v>
      </c>
      <c r="J524" s="123">
        <f>ROUND(I524*H524,2)</f>
        <v>3420</v>
      </c>
      <c r="K524" s="120" t="s">
        <v>103</v>
      </c>
      <c r="L524" s="27"/>
      <c r="M524" s="49" t="s">
        <v>1</v>
      </c>
      <c r="N524" s="124" t="s">
        <v>38</v>
      </c>
      <c r="O524" s="125">
        <v>0</v>
      </c>
      <c r="P524" s="125">
        <f>O524*H524</f>
        <v>0</v>
      </c>
      <c r="Q524" s="125">
        <v>0</v>
      </c>
      <c r="R524" s="125">
        <f>Q524*H524</f>
        <v>0</v>
      </c>
      <c r="S524" s="125">
        <v>0</v>
      </c>
      <c r="T524" s="126">
        <f>S524*H524</f>
        <v>0</v>
      </c>
      <c r="AR524" s="9" t="s">
        <v>1165</v>
      </c>
      <c r="AT524" s="9" t="s">
        <v>99</v>
      </c>
      <c r="AU524" s="9" t="s">
        <v>67</v>
      </c>
      <c r="AY524" s="9" t="s">
        <v>105</v>
      </c>
      <c r="BE524" s="127">
        <f>IF(N524="základní",J524,0)</f>
        <v>3420</v>
      </c>
      <c r="BF524" s="127">
        <f>IF(N524="snížená",J524,0)</f>
        <v>0</v>
      </c>
      <c r="BG524" s="127">
        <f>IF(N524="zákl. přenesená",J524,0)</f>
        <v>0</v>
      </c>
      <c r="BH524" s="127">
        <f>IF(N524="sníž. přenesená",J524,0)</f>
        <v>0</v>
      </c>
      <c r="BI524" s="127">
        <f>IF(N524="nulová",J524,0)</f>
        <v>0</v>
      </c>
      <c r="BJ524" s="9" t="s">
        <v>75</v>
      </c>
      <c r="BK524" s="127">
        <f>ROUND(I524*H524,2)</f>
        <v>3420</v>
      </c>
      <c r="BL524" s="9" t="s">
        <v>1165</v>
      </c>
      <c r="BM524" s="9" t="s">
        <v>1221</v>
      </c>
    </row>
    <row r="525" spans="2:65" s="1" customFormat="1" ht="29.25">
      <c r="B525" s="23"/>
      <c r="C525" s="24"/>
      <c r="D525" s="128" t="s">
        <v>107</v>
      </c>
      <c r="E525" s="24"/>
      <c r="F525" s="129" t="s">
        <v>1222</v>
      </c>
      <c r="G525" s="24"/>
      <c r="H525" s="24"/>
      <c r="I525" s="24"/>
      <c r="J525" s="24"/>
      <c r="K525" s="24"/>
      <c r="L525" s="27"/>
      <c r="M525" s="130"/>
      <c r="N525" s="50"/>
      <c r="O525" s="50"/>
      <c r="P525" s="50"/>
      <c r="Q525" s="50"/>
      <c r="R525" s="50"/>
      <c r="S525" s="50"/>
      <c r="T525" s="51"/>
      <c r="AT525" s="9" t="s">
        <v>107</v>
      </c>
      <c r="AU525" s="9" t="s">
        <v>67</v>
      </c>
    </row>
    <row r="526" spans="2:65" s="1" customFormat="1" ht="22.5" customHeight="1">
      <c r="B526" s="23"/>
      <c r="C526" s="118" t="s">
        <v>1223</v>
      </c>
      <c r="D526" s="118" t="s">
        <v>99</v>
      </c>
      <c r="E526" s="119" t="s">
        <v>1224</v>
      </c>
      <c r="F526" s="120" t="s">
        <v>1225</v>
      </c>
      <c r="G526" s="121" t="s">
        <v>136</v>
      </c>
      <c r="H526" s="122">
        <v>1</v>
      </c>
      <c r="I526" s="123">
        <v>7500</v>
      </c>
      <c r="J526" s="123">
        <f>ROUND(I526*H526,2)</f>
        <v>7500</v>
      </c>
      <c r="K526" s="120" t="s">
        <v>103</v>
      </c>
      <c r="L526" s="27"/>
      <c r="M526" s="49" t="s">
        <v>1</v>
      </c>
      <c r="N526" s="124" t="s">
        <v>38</v>
      </c>
      <c r="O526" s="125">
        <v>0</v>
      </c>
      <c r="P526" s="125">
        <f>O526*H526</f>
        <v>0</v>
      </c>
      <c r="Q526" s="125">
        <v>0</v>
      </c>
      <c r="R526" s="125">
        <f>Q526*H526</f>
        <v>0</v>
      </c>
      <c r="S526" s="125">
        <v>0</v>
      </c>
      <c r="T526" s="126">
        <f>S526*H526</f>
        <v>0</v>
      </c>
      <c r="AR526" s="9" t="s">
        <v>1165</v>
      </c>
      <c r="AT526" s="9" t="s">
        <v>99</v>
      </c>
      <c r="AU526" s="9" t="s">
        <v>67</v>
      </c>
      <c r="AY526" s="9" t="s">
        <v>105</v>
      </c>
      <c r="BE526" s="127">
        <f>IF(N526="základní",J526,0)</f>
        <v>7500</v>
      </c>
      <c r="BF526" s="127">
        <f>IF(N526="snížená",J526,0)</f>
        <v>0</v>
      </c>
      <c r="BG526" s="127">
        <f>IF(N526="zákl. přenesená",J526,0)</f>
        <v>0</v>
      </c>
      <c r="BH526" s="127">
        <f>IF(N526="sníž. přenesená",J526,0)</f>
        <v>0</v>
      </c>
      <c r="BI526" s="127">
        <f>IF(N526="nulová",J526,0)</f>
        <v>0</v>
      </c>
      <c r="BJ526" s="9" t="s">
        <v>75</v>
      </c>
      <c r="BK526" s="127">
        <f>ROUND(I526*H526,2)</f>
        <v>7500</v>
      </c>
      <c r="BL526" s="9" t="s">
        <v>1165</v>
      </c>
      <c r="BM526" s="9" t="s">
        <v>1226</v>
      </c>
    </row>
    <row r="527" spans="2:65" s="1" customFormat="1" ht="29.25">
      <c r="B527" s="23"/>
      <c r="C527" s="24"/>
      <c r="D527" s="128" t="s">
        <v>107</v>
      </c>
      <c r="E527" s="24"/>
      <c r="F527" s="129" t="s">
        <v>1227</v>
      </c>
      <c r="G527" s="24"/>
      <c r="H527" s="24"/>
      <c r="I527" s="24"/>
      <c r="J527" s="24"/>
      <c r="K527" s="24"/>
      <c r="L527" s="27"/>
      <c r="M527" s="130"/>
      <c r="N527" s="50"/>
      <c r="O527" s="50"/>
      <c r="P527" s="50"/>
      <c r="Q527" s="50"/>
      <c r="R527" s="50"/>
      <c r="S527" s="50"/>
      <c r="T527" s="51"/>
      <c r="AT527" s="9" t="s">
        <v>107</v>
      </c>
      <c r="AU527" s="9" t="s">
        <v>67</v>
      </c>
    </row>
    <row r="528" spans="2:65" s="1" customFormat="1" ht="22.5" customHeight="1">
      <c r="B528" s="23"/>
      <c r="C528" s="118" t="s">
        <v>1228</v>
      </c>
      <c r="D528" s="118" t="s">
        <v>99</v>
      </c>
      <c r="E528" s="119" t="s">
        <v>1229</v>
      </c>
      <c r="F528" s="120" t="s">
        <v>1230</v>
      </c>
      <c r="G528" s="121" t="s">
        <v>136</v>
      </c>
      <c r="H528" s="122">
        <v>1</v>
      </c>
      <c r="I528" s="123">
        <v>29600</v>
      </c>
      <c r="J528" s="123">
        <f>ROUND(I528*H528,2)</f>
        <v>29600</v>
      </c>
      <c r="K528" s="120" t="s">
        <v>103</v>
      </c>
      <c r="L528" s="27"/>
      <c r="M528" s="49" t="s">
        <v>1</v>
      </c>
      <c r="N528" s="124" t="s">
        <v>38</v>
      </c>
      <c r="O528" s="125">
        <v>0</v>
      </c>
      <c r="P528" s="125">
        <f>O528*H528</f>
        <v>0</v>
      </c>
      <c r="Q528" s="125">
        <v>0</v>
      </c>
      <c r="R528" s="125">
        <f>Q528*H528</f>
        <v>0</v>
      </c>
      <c r="S528" s="125">
        <v>0</v>
      </c>
      <c r="T528" s="126">
        <f>S528*H528</f>
        <v>0</v>
      </c>
      <c r="AR528" s="9" t="s">
        <v>1165</v>
      </c>
      <c r="AT528" s="9" t="s">
        <v>99</v>
      </c>
      <c r="AU528" s="9" t="s">
        <v>67</v>
      </c>
      <c r="AY528" s="9" t="s">
        <v>105</v>
      </c>
      <c r="BE528" s="127">
        <f>IF(N528="základní",J528,0)</f>
        <v>29600</v>
      </c>
      <c r="BF528" s="127">
        <f>IF(N528="snížená",J528,0)</f>
        <v>0</v>
      </c>
      <c r="BG528" s="127">
        <f>IF(N528="zákl. přenesená",J528,0)</f>
        <v>0</v>
      </c>
      <c r="BH528" s="127">
        <f>IF(N528="sníž. přenesená",J528,0)</f>
        <v>0</v>
      </c>
      <c r="BI528" s="127">
        <f>IF(N528="nulová",J528,0)</f>
        <v>0</v>
      </c>
      <c r="BJ528" s="9" t="s">
        <v>75</v>
      </c>
      <c r="BK528" s="127">
        <f>ROUND(I528*H528,2)</f>
        <v>29600</v>
      </c>
      <c r="BL528" s="9" t="s">
        <v>1165</v>
      </c>
      <c r="BM528" s="9" t="s">
        <v>1231</v>
      </c>
    </row>
    <row r="529" spans="2:65" s="1" customFormat="1" ht="29.25">
      <c r="B529" s="23"/>
      <c r="C529" s="24"/>
      <c r="D529" s="128" t="s">
        <v>107</v>
      </c>
      <c r="E529" s="24"/>
      <c r="F529" s="129" t="s">
        <v>1232</v>
      </c>
      <c r="G529" s="24"/>
      <c r="H529" s="24"/>
      <c r="I529" s="24"/>
      <c r="J529" s="24"/>
      <c r="K529" s="24"/>
      <c r="L529" s="27"/>
      <c r="M529" s="130"/>
      <c r="N529" s="50"/>
      <c r="O529" s="50"/>
      <c r="P529" s="50"/>
      <c r="Q529" s="50"/>
      <c r="R529" s="50"/>
      <c r="S529" s="50"/>
      <c r="T529" s="51"/>
      <c r="AT529" s="9" t="s">
        <v>107</v>
      </c>
      <c r="AU529" s="9" t="s">
        <v>67</v>
      </c>
    </row>
    <row r="530" spans="2:65" s="1" customFormat="1" ht="22.5" customHeight="1">
      <c r="B530" s="23"/>
      <c r="C530" s="118" t="s">
        <v>1233</v>
      </c>
      <c r="D530" s="118" t="s">
        <v>99</v>
      </c>
      <c r="E530" s="119" t="s">
        <v>1234</v>
      </c>
      <c r="F530" s="120" t="s">
        <v>1235</v>
      </c>
      <c r="G530" s="121" t="s">
        <v>136</v>
      </c>
      <c r="H530" s="122">
        <v>1</v>
      </c>
      <c r="I530" s="123">
        <v>65900</v>
      </c>
      <c r="J530" s="123">
        <f>ROUND(I530*H530,2)</f>
        <v>65900</v>
      </c>
      <c r="K530" s="120" t="s">
        <v>103</v>
      </c>
      <c r="L530" s="27"/>
      <c r="M530" s="49" t="s">
        <v>1</v>
      </c>
      <c r="N530" s="124" t="s">
        <v>38</v>
      </c>
      <c r="O530" s="125">
        <v>0</v>
      </c>
      <c r="P530" s="125">
        <f>O530*H530</f>
        <v>0</v>
      </c>
      <c r="Q530" s="125">
        <v>0</v>
      </c>
      <c r="R530" s="125">
        <f>Q530*H530</f>
        <v>0</v>
      </c>
      <c r="S530" s="125">
        <v>0</v>
      </c>
      <c r="T530" s="126">
        <f>S530*H530</f>
        <v>0</v>
      </c>
      <c r="AR530" s="9" t="s">
        <v>1165</v>
      </c>
      <c r="AT530" s="9" t="s">
        <v>99</v>
      </c>
      <c r="AU530" s="9" t="s">
        <v>67</v>
      </c>
      <c r="AY530" s="9" t="s">
        <v>105</v>
      </c>
      <c r="BE530" s="127">
        <f>IF(N530="základní",J530,0)</f>
        <v>65900</v>
      </c>
      <c r="BF530" s="127">
        <f>IF(N530="snížená",J530,0)</f>
        <v>0</v>
      </c>
      <c r="BG530" s="127">
        <f>IF(N530="zákl. přenesená",J530,0)</f>
        <v>0</v>
      </c>
      <c r="BH530" s="127">
        <f>IF(N530="sníž. přenesená",J530,0)</f>
        <v>0</v>
      </c>
      <c r="BI530" s="127">
        <f>IF(N530="nulová",J530,0)</f>
        <v>0</v>
      </c>
      <c r="BJ530" s="9" t="s">
        <v>75</v>
      </c>
      <c r="BK530" s="127">
        <f>ROUND(I530*H530,2)</f>
        <v>65900</v>
      </c>
      <c r="BL530" s="9" t="s">
        <v>1165</v>
      </c>
      <c r="BM530" s="9" t="s">
        <v>1236</v>
      </c>
    </row>
    <row r="531" spans="2:65" s="1" customFormat="1" ht="29.25">
      <c r="B531" s="23"/>
      <c r="C531" s="24"/>
      <c r="D531" s="128" t="s">
        <v>107</v>
      </c>
      <c r="E531" s="24"/>
      <c r="F531" s="129" t="s">
        <v>1237</v>
      </c>
      <c r="G531" s="24"/>
      <c r="H531" s="24"/>
      <c r="I531" s="24"/>
      <c r="J531" s="24"/>
      <c r="K531" s="24"/>
      <c r="L531" s="27"/>
      <c r="M531" s="130"/>
      <c r="N531" s="50"/>
      <c r="O531" s="50"/>
      <c r="P531" s="50"/>
      <c r="Q531" s="50"/>
      <c r="R531" s="50"/>
      <c r="S531" s="50"/>
      <c r="T531" s="51"/>
      <c r="AT531" s="9" t="s">
        <v>107</v>
      </c>
      <c r="AU531" s="9" t="s">
        <v>67</v>
      </c>
    </row>
    <row r="532" spans="2:65" s="1" customFormat="1" ht="22.5" customHeight="1">
      <c r="B532" s="23"/>
      <c r="C532" s="118" t="s">
        <v>1238</v>
      </c>
      <c r="D532" s="118" t="s">
        <v>99</v>
      </c>
      <c r="E532" s="119" t="s">
        <v>1239</v>
      </c>
      <c r="F532" s="120" t="s">
        <v>1240</v>
      </c>
      <c r="G532" s="121" t="s">
        <v>1159</v>
      </c>
      <c r="H532" s="122">
        <v>1</v>
      </c>
      <c r="I532" s="123">
        <v>935</v>
      </c>
      <c r="J532" s="123">
        <f>ROUND(I532*H532,2)</f>
        <v>935</v>
      </c>
      <c r="K532" s="120" t="s">
        <v>103</v>
      </c>
      <c r="L532" s="27"/>
      <c r="M532" s="49" t="s">
        <v>1</v>
      </c>
      <c r="N532" s="124" t="s">
        <v>38</v>
      </c>
      <c r="O532" s="125">
        <v>0</v>
      </c>
      <c r="P532" s="125">
        <f>O532*H532</f>
        <v>0</v>
      </c>
      <c r="Q532" s="125">
        <v>0</v>
      </c>
      <c r="R532" s="125">
        <f>Q532*H532</f>
        <v>0</v>
      </c>
      <c r="S532" s="125">
        <v>0</v>
      </c>
      <c r="T532" s="126">
        <f>S532*H532</f>
        <v>0</v>
      </c>
      <c r="AR532" s="9" t="s">
        <v>1165</v>
      </c>
      <c r="AT532" s="9" t="s">
        <v>99</v>
      </c>
      <c r="AU532" s="9" t="s">
        <v>67</v>
      </c>
      <c r="AY532" s="9" t="s">
        <v>105</v>
      </c>
      <c r="BE532" s="127">
        <f>IF(N532="základní",J532,0)</f>
        <v>935</v>
      </c>
      <c r="BF532" s="127">
        <f>IF(N532="snížená",J532,0)</f>
        <v>0</v>
      </c>
      <c r="BG532" s="127">
        <f>IF(N532="zákl. přenesená",J532,0)</f>
        <v>0</v>
      </c>
      <c r="BH532" s="127">
        <f>IF(N532="sníž. přenesená",J532,0)</f>
        <v>0</v>
      </c>
      <c r="BI532" s="127">
        <f>IF(N532="nulová",J532,0)</f>
        <v>0</v>
      </c>
      <c r="BJ532" s="9" t="s">
        <v>75</v>
      </c>
      <c r="BK532" s="127">
        <f>ROUND(I532*H532,2)</f>
        <v>935</v>
      </c>
      <c r="BL532" s="9" t="s">
        <v>1165</v>
      </c>
      <c r="BM532" s="9" t="s">
        <v>1241</v>
      </c>
    </row>
    <row r="533" spans="2:65" s="1" customFormat="1" ht="29.25">
      <c r="B533" s="23"/>
      <c r="C533" s="24"/>
      <c r="D533" s="128" t="s">
        <v>107</v>
      </c>
      <c r="E533" s="24"/>
      <c r="F533" s="129" t="s">
        <v>1242</v>
      </c>
      <c r="G533" s="24"/>
      <c r="H533" s="24"/>
      <c r="I533" s="24"/>
      <c r="J533" s="24"/>
      <c r="K533" s="24"/>
      <c r="L533" s="27"/>
      <c r="M533" s="130"/>
      <c r="N533" s="50"/>
      <c r="O533" s="50"/>
      <c r="P533" s="50"/>
      <c r="Q533" s="50"/>
      <c r="R533" s="50"/>
      <c r="S533" s="50"/>
      <c r="T533" s="51"/>
      <c r="AT533" s="9" t="s">
        <v>107</v>
      </c>
      <c r="AU533" s="9" t="s">
        <v>67</v>
      </c>
    </row>
    <row r="534" spans="2:65" s="1" customFormat="1" ht="22.5" customHeight="1">
      <c r="B534" s="23"/>
      <c r="C534" s="118" t="s">
        <v>1243</v>
      </c>
      <c r="D534" s="118" t="s">
        <v>99</v>
      </c>
      <c r="E534" s="119" t="s">
        <v>1244</v>
      </c>
      <c r="F534" s="120" t="s">
        <v>1245</v>
      </c>
      <c r="G534" s="121" t="s">
        <v>102</v>
      </c>
      <c r="H534" s="122">
        <v>1</v>
      </c>
      <c r="I534" s="123">
        <v>5</v>
      </c>
      <c r="J534" s="123">
        <f>ROUND(I534*H534,2)</f>
        <v>5</v>
      </c>
      <c r="K534" s="120" t="s">
        <v>103</v>
      </c>
      <c r="L534" s="27"/>
      <c r="M534" s="49" t="s">
        <v>1</v>
      </c>
      <c r="N534" s="124" t="s">
        <v>38</v>
      </c>
      <c r="O534" s="125">
        <v>0</v>
      </c>
      <c r="P534" s="125">
        <f>O534*H534</f>
        <v>0</v>
      </c>
      <c r="Q534" s="125">
        <v>0</v>
      </c>
      <c r="R534" s="125">
        <f>Q534*H534</f>
        <v>0</v>
      </c>
      <c r="S534" s="125">
        <v>0</v>
      </c>
      <c r="T534" s="126">
        <f>S534*H534</f>
        <v>0</v>
      </c>
      <c r="AR534" s="9" t="s">
        <v>1246</v>
      </c>
      <c r="AT534" s="9" t="s">
        <v>99</v>
      </c>
      <c r="AU534" s="9" t="s">
        <v>67</v>
      </c>
      <c r="AY534" s="9" t="s">
        <v>105</v>
      </c>
      <c r="BE534" s="127">
        <f>IF(N534="základní",J534,0)</f>
        <v>5</v>
      </c>
      <c r="BF534" s="127">
        <f>IF(N534="snížená",J534,0)</f>
        <v>0</v>
      </c>
      <c r="BG534" s="127">
        <f>IF(N534="zákl. přenesená",J534,0)</f>
        <v>0</v>
      </c>
      <c r="BH534" s="127">
        <f>IF(N534="sníž. přenesená",J534,0)</f>
        <v>0</v>
      </c>
      <c r="BI534" s="127">
        <f>IF(N534="nulová",J534,0)</f>
        <v>0</v>
      </c>
      <c r="BJ534" s="9" t="s">
        <v>75</v>
      </c>
      <c r="BK534" s="127">
        <f>ROUND(I534*H534,2)</f>
        <v>5</v>
      </c>
      <c r="BL534" s="9" t="s">
        <v>1246</v>
      </c>
      <c r="BM534" s="9" t="s">
        <v>1247</v>
      </c>
    </row>
    <row r="535" spans="2:65" s="1" customFormat="1" ht="29.25">
      <c r="B535" s="23"/>
      <c r="C535" s="24"/>
      <c r="D535" s="128" t="s">
        <v>107</v>
      </c>
      <c r="E535" s="24"/>
      <c r="F535" s="129" t="s">
        <v>1248</v>
      </c>
      <c r="G535" s="24"/>
      <c r="H535" s="24"/>
      <c r="I535" s="24"/>
      <c r="J535" s="24"/>
      <c r="K535" s="24"/>
      <c r="L535" s="27"/>
      <c r="M535" s="130"/>
      <c r="N535" s="50"/>
      <c r="O535" s="50"/>
      <c r="P535" s="50"/>
      <c r="Q535" s="50"/>
      <c r="R535" s="50"/>
      <c r="S535" s="50"/>
      <c r="T535" s="51"/>
      <c r="AT535" s="9" t="s">
        <v>107</v>
      </c>
      <c r="AU535" s="9" t="s">
        <v>67</v>
      </c>
    </row>
    <row r="536" spans="2:65" s="1" customFormat="1" ht="22.5" customHeight="1">
      <c r="B536" s="23"/>
      <c r="C536" s="118" t="s">
        <v>1249</v>
      </c>
      <c r="D536" s="118" t="s">
        <v>99</v>
      </c>
      <c r="E536" s="119" t="s">
        <v>1250</v>
      </c>
      <c r="F536" s="120" t="s">
        <v>1251</v>
      </c>
      <c r="G536" s="121" t="s">
        <v>1252</v>
      </c>
      <c r="H536" s="122">
        <v>1</v>
      </c>
      <c r="I536" s="123">
        <v>20</v>
      </c>
      <c r="J536" s="123">
        <f>ROUND(I536*H536,2)</f>
        <v>20</v>
      </c>
      <c r="K536" s="120" t="s">
        <v>103</v>
      </c>
      <c r="L536" s="27"/>
      <c r="M536" s="49" t="s">
        <v>1</v>
      </c>
      <c r="N536" s="124" t="s">
        <v>38</v>
      </c>
      <c r="O536" s="125">
        <v>0</v>
      </c>
      <c r="P536" s="125">
        <f>O536*H536</f>
        <v>0</v>
      </c>
      <c r="Q536" s="125">
        <v>0</v>
      </c>
      <c r="R536" s="125">
        <f>Q536*H536</f>
        <v>0</v>
      </c>
      <c r="S536" s="125">
        <v>0</v>
      </c>
      <c r="T536" s="126">
        <f>S536*H536</f>
        <v>0</v>
      </c>
      <c r="AR536" s="9" t="s">
        <v>1246</v>
      </c>
      <c r="AT536" s="9" t="s">
        <v>99</v>
      </c>
      <c r="AU536" s="9" t="s">
        <v>67</v>
      </c>
      <c r="AY536" s="9" t="s">
        <v>105</v>
      </c>
      <c r="BE536" s="127">
        <f>IF(N536="základní",J536,0)</f>
        <v>20</v>
      </c>
      <c r="BF536" s="127">
        <f>IF(N536="snížená",J536,0)</f>
        <v>0</v>
      </c>
      <c r="BG536" s="127">
        <f>IF(N536="zákl. přenesená",J536,0)</f>
        <v>0</v>
      </c>
      <c r="BH536" s="127">
        <f>IF(N536="sníž. přenesená",J536,0)</f>
        <v>0</v>
      </c>
      <c r="BI536" s="127">
        <f>IF(N536="nulová",J536,0)</f>
        <v>0</v>
      </c>
      <c r="BJ536" s="9" t="s">
        <v>75</v>
      </c>
      <c r="BK536" s="127">
        <f>ROUND(I536*H536,2)</f>
        <v>20</v>
      </c>
      <c r="BL536" s="9" t="s">
        <v>1246</v>
      </c>
      <c r="BM536" s="9" t="s">
        <v>1253</v>
      </c>
    </row>
    <row r="537" spans="2:65" s="1" customFormat="1" ht="11.25">
      <c r="B537" s="23"/>
      <c r="C537" s="24"/>
      <c r="D537" s="128" t="s">
        <v>107</v>
      </c>
      <c r="E537" s="24"/>
      <c r="F537" s="129" t="s">
        <v>1251</v>
      </c>
      <c r="G537" s="24"/>
      <c r="H537" s="24"/>
      <c r="I537" s="24"/>
      <c r="J537" s="24"/>
      <c r="K537" s="24"/>
      <c r="L537" s="27"/>
      <c r="M537" s="130"/>
      <c r="N537" s="50"/>
      <c r="O537" s="50"/>
      <c r="P537" s="50"/>
      <c r="Q537" s="50"/>
      <c r="R537" s="50"/>
      <c r="S537" s="50"/>
      <c r="T537" s="51"/>
      <c r="AT537" s="9" t="s">
        <v>107</v>
      </c>
      <c r="AU537" s="9" t="s">
        <v>67</v>
      </c>
    </row>
    <row r="538" spans="2:65" s="1" customFormat="1" ht="22.5" customHeight="1">
      <c r="B538" s="23"/>
      <c r="C538" s="118" t="s">
        <v>1254</v>
      </c>
      <c r="D538" s="118" t="s">
        <v>99</v>
      </c>
      <c r="E538" s="119" t="s">
        <v>1255</v>
      </c>
      <c r="F538" s="120" t="s">
        <v>1256</v>
      </c>
      <c r="G538" s="121" t="s">
        <v>1252</v>
      </c>
      <c r="H538" s="122">
        <v>1</v>
      </c>
      <c r="I538" s="123">
        <v>20</v>
      </c>
      <c r="J538" s="123">
        <f>ROUND(I538*H538,2)</f>
        <v>20</v>
      </c>
      <c r="K538" s="120" t="s">
        <v>103</v>
      </c>
      <c r="L538" s="27"/>
      <c r="M538" s="49" t="s">
        <v>1</v>
      </c>
      <c r="N538" s="124" t="s">
        <v>38</v>
      </c>
      <c r="O538" s="125">
        <v>0</v>
      </c>
      <c r="P538" s="125">
        <f>O538*H538</f>
        <v>0</v>
      </c>
      <c r="Q538" s="125">
        <v>0</v>
      </c>
      <c r="R538" s="125">
        <f>Q538*H538</f>
        <v>0</v>
      </c>
      <c r="S538" s="125">
        <v>0</v>
      </c>
      <c r="T538" s="126">
        <f>S538*H538</f>
        <v>0</v>
      </c>
      <c r="AR538" s="9" t="s">
        <v>1246</v>
      </c>
      <c r="AT538" s="9" t="s">
        <v>99</v>
      </c>
      <c r="AU538" s="9" t="s">
        <v>67</v>
      </c>
      <c r="AY538" s="9" t="s">
        <v>105</v>
      </c>
      <c r="BE538" s="127">
        <f>IF(N538="základní",J538,0)</f>
        <v>20</v>
      </c>
      <c r="BF538" s="127">
        <f>IF(N538="snížená",J538,0)</f>
        <v>0</v>
      </c>
      <c r="BG538" s="127">
        <f>IF(N538="zákl. přenesená",J538,0)</f>
        <v>0</v>
      </c>
      <c r="BH538" s="127">
        <f>IF(N538="sníž. přenesená",J538,0)</f>
        <v>0</v>
      </c>
      <c r="BI538" s="127">
        <f>IF(N538="nulová",J538,0)</f>
        <v>0</v>
      </c>
      <c r="BJ538" s="9" t="s">
        <v>75</v>
      </c>
      <c r="BK538" s="127">
        <f>ROUND(I538*H538,2)</f>
        <v>20</v>
      </c>
      <c r="BL538" s="9" t="s">
        <v>1246</v>
      </c>
      <c r="BM538" s="9" t="s">
        <v>1257</v>
      </c>
    </row>
    <row r="539" spans="2:65" s="1" customFormat="1" ht="11.25">
      <c r="B539" s="23"/>
      <c r="C539" s="24"/>
      <c r="D539" s="128" t="s">
        <v>107</v>
      </c>
      <c r="E539" s="24"/>
      <c r="F539" s="129" t="s">
        <v>1256</v>
      </c>
      <c r="G539" s="24"/>
      <c r="H539" s="24"/>
      <c r="I539" s="24"/>
      <c r="J539" s="24"/>
      <c r="K539" s="24"/>
      <c r="L539" s="27"/>
      <c r="M539" s="130"/>
      <c r="N539" s="50"/>
      <c r="O539" s="50"/>
      <c r="P539" s="50"/>
      <c r="Q539" s="50"/>
      <c r="R539" s="50"/>
      <c r="S539" s="50"/>
      <c r="T539" s="51"/>
      <c r="AT539" s="9" t="s">
        <v>107</v>
      </c>
      <c r="AU539" s="9" t="s">
        <v>67</v>
      </c>
    </row>
    <row r="540" spans="2:65" s="1" customFormat="1" ht="22.5" customHeight="1">
      <c r="B540" s="23"/>
      <c r="C540" s="131" t="s">
        <v>1258</v>
      </c>
      <c r="D540" s="131" t="s">
        <v>1259</v>
      </c>
      <c r="E540" s="132" t="s">
        <v>1260</v>
      </c>
      <c r="F540" s="133" t="s">
        <v>1261</v>
      </c>
      <c r="G540" s="134" t="s">
        <v>136</v>
      </c>
      <c r="H540" s="135">
        <v>1</v>
      </c>
      <c r="I540" s="136">
        <v>28500</v>
      </c>
      <c r="J540" s="136">
        <f>ROUND(I540*H540,2)</f>
        <v>28500</v>
      </c>
      <c r="K540" s="133" t="s">
        <v>103</v>
      </c>
      <c r="L540" s="137"/>
      <c r="M540" s="138" t="s">
        <v>1</v>
      </c>
      <c r="N540" s="139" t="s">
        <v>38</v>
      </c>
      <c r="O540" s="125">
        <v>0</v>
      </c>
      <c r="P540" s="125">
        <f>O540*H540</f>
        <v>0</v>
      </c>
      <c r="Q540" s="125">
        <v>1.50075</v>
      </c>
      <c r="R540" s="125">
        <f>Q540*H540</f>
        <v>1.50075</v>
      </c>
      <c r="S540" s="125">
        <v>0</v>
      </c>
      <c r="T540" s="126">
        <f>S540*H540</f>
        <v>0</v>
      </c>
      <c r="AR540" s="9" t="s">
        <v>739</v>
      </c>
      <c r="AT540" s="9" t="s">
        <v>1259</v>
      </c>
      <c r="AU540" s="9" t="s">
        <v>67</v>
      </c>
      <c r="AY540" s="9" t="s">
        <v>105</v>
      </c>
      <c r="BE540" s="127">
        <f>IF(N540="základní",J540,0)</f>
        <v>28500</v>
      </c>
      <c r="BF540" s="127">
        <f>IF(N540="snížená",J540,0)</f>
        <v>0</v>
      </c>
      <c r="BG540" s="127">
        <f>IF(N540="zákl. přenesená",J540,0)</f>
        <v>0</v>
      </c>
      <c r="BH540" s="127">
        <f>IF(N540="sníž. přenesená",J540,0)</f>
        <v>0</v>
      </c>
      <c r="BI540" s="127">
        <f>IF(N540="nulová",J540,0)</f>
        <v>0</v>
      </c>
      <c r="BJ540" s="9" t="s">
        <v>75</v>
      </c>
      <c r="BK540" s="127">
        <f>ROUND(I540*H540,2)</f>
        <v>28500</v>
      </c>
      <c r="BL540" s="9" t="s">
        <v>739</v>
      </c>
      <c r="BM540" s="9" t="s">
        <v>1262</v>
      </c>
    </row>
    <row r="541" spans="2:65" s="1" customFormat="1" ht="11.25">
      <c r="B541" s="23"/>
      <c r="C541" s="24"/>
      <c r="D541" s="128" t="s">
        <v>107</v>
      </c>
      <c r="E541" s="24"/>
      <c r="F541" s="129" t="s">
        <v>1261</v>
      </c>
      <c r="G541" s="24"/>
      <c r="H541" s="24"/>
      <c r="I541" s="24"/>
      <c r="J541" s="24"/>
      <c r="K541" s="24"/>
      <c r="L541" s="27"/>
      <c r="M541" s="130"/>
      <c r="N541" s="50"/>
      <c r="O541" s="50"/>
      <c r="P541" s="50"/>
      <c r="Q541" s="50"/>
      <c r="R541" s="50"/>
      <c r="S541" s="50"/>
      <c r="T541" s="51"/>
      <c r="AT541" s="9" t="s">
        <v>107</v>
      </c>
      <c r="AU541" s="9" t="s">
        <v>67</v>
      </c>
    </row>
    <row r="542" spans="2:65" s="1" customFormat="1" ht="22.5" customHeight="1">
      <c r="B542" s="23"/>
      <c r="C542" s="131" t="s">
        <v>1263</v>
      </c>
      <c r="D542" s="131" t="s">
        <v>1259</v>
      </c>
      <c r="E542" s="132" t="s">
        <v>1264</v>
      </c>
      <c r="F542" s="133" t="s">
        <v>1265</v>
      </c>
      <c r="G542" s="134" t="s">
        <v>136</v>
      </c>
      <c r="H542" s="135">
        <v>1</v>
      </c>
      <c r="I542" s="136">
        <v>24100</v>
      </c>
      <c r="J542" s="136">
        <f>ROUND(I542*H542,2)</f>
        <v>24100</v>
      </c>
      <c r="K542" s="133" t="s">
        <v>103</v>
      </c>
      <c r="L542" s="137"/>
      <c r="M542" s="138" t="s">
        <v>1</v>
      </c>
      <c r="N542" s="139" t="s">
        <v>38</v>
      </c>
      <c r="O542" s="125">
        <v>0</v>
      </c>
      <c r="P542" s="125">
        <f>O542*H542</f>
        <v>0</v>
      </c>
      <c r="Q542" s="125">
        <v>1.23475</v>
      </c>
      <c r="R542" s="125">
        <f>Q542*H542</f>
        <v>1.23475</v>
      </c>
      <c r="S542" s="125">
        <v>0</v>
      </c>
      <c r="T542" s="126">
        <f>S542*H542</f>
        <v>0</v>
      </c>
      <c r="AR542" s="9" t="s">
        <v>739</v>
      </c>
      <c r="AT542" s="9" t="s">
        <v>1259</v>
      </c>
      <c r="AU542" s="9" t="s">
        <v>67</v>
      </c>
      <c r="AY542" s="9" t="s">
        <v>105</v>
      </c>
      <c r="BE542" s="127">
        <f>IF(N542="základní",J542,0)</f>
        <v>24100</v>
      </c>
      <c r="BF542" s="127">
        <f>IF(N542="snížená",J542,0)</f>
        <v>0</v>
      </c>
      <c r="BG542" s="127">
        <f>IF(N542="zákl. přenesená",J542,0)</f>
        <v>0</v>
      </c>
      <c r="BH542" s="127">
        <f>IF(N542="sníž. přenesená",J542,0)</f>
        <v>0</v>
      </c>
      <c r="BI542" s="127">
        <f>IF(N542="nulová",J542,0)</f>
        <v>0</v>
      </c>
      <c r="BJ542" s="9" t="s">
        <v>75</v>
      </c>
      <c r="BK542" s="127">
        <f>ROUND(I542*H542,2)</f>
        <v>24100</v>
      </c>
      <c r="BL542" s="9" t="s">
        <v>739</v>
      </c>
      <c r="BM542" s="9" t="s">
        <v>1266</v>
      </c>
    </row>
    <row r="543" spans="2:65" s="1" customFormat="1" ht="11.25">
      <c r="B543" s="23"/>
      <c r="C543" s="24"/>
      <c r="D543" s="128" t="s">
        <v>107</v>
      </c>
      <c r="E543" s="24"/>
      <c r="F543" s="129" t="s">
        <v>1265</v>
      </c>
      <c r="G543" s="24"/>
      <c r="H543" s="24"/>
      <c r="I543" s="24"/>
      <c r="J543" s="24"/>
      <c r="K543" s="24"/>
      <c r="L543" s="27"/>
      <c r="M543" s="130"/>
      <c r="N543" s="50"/>
      <c r="O543" s="50"/>
      <c r="P543" s="50"/>
      <c r="Q543" s="50"/>
      <c r="R543" s="50"/>
      <c r="S543" s="50"/>
      <c r="T543" s="51"/>
      <c r="AT543" s="9" t="s">
        <v>107</v>
      </c>
      <c r="AU543" s="9" t="s">
        <v>67</v>
      </c>
    </row>
    <row r="544" spans="2:65" s="1" customFormat="1" ht="22.5" customHeight="1">
      <c r="B544" s="23"/>
      <c r="C544" s="131" t="s">
        <v>1267</v>
      </c>
      <c r="D544" s="131" t="s">
        <v>1259</v>
      </c>
      <c r="E544" s="132" t="s">
        <v>1268</v>
      </c>
      <c r="F544" s="133" t="s">
        <v>1269</v>
      </c>
      <c r="G544" s="134" t="s">
        <v>102</v>
      </c>
      <c r="H544" s="135">
        <v>1</v>
      </c>
      <c r="I544" s="136">
        <v>3520</v>
      </c>
      <c r="J544" s="136">
        <f>ROUND(I544*H544,2)</f>
        <v>3520</v>
      </c>
      <c r="K544" s="133" t="s">
        <v>103</v>
      </c>
      <c r="L544" s="137"/>
      <c r="M544" s="138" t="s">
        <v>1</v>
      </c>
      <c r="N544" s="139" t="s">
        <v>38</v>
      </c>
      <c r="O544" s="125">
        <v>0</v>
      </c>
      <c r="P544" s="125">
        <f>O544*H544</f>
        <v>0</v>
      </c>
      <c r="Q544" s="125">
        <v>5.4850000000000003E-2</v>
      </c>
      <c r="R544" s="125">
        <f>Q544*H544</f>
        <v>5.4850000000000003E-2</v>
      </c>
      <c r="S544" s="125">
        <v>0</v>
      </c>
      <c r="T544" s="126">
        <f>S544*H544</f>
        <v>0</v>
      </c>
      <c r="AR544" s="9" t="s">
        <v>739</v>
      </c>
      <c r="AT544" s="9" t="s">
        <v>1259</v>
      </c>
      <c r="AU544" s="9" t="s">
        <v>67</v>
      </c>
      <c r="AY544" s="9" t="s">
        <v>105</v>
      </c>
      <c r="BE544" s="127">
        <f>IF(N544="základní",J544,0)</f>
        <v>3520</v>
      </c>
      <c r="BF544" s="127">
        <f>IF(N544="snížená",J544,0)</f>
        <v>0</v>
      </c>
      <c r="BG544" s="127">
        <f>IF(N544="zákl. přenesená",J544,0)</f>
        <v>0</v>
      </c>
      <c r="BH544" s="127">
        <f>IF(N544="sníž. přenesená",J544,0)</f>
        <v>0</v>
      </c>
      <c r="BI544" s="127">
        <f>IF(N544="nulová",J544,0)</f>
        <v>0</v>
      </c>
      <c r="BJ544" s="9" t="s">
        <v>75</v>
      </c>
      <c r="BK544" s="127">
        <f>ROUND(I544*H544,2)</f>
        <v>3520</v>
      </c>
      <c r="BL544" s="9" t="s">
        <v>739</v>
      </c>
      <c r="BM544" s="9" t="s">
        <v>1270</v>
      </c>
    </row>
    <row r="545" spans="2:65" s="1" customFormat="1" ht="11.25">
      <c r="B545" s="23"/>
      <c r="C545" s="24"/>
      <c r="D545" s="128" t="s">
        <v>107</v>
      </c>
      <c r="E545" s="24"/>
      <c r="F545" s="129" t="s">
        <v>1269</v>
      </c>
      <c r="G545" s="24"/>
      <c r="H545" s="24"/>
      <c r="I545" s="24"/>
      <c r="J545" s="24"/>
      <c r="K545" s="24"/>
      <c r="L545" s="27"/>
      <c r="M545" s="130"/>
      <c r="N545" s="50"/>
      <c r="O545" s="50"/>
      <c r="P545" s="50"/>
      <c r="Q545" s="50"/>
      <c r="R545" s="50"/>
      <c r="S545" s="50"/>
      <c r="T545" s="51"/>
      <c r="AT545" s="9" t="s">
        <v>107</v>
      </c>
      <c r="AU545" s="9" t="s">
        <v>67</v>
      </c>
    </row>
    <row r="546" spans="2:65" s="1" customFormat="1" ht="22.5" customHeight="1">
      <c r="B546" s="23"/>
      <c r="C546" s="131" t="s">
        <v>1271</v>
      </c>
      <c r="D546" s="131" t="s">
        <v>1259</v>
      </c>
      <c r="E546" s="132" t="s">
        <v>1272</v>
      </c>
      <c r="F546" s="133" t="s">
        <v>1273</v>
      </c>
      <c r="G546" s="134" t="s">
        <v>102</v>
      </c>
      <c r="H546" s="135">
        <v>1</v>
      </c>
      <c r="I546" s="136">
        <v>3520</v>
      </c>
      <c r="J546" s="136">
        <f>ROUND(I546*H546,2)</f>
        <v>3520</v>
      </c>
      <c r="K546" s="133" t="s">
        <v>103</v>
      </c>
      <c r="L546" s="137"/>
      <c r="M546" s="138" t="s">
        <v>1</v>
      </c>
      <c r="N546" s="139" t="s">
        <v>38</v>
      </c>
      <c r="O546" s="125">
        <v>0</v>
      </c>
      <c r="P546" s="125">
        <f>O546*H546</f>
        <v>0</v>
      </c>
      <c r="Q546" s="125">
        <v>5.4850000000000003E-2</v>
      </c>
      <c r="R546" s="125">
        <f>Q546*H546</f>
        <v>5.4850000000000003E-2</v>
      </c>
      <c r="S546" s="125">
        <v>0</v>
      </c>
      <c r="T546" s="126">
        <f>S546*H546</f>
        <v>0</v>
      </c>
      <c r="AR546" s="9" t="s">
        <v>739</v>
      </c>
      <c r="AT546" s="9" t="s">
        <v>1259</v>
      </c>
      <c r="AU546" s="9" t="s">
        <v>67</v>
      </c>
      <c r="AY546" s="9" t="s">
        <v>105</v>
      </c>
      <c r="BE546" s="127">
        <f>IF(N546="základní",J546,0)</f>
        <v>3520</v>
      </c>
      <c r="BF546" s="127">
        <f>IF(N546="snížená",J546,0)</f>
        <v>0</v>
      </c>
      <c r="BG546" s="127">
        <f>IF(N546="zákl. přenesená",J546,0)</f>
        <v>0</v>
      </c>
      <c r="BH546" s="127">
        <f>IF(N546="sníž. přenesená",J546,0)</f>
        <v>0</v>
      </c>
      <c r="BI546" s="127">
        <f>IF(N546="nulová",J546,0)</f>
        <v>0</v>
      </c>
      <c r="BJ546" s="9" t="s">
        <v>75</v>
      </c>
      <c r="BK546" s="127">
        <f>ROUND(I546*H546,2)</f>
        <v>3520</v>
      </c>
      <c r="BL546" s="9" t="s">
        <v>739</v>
      </c>
      <c r="BM546" s="9" t="s">
        <v>1274</v>
      </c>
    </row>
    <row r="547" spans="2:65" s="1" customFormat="1" ht="11.25">
      <c r="B547" s="23"/>
      <c r="C547" s="24"/>
      <c r="D547" s="128" t="s">
        <v>107</v>
      </c>
      <c r="E547" s="24"/>
      <c r="F547" s="129" t="s">
        <v>1273</v>
      </c>
      <c r="G547" s="24"/>
      <c r="H547" s="24"/>
      <c r="I547" s="24"/>
      <c r="J547" s="24"/>
      <c r="K547" s="24"/>
      <c r="L547" s="27"/>
      <c r="M547" s="130"/>
      <c r="N547" s="50"/>
      <c r="O547" s="50"/>
      <c r="P547" s="50"/>
      <c r="Q547" s="50"/>
      <c r="R547" s="50"/>
      <c r="S547" s="50"/>
      <c r="T547" s="51"/>
      <c r="AT547" s="9" t="s">
        <v>107</v>
      </c>
      <c r="AU547" s="9" t="s">
        <v>67</v>
      </c>
    </row>
    <row r="548" spans="2:65" s="1" customFormat="1" ht="22.5" customHeight="1">
      <c r="B548" s="23"/>
      <c r="C548" s="131" t="s">
        <v>1275</v>
      </c>
      <c r="D548" s="131" t="s">
        <v>1259</v>
      </c>
      <c r="E548" s="132" t="s">
        <v>1276</v>
      </c>
      <c r="F548" s="133" t="s">
        <v>1277</v>
      </c>
      <c r="G548" s="134" t="s">
        <v>136</v>
      </c>
      <c r="H548" s="135">
        <v>1</v>
      </c>
      <c r="I548" s="136">
        <v>16300</v>
      </c>
      <c r="J548" s="136">
        <f>ROUND(I548*H548,2)</f>
        <v>16300</v>
      </c>
      <c r="K548" s="133" t="s">
        <v>103</v>
      </c>
      <c r="L548" s="137"/>
      <c r="M548" s="138" t="s">
        <v>1</v>
      </c>
      <c r="N548" s="139" t="s">
        <v>38</v>
      </c>
      <c r="O548" s="125">
        <v>0</v>
      </c>
      <c r="P548" s="125">
        <f>O548*H548</f>
        <v>0</v>
      </c>
      <c r="Q548" s="125">
        <v>0.25081999999999999</v>
      </c>
      <c r="R548" s="125">
        <f>Q548*H548</f>
        <v>0.25081999999999999</v>
      </c>
      <c r="S548" s="125">
        <v>0</v>
      </c>
      <c r="T548" s="126">
        <f>S548*H548</f>
        <v>0</v>
      </c>
      <c r="AR548" s="9" t="s">
        <v>739</v>
      </c>
      <c r="AT548" s="9" t="s">
        <v>1259</v>
      </c>
      <c r="AU548" s="9" t="s">
        <v>67</v>
      </c>
      <c r="AY548" s="9" t="s">
        <v>105</v>
      </c>
      <c r="BE548" s="127">
        <f>IF(N548="základní",J548,0)</f>
        <v>16300</v>
      </c>
      <c r="BF548" s="127">
        <f>IF(N548="snížená",J548,0)</f>
        <v>0</v>
      </c>
      <c r="BG548" s="127">
        <f>IF(N548="zákl. přenesená",J548,0)</f>
        <v>0</v>
      </c>
      <c r="BH548" s="127">
        <f>IF(N548="sníž. přenesená",J548,0)</f>
        <v>0</v>
      </c>
      <c r="BI548" s="127">
        <f>IF(N548="nulová",J548,0)</f>
        <v>0</v>
      </c>
      <c r="BJ548" s="9" t="s">
        <v>75</v>
      </c>
      <c r="BK548" s="127">
        <f>ROUND(I548*H548,2)</f>
        <v>16300</v>
      </c>
      <c r="BL548" s="9" t="s">
        <v>739</v>
      </c>
      <c r="BM548" s="9" t="s">
        <v>1278</v>
      </c>
    </row>
    <row r="549" spans="2:65" s="1" customFormat="1" ht="11.25">
      <c r="B549" s="23"/>
      <c r="C549" s="24"/>
      <c r="D549" s="128" t="s">
        <v>107</v>
      </c>
      <c r="E549" s="24"/>
      <c r="F549" s="129" t="s">
        <v>1277</v>
      </c>
      <c r="G549" s="24"/>
      <c r="H549" s="24"/>
      <c r="I549" s="24"/>
      <c r="J549" s="24"/>
      <c r="K549" s="24"/>
      <c r="L549" s="27"/>
      <c r="M549" s="130"/>
      <c r="N549" s="50"/>
      <c r="O549" s="50"/>
      <c r="P549" s="50"/>
      <c r="Q549" s="50"/>
      <c r="R549" s="50"/>
      <c r="S549" s="50"/>
      <c r="T549" s="51"/>
      <c r="AT549" s="9" t="s">
        <v>107</v>
      </c>
      <c r="AU549" s="9" t="s">
        <v>67</v>
      </c>
    </row>
    <row r="550" spans="2:65" s="1" customFormat="1" ht="22.5" customHeight="1">
      <c r="B550" s="23"/>
      <c r="C550" s="131" t="s">
        <v>1279</v>
      </c>
      <c r="D550" s="131" t="s">
        <v>1259</v>
      </c>
      <c r="E550" s="132" t="s">
        <v>1280</v>
      </c>
      <c r="F550" s="133" t="s">
        <v>1281</v>
      </c>
      <c r="G550" s="134" t="s">
        <v>136</v>
      </c>
      <c r="H550" s="135">
        <v>1</v>
      </c>
      <c r="I550" s="136">
        <v>17200</v>
      </c>
      <c r="J550" s="136">
        <f>ROUND(I550*H550,2)</f>
        <v>17200</v>
      </c>
      <c r="K550" s="133" t="s">
        <v>103</v>
      </c>
      <c r="L550" s="137"/>
      <c r="M550" s="138" t="s">
        <v>1</v>
      </c>
      <c r="N550" s="139" t="s">
        <v>38</v>
      </c>
      <c r="O550" s="125">
        <v>0</v>
      </c>
      <c r="P550" s="125">
        <f>O550*H550</f>
        <v>0</v>
      </c>
      <c r="Q550" s="125">
        <v>0.28093000000000001</v>
      </c>
      <c r="R550" s="125">
        <f>Q550*H550</f>
        <v>0.28093000000000001</v>
      </c>
      <c r="S550" s="125">
        <v>0</v>
      </c>
      <c r="T550" s="126">
        <f>S550*H550</f>
        <v>0</v>
      </c>
      <c r="AR550" s="9" t="s">
        <v>739</v>
      </c>
      <c r="AT550" s="9" t="s">
        <v>1259</v>
      </c>
      <c r="AU550" s="9" t="s">
        <v>67</v>
      </c>
      <c r="AY550" s="9" t="s">
        <v>105</v>
      </c>
      <c r="BE550" s="127">
        <f>IF(N550="základní",J550,0)</f>
        <v>17200</v>
      </c>
      <c r="BF550" s="127">
        <f>IF(N550="snížená",J550,0)</f>
        <v>0</v>
      </c>
      <c r="BG550" s="127">
        <f>IF(N550="zákl. přenesená",J550,0)</f>
        <v>0</v>
      </c>
      <c r="BH550" s="127">
        <f>IF(N550="sníž. přenesená",J550,0)</f>
        <v>0</v>
      </c>
      <c r="BI550" s="127">
        <f>IF(N550="nulová",J550,0)</f>
        <v>0</v>
      </c>
      <c r="BJ550" s="9" t="s">
        <v>75</v>
      </c>
      <c r="BK550" s="127">
        <f>ROUND(I550*H550,2)</f>
        <v>17200</v>
      </c>
      <c r="BL550" s="9" t="s">
        <v>739</v>
      </c>
      <c r="BM550" s="9" t="s">
        <v>1282</v>
      </c>
    </row>
    <row r="551" spans="2:65" s="1" customFormat="1" ht="11.25">
      <c r="B551" s="23"/>
      <c r="C551" s="24"/>
      <c r="D551" s="128" t="s">
        <v>107</v>
      </c>
      <c r="E551" s="24"/>
      <c r="F551" s="129" t="s">
        <v>1281</v>
      </c>
      <c r="G551" s="24"/>
      <c r="H551" s="24"/>
      <c r="I551" s="24"/>
      <c r="J551" s="24"/>
      <c r="K551" s="24"/>
      <c r="L551" s="27"/>
      <c r="M551" s="130"/>
      <c r="N551" s="50"/>
      <c r="O551" s="50"/>
      <c r="P551" s="50"/>
      <c r="Q551" s="50"/>
      <c r="R551" s="50"/>
      <c r="S551" s="50"/>
      <c r="T551" s="51"/>
      <c r="AT551" s="9" t="s">
        <v>107</v>
      </c>
      <c r="AU551" s="9" t="s">
        <v>67</v>
      </c>
    </row>
    <row r="552" spans="2:65" s="1" customFormat="1" ht="22.5" customHeight="1">
      <c r="B552" s="23"/>
      <c r="C552" s="131" t="s">
        <v>1283</v>
      </c>
      <c r="D552" s="131" t="s">
        <v>1259</v>
      </c>
      <c r="E552" s="132" t="s">
        <v>1284</v>
      </c>
      <c r="F552" s="133" t="s">
        <v>1285</v>
      </c>
      <c r="G552" s="134" t="s">
        <v>136</v>
      </c>
      <c r="H552" s="135">
        <v>1</v>
      </c>
      <c r="I552" s="136">
        <v>18000</v>
      </c>
      <c r="J552" s="136">
        <f>ROUND(I552*H552,2)</f>
        <v>18000</v>
      </c>
      <c r="K552" s="133" t="s">
        <v>103</v>
      </c>
      <c r="L552" s="137"/>
      <c r="M552" s="138" t="s">
        <v>1</v>
      </c>
      <c r="N552" s="139" t="s">
        <v>38</v>
      </c>
      <c r="O552" s="125">
        <v>0</v>
      </c>
      <c r="P552" s="125">
        <f>O552*H552</f>
        <v>0</v>
      </c>
      <c r="Q552" s="125">
        <v>0.31102999999999997</v>
      </c>
      <c r="R552" s="125">
        <f>Q552*H552</f>
        <v>0.31102999999999997</v>
      </c>
      <c r="S552" s="125">
        <v>0</v>
      </c>
      <c r="T552" s="126">
        <f>S552*H552</f>
        <v>0</v>
      </c>
      <c r="AR552" s="9" t="s">
        <v>739</v>
      </c>
      <c r="AT552" s="9" t="s">
        <v>1259</v>
      </c>
      <c r="AU552" s="9" t="s">
        <v>67</v>
      </c>
      <c r="AY552" s="9" t="s">
        <v>105</v>
      </c>
      <c r="BE552" s="127">
        <f>IF(N552="základní",J552,0)</f>
        <v>18000</v>
      </c>
      <c r="BF552" s="127">
        <f>IF(N552="snížená",J552,0)</f>
        <v>0</v>
      </c>
      <c r="BG552" s="127">
        <f>IF(N552="zákl. přenesená",J552,0)</f>
        <v>0</v>
      </c>
      <c r="BH552" s="127">
        <f>IF(N552="sníž. přenesená",J552,0)</f>
        <v>0</v>
      </c>
      <c r="BI552" s="127">
        <f>IF(N552="nulová",J552,0)</f>
        <v>0</v>
      </c>
      <c r="BJ552" s="9" t="s">
        <v>75</v>
      </c>
      <c r="BK552" s="127">
        <f>ROUND(I552*H552,2)</f>
        <v>18000</v>
      </c>
      <c r="BL552" s="9" t="s">
        <v>739</v>
      </c>
      <c r="BM552" s="9" t="s">
        <v>1286</v>
      </c>
    </row>
    <row r="553" spans="2:65" s="1" customFormat="1" ht="11.25">
      <c r="B553" s="23"/>
      <c r="C553" s="24"/>
      <c r="D553" s="128" t="s">
        <v>107</v>
      </c>
      <c r="E553" s="24"/>
      <c r="F553" s="129" t="s">
        <v>1285</v>
      </c>
      <c r="G553" s="24"/>
      <c r="H553" s="24"/>
      <c r="I553" s="24"/>
      <c r="J553" s="24"/>
      <c r="K553" s="24"/>
      <c r="L553" s="27"/>
      <c r="M553" s="130"/>
      <c r="N553" s="50"/>
      <c r="O553" s="50"/>
      <c r="P553" s="50"/>
      <c r="Q553" s="50"/>
      <c r="R553" s="50"/>
      <c r="S553" s="50"/>
      <c r="T553" s="51"/>
      <c r="AT553" s="9" t="s">
        <v>107</v>
      </c>
      <c r="AU553" s="9" t="s">
        <v>67</v>
      </c>
    </row>
    <row r="554" spans="2:65" s="1" customFormat="1" ht="22.5" customHeight="1">
      <c r="B554" s="23"/>
      <c r="C554" s="131" t="s">
        <v>1287</v>
      </c>
      <c r="D554" s="131" t="s">
        <v>1259</v>
      </c>
      <c r="E554" s="132" t="s">
        <v>1288</v>
      </c>
      <c r="F554" s="133" t="s">
        <v>1289</v>
      </c>
      <c r="G554" s="134" t="s">
        <v>136</v>
      </c>
      <c r="H554" s="135">
        <v>1</v>
      </c>
      <c r="I554" s="136">
        <v>18800</v>
      </c>
      <c r="J554" s="136">
        <f>ROUND(I554*H554,2)</f>
        <v>18800</v>
      </c>
      <c r="K554" s="133" t="s">
        <v>103</v>
      </c>
      <c r="L554" s="137"/>
      <c r="M554" s="138" t="s">
        <v>1</v>
      </c>
      <c r="N554" s="139" t="s">
        <v>38</v>
      </c>
      <c r="O554" s="125">
        <v>0</v>
      </c>
      <c r="P554" s="125">
        <f>O554*H554</f>
        <v>0</v>
      </c>
      <c r="Q554" s="125">
        <v>0.34114</v>
      </c>
      <c r="R554" s="125">
        <f>Q554*H554</f>
        <v>0.34114</v>
      </c>
      <c r="S554" s="125">
        <v>0</v>
      </c>
      <c r="T554" s="126">
        <f>S554*H554</f>
        <v>0</v>
      </c>
      <c r="AR554" s="9" t="s">
        <v>739</v>
      </c>
      <c r="AT554" s="9" t="s">
        <v>1259</v>
      </c>
      <c r="AU554" s="9" t="s">
        <v>67</v>
      </c>
      <c r="AY554" s="9" t="s">
        <v>105</v>
      </c>
      <c r="BE554" s="127">
        <f>IF(N554="základní",J554,0)</f>
        <v>18800</v>
      </c>
      <c r="BF554" s="127">
        <f>IF(N554="snížená",J554,0)</f>
        <v>0</v>
      </c>
      <c r="BG554" s="127">
        <f>IF(N554="zákl. přenesená",J554,0)</f>
        <v>0</v>
      </c>
      <c r="BH554" s="127">
        <f>IF(N554="sníž. přenesená",J554,0)</f>
        <v>0</v>
      </c>
      <c r="BI554" s="127">
        <f>IF(N554="nulová",J554,0)</f>
        <v>0</v>
      </c>
      <c r="BJ554" s="9" t="s">
        <v>75</v>
      </c>
      <c r="BK554" s="127">
        <f>ROUND(I554*H554,2)</f>
        <v>18800</v>
      </c>
      <c r="BL554" s="9" t="s">
        <v>739</v>
      </c>
      <c r="BM554" s="9" t="s">
        <v>1290</v>
      </c>
    </row>
    <row r="555" spans="2:65" s="1" customFormat="1" ht="11.25">
      <c r="B555" s="23"/>
      <c r="C555" s="24"/>
      <c r="D555" s="128" t="s">
        <v>107</v>
      </c>
      <c r="E555" s="24"/>
      <c r="F555" s="129" t="s">
        <v>1289</v>
      </c>
      <c r="G555" s="24"/>
      <c r="H555" s="24"/>
      <c r="I555" s="24"/>
      <c r="J555" s="24"/>
      <c r="K555" s="24"/>
      <c r="L555" s="27"/>
      <c r="M555" s="130"/>
      <c r="N555" s="50"/>
      <c r="O555" s="50"/>
      <c r="P555" s="50"/>
      <c r="Q555" s="50"/>
      <c r="R555" s="50"/>
      <c r="S555" s="50"/>
      <c r="T555" s="51"/>
      <c r="AT555" s="9" t="s">
        <v>107</v>
      </c>
      <c r="AU555" s="9" t="s">
        <v>67</v>
      </c>
    </row>
    <row r="556" spans="2:65" s="1" customFormat="1" ht="22.5" customHeight="1">
      <c r="B556" s="23"/>
      <c r="C556" s="131" t="s">
        <v>1291</v>
      </c>
      <c r="D556" s="131" t="s">
        <v>1259</v>
      </c>
      <c r="E556" s="132" t="s">
        <v>1292</v>
      </c>
      <c r="F556" s="133" t="s">
        <v>1293</v>
      </c>
      <c r="G556" s="134" t="s">
        <v>102</v>
      </c>
      <c r="H556" s="135">
        <v>1</v>
      </c>
      <c r="I556" s="136">
        <v>5170</v>
      </c>
      <c r="J556" s="136">
        <f>ROUND(I556*H556,2)</f>
        <v>5170</v>
      </c>
      <c r="K556" s="133" t="s">
        <v>103</v>
      </c>
      <c r="L556" s="137"/>
      <c r="M556" s="138" t="s">
        <v>1</v>
      </c>
      <c r="N556" s="139" t="s">
        <v>38</v>
      </c>
      <c r="O556" s="125">
        <v>0</v>
      </c>
      <c r="P556" s="125">
        <f>O556*H556</f>
        <v>0</v>
      </c>
      <c r="Q556" s="125">
        <v>6.021E-2</v>
      </c>
      <c r="R556" s="125">
        <f>Q556*H556</f>
        <v>6.021E-2</v>
      </c>
      <c r="S556" s="125">
        <v>0</v>
      </c>
      <c r="T556" s="126">
        <f>S556*H556</f>
        <v>0</v>
      </c>
      <c r="AR556" s="9" t="s">
        <v>739</v>
      </c>
      <c r="AT556" s="9" t="s">
        <v>1259</v>
      </c>
      <c r="AU556" s="9" t="s">
        <v>67</v>
      </c>
      <c r="AY556" s="9" t="s">
        <v>105</v>
      </c>
      <c r="BE556" s="127">
        <f>IF(N556="základní",J556,0)</f>
        <v>5170</v>
      </c>
      <c r="BF556" s="127">
        <f>IF(N556="snížená",J556,0)</f>
        <v>0</v>
      </c>
      <c r="BG556" s="127">
        <f>IF(N556="zákl. přenesená",J556,0)</f>
        <v>0</v>
      </c>
      <c r="BH556" s="127">
        <f>IF(N556="sníž. přenesená",J556,0)</f>
        <v>0</v>
      </c>
      <c r="BI556" s="127">
        <f>IF(N556="nulová",J556,0)</f>
        <v>0</v>
      </c>
      <c r="BJ556" s="9" t="s">
        <v>75</v>
      </c>
      <c r="BK556" s="127">
        <f>ROUND(I556*H556,2)</f>
        <v>5170</v>
      </c>
      <c r="BL556" s="9" t="s">
        <v>739</v>
      </c>
      <c r="BM556" s="9" t="s">
        <v>1294</v>
      </c>
    </row>
    <row r="557" spans="2:65" s="1" customFormat="1" ht="11.25">
      <c r="B557" s="23"/>
      <c r="C557" s="24"/>
      <c r="D557" s="128" t="s">
        <v>107</v>
      </c>
      <c r="E557" s="24"/>
      <c r="F557" s="129" t="s">
        <v>1293</v>
      </c>
      <c r="G557" s="24"/>
      <c r="H557" s="24"/>
      <c r="I557" s="24"/>
      <c r="J557" s="24"/>
      <c r="K557" s="24"/>
      <c r="L557" s="27"/>
      <c r="M557" s="130"/>
      <c r="N557" s="50"/>
      <c r="O557" s="50"/>
      <c r="P557" s="50"/>
      <c r="Q557" s="50"/>
      <c r="R557" s="50"/>
      <c r="S557" s="50"/>
      <c r="T557" s="51"/>
      <c r="AT557" s="9" t="s">
        <v>107</v>
      </c>
      <c r="AU557" s="9" t="s">
        <v>67</v>
      </c>
    </row>
    <row r="558" spans="2:65" s="1" customFormat="1" ht="22.5" customHeight="1">
      <c r="B558" s="23"/>
      <c r="C558" s="131" t="s">
        <v>1295</v>
      </c>
      <c r="D558" s="131" t="s">
        <v>1259</v>
      </c>
      <c r="E558" s="132" t="s">
        <v>1296</v>
      </c>
      <c r="F558" s="133" t="s">
        <v>1297</v>
      </c>
      <c r="G558" s="134" t="s">
        <v>102</v>
      </c>
      <c r="H558" s="135">
        <v>1</v>
      </c>
      <c r="I558" s="136">
        <v>5170</v>
      </c>
      <c r="J558" s="136">
        <f>ROUND(I558*H558,2)</f>
        <v>5170</v>
      </c>
      <c r="K558" s="133" t="s">
        <v>103</v>
      </c>
      <c r="L558" s="137"/>
      <c r="M558" s="138" t="s">
        <v>1</v>
      </c>
      <c r="N558" s="139" t="s">
        <v>38</v>
      </c>
      <c r="O558" s="125">
        <v>0</v>
      </c>
      <c r="P558" s="125">
        <f>O558*H558</f>
        <v>0</v>
      </c>
      <c r="Q558" s="125">
        <v>6.021E-2</v>
      </c>
      <c r="R558" s="125">
        <f>Q558*H558</f>
        <v>6.021E-2</v>
      </c>
      <c r="S558" s="125">
        <v>0</v>
      </c>
      <c r="T558" s="126">
        <f>S558*H558</f>
        <v>0</v>
      </c>
      <c r="AR558" s="9" t="s">
        <v>739</v>
      </c>
      <c r="AT558" s="9" t="s">
        <v>1259</v>
      </c>
      <c r="AU558" s="9" t="s">
        <v>67</v>
      </c>
      <c r="AY558" s="9" t="s">
        <v>105</v>
      </c>
      <c r="BE558" s="127">
        <f>IF(N558="základní",J558,0)</f>
        <v>5170</v>
      </c>
      <c r="BF558" s="127">
        <f>IF(N558="snížená",J558,0)</f>
        <v>0</v>
      </c>
      <c r="BG558" s="127">
        <f>IF(N558="zákl. přenesená",J558,0)</f>
        <v>0</v>
      </c>
      <c r="BH558" s="127">
        <f>IF(N558="sníž. přenesená",J558,0)</f>
        <v>0</v>
      </c>
      <c r="BI558" s="127">
        <f>IF(N558="nulová",J558,0)</f>
        <v>0</v>
      </c>
      <c r="BJ558" s="9" t="s">
        <v>75</v>
      </c>
      <c r="BK558" s="127">
        <f>ROUND(I558*H558,2)</f>
        <v>5170</v>
      </c>
      <c r="BL558" s="9" t="s">
        <v>739</v>
      </c>
      <c r="BM558" s="9" t="s">
        <v>1298</v>
      </c>
    </row>
    <row r="559" spans="2:65" s="1" customFormat="1" ht="11.25">
      <c r="B559" s="23"/>
      <c r="C559" s="24"/>
      <c r="D559" s="128" t="s">
        <v>107</v>
      </c>
      <c r="E559" s="24"/>
      <c r="F559" s="129" t="s">
        <v>1297</v>
      </c>
      <c r="G559" s="24"/>
      <c r="H559" s="24"/>
      <c r="I559" s="24"/>
      <c r="J559" s="24"/>
      <c r="K559" s="24"/>
      <c r="L559" s="27"/>
      <c r="M559" s="130"/>
      <c r="N559" s="50"/>
      <c r="O559" s="50"/>
      <c r="P559" s="50"/>
      <c r="Q559" s="50"/>
      <c r="R559" s="50"/>
      <c r="S559" s="50"/>
      <c r="T559" s="51"/>
      <c r="AT559" s="9" t="s">
        <v>107</v>
      </c>
      <c r="AU559" s="9" t="s">
        <v>67</v>
      </c>
    </row>
    <row r="560" spans="2:65" s="1" customFormat="1" ht="22.5" customHeight="1">
      <c r="B560" s="23"/>
      <c r="C560" s="131" t="s">
        <v>1299</v>
      </c>
      <c r="D560" s="131" t="s">
        <v>1259</v>
      </c>
      <c r="E560" s="132" t="s">
        <v>1300</v>
      </c>
      <c r="F560" s="133" t="s">
        <v>1301</v>
      </c>
      <c r="G560" s="134" t="s">
        <v>136</v>
      </c>
      <c r="H560" s="135">
        <v>1</v>
      </c>
      <c r="I560" s="136">
        <v>20200</v>
      </c>
      <c r="J560" s="136">
        <f>ROUND(I560*H560,2)</f>
        <v>20200</v>
      </c>
      <c r="K560" s="133" t="s">
        <v>103</v>
      </c>
      <c r="L560" s="137"/>
      <c r="M560" s="138" t="s">
        <v>1</v>
      </c>
      <c r="N560" s="139" t="s">
        <v>38</v>
      </c>
      <c r="O560" s="125">
        <v>0</v>
      </c>
      <c r="P560" s="125">
        <f>O560*H560</f>
        <v>0</v>
      </c>
      <c r="Q560" s="125">
        <v>0.34114</v>
      </c>
      <c r="R560" s="125">
        <f>Q560*H560</f>
        <v>0.34114</v>
      </c>
      <c r="S560" s="125">
        <v>0</v>
      </c>
      <c r="T560" s="126">
        <f>S560*H560</f>
        <v>0</v>
      </c>
      <c r="AR560" s="9" t="s">
        <v>739</v>
      </c>
      <c r="AT560" s="9" t="s">
        <v>1259</v>
      </c>
      <c r="AU560" s="9" t="s">
        <v>67</v>
      </c>
      <c r="AY560" s="9" t="s">
        <v>105</v>
      </c>
      <c r="BE560" s="127">
        <f>IF(N560="základní",J560,0)</f>
        <v>20200</v>
      </c>
      <c r="BF560" s="127">
        <f>IF(N560="snížená",J560,0)</f>
        <v>0</v>
      </c>
      <c r="BG560" s="127">
        <f>IF(N560="zákl. přenesená",J560,0)</f>
        <v>0</v>
      </c>
      <c r="BH560" s="127">
        <f>IF(N560="sníž. přenesená",J560,0)</f>
        <v>0</v>
      </c>
      <c r="BI560" s="127">
        <f>IF(N560="nulová",J560,0)</f>
        <v>0</v>
      </c>
      <c r="BJ560" s="9" t="s">
        <v>75</v>
      </c>
      <c r="BK560" s="127">
        <f>ROUND(I560*H560,2)</f>
        <v>20200</v>
      </c>
      <c r="BL560" s="9" t="s">
        <v>739</v>
      </c>
      <c r="BM560" s="9" t="s">
        <v>1302</v>
      </c>
    </row>
    <row r="561" spans="2:65" s="1" customFormat="1" ht="11.25">
      <c r="B561" s="23"/>
      <c r="C561" s="24"/>
      <c r="D561" s="128" t="s">
        <v>107</v>
      </c>
      <c r="E561" s="24"/>
      <c r="F561" s="129" t="s">
        <v>1301</v>
      </c>
      <c r="G561" s="24"/>
      <c r="H561" s="24"/>
      <c r="I561" s="24"/>
      <c r="J561" s="24"/>
      <c r="K561" s="24"/>
      <c r="L561" s="27"/>
      <c r="M561" s="130"/>
      <c r="N561" s="50"/>
      <c r="O561" s="50"/>
      <c r="P561" s="50"/>
      <c r="Q561" s="50"/>
      <c r="R561" s="50"/>
      <c r="S561" s="50"/>
      <c r="T561" s="51"/>
      <c r="AT561" s="9" t="s">
        <v>107</v>
      </c>
      <c r="AU561" s="9" t="s">
        <v>67</v>
      </c>
    </row>
    <row r="562" spans="2:65" s="1" customFormat="1" ht="22.5" customHeight="1">
      <c r="B562" s="23"/>
      <c r="C562" s="131" t="s">
        <v>1303</v>
      </c>
      <c r="D562" s="131" t="s">
        <v>1259</v>
      </c>
      <c r="E562" s="132" t="s">
        <v>1304</v>
      </c>
      <c r="F562" s="133" t="s">
        <v>1305</v>
      </c>
      <c r="G562" s="134" t="s">
        <v>136</v>
      </c>
      <c r="H562" s="135">
        <v>1</v>
      </c>
      <c r="I562" s="136">
        <v>15200</v>
      </c>
      <c r="J562" s="136">
        <f>ROUND(I562*H562,2)</f>
        <v>15200</v>
      </c>
      <c r="K562" s="133" t="s">
        <v>103</v>
      </c>
      <c r="L562" s="137"/>
      <c r="M562" s="138" t="s">
        <v>1</v>
      </c>
      <c r="N562" s="139" t="s">
        <v>38</v>
      </c>
      <c r="O562" s="125">
        <v>0</v>
      </c>
      <c r="P562" s="125">
        <f>O562*H562</f>
        <v>0</v>
      </c>
      <c r="Q562" s="125">
        <v>0.2195</v>
      </c>
      <c r="R562" s="125">
        <f>Q562*H562</f>
        <v>0.2195</v>
      </c>
      <c r="S562" s="125">
        <v>0</v>
      </c>
      <c r="T562" s="126">
        <f>S562*H562</f>
        <v>0</v>
      </c>
      <c r="AR562" s="9" t="s">
        <v>739</v>
      </c>
      <c r="AT562" s="9" t="s">
        <v>1259</v>
      </c>
      <c r="AU562" s="9" t="s">
        <v>67</v>
      </c>
      <c r="AY562" s="9" t="s">
        <v>105</v>
      </c>
      <c r="BE562" s="127">
        <f>IF(N562="základní",J562,0)</f>
        <v>15200</v>
      </c>
      <c r="BF562" s="127">
        <f>IF(N562="snížená",J562,0)</f>
        <v>0</v>
      </c>
      <c r="BG562" s="127">
        <f>IF(N562="zákl. přenesená",J562,0)</f>
        <v>0</v>
      </c>
      <c r="BH562" s="127">
        <f>IF(N562="sníž. přenesená",J562,0)</f>
        <v>0</v>
      </c>
      <c r="BI562" s="127">
        <f>IF(N562="nulová",J562,0)</f>
        <v>0</v>
      </c>
      <c r="BJ562" s="9" t="s">
        <v>75</v>
      </c>
      <c r="BK562" s="127">
        <f>ROUND(I562*H562,2)</f>
        <v>15200</v>
      </c>
      <c r="BL562" s="9" t="s">
        <v>739</v>
      </c>
      <c r="BM562" s="9" t="s">
        <v>1306</v>
      </c>
    </row>
    <row r="563" spans="2:65" s="1" customFormat="1" ht="11.25">
      <c r="B563" s="23"/>
      <c r="C563" s="24"/>
      <c r="D563" s="128" t="s">
        <v>107</v>
      </c>
      <c r="E563" s="24"/>
      <c r="F563" s="129" t="s">
        <v>1305</v>
      </c>
      <c r="G563" s="24"/>
      <c r="H563" s="24"/>
      <c r="I563" s="24"/>
      <c r="J563" s="24"/>
      <c r="K563" s="24"/>
      <c r="L563" s="27"/>
      <c r="M563" s="130"/>
      <c r="N563" s="50"/>
      <c r="O563" s="50"/>
      <c r="P563" s="50"/>
      <c r="Q563" s="50"/>
      <c r="R563" s="50"/>
      <c r="S563" s="50"/>
      <c r="T563" s="51"/>
      <c r="AT563" s="9" t="s">
        <v>107</v>
      </c>
      <c r="AU563" s="9" t="s">
        <v>67</v>
      </c>
    </row>
    <row r="564" spans="2:65" s="1" customFormat="1" ht="22.5" customHeight="1">
      <c r="B564" s="23"/>
      <c r="C564" s="131" t="s">
        <v>1307</v>
      </c>
      <c r="D564" s="131" t="s">
        <v>1259</v>
      </c>
      <c r="E564" s="132" t="s">
        <v>1308</v>
      </c>
      <c r="F564" s="133" t="s">
        <v>1309</v>
      </c>
      <c r="G564" s="134" t="s">
        <v>136</v>
      </c>
      <c r="H564" s="135">
        <v>1</v>
      </c>
      <c r="I564" s="136">
        <v>15900</v>
      </c>
      <c r="J564" s="136">
        <f>ROUND(I564*H564,2)</f>
        <v>15900</v>
      </c>
      <c r="K564" s="133" t="s">
        <v>103</v>
      </c>
      <c r="L564" s="137"/>
      <c r="M564" s="138" t="s">
        <v>1</v>
      </c>
      <c r="N564" s="139" t="s">
        <v>38</v>
      </c>
      <c r="O564" s="125">
        <v>0</v>
      </c>
      <c r="P564" s="125">
        <f>O564*H564</f>
        <v>0</v>
      </c>
      <c r="Q564" s="125">
        <v>0.24418999999999999</v>
      </c>
      <c r="R564" s="125">
        <f>Q564*H564</f>
        <v>0.24418999999999999</v>
      </c>
      <c r="S564" s="125">
        <v>0</v>
      </c>
      <c r="T564" s="126">
        <f>S564*H564</f>
        <v>0</v>
      </c>
      <c r="AR564" s="9" t="s">
        <v>739</v>
      </c>
      <c r="AT564" s="9" t="s">
        <v>1259</v>
      </c>
      <c r="AU564" s="9" t="s">
        <v>67</v>
      </c>
      <c r="AY564" s="9" t="s">
        <v>105</v>
      </c>
      <c r="BE564" s="127">
        <f>IF(N564="základní",J564,0)</f>
        <v>15900</v>
      </c>
      <c r="BF564" s="127">
        <f>IF(N564="snížená",J564,0)</f>
        <v>0</v>
      </c>
      <c r="BG564" s="127">
        <f>IF(N564="zákl. přenesená",J564,0)</f>
        <v>0</v>
      </c>
      <c r="BH564" s="127">
        <f>IF(N564="sníž. přenesená",J564,0)</f>
        <v>0</v>
      </c>
      <c r="BI564" s="127">
        <f>IF(N564="nulová",J564,0)</f>
        <v>0</v>
      </c>
      <c r="BJ564" s="9" t="s">
        <v>75</v>
      </c>
      <c r="BK564" s="127">
        <f>ROUND(I564*H564,2)</f>
        <v>15900</v>
      </c>
      <c r="BL564" s="9" t="s">
        <v>739</v>
      </c>
      <c r="BM564" s="9" t="s">
        <v>1310</v>
      </c>
    </row>
    <row r="565" spans="2:65" s="1" customFormat="1" ht="11.25">
      <c r="B565" s="23"/>
      <c r="C565" s="24"/>
      <c r="D565" s="128" t="s">
        <v>107</v>
      </c>
      <c r="E565" s="24"/>
      <c r="F565" s="129" t="s">
        <v>1309</v>
      </c>
      <c r="G565" s="24"/>
      <c r="H565" s="24"/>
      <c r="I565" s="24"/>
      <c r="J565" s="24"/>
      <c r="K565" s="24"/>
      <c r="L565" s="27"/>
      <c r="M565" s="130"/>
      <c r="N565" s="50"/>
      <c r="O565" s="50"/>
      <c r="P565" s="50"/>
      <c r="Q565" s="50"/>
      <c r="R565" s="50"/>
      <c r="S565" s="50"/>
      <c r="T565" s="51"/>
      <c r="AT565" s="9" t="s">
        <v>107</v>
      </c>
      <c r="AU565" s="9" t="s">
        <v>67</v>
      </c>
    </row>
    <row r="566" spans="2:65" s="1" customFormat="1" ht="22.5" customHeight="1">
      <c r="B566" s="23"/>
      <c r="C566" s="131" t="s">
        <v>1311</v>
      </c>
      <c r="D566" s="131" t="s">
        <v>1259</v>
      </c>
      <c r="E566" s="132" t="s">
        <v>1312</v>
      </c>
      <c r="F566" s="133" t="s">
        <v>1313</v>
      </c>
      <c r="G566" s="134" t="s">
        <v>136</v>
      </c>
      <c r="H566" s="135">
        <v>1</v>
      </c>
      <c r="I566" s="136">
        <v>16700</v>
      </c>
      <c r="J566" s="136">
        <f>ROUND(I566*H566,2)</f>
        <v>16700</v>
      </c>
      <c r="K566" s="133" t="s">
        <v>103</v>
      </c>
      <c r="L566" s="137"/>
      <c r="M566" s="138" t="s">
        <v>1</v>
      </c>
      <c r="N566" s="139" t="s">
        <v>38</v>
      </c>
      <c r="O566" s="125">
        <v>0</v>
      </c>
      <c r="P566" s="125">
        <f>O566*H566</f>
        <v>0</v>
      </c>
      <c r="Q566" s="125">
        <v>0.26889000000000002</v>
      </c>
      <c r="R566" s="125">
        <f>Q566*H566</f>
        <v>0.26889000000000002</v>
      </c>
      <c r="S566" s="125">
        <v>0</v>
      </c>
      <c r="T566" s="126">
        <f>S566*H566</f>
        <v>0</v>
      </c>
      <c r="AR566" s="9" t="s">
        <v>739</v>
      </c>
      <c r="AT566" s="9" t="s">
        <v>1259</v>
      </c>
      <c r="AU566" s="9" t="s">
        <v>67</v>
      </c>
      <c r="AY566" s="9" t="s">
        <v>105</v>
      </c>
      <c r="BE566" s="127">
        <f>IF(N566="základní",J566,0)</f>
        <v>16700</v>
      </c>
      <c r="BF566" s="127">
        <f>IF(N566="snížená",J566,0)</f>
        <v>0</v>
      </c>
      <c r="BG566" s="127">
        <f>IF(N566="zákl. přenesená",J566,0)</f>
        <v>0</v>
      </c>
      <c r="BH566" s="127">
        <f>IF(N566="sníž. přenesená",J566,0)</f>
        <v>0</v>
      </c>
      <c r="BI566" s="127">
        <f>IF(N566="nulová",J566,0)</f>
        <v>0</v>
      </c>
      <c r="BJ566" s="9" t="s">
        <v>75</v>
      </c>
      <c r="BK566" s="127">
        <f>ROUND(I566*H566,2)</f>
        <v>16700</v>
      </c>
      <c r="BL566" s="9" t="s">
        <v>739</v>
      </c>
      <c r="BM566" s="9" t="s">
        <v>1314</v>
      </c>
    </row>
    <row r="567" spans="2:65" s="1" customFormat="1" ht="11.25">
      <c r="B567" s="23"/>
      <c r="C567" s="24"/>
      <c r="D567" s="128" t="s">
        <v>107</v>
      </c>
      <c r="E567" s="24"/>
      <c r="F567" s="129" t="s">
        <v>1313</v>
      </c>
      <c r="G567" s="24"/>
      <c r="H567" s="24"/>
      <c r="I567" s="24"/>
      <c r="J567" s="24"/>
      <c r="K567" s="24"/>
      <c r="L567" s="27"/>
      <c r="M567" s="130"/>
      <c r="N567" s="50"/>
      <c r="O567" s="50"/>
      <c r="P567" s="50"/>
      <c r="Q567" s="50"/>
      <c r="R567" s="50"/>
      <c r="S567" s="50"/>
      <c r="T567" s="51"/>
      <c r="AT567" s="9" t="s">
        <v>107</v>
      </c>
      <c r="AU567" s="9" t="s">
        <v>67</v>
      </c>
    </row>
    <row r="568" spans="2:65" s="1" customFormat="1" ht="22.5" customHeight="1">
      <c r="B568" s="23"/>
      <c r="C568" s="131" t="s">
        <v>1315</v>
      </c>
      <c r="D568" s="131" t="s">
        <v>1259</v>
      </c>
      <c r="E568" s="132" t="s">
        <v>1316</v>
      </c>
      <c r="F568" s="133" t="s">
        <v>1317</v>
      </c>
      <c r="G568" s="134" t="s">
        <v>136</v>
      </c>
      <c r="H568" s="135">
        <v>1</v>
      </c>
      <c r="I568" s="136">
        <v>17400</v>
      </c>
      <c r="J568" s="136">
        <f>ROUND(I568*H568,2)</f>
        <v>17400</v>
      </c>
      <c r="K568" s="133" t="s">
        <v>103</v>
      </c>
      <c r="L568" s="137"/>
      <c r="M568" s="138" t="s">
        <v>1</v>
      </c>
      <c r="N568" s="139" t="s">
        <v>38</v>
      </c>
      <c r="O568" s="125">
        <v>0</v>
      </c>
      <c r="P568" s="125">
        <f>O568*H568</f>
        <v>0</v>
      </c>
      <c r="Q568" s="125">
        <v>0.29358000000000001</v>
      </c>
      <c r="R568" s="125">
        <f>Q568*H568</f>
        <v>0.29358000000000001</v>
      </c>
      <c r="S568" s="125">
        <v>0</v>
      </c>
      <c r="T568" s="126">
        <f>S568*H568</f>
        <v>0</v>
      </c>
      <c r="AR568" s="9" t="s">
        <v>739</v>
      </c>
      <c r="AT568" s="9" t="s">
        <v>1259</v>
      </c>
      <c r="AU568" s="9" t="s">
        <v>67</v>
      </c>
      <c r="AY568" s="9" t="s">
        <v>105</v>
      </c>
      <c r="BE568" s="127">
        <f>IF(N568="základní",J568,0)</f>
        <v>17400</v>
      </c>
      <c r="BF568" s="127">
        <f>IF(N568="snížená",J568,0)</f>
        <v>0</v>
      </c>
      <c r="BG568" s="127">
        <f>IF(N568="zákl. přenesená",J568,0)</f>
        <v>0</v>
      </c>
      <c r="BH568" s="127">
        <f>IF(N568="sníž. přenesená",J568,0)</f>
        <v>0</v>
      </c>
      <c r="BI568" s="127">
        <f>IF(N568="nulová",J568,0)</f>
        <v>0</v>
      </c>
      <c r="BJ568" s="9" t="s">
        <v>75</v>
      </c>
      <c r="BK568" s="127">
        <f>ROUND(I568*H568,2)</f>
        <v>17400</v>
      </c>
      <c r="BL568" s="9" t="s">
        <v>739</v>
      </c>
      <c r="BM568" s="9" t="s">
        <v>1318</v>
      </c>
    </row>
    <row r="569" spans="2:65" s="1" customFormat="1" ht="11.25">
      <c r="B569" s="23"/>
      <c r="C569" s="24"/>
      <c r="D569" s="128" t="s">
        <v>107</v>
      </c>
      <c r="E569" s="24"/>
      <c r="F569" s="129" t="s">
        <v>1317</v>
      </c>
      <c r="G569" s="24"/>
      <c r="H569" s="24"/>
      <c r="I569" s="24"/>
      <c r="J569" s="24"/>
      <c r="K569" s="24"/>
      <c r="L569" s="27"/>
      <c r="M569" s="130"/>
      <c r="N569" s="50"/>
      <c r="O569" s="50"/>
      <c r="P569" s="50"/>
      <c r="Q569" s="50"/>
      <c r="R569" s="50"/>
      <c r="S569" s="50"/>
      <c r="T569" s="51"/>
      <c r="AT569" s="9" t="s">
        <v>107</v>
      </c>
      <c r="AU569" s="9" t="s">
        <v>67</v>
      </c>
    </row>
    <row r="570" spans="2:65" s="1" customFormat="1" ht="22.5" customHeight="1">
      <c r="B570" s="23"/>
      <c r="C570" s="131" t="s">
        <v>1319</v>
      </c>
      <c r="D570" s="131" t="s">
        <v>1259</v>
      </c>
      <c r="E570" s="132" t="s">
        <v>1320</v>
      </c>
      <c r="F570" s="133" t="s">
        <v>1321</v>
      </c>
      <c r="G570" s="134" t="s">
        <v>102</v>
      </c>
      <c r="H570" s="135">
        <v>1</v>
      </c>
      <c r="I570" s="136">
        <v>4350</v>
      </c>
      <c r="J570" s="136">
        <f>ROUND(I570*H570,2)</f>
        <v>4350</v>
      </c>
      <c r="K570" s="133" t="s">
        <v>103</v>
      </c>
      <c r="L570" s="137"/>
      <c r="M570" s="138" t="s">
        <v>1</v>
      </c>
      <c r="N570" s="139" t="s">
        <v>38</v>
      </c>
      <c r="O570" s="125">
        <v>0</v>
      </c>
      <c r="P570" s="125">
        <f>O570*H570</f>
        <v>0</v>
      </c>
      <c r="Q570" s="125">
        <v>4.9390000000000003E-2</v>
      </c>
      <c r="R570" s="125">
        <f>Q570*H570</f>
        <v>4.9390000000000003E-2</v>
      </c>
      <c r="S570" s="125">
        <v>0</v>
      </c>
      <c r="T570" s="126">
        <f>S570*H570</f>
        <v>0</v>
      </c>
      <c r="AR570" s="9" t="s">
        <v>739</v>
      </c>
      <c r="AT570" s="9" t="s">
        <v>1259</v>
      </c>
      <c r="AU570" s="9" t="s">
        <v>67</v>
      </c>
      <c r="AY570" s="9" t="s">
        <v>105</v>
      </c>
      <c r="BE570" s="127">
        <f>IF(N570="základní",J570,0)</f>
        <v>4350</v>
      </c>
      <c r="BF570" s="127">
        <f>IF(N570="snížená",J570,0)</f>
        <v>0</v>
      </c>
      <c r="BG570" s="127">
        <f>IF(N570="zákl. přenesená",J570,0)</f>
        <v>0</v>
      </c>
      <c r="BH570" s="127">
        <f>IF(N570="sníž. přenesená",J570,0)</f>
        <v>0</v>
      </c>
      <c r="BI570" s="127">
        <f>IF(N570="nulová",J570,0)</f>
        <v>0</v>
      </c>
      <c r="BJ570" s="9" t="s">
        <v>75</v>
      </c>
      <c r="BK570" s="127">
        <f>ROUND(I570*H570,2)</f>
        <v>4350</v>
      </c>
      <c r="BL570" s="9" t="s">
        <v>739</v>
      </c>
      <c r="BM570" s="9" t="s">
        <v>1322</v>
      </c>
    </row>
    <row r="571" spans="2:65" s="1" customFormat="1" ht="11.25">
      <c r="B571" s="23"/>
      <c r="C571" s="24"/>
      <c r="D571" s="128" t="s">
        <v>107</v>
      </c>
      <c r="E571" s="24"/>
      <c r="F571" s="129" t="s">
        <v>1321</v>
      </c>
      <c r="G571" s="24"/>
      <c r="H571" s="24"/>
      <c r="I571" s="24"/>
      <c r="J571" s="24"/>
      <c r="K571" s="24"/>
      <c r="L571" s="27"/>
      <c r="M571" s="130"/>
      <c r="N571" s="50"/>
      <c r="O571" s="50"/>
      <c r="P571" s="50"/>
      <c r="Q571" s="50"/>
      <c r="R571" s="50"/>
      <c r="S571" s="50"/>
      <c r="T571" s="51"/>
      <c r="AT571" s="9" t="s">
        <v>107</v>
      </c>
      <c r="AU571" s="9" t="s">
        <v>67</v>
      </c>
    </row>
    <row r="572" spans="2:65" s="1" customFormat="1" ht="22.5" customHeight="1">
      <c r="B572" s="23"/>
      <c r="C572" s="131" t="s">
        <v>1323</v>
      </c>
      <c r="D572" s="131" t="s">
        <v>1259</v>
      </c>
      <c r="E572" s="132" t="s">
        <v>1324</v>
      </c>
      <c r="F572" s="133" t="s">
        <v>1325</v>
      </c>
      <c r="G572" s="134" t="s">
        <v>102</v>
      </c>
      <c r="H572" s="135">
        <v>1</v>
      </c>
      <c r="I572" s="136">
        <v>4350</v>
      </c>
      <c r="J572" s="136">
        <f>ROUND(I572*H572,2)</f>
        <v>4350</v>
      </c>
      <c r="K572" s="133" t="s">
        <v>103</v>
      </c>
      <c r="L572" s="137"/>
      <c r="M572" s="138" t="s">
        <v>1</v>
      </c>
      <c r="N572" s="139" t="s">
        <v>38</v>
      </c>
      <c r="O572" s="125">
        <v>0</v>
      </c>
      <c r="P572" s="125">
        <f>O572*H572</f>
        <v>0</v>
      </c>
      <c r="Q572" s="125">
        <v>4.9390000000000003E-2</v>
      </c>
      <c r="R572" s="125">
        <f>Q572*H572</f>
        <v>4.9390000000000003E-2</v>
      </c>
      <c r="S572" s="125">
        <v>0</v>
      </c>
      <c r="T572" s="126">
        <f>S572*H572</f>
        <v>0</v>
      </c>
      <c r="AR572" s="9" t="s">
        <v>739</v>
      </c>
      <c r="AT572" s="9" t="s">
        <v>1259</v>
      </c>
      <c r="AU572" s="9" t="s">
        <v>67</v>
      </c>
      <c r="AY572" s="9" t="s">
        <v>105</v>
      </c>
      <c r="BE572" s="127">
        <f>IF(N572="základní",J572,0)</f>
        <v>4350</v>
      </c>
      <c r="BF572" s="127">
        <f>IF(N572="snížená",J572,0)</f>
        <v>0</v>
      </c>
      <c r="BG572" s="127">
        <f>IF(N572="zákl. přenesená",J572,0)</f>
        <v>0</v>
      </c>
      <c r="BH572" s="127">
        <f>IF(N572="sníž. přenesená",J572,0)</f>
        <v>0</v>
      </c>
      <c r="BI572" s="127">
        <f>IF(N572="nulová",J572,0)</f>
        <v>0</v>
      </c>
      <c r="BJ572" s="9" t="s">
        <v>75</v>
      </c>
      <c r="BK572" s="127">
        <f>ROUND(I572*H572,2)</f>
        <v>4350</v>
      </c>
      <c r="BL572" s="9" t="s">
        <v>739</v>
      </c>
      <c r="BM572" s="9" t="s">
        <v>1326</v>
      </c>
    </row>
    <row r="573" spans="2:65" s="1" customFormat="1" ht="11.25">
      <c r="B573" s="23"/>
      <c r="C573" s="24"/>
      <c r="D573" s="128" t="s">
        <v>107</v>
      </c>
      <c r="E573" s="24"/>
      <c r="F573" s="129" t="s">
        <v>1325</v>
      </c>
      <c r="G573" s="24"/>
      <c r="H573" s="24"/>
      <c r="I573" s="24"/>
      <c r="J573" s="24"/>
      <c r="K573" s="24"/>
      <c r="L573" s="27"/>
      <c r="M573" s="130"/>
      <c r="N573" s="50"/>
      <c r="O573" s="50"/>
      <c r="P573" s="50"/>
      <c r="Q573" s="50"/>
      <c r="R573" s="50"/>
      <c r="S573" s="50"/>
      <c r="T573" s="51"/>
      <c r="AT573" s="9" t="s">
        <v>107</v>
      </c>
      <c r="AU573" s="9" t="s">
        <v>67</v>
      </c>
    </row>
    <row r="574" spans="2:65" s="1" customFormat="1" ht="22.5" customHeight="1">
      <c r="B574" s="23"/>
      <c r="C574" s="131" t="s">
        <v>1327</v>
      </c>
      <c r="D574" s="131" t="s">
        <v>1259</v>
      </c>
      <c r="E574" s="132" t="s">
        <v>1328</v>
      </c>
      <c r="F574" s="133" t="s">
        <v>1329</v>
      </c>
      <c r="G574" s="134" t="s">
        <v>136</v>
      </c>
      <c r="H574" s="135">
        <v>1</v>
      </c>
      <c r="I574" s="136">
        <v>7100</v>
      </c>
      <c r="J574" s="136">
        <f>ROUND(I574*H574,2)</f>
        <v>7100</v>
      </c>
      <c r="K574" s="133" t="s">
        <v>103</v>
      </c>
      <c r="L574" s="137"/>
      <c r="M574" s="138" t="s">
        <v>1</v>
      </c>
      <c r="N574" s="139" t="s">
        <v>38</v>
      </c>
      <c r="O574" s="125">
        <v>0</v>
      </c>
      <c r="P574" s="125">
        <f>O574*H574</f>
        <v>0</v>
      </c>
      <c r="Q574" s="125">
        <v>0</v>
      </c>
      <c r="R574" s="125">
        <f>Q574*H574</f>
        <v>0</v>
      </c>
      <c r="S574" s="125">
        <v>0</v>
      </c>
      <c r="T574" s="126">
        <f>S574*H574</f>
        <v>0</v>
      </c>
      <c r="AR574" s="9" t="s">
        <v>739</v>
      </c>
      <c r="AT574" s="9" t="s">
        <v>1259</v>
      </c>
      <c r="AU574" s="9" t="s">
        <v>67</v>
      </c>
      <c r="AY574" s="9" t="s">
        <v>105</v>
      </c>
      <c r="BE574" s="127">
        <f>IF(N574="základní",J574,0)</f>
        <v>7100</v>
      </c>
      <c r="BF574" s="127">
        <f>IF(N574="snížená",J574,0)</f>
        <v>0</v>
      </c>
      <c r="BG574" s="127">
        <f>IF(N574="zákl. přenesená",J574,0)</f>
        <v>0</v>
      </c>
      <c r="BH574" s="127">
        <f>IF(N574="sníž. přenesená",J574,0)</f>
        <v>0</v>
      </c>
      <c r="BI574" s="127">
        <f>IF(N574="nulová",J574,0)</f>
        <v>0</v>
      </c>
      <c r="BJ574" s="9" t="s">
        <v>75</v>
      </c>
      <c r="BK574" s="127">
        <f>ROUND(I574*H574,2)</f>
        <v>7100</v>
      </c>
      <c r="BL574" s="9" t="s">
        <v>739</v>
      </c>
      <c r="BM574" s="9" t="s">
        <v>1330</v>
      </c>
    </row>
    <row r="575" spans="2:65" s="1" customFormat="1" ht="11.25">
      <c r="B575" s="23"/>
      <c r="C575" s="24"/>
      <c r="D575" s="128" t="s">
        <v>107</v>
      </c>
      <c r="E575" s="24"/>
      <c r="F575" s="129" t="s">
        <v>1329</v>
      </c>
      <c r="G575" s="24"/>
      <c r="H575" s="24"/>
      <c r="I575" s="24"/>
      <c r="J575" s="24"/>
      <c r="K575" s="24"/>
      <c r="L575" s="27"/>
      <c r="M575" s="130"/>
      <c r="N575" s="50"/>
      <c r="O575" s="50"/>
      <c r="P575" s="50"/>
      <c r="Q575" s="50"/>
      <c r="R575" s="50"/>
      <c r="S575" s="50"/>
      <c r="T575" s="51"/>
      <c r="AT575" s="9" t="s">
        <v>107</v>
      </c>
      <c r="AU575" s="9" t="s">
        <v>67</v>
      </c>
    </row>
    <row r="576" spans="2:65" s="1" customFormat="1" ht="22.5" customHeight="1">
      <c r="B576" s="23"/>
      <c r="C576" s="131" t="s">
        <v>1331</v>
      </c>
      <c r="D576" s="131" t="s">
        <v>1259</v>
      </c>
      <c r="E576" s="132" t="s">
        <v>1332</v>
      </c>
      <c r="F576" s="133" t="s">
        <v>1333</v>
      </c>
      <c r="G576" s="134" t="s">
        <v>136</v>
      </c>
      <c r="H576" s="135">
        <v>1</v>
      </c>
      <c r="I576" s="136">
        <v>6900</v>
      </c>
      <c r="J576" s="136">
        <f>ROUND(I576*H576,2)</f>
        <v>6900</v>
      </c>
      <c r="K576" s="133" t="s">
        <v>103</v>
      </c>
      <c r="L576" s="137"/>
      <c r="M576" s="138" t="s">
        <v>1</v>
      </c>
      <c r="N576" s="139" t="s">
        <v>38</v>
      </c>
      <c r="O576" s="125">
        <v>0</v>
      </c>
      <c r="P576" s="125">
        <f>O576*H576</f>
        <v>0</v>
      </c>
      <c r="Q576" s="125">
        <v>0</v>
      </c>
      <c r="R576" s="125">
        <f>Q576*H576</f>
        <v>0</v>
      </c>
      <c r="S576" s="125">
        <v>0</v>
      </c>
      <c r="T576" s="126">
        <f>S576*H576</f>
        <v>0</v>
      </c>
      <c r="AR576" s="9" t="s">
        <v>739</v>
      </c>
      <c r="AT576" s="9" t="s">
        <v>1259</v>
      </c>
      <c r="AU576" s="9" t="s">
        <v>67</v>
      </c>
      <c r="AY576" s="9" t="s">
        <v>105</v>
      </c>
      <c r="BE576" s="127">
        <f>IF(N576="základní",J576,0)</f>
        <v>6900</v>
      </c>
      <c r="BF576" s="127">
        <f>IF(N576="snížená",J576,0)</f>
        <v>0</v>
      </c>
      <c r="BG576" s="127">
        <f>IF(N576="zákl. přenesená",J576,0)</f>
        <v>0</v>
      </c>
      <c r="BH576" s="127">
        <f>IF(N576="sníž. přenesená",J576,0)</f>
        <v>0</v>
      </c>
      <c r="BI576" s="127">
        <f>IF(N576="nulová",J576,0)</f>
        <v>0</v>
      </c>
      <c r="BJ576" s="9" t="s">
        <v>75</v>
      </c>
      <c r="BK576" s="127">
        <f>ROUND(I576*H576,2)</f>
        <v>6900</v>
      </c>
      <c r="BL576" s="9" t="s">
        <v>739</v>
      </c>
      <c r="BM576" s="9" t="s">
        <v>1334</v>
      </c>
    </row>
    <row r="577" spans="2:65" s="1" customFormat="1" ht="11.25">
      <c r="B577" s="23"/>
      <c r="C577" s="24"/>
      <c r="D577" s="128" t="s">
        <v>107</v>
      </c>
      <c r="E577" s="24"/>
      <c r="F577" s="129" t="s">
        <v>1333</v>
      </c>
      <c r="G577" s="24"/>
      <c r="H577" s="24"/>
      <c r="I577" s="24"/>
      <c r="J577" s="24"/>
      <c r="K577" s="24"/>
      <c r="L577" s="27"/>
      <c r="M577" s="130"/>
      <c r="N577" s="50"/>
      <c r="O577" s="50"/>
      <c r="P577" s="50"/>
      <c r="Q577" s="50"/>
      <c r="R577" s="50"/>
      <c r="S577" s="50"/>
      <c r="T577" s="51"/>
      <c r="AT577" s="9" t="s">
        <v>107</v>
      </c>
      <c r="AU577" s="9" t="s">
        <v>67</v>
      </c>
    </row>
    <row r="578" spans="2:65" s="1" customFormat="1" ht="22.5" customHeight="1">
      <c r="B578" s="23"/>
      <c r="C578" s="131" t="s">
        <v>1335</v>
      </c>
      <c r="D578" s="131" t="s">
        <v>1259</v>
      </c>
      <c r="E578" s="132" t="s">
        <v>1336</v>
      </c>
      <c r="F578" s="133" t="s">
        <v>1337</v>
      </c>
      <c r="G578" s="134" t="s">
        <v>136</v>
      </c>
      <c r="H578" s="135">
        <v>1</v>
      </c>
      <c r="I578" s="136">
        <v>6300</v>
      </c>
      <c r="J578" s="136">
        <f>ROUND(I578*H578,2)</f>
        <v>6300</v>
      </c>
      <c r="K578" s="133" t="s">
        <v>103</v>
      </c>
      <c r="L578" s="137"/>
      <c r="M578" s="138" t="s">
        <v>1</v>
      </c>
      <c r="N578" s="139" t="s">
        <v>38</v>
      </c>
      <c r="O578" s="125">
        <v>0</v>
      </c>
      <c r="P578" s="125">
        <f>O578*H578</f>
        <v>0</v>
      </c>
      <c r="Q578" s="125">
        <v>0</v>
      </c>
      <c r="R578" s="125">
        <f>Q578*H578</f>
        <v>0</v>
      </c>
      <c r="S578" s="125">
        <v>0</v>
      </c>
      <c r="T578" s="126">
        <f>S578*H578</f>
        <v>0</v>
      </c>
      <c r="AR578" s="9" t="s">
        <v>739</v>
      </c>
      <c r="AT578" s="9" t="s">
        <v>1259</v>
      </c>
      <c r="AU578" s="9" t="s">
        <v>67</v>
      </c>
      <c r="AY578" s="9" t="s">
        <v>105</v>
      </c>
      <c r="BE578" s="127">
        <f>IF(N578="základní",J578,0)</f>
        <v>6300</v>
      </c>
      <c r="BF578" s="127">
        <f>IF(N578="snížená",J578,0)</f>
        <v>0</v>
      </c>
      <c r="BG578" s="127">
        <f>IF(N578="zákl. přenesená",J578,0)</f>
        <v>0</v>
      </c>
      <c r="BH578" s="127">
        <f>IF(N578="sníž. přenesená",J578,0)</f>
        <v>0</v>
      </c>
      <c r="BI578" s="127">
        <f>IF(N578="nulová",J578,0)</f>
        <v>0</v>
      </c>
      <c r="BJ578" s="9" t="s">
        <v>75</v>
      </c>
      <c r="BK578" s="127">
        <f>ROUND(I578*H578,2)</f>
        <v>6300</v>
      </c>
      <c r="BL578" s="9" t="s">
        <v>739</v>
      </c>
      <c r="BM578" s="9" t="s">
        <v>1338</v>
      </c>
    </row>
    <row r="579" spans="2:65" s="1" customFormat="1" ht="11.25">
      <c r="B579" s="23"/>
      <c r="C579" s="24"/>
      <c r="D579" s="128" t="s">
        <v>107</v>
      </c>
      <c r="E579" s="24"/>
      <c r="F579" s="129" t="s">
        <v>1337</v>
      </c>
      <c r="G579" s="24"/>
      <c r="H579" s="24"/>
      <c r="I579" s="24"/>
      <c r="J579" s="24"/>
      <c r="K579" s="24"/>
      <c r="L579" s="27"/>
      <c r="M579" s="130"/>
      <c r="N579" s="50"/>
      <c r="O579" s="50"/>
      <c r="P579" s="50"/>
      <c r="Q579" s="50"/>
      <c r="R579" s="50"/>
      <c r="S579" s="50"/>
      <c r="T579" s="51"/>
      <c r="AT579" s="9" t="s">
        <v>107</v>
      </c>
      <c r="AU579" s="9" t="s">
        <v>67</v>
      </c>
    </row>
    <row r="580" spans="2:65" s="1" customFormat="1" ht="22.5" customHeight="1">
      <c r="B580" s="23"/>
      <c r="C580" s="131" t="s">
        <v>1339</v>
      </c>
      <c r="D580" s="131" t="s">
        <v>1259</v>
      </c>
      <c r="E580" s="132" t="s">
        <v>1340</v>
      </c>
      <c r="F580" s="133" t="s">
        <v>1341</v>
      </c>
      <c r="G580" s="134" t="s">
        <v>136</v>
      </c>
      <c r="H580" s="135">
        <v>1</v>
      </c>
      <c r="I580" s="136">
        <v>68.5</v>
      </c>
      <c r="J580" s="136">
        <f>ROUND(I580*H580,2)</f>
        <v>68.5</v>
      </c>
      <c r="K580" s="133" t="s">
        <v>103</v>
      </c>
      <c r="L580" s="137"/>
      <c r="M580" s="138" t="s">
        <v>1</v>
      </c>
      <c r="N580" s="139" t="s">
        <v>38</v>
      </c>
      <c r="O580" s="125">
        <v>0</v>
      </c>
      <c r="P580" s="125">
        <f>O580*H580</f>
        <v>0</v>
      </c>
      <c r="Q580" s="125">
        <v>1.0499999999999999E-3</v>
      </c>
      <c r="R580" s="125">
        <f>Q580*H580</f>
        <v>1.0499999999999999E-3</v>
      </c>
      <c r="S580" s="125">
        <v>0</v>
      </c>
      <c r="T580" s="126">
        <f>S580*H580</f>
        <v>0</v>
      </c>
      <c r="AR580" s="9" t="s">
        <v>739</v>
      </c>
      <c r="AT580" s="9" t="s">
        <v>1259</v>
      </c>
      <c r="AU580" s="9" t="s">
        <v>67</v>
      </c>
      <c r="AY580" s="9" t="s">
        <v>105</v>
      </c>
      <c r="BE580" s="127">
        <f>IF(N580="základní",J580,0)</f>
        <v>68.5</v>
      </c>
      <c r="BF580" s="127">
        <f>IF(N580="snížená",J580,0)</f>
        <v>0</v>
      </c>
      <c r="BG580" s="127">
        <f>IF(N580="zákl. přenesená",J580,0)</f>
        <v>0</v>
      </c>
      <c r="BH580" s="127">
        <f>IF(N580="sníž. přenesená",J580,0)</f>
        <v>0</v>
      </c>
      <c r="BI580" s="127">
        <f>IF(N580="nulová",J580,0)</f>
        <v>0</v>
      </c>
      <c r="BJ580" s="9" t="s">
        <v>75</v>
      </c>
      <c r="BK580" s="127">
        <f>ROUND(I580*H580,2)</f>
        <v>68.5</v>
      </c>
      <c r="BL580" s="9" t="s">
        <v>739</v>
      </c>
      <c r="BM580" s="9" t="s">
        <v>1342</v>
      </c>
    </row>
    <row r="581" spans="2:65" s="1" customFormat="1" ht="11.25">
      <c r="B581" s="23"/>
      <c r="C581" s="24"/>
      <c r="D581" s="128" t="s">
        <v>107</v>
      </c>
      <c r="E581" s="24"/>
      <c r="F581" s="129" t="s">
        <v>1341</v>
      </c>
      <c r="G581" s="24"/>
      <c r="H581" s="24"/>
      <c r="I581" s="24"/>
      <c r="J581" s="24"/>
      <c r="K581" s="24"/>
      <c r="L581" s="27"/>
      <c r="M581" s="130"/>
      <c r="N581" s="50"/>
      <c r="O581" s="50"/>
      <c r="P581" s="50"/>
      <c r="Q581" s="50"/>
      <c r="R581" s="50"/>
      <c r="S581" s="50"/>
      <c r="T581" s="51"/>
      <c r="AT581" s="9" t="s">
        <v>107</v>
      </c>
      <c r="AU581" s="9" t="s">
        <v>67</v>
      </c>
    </row>
    <row r="582" spans="2:65" s="1" customFormat="1" ht="22.5" customHeight="1">
      <c r="B582" s="23"/>
      <c r="C582" s="131" t="s">
        <v>1343</v>
      </c>
      <c r="D582" s="131" t="s">
        <v>1259</v>
      </c>
      <c r="E582" s="132" t="s">
        <v>1344</v>
      </c>
      <c r="F582" s="133" t="s">
        <v>1345</v>
      </c>
      <c r="G582" s="134" t="s">
        <v>136</v>
      </c>
      <c r="H582" s="135">
        <v>1</v>
      </c>
      <c r="I582" s="136">
        <v>130</v>
      </c>
      <c r="J582" s="136">
        <f>ROUND(I582*H582,2)</f>
        <v>130</v>
      </c>
      <c r="K582" s="133" t="s">
        <v>103</v>
      </c>
      <c r="L582" s="137"/>
      <c r="M582" s="138" t="s">
        <v>1</v>
      </c>
      <c r="N582" s="139" t="s">
        <v>38</v>
      </c>
      <c r="O582" s="125">
        <v>0</v>
      </c>
      <c r="P582" s="125">
        <f>O582*H582</f>
        <v>0</v>
      </c>
      <c r="Q582" s="125">
        <v>1.1100000000000001E-3</v>
      </c>
      <c r="R582" s="125">
        <f>Q582*H582</f>
        <v>1.1100000000000001E-3</v>
      </c>
      <c r="S582" s="125">
        <v>0</v>
      </c>
      <c r="T582" s="126">
        <f>S582*H582</f>
        <v>0</v>
      </c>
      <c r="AR582" s="9" t="s">
        <v>739</v>
      </c>
      <c r="AT582" s="9" t="s">
        <v>1259</v>
      </c>
      <c r="AU582" s="9" t="s">
        <v>67</v>
      </c>
      <c r="AY582" s="9" t="s">
        <v>105</v>
      </c>
      <c r="BE582" s="127">
        <f>IF(N582="základní",J582,0)</f>
        <v>130</v>
      </c>
      <c r="BF582" s="127">
        <f>IF(N582="snížená",J582,0)</f>
        <v>0</v>
      </c>
      <c r="BG582" s="127">
        <f>IF(N582="zákl. přenesená",J582,0)</f>
        <v>0</v>
      </c>
      <c r="BH582" s="127">
        <f>IF(N582="sníž. přenesená",J582,0)</f>
        <v>0</v>
      </c>
      <c r="BI582" s="127">
        <f>IF(N582="nulová",J582,0)</f>
        <v>0</v>
      </c>
      <c r="BJ582" s="9" t="s">
        <v>75</v>
      </c>
      <c r="BK582" s="127">
        <f>ROUND(I582*H582,2)</f>
        <v>130</v>
      </c>
      <c r="BL582" s="9" t="s">
        <v>739</v>
      </c>
      <c r="BM582" s="9" t="s">
        <v>1346</v>
      </c>
    </row>
    <row r="583" spans="2:65" s="1" customFormat="1" ht="11.25">
      <c r="B583" s="23"/>
      <c r="C583" s="24"/>
      <c r="D583" s="128" t="s">
        <v>107</v>
      </c>
      <c r="E583" s="24"/>
      <c r="F583" s="129" t="s">
        <v>1345</v>
      </c>
      <c r="G583" s="24"/>
      <c r="H583" s="24"/>
      <c r="I583" s="24"/>
      <c r="J583" s="24"/>
      <c r="K583" s="24"/>
      <c r="L583" s="27"/>
      <c r="M583" s="130"/>
      <c r="N583" s="50"/>
      <c r="O583" s="50"/>
      <c r="P583" s="50"/>
      <c r="Q583" s="50"/>
      <c r="R583" s="50"/>
      <c r="S583" s="50"/>
      <c r="T583" s="51"/>
      <c r="AT583" s="9" t="s">
        <v>107</v>
      </c>
      <c r="AU583" s="9" t="s">
        <v>67</v>
      </c>
    </row>
    <row r="584" spans="2:65" s="1" customFormat="1" ht="22.5" customHeight="1">
      <c r="B584" s="23"/>
      <c r="C584" s="131" t="s">
        <v>1347</v>
      </c>
      <c r="D584" s="131" t="s">
        <v>1259</v>
      </c>
      <c r="E584" s="132" t="s">
        <v>1348</v>
      </c>
      <c r="F584" s="133" t="s">
        <v>1349</v>
      </c>
      <c r="G584" s="134" t="s">
        <v>136</v>
      </c>
      <c r="H584" s="135">
        <v>1</v>
      </c>
      <c r="I584" s="136">
        <v>74.5</v>
      </c>
      <c r="J584" s="136">
        <f>ROUND(I584*H584,2)</f>
        <v>74.5</v>
      </c>
      <c r="K584" s="133" t="s">
        <v>103</v>
      </c>
      <c r="L584" s="137"/>
      <c r="M584" s="138" t="s">
        <v>1</v>
      </c>
      <c r="N584" s="139" t="s">
        <v>38</v>
      </c>
      <c r="O584" s="125">
        <v>0</v>
      </c>
      <c r="P584" s="125">
        <f>O584*H584</f>
        <v>0</v>
      </c>
      <c r="Q584" s="125">
        <v>1.23E-3</v>
      </c>
      <c r="R584" s="125">
        <f>Q584*H584</f>
        <v>1.23E-3</v>
      </c>
      <c r="S584" s="125">
        <v>0</v>
      </c>
      <c r="T584" s="126">
        <f>S584*H584</f>
        <v>0</v>
      </c>
      <c r="AR584" s="9" t="s">
        <v>739</v>
      </c>
      <c r="AT584" s="9" t="s">
        <v>1259</v>
      </c>
      <c r="AU584" s="9" t="s">
        <v>67</v>
      </c>
      <c r="AY584" s="9" t="s">
        <v>105</v>
      </c>
      <c r="BE584" s="127">
        <f>IF(N584="základní",J584,0)</f>
        <v>74.5</v>
      </c>
      <c r="BF584" s="127">
        <f>IF(N584="snížená",J584,0)</f>
        <v>0</v>
      </c>
      <c r="BG584" s="127">
        <f>IF(N584="zákl. přenesená",J584,0)</f>
        <v>0</v>
      </c>
      <c r="BH584" s="127">
        <f>IF(N584="sníž. přenesená",J584,0)</f>
        <v>0</v>
      </c>
      <c r="BI584" s="127">
        <f>IF(N584="nulová",J584,0)</f>
        <v>0</v>
      </c>
      <c r="BJ584" s="9" t="s">
        <v>75</v>
      </c>
      <c r="BK584" s="127">
        <f>ROUND(I584*H584,2)</f>
        <v>74.5</v>
      </c>
      <c r="BL584" s="9" t="s">
        <v>739</v>
      </c>
      <c r="BM584" s="9" t="s">
        <v>1350</v>
      </c>
    </row>
    <row r="585" spans="2:65" s="1" customFormat="1" ht="11.25">
      <c r="B585" s="23"/>
      <c r="C585" s="24"/>
      <c r="D585" s="128" t="s">
        <v>107</v>
      </c>
      <c r="E585" s="24"/>
      <c r="F585" s="129" t="s">
        <v>1349</v>
      </c>
      <c r="G585" s="24"/>
      <c r="H585" s="24"/>
      <c r="I585" s="24"/>
      <c r="J585" s="24"/>
      <c r="K585" s="24"/>
      <c r="L585" s="27"/>
      <c r="M585" s="130"/>
      <c r="N585" s="50"/>
      <c r="O585" s="50"/>
      <c r="P585" s="50"/>
      <c r="Q585" s="50"/>
      <c r="R585" s="50"/>
      <c r="S585" s="50"/>
      <c r="T585" s="51"/>
      <c r="AT585" s="9" t="s">
        <v>107</v>
      </c>
      <c r="AU585" s="9" t="s">
        <v>67</v>
      </c>
    </row>
    <row r="586" spans="2:65" s="1" customFormat="1" ht="22.5" customHeight="1">
      <c r="B586" s="23"/>
      <c r="C586" s="131" t="s">
        <v>1351</v>
      </c>
      <c r="D586" s="131" t="s">
        <v>1259</v>
      </c>
      <c r="E586" s="132" t="s">
        <v>1352</v>
      </c>
      <c r="F586" s="133" t="s">
        <v>1353</v>
      </c>
      <c r="G586" s="134" t="s">
        <v>136</v>
      </c>
      <c r="H586" s="135">
        <v>1</v>
      </c>
      <c r="I586" s="136">
        <v>38.1</v>
      </c>
      <c r="J586" s="136">
        <f>ROUND(I586*H586,2)</f>
        <v>38.1</v>
      </c>
      <c r="K586" s="133" t="s">
        <v>103</v>
      </c>
      <c r="L586" s="137"/>
      <c r="M586" s="138" t="s">
        <v>1</v>
      </c>
      <c r="N586" s="139" t="s">
        <v>38</v>
      </c>
      <c r="O586" s="125">
        <v>0</v>
      </c>
      <c r="P586" s="125">
        <f>O586*H586</f>
        <v>0</v>
      </c>
      <c r="Q586" s="125">
        <v>4.8999999999999998E-4</v>
      </c>
      <c r="R586" s="125">
        <f>Q586*H586</f>
        <v>4.8999999999999998E-4</v>
      </c>
      <c r="S586" s="125">
        <v>0</v>
      </c>
      <c r="T586" s="126">
        <f>S586*H586</f>
        <v>0</v>
      </c>
      <c r="AR586" s="9" t="s">
        <v>739</v>
      </c>
      <c r="AT586" s="9" t="s">
        <v>1259</v>
      </c>
      <c r="AU586" s="9" t="s">
        <v>67</v>
      </c>
      <c r="AY586" s="9" t="s">
        <v>105</v>
      </c>
      <c r="BE586" s="127">
        <f>IF(N586="základní",J586,0)</f>
        <v>38.1</v>
      </c>
      <c r="BF586" s="127">
        <f>IF(N586="snížená",J586,0)</f>
        <v>0</v>
      </c>
      <c r="BG586" s="127">
        <f>IF(N586="zákl. přenesená",J586,0)</f>
        <v>0</v>
      </c>
      <c r="BH586" s="127">
        <f>IF(N586="sníž. přenesená",J586,0)</f>
        <v>0</v>
      </c>
      <c r="BI586" s="127">
        <f>IF(N586="nulová",J586,0)</f>
        <v>0</v>
      </c>
      <c r="BJ586" s="9" t="s">
        <v>75</v>
      </c>
      <c r="BK586" s="127">
        <f>ROUND(I586*H586,2)</f>
        <v>38.1</v>
      </c>
      <c r="BL586" s="9" t="s">
        <v>739</v>
      </c>
      <c r="BM586" s="9" t="s">
        <v>1354</v>
      </c>
    </row>
    <row r="587" spans="2:65" s="1" customFormat="1" ht="11.25">
      <c r="B587" s="23"/>
      <c r="C587" s="24"/>
      <c r="D587" s="128" t="s">
        <v>107</v>
      </c>
      <c r="E587" s="24"/>
      <c r="F587" s="129" t="s">
        <v>1353</v>
      </c>
      <c r="G587" s="24"/>
      <c r="H587" s="24"/>
      <c r="I587" s="24"/>
      <c r="J587" s="24"/>
      <c r="K587" s="24"/>
      <c r="L587" s="27"/>
      <c r="M587" s="130"/>
      <c r="N587" s="50"/>
      <c r="O587" s="50"/>
      <c r="P587" s="50"/>
      <c r="Q587" s="50"/>
      <c r="R587" s="50"/>
      <c r="S587" s="50"/>
      <c r="T587" s="51"/>
      <c r="AT587" s="9" t="s">
        <v>107</v>
      </c>
      <c r="AU587" s="9" t="s">
        <v>67</v>
      </c>
    </row>
    <row r="588" spans="2:65" s="1" customFormat="1" ht="22.5" customHeight="1">
      <c r="B588" s="23"/>
      <c r="C588" s="131" t="s">
        <v>1355</v>
      </c>
      <c r="D588" s="131" t="s">
        <v>1259</v>
      </c>
      <c r="E588" s="132" t="s">
        <v>1356</v>
      </c>
      <c r="F588" s="133" t="s">
        <v>1357</v>
      </c>
      <c r="G588" s="134" t="s">
        <v>136</v>
      </c>
      <c r="H588" s="135">
        <v>1</v>
      </c>
      <c r="I588" s="136">
        <v>44.8</v>
      </c>
      <c r="J588" s="136">
        <f>ROUND(I588*H588,2)</f>
        <v>44.8</v>
      </c>
      <c r="K588" s="133" t="s">
        <v>103</v>
      </c>
      <c r="L588" s="137"/>
      <c r="M588" s="138" t="s">
        <v>1</v>
      </c>
      <c r="N588" s="139" t="s">
        <v>38</v>
      </c>
      <c r="O588" s="125">
        <v>0</v>
      </c>
      <c r="P588" s="125">
        <f>O588*H588</f>
        <v>0</v>
      </c>
      <c r="Q588" s="125">
        <v>5.9999999999999995E-4</v>
      </c>
      <c r="R588" s="125">
        <f>Q588*H588</f>
        <v>5.9999999999999995E-4</v>
      </c>
      <c r="S588" s="125">
        <v>0</v>
      </c>
      <c r="T588" s="126">
        <f>S588*H588</f>
        <v>0</v>
      </c>
      <c r="AR588" s="9" t="s">
        <v>739</v>
      </c>
      <c r="AT588" s="9" t="s">
        <v>1259</v>
      </c>
      <c r="AU588" s="9" t="s">
        <v>67</v>
      </c>
      <c r="AY588" s="9" t="s">
        <v>105</v>
      </c>
      <c r="BE588" s="127">
        <f>IF(N588="základní",J588,0)</f>
        <v>44.8</v>
      </c>
      <c r="BF588" s="127">
        <f>IF(N588="snížená",J588,0)</f>
        <v>0</v>
      </c>
      <c r="BG588" s="127">
        <f>IF(N588="zákl. přenesená",J588,0)</f>
        <v>0</v>
      </c>
      <c r="BH588" s="127">
        <f>IF(N588="sníž. přenesená",J588,0)</f>
        <v>0</v>
      </c>
      <c r="BI588" s="127">
        <f>IF(N588="nulová",J588,0)</f>
        <v>0</v>
      </c>
      <c r="BJ588" s="9" t="s">
        <v>75</v>
      </c>
      <c r="BK588" s="127">
        <f>ROUND(I588*H588,2)</f>
        <v>44.8</v>
      </c>
      <c r="BL588" s="9" t="s">
        <v>739</v>
      </c>
      <c r="BM588" s="9" t="s">
        <v>1358</v>
      </c>
    </row>
    <row r="589" spans="2:65" s="1" customFormat="1" ht="11.25">
      <c r="B589" s="23"/>
      <c r="C589" s="24"/>
      <c r="D589" s="128" t="s">
        <v>107</v>
      </c>
      <c r="E589" s="24"/>
      <c r="F589" s="129" t="s">
        <v>1357</v>
      </c>
      <c r="G589" s="24"/>
      <c r="H589" s="24"/>
      <c r="I589" s="24"/>
      <c r="J589" s="24"/>
      <c r="K589" s="24"/>
      <c r="L589" s="27"/>
      <c r="M589" s="130"/>
      <c r="N589" s="50"/>
      <c r="O589" s="50"/>
      <c r="P589" s="50"/>
      <c r="Q589" s="50"/>
      <c r="R589" s="50"/>
      <c r="S589" s="50"/>
      <c r="T589" s="51"/>
      <c r="AT589" s="9" t="s">
        <v>107</v>
      </c>
      <c r="AU589" s="9" t="s">
        <v>67</v>
      </c>
    </row>
    <row r="590" spans="2:65" s="1" customFormat="1" ht="22.5" customHeight="1">
      <c r="B590" s="23"/>
      <c r="C590" s="131" t="s">
        <v>1359</v>
      </c>
      <c r="D590" s="131" t="s">
        <v>1259</v>
      </c>
      <c r="E590" s="132" t="s">
        <v>1360</v>
      </c>
      <c r="F590" s="133" t="s">
        <v>1361</v>
      </c>
      <c r="G590" s="134" t="s">
        <v>136</v>
      </c>
      <c r="H590" s="135">
        <v>1</v>
      </c>
      <c r="I590" s="136">
        <v>25.9</v>
      </c>
      <c r="J590" s="136">
        <f>ROUND(I590*H590,2)</f>
        <v>25.9</v>
      </c>
      <c r="K590" s="133" t="s">
        <v>103</v>
      </c>
      <c r="L590" s="137"/>
      <c r="M590" s="138" t="s">
        <v>1</v>
      </c>
      <c r="N590" s="139" t="s">
        <v>38</v>
      </c>
      <c r="O590" s="125">
        <v>0</v>
      </c>
      <c r="P590" s="125">
        <f>O590*H590</f>
        <v>0</v>
      </c>
      <c r="Q590" s="125">
        <v>6.9999999999999994E-5</v>
      </c>
      <c r="R590" s="125">
        <f>Q590*H590</f>
        <v>6.9999999999999994E-5</v>
      </c>
      <c r="S590" s="125">
        <v>0</v>
      </c>
      <c r="T590" s="126">
        <f>S590*H590</f>
        <v>0</v>
      </c>
      <c r="AR590" s="9" t="s">
        <v>739</v>
      </c>
      <c r="AT590" s="9" t="s">
        <v>1259</v>
      </c>
      <c r="AU590" s="9" t="s">
        <v>67</v>
      </c>
      <c r="AY590" s="9" t="s">
        <v>105</v>
      </c>
      <c r="BE590" s="127">
        <f>IF(N590="základní",J590,0)</f>
        <v>25.9</v>
      </c>
      <c r="BF590" s="127">
        <f>IF(N590="snížená",J590,0)</f>
        <v>0</v>
      </c>
      <c r="BG590" s="127">
        <f>IF(N590="zákl. přenesená",J590,0)</f>
        <v>0</v>
      </c>
      <c r="BH590" s="127">
        <f>IF(N590="sníž. přenesená",J590,0)</f>
        <v>0</v>
      </c>
      <c r="BI590" s="127">
        <f>IF(N590="nulová",J590,0)</f>
        <v>0</v>
      </c>
      <c r="BJ590" s="9" t="s">
        <v>75</v>
      </c>
      <c r="BK590" s="127">
        <f>ROUND(I590*H590,2)</f>
        <v>25.9</v>
      </c>
      <c r="BL590" s="9" t="s">
        <v>739</v>
      </c>
      <c r="BM590" s="9" t="s">
        <v>1362</v>
      </c>
    </row>
    <row r="591" spans="2:65" s="1" customFormat="1" ht="11.25">
      <c r="B591" s="23"/>
      <c r="C591" s="24"/>
      <c r="D591" s="128" t="s">
        <v>107</v>
      </c>
      <c r="E591" s="24"/>
      <c r="F591" s="129" t="s">
        <v>1361</v>
      </c>
      <c r="G591" s="24"/>
      <c r="H591" s="24"/>
      <c r="I591" s="24"/>
      <c r="J591" s="24"/>
      <c r="K591" s="24"/>
      <c r="L591" s="27"/>
      <c r="M591" s="130"/>
      <c r="N591" s="50"/>
      <c r="O591" s="50"/>
      <c r="P591" s="50"/>
      <c r="Q591" s="50"/>
      <c r="R591" s="50"/>
      <c r="S591" s="50"/>
      <c r="T591" s="51"/>
      <c r="AT591" s="9" t="s">
        <v>107</v>
      </c>
      <c r="AU591" s="9" t="s">
        <v>67</v>
      </c>
    </row>
    <row r="592" spans="2:65" s="1" customFormat="1" ht="22.5" customHeight="1">
      <c r="B592" s="23"/>
      <c r="C592" s="131" t="s">
        <v>1363</v>
      </c>
      <c r="D592" s="131" t="s">
        <v>1259</v>
      </c>
      <c r="E592" s="132" t="s">
        <v>1364</v>
      </c>
      <c r="F592" s="133" t="s">
        <v>1365</v>
      </c>
      <c r="G592" s="134" t="s">
        <v>136</v>
      </c>
      <c r="H592" s="135">
        <v>1</v>
      </c>
      <c r="I592" s="136">
        <v>6.43</v>
      </c>
      <c r="J592" s="136">
        <f>ROUND(I592*H592,2)</f>
        <v>6.43</v>
      </c>
      <c r="K592" s="133" t="s">
        <v>103</v>
      </c>
      <c r="L592" s="137"/>
      <c r="M592" s="138" t="s">
        <v>1</v>
      </c>
      <c r="N592" s="139" t="s">
        <v>38</v>
      </c>
      <c r="O592" s="125">
        <v>0</v>
      </c>
      <c r="P592" s="125">
        <f>O592*H592</f>
        <v>0</v>
      </c>
      <c r="Q592" s="125">
        <v>9.0000000000000006E-5</v>
      </c>
      <c r="R592" s="125">
        <f>Q592*H592</f>
        <v>9.0000000000000006E-5</v>
      </c>
      <c r="S592" s="125">
        <v>0</v>
      </c>
      <c r="T592" s="126">
        <f>S592*H592</f>
        <v>0</v>
      </c>
      <c r="AR592" s="9" t="s">
        <v>739</v>
      </c>
      <c r="AT592" s="9" t="s">
        <v>1259</v>
      </c>
      <c r="AU592" s="9" t="s">
        <v>67</v>
      </c>
      <c r="AY592" s="9" t="s">
        <v>105</v>
      </c>
      <c r="BE592" s="127">
        <f>IF(N592="základní",J592,0)</f>
        <v>6.43</v>
      </c>
      <c r="BF592" s="127">
        <f>IF(N592="snížená",J592,0)</f>
        <v>0</v>
      </c>
      <c r="BG592" s="127">
        <f>IF(N592="zákl. přenesená",J592,0)</f>
        <v>0</v>
      </c>
      <c r="BH592" s="127">
        <f>IF(N592="sníž. přenesená",J592,0)</f>
        <v>0</v>
      </c>
      <c r="BI592" s="127">
        <f>IF(N592="nulová",J592,0)</f>
        <v>0</v>
      </c>
      <c r="BJ592" s="9" t="s">
        <v>75</v>
      </c>
      <c r="BK592" s="127">
        <f>ROUND(I592*H592,2)</f>
        <v>6.43</v>
      </c>
      <c r="BL592" s="9" t="s">
        <v>739</v>
      </c>
      <c r="BM592" s="9" t="s">
        <v>1366</v>
      </c>
    </row>
    <row r="593" spans="2:65" s="1" customFormat="1" ht="11.25">
      <c r="B593" s="23"/>
      <c r="C593" s="24"/>
      <c r="D593" s="128" t="s">
        <v>107</v>
      </c>
      <c r="E593" s="24"/>
      <c r="F593" s="129" t="s">
        <v>1365</v>
      </c>
      <c r="G593" s="24"/>
      <c r="H593" s="24"/>
      <c r="I593" s="24"/>
      <c r="J593" s="24"/>
      <c r="K593" s="24"/>
      <c r="L593" s="27"/>
      <c r="M593" s="130"/>
      <c r="N593" s="50"/>
      <c r="O593" s="50"/>
      <c r="P593" s="50"/>
      <c r="Q593" s="50"/>
      <c r="R593" s="50"/>
      <c r="S593" s="50"/>
      <c r="T593" s="51"/>
      <c r="AT593" s="9" t="s">
        <v>107</v>
      </c>
      <c r="AU593" s="9" t="s">
        <v>67</v>
      </c>
    </row>
    <row r="594" spans="2:65" s="1" customFormat="1" ht="22.5" customHeight="1">
      <c r="B594" s="23"/>
      <c r="C594" s="131" t="s">
        <v>1367</v>
      </c>
      <c r="D594" s="131" t="s">
        <v>1259</v>
      </c>
      <c r="E594" s="132" t="s">
        <v>1368</v>
      </c>
      <c r="F594" s="133" t="s">
        <v>1369</v>
      </c>
      <c r="G594" s="134" t="s">
        <v>136</v>
      </c>
      <c r="H594" s="135">
        <v>1</v>
      </c>
      <c r="I594" s="136">
        <v>26.1</v>
      </c>
      <c r="J594" s="136">
        <f>ROUND(I594*H594,2)</f>
        <v>26.1</v>
      </c>
      <c r="K594" s="133" t="s">
        <v>103</v>
      </c>
      <c r="L594" s="137"/>
      <c r="M594" s="138" t="s">
        <v>1</v>
      </c>
      <c r="N594" s="139" t="s">
        <v>38</v>
      </c>
      <c r="O594" s="125">
        <v>0</v>
      </c>
      <c r="P594" s="125">
        <f>O594*H594</f>
        <v>0</v>
      </c>
      <c r="Q594" s="125">
        <v>4.0999999999999999E-4</v>
      </c>
      <c r="R594" s="125">
        <f>Q594*H594</f>
        <v>4.0999999999999999E-4</v>
      </c>
      <c r="S594" s="125">
        <v>0</v>
      </c>
      <c r="T594" s="126">
        <f>S594*H594</f>
        <v>0</v>
      </c>
      <c r="AR594" s="9" t="s">
        <v>739</v>
      </c>
      <c r="AT594" s="9" t="s">
        <v>1259</v>
      </c>
      <c r="AU594" s="9" t="s">
        <v>67</v>
      </c>
      <c r="AY594" s="9" t="s">
        <v>105</v>
      </c>
      <c r="BE594" s="127">
        <f>IF(N594="základní",J594,0)</f>
        <v>26.1</v>
      </c>
      <c r="BF594" s="127">
        <f>IF(N594="snížená",J594,0)</f>
        <v>0</v>
      </c>
      <c r="BG594" s="127">
        <f>IF(N594="zákl. přenesená",J594,0)</f>
        <v>0</v>
      </c>
      <c r="BH594" s="127">
        <f>IF(N594="sníž. přenesená",J594,0)</f>
        <v>0</v>
      </c>
      <c r="BI594" s="127">
        <f>IF(N594="nulová",J594,0)</f>
        <v>0</v>
      </c>
      <c r="BJ594" s="9" t="s">
        <v>75</v>
      </c>
      <c r="BK594" s="127">
        <f>ROUND(I594*H594,2)</f>
        <v>26.1</v>
      </c>
      <c r="BL594" s="9" t="s">
        <v>739</v>
      </c>
      <c r="BM594" s="9" t="s">
        <v>1370</v>
      </c>
    </row>
    <row r="595" spans="2:65" s="1" customFormat="1" ht="11.25">
      <c r="B595" s="23"/>
      <c r="C595" s="24"/>
      <c r="D595" s="128" t="s">
        <v>107</v>
      </c>
      <c r="E595" s="24"/>
      <c r="F595" s="129" t="s">
        <v>1369</v>
      </c>
      <c r="G595" s="24"/>
      <c r="H595" s="24"/>
      <c r="I595" s="24"/>
      <c r="J595" s="24"/>
      <c r="K595" s="24"/>
      <c r="L595" s="27"/>
      <c r="M595" s="130"/>
      <c r="N595" s="50"/>
      <c r="O595" s="50"/>
      <c r="P595" s="50"/>
      <c r="Q595" s="50"/>
      <c r="R595" s="50"/>
      <c r="S595" s="50"/>
      <c r="T595" s="51"/>
      <c r="AT595" s="9" t="s">
        <v>107</v>
      </c>
      <c r="AU595" s="9" t="s">
        <v>67</v>
      </c>
    </row>
    <row r="596" spans="2:65" s="1" customFormat="1" ht="22.5" customHeight="1">
      <c r="B596" s="23"/>
      <c r="C596" s="131" t="s">
        <v>1371</v>
      </c>
      <c r="D596" s="131" t="s">
        <v>1259</v>
      </c>
      <c r="E596" s="132" t="s">
        <v>1372</v>
      </c>
      <c r="F596" s="133" t="s">
        <v>1373</v>
      </c>
      <c r="G596" s="134" t="s">
        <v>136</v>
      </c>
      <c r="H596" s="135">
        <v>1</v>
      </c>
      <c r="I596" s="136">
        <v>29.4</v>
      </c>
      <c r="J596" s="136">
        <f>ROUND(I596*H596,2)</f>
        <v>29.4</v>
      </c>
      <c r="K596" s="133" t="s">
        <v>103</v>
      </c>
      <c r="L596" s="137"/>
      <c r="M596" s="138" t="s">
        <v>1</v>
      </c>
      <c r="N596" s="139" t="s">
        <v>38</v>
      </c>
      <c r="O596" s="125">
        <v>0</v>
      </c>
      <c r="P596" s="125">
        <f>O596*H596</f>
        <v>0</v>
      </c>
      <c r="Q596" s="125">
        <v>4.8999999999999998E-4</v>
      </c>
      <c r="R596" s="125">
        <f>Q596*H596</f>
        <v>4.8999999999999998E-4</v>
      </c>
      <c r="S596" s="125">
        <v>0</v>
      </c>
      <c r="T596" s="126">
        <f>S596*H596</f>
        <v>0</v>
      </c>
      <c r="AR596" s="9" t="s">
        <v>739</v>
      </c>
      <c r="AT596" s="9" t="s">
        <v>1259</v>
      </c>
      <c r="AU596" s="9" t="s">
        <v>67</v>
      </c>
      <c r="AY596" s="9" t="s">
        <v>105</v>
      </c>
      <c r="BE596" s="127">
        <f>IF(N596="základní",J596,0)</f>
        <v>29.4</v>
      </c>
      <c r="BF596" s="127">
        <f>IF(N596="snížená",J596,0)</f>
        <v>0</v>
      </c>
      <c r="BG596" s="127">
        <f>IF(N596="zákl. přenesená",J596,0)</f>
        <v>0</v>
      </c>
      <c r="BH596" s="127">
        <f>IF(N596="sníž. přenesená",J596,0)</f>
        <v>0</v>
      </c>
      <c r="BI596" s="127">
        <f>IF(N596="nulová",J596,0)</f>
        <v>0</v>
      </c>
      <c r="BJ596" s="9" t="s">
        <v>75</v>
      </c>
      <c r="BK596" s="127">
        <f>ROUND(I596*H596,2)</f>
        <v>29.4</v>
      </c>
      <c r="BL596" s="9" t="s">
        <v>739</v>
      </c>
      <c r="BM596" s="9" t="s">
        <v>1374</v>
      </c>
    </row>
    <row r="597" spans="2:65" s="1" customFormat="1" ht="11.25">
      <c r="B597" s="23"/>
      <c r="C597" s="24"/>
      <c r="D597" s="128" t="s">
        <v>107</v>
      </c>
      <c r="E597" s="24"/>
      <c r="F597" s="129" t="s">
        <v>1373</v>
      </c>
      <c r="G597" s="24"/>
      <c r="H597" s="24"/>
      <c r="I597" s="24"/>
      <c r="J597" s="24"/>
      <c r="K597" s="24"/>
      <c r="L597" s="27"/>
      <c r="M597" s="130"/>
      <c r="N597" s="50"/>
      <c r="O597" s="50"/>
      <c r="P597" s="50"/>
      <c r="Q597" s="50"/>
      <c r="R597" s="50"/>
      <c r="S597" s="50"/>
      <c r="T597" s="51"/>
      <c r="AT597" s="9" t="s">
        <v>107</v>
      </c>
      <c r="AU597" s="9" t="s">
        <v>67</v>
      </c>
    </row>
    <row r="598" spans="2:65" s="1" customFormat="1" ht="22.5" customHeight="1">
      <c r="B598" s="23"/>
      <c r="C598" s="131" t="s">
        <v>1375</v>
      </c>
      <c r="D598" s="131" t="s">
        <v>1259</v>
      </c>
      <c r="E598" s="132" t="s">
        <v>1376</v>
      </c>
      <c r="F598" s="133" t="s">
        <v>1377</v>
      </c>
      <c r="G598" s="134" t="s">
        <v>136</v>
      </c>
      <c r="H598" s="135">
        <v>1</v>
      </c>
      <c r="I598" s="136">
        <v>8.6999999999999993</v>
      </c>
      <c r="J598" s="136">
        <f>ROUND(I598*H598,2)</f>
        <v>8.6999999999999993</v>
      </c>
      <c r="K598" s="133" t="s">
        <v>103</v>
      </c>
      <c r="L598" s="137"/>
      <c r="M598" s="138" t="s">
        <v>1</v>
      </c>
      <c r="N598" s="139" t="s">
        <v>38</v>
      </c>
      <c r="O598" s="125">
        <v>0</v>
      </c>
      <c r="P598" s="125">
        <f>O598*H598</f>
        <v>0</v>
      </c>
      <c r="Q598" s="125">
        <v>1.4999999999999999E-4</v>
      </c>
      <c r="R598" s="125">
        <f>Q598*H598</f>
        <v>1.4999999999999999E-4</v>
      </c>
      <c r="S598" s="125">
        <v>0</v>
      </c>
      <c r="T598" s="126">
        <f>S598*H598</f>
        <v>0</v>
      </c>
      <c r="AR598" s="9" t="s">
        <v>739</v>
      </c>
      <c r="AT598" s="9" t="s">
        <v>1259</v>
      </c>
      <c r="AU598" s="9" t="s">
        <v>67</v>
      </c>
      <c r="AY598" s="9" t="s">
        <v>105</v>
      </c>
      <c r="BE598" s="127">
        <f>IF(N598="základní",J598,0)</f>
        <v>8.6999999999999993</v>
      </c>
      <c r="BF598" s="127">
        <f>IF(N598="snížená",J598,0)</f>
        <v>0</v>
      </c>
      <c r="BG598" s="127">
        <f>IF(N598="zákl. přenesená",J598,0)</f>
        <v>0</v>
      </c>
      <c r="BH598" s="127">
        <f>IF(N598="sníž. přenesená",J598,0)</f>
        <v>0</v>
      </c>
      <c r="BI598" s="127">
        <f>IF(N598="nulová",J598,0)</f>
        <v>0</v>
      </c>
      <c r="BJ598" s="9" t="s">
        <v>75</v>
      </c>
      <c r="BK598" s="127">
        <f>ROUND(I598*H598,2)</f>
        <v>8.6999999999999993</v>
      </c>
      <c r="BL598" s="9" t="s">
        <v>739</v>
      </c>
      <c r="BM598" s="9" t="s">
        <v>1378</v>
      </c>
    </row>
    <row r="599" spans="2:65" s="1" customFormat="1" ht="11.25">
      <c r="B599" s="23"/>
      <c r="C599" s="24"/>
      <c r="D599" s="128" t="s">
        <v>107</v>
      </c>
      <c r="E599" s="24"/>
      <c r="F599" s="129" t="s">
        <v>1377</v>
      </c>
      <c r="G599" s="24"/>
      <c r="H599" s="24"/>
      <c r="I599" s="24"/>
      <c r="J599" s="24"/>
      <c r="K599" s="24"/>
      <c r="L599" s="27"/>
      <c r="M599" s="130"/>
      <c r="N599" s="50"/>
      <c r="O599" s="50"/>
      <c r="P599" s="50"/>
      <c r="Q599" s="50"/>
      <c r="R599" s="50"/>
      <c r="S599" s="50"/>
      <c r="T599" s="51"/>
      <c r="AT599" s="9" t="s">
        <v>107</v>
      </c>
      <c r="AU599" s="9" t="s">
        <v>67</v>
      </c>
    </row>
    <row r="600" spans="2:65" s="1" customFormat="1" ht="22.5" customHeight="1">
      <c r="B600" s="23"/>
      <c r="C600" s="131" t="s">
        <v>1379</v>
      </c>
      <c r="D600" s="131" t="s">
        <v>1259</v>
      </c>
      <c r="E600" s="132" t="s">
        <v>1380</v>
      </c>
      <c r="F600" s="133" t="s">
        <v>1381</v>
      </c>
      <c r="G600" s="134" t="s">
        <v>136</v>
      </c>
      <c r="H600" s="135">
        <v>1</v>
      </c>
      <c r="I600" s="136">
        <v>41.5</v>
      </c>
      <c r="J600" s="136">
        <f>ROUND(I600*H600,2)</f>
        <v>41.5</v>
      </c>
      <c r="K600" s="133" t="s">
        <v>103</v>
      </c>
      <c r="L600" s="137"/>
      <c r="M600" s="138" t="s">
        <v>1</v>
      </c>
      <c r="N600" s="139" t="s">
        <v>38</v>
      </c>
      <c r="O600" s="125">
        <v>0</v>
      </c>
      <c r="P600" s="125">
        <f>O600*H600</f>
        <v>0</v>
      </c>
      <c r="Q600" s="125">
        <v>1.2999999999999999E-4</v>
      </c>
      <c r="R600" s="125">
        <f>Q600*H600</f>
        <v>1.2999999999999999E-4</v>
      </c>
      <c r="S600" s="125">
        <v>0</v>
      </c>
      <c r="T600" s="126">
        <f>S600*H600</f>
        <v>0</v>
      </c>
      <c r="AR600" s="9" t="s">
        <v>739</v>
      </c>
      <c r="AT600" s="9" t="s">
        <v>1259</v>
      </c>
      <c r="AU600" s="9" t="s">
        <v>67</v>
      </c>
      <c r="AY600" s="9" t="s">
        <v>105</v>
      </c>
      <c r="BE600" s="127">
        <f>IF(N600="základní",J600,0)</f>
        <v>41.5</v>
      </c>
      <c r="BF600" s="127">
        <f>IF(N600="snížená",J600,0)</f>
        <v>0</v>
      </c>
      <c r="BG600" s="127">
        <f>IF(N600="zákl. přenesená",J600,0)</f>
        <v>0</v>
      </c>
      <c r="BH600" s="127">
        <f>IF(N600="sníž. přenesená",J600,0)</f>
        <v>0</v>
      </c>
      <c r="BI600" s="127">
        <f>IF(N600="nulová",J600,0)</f>
        <v>0</v>
      </c>
      <c r="BJ600" s="9" t="s">
        <v>75</v>
      </c>
      <c r="BK600" s="127">
        <f>ROUND(I600*H600,2)</f>
        <v>41.5</v>
      </c>
      <c r="BL600" s="9" t="s">
        <v>739</v>
      </c>
      <c r="BM600" s="9" t="s">
        <v>1382</v>
      </c>
    </row>
    <row r="601" spans="2:65" s="1" customFormat="1" ht="11.25">
      <c r="B601" s="23"/>
      <c r="C601" s="24"/>
      <c r="D601" s="128" t="s">
        <v>107</v>
      </c>
      <c r="E601" s="24"/>
      <c r="F601" s="129" t="s">
        <v>1381</v>
      </c>
      <c r="G601" s="24"/>
      <c r="H601" s="24"/>
      <c r="I601" s="24"/>
      <c r="J601" s="24"/>
      <c r="K601" s="24"/>
      <c r="L601" s="27"/>
      <c r="M601" s="130"/>
      <c r="N601" s="50"/>
      <c r="O601" s="50"/>
      <c r="P601" s="50"/>
      <c r="Q601" s="50"/>
      <c r="R601" s="50"/>
      <c r="S601" s="50"/>
      <c r="T601" s="51"/>
      <c r="AT601" s="9" t="s">
        <v>107</v>
      </c>
      <c r="AU601" s="9" t="s">
        <v>67</v>
      </c>
    </row>
    <row r="602" spans="2:65" s="1" customFormat="1" ht="22.5" customHeight="1">
      <c r="B602" s="23"/>
      <c r="C602" s="131" t="s">
        <v>1383</v>
      </c>
      <c r="D602" s="131" t="s">
        <v>1259</v>
      </c>
      <c r="E602" s="132" t="s">
        <v>1384</v>
      </c>
      <c r="F602" s="133" t="s">
        <v>1385</v>
      </c>
      <c r="G602" s="134" t="s">
        <v>136</v>
      </c>
      <c r="H602" s="135">
        <v>1</v>
      </c>
      <c r="I602" s="136">
        <v>2.81</v>
      </c>
      <c r="J602" s="136">
        <f>ROUND(I602*H602,2)</f>
        <v>2.81</v>
      </c>
      <c r="K602" s="133" t="s">
        <v>103</v>
      </c>
      <c r="L602" s="137"/>
      <c r="M602" s="138" t="s">
        <v>1</v>
      </c>
      <c r="N602" s="139" t="s">
        <v>38</v>
      </c>
      <c r="O602" s="125">
        <v>0</v>
      </c>
      <c r="P602" s="125">
        <f>O602*H602</f>
        <v>0</v>
      </c>
      <c r="Q602" s="125">
        <v>5.0000000000000002E-5</v>
      </c>
      <c r="R602" s="125">
        <f>Q602*H602</f>
        <v>5.0000000000000002E-5</v>
      </c>
      <c r="S602" s="125">
        <v>0</v>
      </c>
      <c r="T602" s="126">
        <f>S602*H602</f>
        <v>0</v>
      </c>
      <c r="AR602" s="9" t="s">
        <v>739</v>
      </c>
      <c r="AT602" s="9" t="s">
        <v>1259</v>
      </c>
      <c r="AU602" s="9" t="s">
        <v>67</v>
      </c>
      <c r="AY602" s="9" t="s">
        <v>105</v>
      </c>
      <c r="BE602" s="127">
        <f>IF(N602="základní",J602,0)</f>
        <v>2.81</v>
      </c>
      <c r="BF602" s="127">
        <f>IF(N602="snížená",J602,0)</f>
        <v>0</v>
      </c>
      <c r="BG602" s="127">
        <f>IF(N602="zákl. přenesená",J602,0)</f>
        <v>0</v>
      </c>
      <c r="BH602" s="127">
        <f>IF(N602="sníž. přenesená",J602,0)</f>
        <v>0</v>
      </c>
      <c r="BI602" s="127">
        <f>IF(N602="nulová",J602,0)</f>
        <v>0</v>
      </c>
      <c r="BJ602" s="9" t="s">
        <v>75</v>
      </c>
      <c r="BK602" s="127">
        <f>ROUND(I602*H602,2)</f>
        <v>2.81</v>
      </c>
      <c r="BL602" s="9" t="s">
        <v>739</v>
      </c>
      <c r="BM602" s="9" t="s">
        <v>1386</v>
      </c>
    </row>
    <row r="603" spans="2:65" s="1" customFormat="1" ht="11.25">
      <c r="B603" s="23"/>
      <c r="C603" s="24"/>
      <c r="D603" s="128" t="s">
        <v>107</v>
      </c>
      <c r="E603" s="24"/>
      <c r="F603" s="129" t="s">
        <v>1385</v>
      </c>
      <c r="G603" s="24"/>
      <c r="H603" s="24"/>
      <c r="I603" s="24"/>
      <c r="J603" s="24"/>
      <c r="K603" s="24"/>
      <c r="L603" s="27"/>
      <c r="M603" s="130"/>
      <c r="N603" s="50"/>
      <c r="O603" s="50"/>
      <c r="P603" s="50"/>
      <c r="Q603" s="50"/>
      <c r="R603" s="50"/>
      <c r="S603" s="50"/>
      <c r="T603" s="51"/>
      <c r="AT603" s="9" t="s">
        <v>107</v>
      </c>
      <c r="AU603" s="9" t="s">
        <v>67</v>
      </c>
    </row>
    <row r="604" spans="2:65" s="1" customFormat="1" ht="22.5" customHeight="1">
      <c r="B604" s="23"/>
      <c r="C604" s="131" t="s">
        <v>1387</v>
      </c>
      <c r="D604" s="131" t="s">
        <v>1259</v>
      </c>
      <c r="E604" s="132" t="s">
        <v>1388</v>
      </c>
      <c r="F604" s="133" t="s">
        <v>1389</v>
      </c>
      <c r="G604" s="134" t="s">
        <v>102</v>
      </c>
      <c r="H604" s="135">
        <v>1</v>
      </c>
      <c r="I604" s="136">
        <v>2370</v>
      </c>
      <c r="J604" s="136">
        <f>ROUND(I604*H604,2)</f>
        <v>2370</v>
      </c>
      <c r="K604" s="133" t="s">
        <v>103</v>
      </c>
      <c r="L604" s="137"/>
      <c r="M604" s="138" t="s">
        <v>1</v>
      </c>
      <c r="N604" s="139" t="s">
        <v>38</v>
      </c>
      <c r="O604" s="125">
        <v>0</v>
      </c>
      <c r="P604" s="125">
        <f>O604*H604</f>
        <v>0</v>
      </c>
      <c r="Q604" s="125">
        <v>0</v>
      </c>
      <c r="R604" s="125">
        <f>Q604*H604</f>
        <v>0</v>
      </c>
      <c r="S604" s="125">
        <v>0</v>
      </c>
      <c r="T604" s="126">
        <f>S604*H604</f>
        <v>0</v>
      </c>
      <c r="AR604" s="9" t="s">
        <v>739</v>
      </c>
      <c r="AT604" s="9" t="s">
        <v>1259</v>
      </c>
      <c r="AU604" s="9" t="s">
        <v>67</v>
      </c>
      <c r="AY604" s="9" t="s">
        <v>105</v>
      </c>
      <c r="BE604" s="127">
        <f>IF(N604="základní",J604,0)</f>
        <v>2370</v>
      </c>
      <c r="BF604" s="127">
        <f>IF(N604="snížená",J604,0)</f>
        <v>0</v>
      </c>
      <c r="BG604" s="127">
        <f>IF(N604="zákl. přenesená",J604,0)</f>
        <v>0</v>
      </c>
      <c r="BH604" s="127">
        <f>IF(N604="sníž. přenesená",J604,0)</f>
        <v>0</v>
      </c>
      <c r="BI604" s="127">
        <f>IF(N604="nulová",J604,0)</f>
        <v>0</v>
      </c>
      <c r="BJ604" s="9" t="s">
        <v>75</v>
      </c>
      <c r="BK604" s="127">
        <f>ROUND(I604*H604,2)</f>
        <v>2370</v>
      </c>
      <c r="BL604" s="9" t="s">
        <v>739</v>
      </c>
      <c r="BM604" s="9" t="s">
        <v>1390</v>
      </c>
    </row>
    <row r="605" spans="2:65" s="1" customFormat="1" ht="11.25">
      <c r="B605" s="23"/>
      <c r="C605" s="24"/>
      <c r="D605" s="128" t="s">
        <v>107</v>
      </c>
      <c r="E605" s="24"/>
      <c r="F605" s="129" t="s">
        <v>1389</v>
      </c>
      <c r="G605" s="24"/>
      <c r="H605" s="24"/>
      <c r="I605" s="24"/>
      <c r="J605" s="24"/>
      <c r="K605" s="24"/>
      <c r="L605" s="27"/>
      <c r="M605" s="130"/>
      <c r="N605" s="50"/>
      <c r="O605" s="50"/>
      <c r="P605" s="50"/>
      <c r="Q605" s="50"/>
      <c r="R605" s="50"/>
      <c r="S605" s="50"/>
      <c r="T605" s="51"/>
      <c r="AT605" s="9" t="s">
        <v>107</v>
      </c>
      <c r="AU605" s="9" t="s">
        <v>67</v>
      </c>
    </row>
    <row r="606" spans="2:65" s="1" customFormat="1" ht="22.5" customHeight="1">
      <c r="B606" s="23"/>
      <c r="C606" s="131" t="s">
        <v>1391</v>
      </c>
      <c r="D606" s="131" t="s">
        <v>1259</v>
      </c>
      <c r="E606" s="132" t="s">
        <v>1392</v>
      </c>
      <c r="F606" s="133" t="s">
        <v>1393</v>
      </c>
      <c r="G606" s="134" t="s">
        <v>136</v>
      </c>
      <c r="H606" s="135">
        <v>1</v>
      </c>
      <c r="I606" s="136">
        <v>27</v>
      </c>
      <c r="J606" s="136">
        <f>ROUND(I606*H606,2)</f>
        <v>27</v>
      </c>
      <c r="K606" s="133" t="s">
        <v>103</v>
      </c>
      <c r="L606" s="137"/>
      <c r="M606" s="138" t="s">
        <v>1</v>
      </c>
      <c r="N606" s="139" t="s">
        <v>38</v>
      </c>
      <c r="O606" s="125">
        <v>0</v>
      </c>
      <c r="P606" s="125">
        <f>O606*H606</f>
        <v>0</v>
      </c>
      <c r="Q606" s="125">
        <v>1.8000000000000001E-4</v>
      </c>
      <c r="R606" s="125">
        <f>Q606*H606</f>
        <v>1.8000000000000001E-4</v>
      </c>
      <c r="S606" s="125">
        <v>0</v>
      </c>
      <c r="T606" s="126">
        <f>S606*H606</f>
        <v>0</v>
      </c>
      <c r="AR606" s="9" t="s">
        <v>739</v>
      </c>
      <c r="AT606" s="9" t="s">
        <v>1259</v>
      </c>
      <c r="AU606" s="9" t="s">
        <v>67</v>
      </c>
      <c r="AY606" s="9" t="s">
        <v>105</v>
      </c>
      <c r="BE606" s="127">
        <f>IF(N606="základní",J606,0)</f>
        <v>27</v>
      </c>
      <c r="BF606" s="127">
        <f>IF(N606="snížená",J606,0)</f>
        <v>0</v>
      </c>
      <c r="BG606" s="127">
        <f>IF(N606="zákl. přenesená",J606,0)</f>
        <v>0</v>
      </c>
      <c r="BH606" s="127">
        <f>IF(N606="sníž. přenesená",J606,0)</f>
        <v>0</v>
      </c>
      <c r="BI606" s="127">
        <f>IF(N606="nulová",J606,0)</f>
        <v>0</v>
      </c>
      <c r="BJ606" s="9" t="s">
        <v>75</v>
      </c>
      <c r="BK606" s="127">
        <f>ROUND(I606*H606,2)</f>
        <v>27</v>
      </c>
      <c r="BL606" s="9" t="s">
        <v>739</v>
      </c>
      <c r="BM606" s="9" t="s">
        <v>1394</v>
      </c>
    </row>
    <row r="607" spans="2:65" s="1" customFormat="1" ht="11.25">
      <c r="B607" s="23"/>
      <c r="C607" s="24"/>
      <c r="D607" s="128" t="s">
        <v>107</v>
      </c>
      <c r="E607" s="24"/>
      <c r="F607" s="129" t="s">
        <v>1393</v>
      </c>
      <c r="G607" s="24"/>
      <c r="H607" s="24"/>
      <c r="I607" s="24"/>
      <c r="J607" s="24"/>
      <c r="K607" s="24"/>
      <c r="L607" s="27"/>
      <c r="M607" s="130"/>
      <c r="N607" s="50"/>
      <c r="O607" s="50"/>
      <c r="P607" s="50"/>
      <c r="Q607" s="50"/>
      <c r="R607" s="50"/>
      <c r="S607" s="50"/>
      <c r="T607" s="51"/>
      <c r="AT607" s="9" t="s">
        <v>107</v>
      </c>
      <c r="AU607" s="9" t="s">
        <v>67</v>
      </c>
    </row>
    <row r="608" spans="2:65" s="1" customFormat="1" ht="22.5" customHeight="1">
      <c r="B608" s="23"/>
      <c r="C608" s="131" t="s">
        <v>1395</v>
      </c>
      <c r="D608" s="131" t="s">
        <v>1259</v>
      </c>
      <c r="E608" s="132" t="s">
        <v>1396</v>
      </c>
      <c r="F608" s="133" t="s">
        <v>1397</v>
      </c>
      <c r="G608" s="134" t="s">
        <v>136</v>
      </c>
      <c r="H608" s="135">
        <v>1</v>
      </c>
      <c r="I608" s="136">
        <v>36</v>
      </c>
      <c r="J608" s="136">
        <f>ROUND(I608*H608,2)</f>
        <v>36</v>
      </c>
      <c r="K608" s="133" t="s">
        <v>103</v>
      </c>
      <c r="L608" s="137"/>
      <c r="M608" s="138" t="s">
        <v>1</v>
      </c>
      <c r="N608" s="139" t="s">
        <v>38</v>
      </c>
      <c r="O608" s="125">
        <v>0</v>
      </c>
      <c r="P608" s="125">
        <f>O608*H608</f>
        <v>0</v>
      </c>
      <c r="Q608" s="125">
        <v>1.4999999999999999E-4</v>
      </c>
      <c r="R608" s="125">
        <f>Q608*H608</f>
        <v>1.4999999999999999E-4</v>
      </c>
      <c r="S608" s="125">
        <v>0</v>
      </c>
      <c r="T608" s="126">
        <f>S608*H608</f>
        <v>0</v>
      </c>
      <c r="AR608" s="9" t="s">
        <v>739</v>
      </c>
      <c r="AT608" s="9" t="s">
        <v>1259</v>
      </c>
      <c r="AU608" s="9" t="s">
        <v>67</v>
      </c>
      <c r="AY608" s="9" t="s">
        <v>105</v>
      </c>
      <c r="BE608" s="127">
        <f>IF(N608="základní",J608,0)</f>
        <v>36</v>
      </c>
      <c r="BF608" s="127">
        <f>IF(N608="snížená",J608,0)</f>
        <v>0</v>
      </c>
      <c r="BG608" s="127">
        <f>IF(N608="zákl. přenesená",J608,0)</f>
        <v>0</v>
      </c>
      <c r="BH608" s="127">
        <f>IF(N608="sníž. přenesená",J608,0)</f>
        <v>0</v>
      </c>
      <c r="BI608" s="127">
        <f>IF(N608="nulová",J608,0)</f>
        <v>0</v>
      </c>
      <c r="BJ608" s="9" t="s">
        <v>75</v>
      </c>
      <c r="BK608" s="127">
        <f>ROUND(I608*H608,2)</f>
        <v>36</v>
      </c>
      <c r="BL608" s="9" t="s">
        <v>739</v>
      </c>
      <c r="BM608" s="9" t="s">
        <v>1398</v>
      </c>
    </row>
    <row r="609" spans="2:65" s="1" customFormat="1" ht="11.25">
      <c r="B609" s="23"/>
      <c r="C609" s="24"/>
      <c r="D609" s="128" t="s">
        <v>107</v>
      </c>
      <c r="E609" s="24"/>
      <c r="F609" s="129" t="s">
        <v>1397</v>
      </c>
      <c r="G609" s="24"/>
      <c r="H609" s="24"/>
      <c r="I609" s="24"/>
      <c r="J609" s="24"/>
      <c r="K609" s="24"/>
      <c r="L609" s="27"/>
      <c r="M609" s="130"/>
      <c r="N609" s="50"/>
      <c r="O609" s="50"/>
      <c r="P609" s="50"/>
      <c r="Q609" s="50"/>
      <c r="R609" s="50"/>
      <c r="S609" s="50"/>
      <c r="T609" s="51"/>
      <c r="AT609" s="9" t="s">
        <v>107</v>
      </c>
      <c r="AU609" s="9" t="s">
        <v>67</v>
      </c>
    </row>
    <row r="610" spans="2:65" s="1" customFormat="1" ht="22.5" customHeight="1">
      <c r="B610" s="23"/>
      <c r="C610" s="131" t="s">
        <v>1399</v>
      </c>
      <c r="D610" s="131" t="s">
        <v>1259</v>
      </c>
      <c r="E610" s="132" t="s">
        <v>1400</v>
      </c>
      <c r="F610" s="133" t="s">
        <v>1401</v>
      </c>
      <c r="G610" s="134" t="s">
        <v>136</v>
      </c>
      <c r="H610" s="135">
        <v>1</v>
      </c>
      <c r="I610" s="136">
        <v>35.4</v>
      </c>
      <c r="J610" s="136">
        <f>ROUND(I610*H610,2)</f>
        <v>35.4</v>
      </c>
      <c r="K610" s="133" t="s">
        <v>103</v>
      </c>
      <c r="L610" s="137"/>
      <c r="M610" s="138" t="s">
        <v>1</v>
      </c>
      <c r="N610" s="139" t="s">
        <v>38</v>
      </c>
      <c r="O610" s="125">
        <v>0</v>
      </c>
      <c r="P610" s="125">
        <f>O610*H610</f>
        <v>0</v>
      </c>
      <c r="Q610" s="125">
        <v>1.8000000000000001E-4</v>
      </c>
      <c r="R610" s="125">
        <f>Q610*H610</f>
        <v>1.8000000000000001E-4</v>
      </c>
      <c r="S610" s="125">
        <v>0</v>
      </c>
      <c r="T610" s="126">
        <f>S610*H610</f>
        <v>0</v>
      </c>
      <c r="AR610" s="9" t="s">
        <v>739</v>
      </c>
      <c r="AT610" s="9" t="s">
        <v>1259</v>
      </c>
      <c r="AU610" s="9" t="s">
        <v>67</v>
      </c>
      <c r="AY610" s="9" t="s">
        <v>105</v>
      </c>
      <c r="BE610" s="127">
        <f>IF(N610="základní",J610,0)</f>
        <v>35.4</v>
      </c>
      <c r="BF610" s="127">
        <f>IF(N610="snížená",J610,0)</f>
        <v>0</v>
      </c>
      <c r="BG610" s="127">
        <f>IF(N610="zákl. přenesená",J610,0)</f>
        <v>0</v>
      </c>
      <c r="BH610" s="127">
        <f>IF(N610="sníž. přenesená",J610,0)</f>
        <v>0</v>
      </c>
      <c r="BI610" s="127">
        <f>IF(N610="nulová",J610,0)</f>
        <v>0</v>
      </c>
      <c r="BJ610" s="9" t="s">
        <v>75</v>
      </c>
      <c r="BK610" s="127">
        <f>ROUND(I610*H610,2)</f>
        <v>35.4</v>
      </c>
      <c r="BL610" s="9" t="s">
        <v>739</v>
      </c>
      <c r="BM610" s="9" t="s">
        <v>1402</v>
      </c>
    </row>
    <row r="611" spans="2:65" s="1" customFormat="1" ht="11.25">
      <c r="B611" s="23"/>
      <c r="C611" s="24"/>
      <c r="D611" s="128" t="s">
        <v>107</v>
      </c>
      <c r="E611" s="24"/>
      <c r="F611" s="129" t="s">
        <v>1401</v>
      </c>
      <c r="G611" s="24"/>
      <c r="H611" s="24"/>
      <c r="I611" s="24"/>
      <c r="J611" s="24"/>
      <c r="K611" s="24"/>
      <c r="L611" s="27"/>
      <c r="M611" s="130"/>
      <c r="N611" s="50"/>
      <c r="O611" s="50"/>
      <c r="P611" s="50"/>
      <c r="Q611" s="50"/>
      <c r="R611" s="50"/>
      <c r="S611" s="50"/>
      <c r="T611" s="51"/>
      <c r="AT611" s="9" t="s">
        <v>107</v>
      </c>
      <c r="AU611" s="9" t="s">
        <v>67</v>
      </c>
    </row>
    <row r="612" spans="2:65" s="1" customFormat="1" ht="22.5" customHeight="1">
      <c r="B612" s="23"/>
      <c r="C612" s="131" t="s">
        <v>1403</v>
      </c>
      <c r="D612" s="131" t="s">
        <v>1259</v>
      </c>
      <c r="E612" s="132" t="s">
        <v>1404</v>
      </c>
      <c r="F612" s="133" t="s">
        <v>1405</v>
      </c>
      <c r="G612" s="134" t="s">
        <v>1406</v>
      </c>
      <c r="H612" s="135">
        <v>1</v>
      </c>
      <c r="I612" s="136">
        <v>127</v>
      </c>
      <c r="J612" s="136">
        <f>ROUND(I612*H612,2)</f>
        <v>127</v>
      </c>
      <c r="K612" s="133" t="s">
        <v>103</v>
      </c>
      <c r="L612" s="137"/>
      <c r="M612" s="138" t="s">
        <v>1</v>
      </c>
      <c r="N612" s="139" t="s">
        <v>38</v>
      </c>
      <c r="O612" s="125">
        <v>0</v>
      </c>
      <c r="P612" s="125">
        <f>O612*H612</f>
        <v>0</v>
      </c>
      <c r="Q612" s="125">
        <v>1E-3</v>
      </c>
      <c r="R612" s="125">
        <f>Q612*H612</f>
        <v>1E-3</v>
      </c>
      <c r="S612" s="125">
        <v>0</v>
      </c>
      <c r="T612" s="126">
        <f>S612*H612</f>
        <v>0</v>
      </c>
      <c r="AR612" s="9" t="s">
        <v>739</v>
      </c>
      <c r="AT612" s="9" t="s">
        <v>1259</v>
      </c>
      <c r="AU612" s="9" t="s">
        <v>67</v>
      </c>
      <c r="AY612" s="9" t="s">
        <v>105</v>
      </c>
      <c r="BE612" s="127">
        <f>IF(N612="základní",J612,0)</f>
        <v>127</v>
      </c>
      <c r="BF612" s="127">
        <f>IF(N612="snížená",J612,0)</f>
        <v>0</v>
      </c>
      <c r="BG612" s="127">
        <f>IF(N612="zákl. přenesená",J612,0)</f>
        <v>0</v>
      </c>
      <c r="BH612" s="127">
        <f>IF(N612="sníž. přenesená",J612,0)</f>
        <v>0</v>
      </c>
      <c r="BI612" s="127">
        <f>IF(N612="nulová",J612,0)</f>
        <v>0</v>
      </c>
      <c r="BJ612" s="9" t="s">
        <v>75</v>
      </c>
      <c r="BK612" s="127">
        <f>ROUND(I612*H612,2)</f>
        <v>127</v>
      </c>
      <c r="BL612" s="9" t="s">
        <v>739</v>
      </c>
      <c r="BM612" s="9" t="s">
        <v>1407</v>
      </c>
    </row>
    <row r="613" spans="2:65" s="1" customFormat="1" ht="11.25">
      <c r="B613" s="23"/>
      <c r="C613" s="24"/>
      <c r="D613" s="128" t="s">
        <v>107</v>
      </c>
      <c r="E613" s="24"/>
      <c r="F613" s="129" t="s">
        <v>1405</v>
      </c>
      <c r="G613" s="24"/>
      <c r="H613" s="24"/>
      <c r="I613" s="24"/>
      <c r="J613" s="24"/>
      <c r="K613" s="24"/>
      <c r="L613" s="27"/>
      <c r="M613" s="130"/>
      <c r="N613" s="50"/>
      <c r="O613" s="50"/>
      <c r="P613" s="50"/>
      <c r="Q613" s="50"/>
      <c r="R613" s="50"/>
      <c r="S613" s="50"/>
      <c r="T613" s="51"/>
      <c r="AT613" s="9" t="s">
        <v>107</v>
      </c>
      <c r="AU613" s="9" t="s">
        <v>67</v>
      </c>
    </row>
    <row r="614" spans="2:65" s="1" customFormat="1" ht="22.5" customHeight="1">
      <c r="B614" s="23"/>
      <c r="C614" s="131" t="s">
        <v>1408</v>
      </c>
      <c r="D614" s="131" t="s">
        <v>1259</v>
      </c>
      <c r="E614" s="132" t="s">
        <v>1409</v>
      </c>
      <c r="F614" s="133" t="s">
        <v>1410</v>
      </c>
      <c r="G614" s="134" t="s">
        <v>136</v>
      </c>
      <c r="H614" s="135">
        <v>1</v>
      </c>
      <c r="I614" s="136">
        <v>760</v>
      </c>
      <c r="J614" s="136">
        <f>ROUND(I614*H614,2)</f>
        <v>760</v>
      </c>
      <c r="K614" s="133" t="s">
        <v>103</v>
      </c>
      <c r="L614" s="137"/>
      <c r="M614" s="138" t="s">
        <v>1</v>
      </c>
      <c r="N614" s="139" t="s">
        <v>38</v>
      </c>
      <c r="O614" s="125">
        <v>0</v>
      </c>
      <c r="P614" s="125">
        <f>O614*H614</f>
        <v>0</v>
      </c>
      <c r="Q614" s="125">
        <v>1.004E-2</v>
      </c>
      <c r="R614" s="125">
        <f>Q614*H614</f>
        <v>1.004E-2</v>
      </c>
      <c r="S614" s="125">
        <v>0</v>
      </c>
      <c r="T614" s="126">
        <f>S614*H614</f>
        <v>0</v>
      </c>
      <c r="AR614" s="9" t="s">
        <v>739</v>
      </c>
      <c r="AT614" s="9" t="s">
        <v>1259</v>
      </c>
      <c r="AU614" s="9" t="s">
        <v>67</v>
      </c>
      <c r="AY614" s="9" t="s">
        <v>105</v>
      </c>
      <c r="BE614" s="127">
        <f>IF(N614="základní",J614,0)</f>
        <v>760</v>
      </c>
      <c r="BF614" s="127">
        <f>IF(N614="snížená",J614,0)</f>
        <v>0</v>
      </c>
      <c r="BG614" s="127">
        <f>IF(N614="zákl. přenesená",J614,0)</f>
        <v>0</v>
      </c>
      <c r="BH614" s="127">
        <f>IF(N614="sníž. přenesená",J614,0)</f>
        <v>0</v>
      </c>
      <c r="BI614" s="127">
        <f>IF(N614="nulová",J614,0)</f>
        <v>0</v>
      </c>
      <c r="BJ614" s="9" t="s">
        <v>75</v>
      </c>
      <c r="BK614" s="127">
        <f>ROUND(I614*H614,2)</f>
        <v>760</v>
      </c>
      <c r="BL614" s="9" t="s">
        <v>739</v>
      </c>
      <c r="BM614" s="9" t="s">
        <v>1411</v>
      </c>
    </row>
    <row r="615" spans="2:65" s="1" customFormat="1" ht="11.25">
      <c r="B615" s="23"/>
      <c r="C615" s="24"/>
      <c r="D615" s="128" t="s">
        <v>107</v>
      </c>
      <c r="E615" s="24"/>
      <c r="F615" s="129" t="s">
        <v>1410</v>
      </c>
      <c r="G615" s="24"/>
      <c r="H615" s="24"/>
      <c r="I615" s="24"/>
      <c r="J615" s="24"/>
      <c r="K615" s="24"/>
      <c r="L615" s="27"/>
      <c r="M615" s="130"/>
      <c r="N615" s="50"/>
      <c r="O615" s="50"/>
      <c r="P615" s="50"/>
      <c r="Q615" s="50"/>
      <c r="R615" s="50"/>
      <c r="S615" s="50"/>
      <c r="T615" s="51"/>
      <c r="AT615" s="9" t="s">
        <v>107</v>
      </c>
      <c r="AU615" s="9" t="s">
        <v>67</v>
      </c>
    </row>
    <row r="616" spans="2:65" s="1" customFormat="1" ht="22.5" customHeight="1">
      <c r="B616" s="23"/>
      <c r="C616" s="131" t="s">
        <v>1412</v>
      </c>
      <c r="D616" s="131" t="s">
        <v>1259</v>
      </c>
      <c r="E616" s="132" t="s">
        <v>1413</v>
      </c>
      <c r="F616" s="133" t="s">
        <v>1414</v>
      </c>
      <c r="G616" s="134" t="s">
        <v>136</v>
      </c>
      <c r="H616" s="135">
        <v>1</v>
      </c>
      <c r="I616" s="136">
        <v>760</v>
      </c>
      <c r="J616" s="136">
        <f>ROUND(I616*H616,2)</f>
        <v>760</v>
      </c>
      <c r="K616" s="133" t="s">
        <v>103</v>
      </c>
      <c r="L616" s="137"/>
      <c r="M616" s="138" t="s">
        <v>1</v>
      </c>
      <c r="N616" s="139" t="s">
        <v>38</v>
      </c>
      <c r="O616" s="125">
        <v>0</v>
      </c>
      <c r="P616" s="125">
        <f>O616*H616</f>
        <v>0</v>
      </c>
      <c r="Q616" s="125">
        <v>1.0059999999999999E-2</v>
      </c>
      <c r="R616" s="125">
        <f>Q616*H616</f>
        <v>1.0059999999999999E-2</v>
      </c>
      <c r="S616" s="125">
        <v>0</v>
      </c>
      <c r="T616" s="126">
        <f>S616*H616</f>
        <v>0</v>
      </c>
      <c r="AR616" s="9" t="s">
        <v>739</v>
      </c>
      <c r="AT616" s="9" t="s">
        <v>1259</v>
      </c>
      <c r="AU616" s="9" t="s">
        <v>67</v>
      </c>
      <c r="AY616" s="9" t="s">
        <v>105</v>
      </c>
      <c r="BE616" s="127">
        <f>IF(N616="základní",J616,0)</f>
        <v>760</v>
      </c>
      <c r="BF616" s="127">
        <f>IF(N616="snížená",J616,0)</f>
        <v>0</v>
      </c>
      <c r="BG616" s="127">
        <f>IF(N616="zákl. přenesená",J616,0)</f>
        <v>0</v>
      </c>
      <c r="BH616" s="127">
        <f>IF(N616="sníž. přenesená",J616,0)</f>
        <v>0</v>
      </c>
      <c r="BI616" s="127">
        <f>IF(N616="nulová",J616,0)</f>
        <v>0</v>
      </c>
      <c r="BJ616" s="9" t="s">
        <v>75</v>
      </c>
      <c r="BK616" s="127">
        <f>ROUND(I616*H616,2)</f>
        <v>760</v>
      </c>
      <c r="BL616" s="9" t="s">
        <v>739</v>
      </c>
      <c r="BM616" s="9" t="s">
        <v>1415</v>
      </c>
    </row>
    <row r="617" spans="2:65" s="1" customFormat="1" ht="11.25">
      <c r="B617" s="23"/>
      <c r="C617" s="24"/>
      <c r="D617" s="128" t="s">
        <v>107</v>
      </c>
      <c r="E617" s="24"/>
      <c r="F617" s="129" t="s">
        <v>1414</v>
      </c>
      <c r="G617" s="24"/>
      <c r="H617" s="24"/>
      <c r="I617" s="24"/>
      <c r="J617" s="24"/>
      <c r="K617" s="24"/>
      <c r="L617" s="27"/>
      <c r="M617" s="130"/>
      <c r="N617" s="50"/>
      <c r="O617" s="50"/>
      <c r="P617" s="50"/>
      <c r="Q617" s="50"/>
      <c r="R617" s="50"/>
      <c r="S617" s="50"/>
      <c r="T617" s="51"/>
      <c r="AT617" s="9" t="s">
        <v>107</v>
      </c>
      <c r="AU617" s="9" t="s">
        <v>67</v>
      </c>
    </row>
    <row r="618" spans="2:65" s="1" customFormat="1" ht="22.5" customHeight="1">
      <c r="B618" s="23"/>
      <c r="C618" s="131" t="s">
        <v>1416</v>
      </c>
      <c r="D618" s="131" t="s">
        <v>1259</v>
      </c>
      <c r="E618" s="132" t="s">
        <v>1417</v>
      </c>
      <c r="F618" s="133" t="s">
        <v>1418</v>
      </c>
      <c r="G618" s="134" t="s">
        <v>136</v>
      </c>
      <c r="H618" s="135">
        <v>1</v>
      </c>
      <c r="I618" s="136">
        <v>760</v>
      </c>
      <c r="J618" s="136">
        <f>ROUND(I618*H618,2)</f>
        <v>760</v>
      </c>
      <c r="K618" s="133" t="s">
        <v>103</v>
      </c>
      <c r="L618" s="137"/>
      <c r="M618" s="138" t="s">
        <v>1</v>
      </c>
      <c r="N618" s="139" t="s">
        <v>38</v>
      </c>
      <c r="O618" s="125">
        <v>0</v>
      </c>
      <c r="P618" s="125">
        <f>O618*H618</f>
        <v>0</v>
      </c>
      <c r="Q618" s="125">
        <v>1.0030000000000001E-2</v>
      </c>
      <c r="R618" s="125">
        <f>Q618*H618</f>
        <v>1.0030000000000001E-2</v>
      </c>
      <c r="S618" s="125">
        <v>0</v>
      </c>
      <c r="T618" s="126">
        <f>S618*H618</f>
        <v>0</v>
      </c>
      <c r="AR618" s="9" t="s">
        <v>739</v>
      </c>
      <c r="AT618" s="9" t="s">
        <v>1259</v>
      </c>
      <c r="AU618" s="9" t="s">
        <v>67</v>
      </c>
      <c r="AY618" s="9" t="s">
        <v>105</v>
      </c>
      <c r="BE618" s="127">
        <f>IF(N618="základní",J618,0)</f>
        <v>760</v>
      </c>
      <c r="BF618" s="127">
        <f>IF(N618="snížená",J618,0)</f>
        <v>0</v>
      </c>
      <c r="BG618" s="127">
        <f>IF(N618="zákl. přenesená",J618,0)</f>
        <v>0</v>
      </c>
      <c r="BH618" s="127">
        <f>IF(N618="sníž. přenesená",J618,0)</f>
        <v>0</v>
      </c>
      <c r="BI618" s="127">
        <f>IF(N618="nulová",J618,0)</f>
        <v>0</v>
      </c>
      <c r="BJ618" s="9" t="s">
        <v>75</v>
      </c>
      <c r="BK618" s="127">
        <f>ROUND(I618*H618,2)</f>
        <v>760</v>
      </c>
      <c r="BL618" s="9" t="s">
        <v>739</v>
      </c>
      <c r="BM618" s="9" t="s">
        <v>1419</v>
      </c>
    </row>
    <row r="619" spans="2:65" s="1" customFormat="1" ht="11.25">
      <c r="B619" s="23"/>
      <c r="C619" s="24"/>
      <c r="D619" s="128" t="s">
        <v>107</v>
      </c>
      <c r="E619" s="24"/>
      <c r="F619" s="129" t="s">
        <v>1418</v>
      </c>
      <c r="G619" s="24"/>
      <c r="H619" s="24"/>
      <c r="I619" s="24"/>
      <c r="J619" s="24"/>
      <c r="K619" s="24"/>
      <c r="L619" s="27"/>
      <c r="M619" s="130"/>
      <c r="N619" s="50"/>
      <c r="O619" s="50"/>
      <c r="P619" s="50"/>
      <c r="Q619" s="50"/>
      <c r="R619" s="50"/>
      <c r="S619" s="50"/>
      <c r="T619" s="51"/>
      <c r="AT619" s="9" t="s">
        <v>107</v>
      </c>
      <c r="AU619" s="9" t="s">
        <v>67</v>
      </c>
    </row>
    <row r="620" spans="2:65" s="1" customFormat="1" ht="22.5" customHeight="1">
      <c r="B620" s="23"/>
      <c r="C620" s="131" t="s">
        <v>1420</v>
      </c>
      <c r="D620" s="131" t="s">
        <v>1259</v>
      </c>
      <c r="E620" s="132" t="s">
        <v>1421</v>
      </c>
      <c r="F620" s="133" t="s">
        <v>1422</v>
      </c>
      <c r="G620" s="134" t="s">
        <v>136</v>
      </c>
      <c r="H620" s="135">
        <v>1</v>
      </c>
      <c r="I620" s="136">
        <v>760</v>
      </c>
      <c r="J620" s="136">
        <f>ROUND(I620*H620,2)</f>
        <v>760</v>
      </c>
      <c r="K620" s="133" t="s">
        <v>103</v>
      </c>
      <c r="L620" s="137"/>
      <c r="M620" s="138" t="s">
        <v>1</v>
      </c>
      <c r="N620" s="139" t="s">
        <v>38</v>
      </c>
      <c r="O620" s="125">
        <v>0</v>
      </c>
      <c r="P620" s="125">
        <f>O620*H620</f>
        <v>0</v>
      </c>
      <c r="Q620" s="125">
        <v>1.0030000000000001E-2</v>
      </c>
      <c r="R620" s="125">
        <f>Q620*H620</f>
        <v>1.0030000000000001E-2</v>
      </c>
      <c r="S620" s="125">
        <v>0</v>
      </c>
      <c r="T620" s="126">
        <f>S620*H620</f>
        <v>0</v>
      </c>
      <c r="AR620" s="9" t="s">
        <v>739</v>
      </c>
      <c r="AT620" s="9" t="s">
        <v>1259</v>
      </c>
      <c r="AU620" s="9" t="s">
        <v>67</v>
      </c>
      <c r="AY620" s="9" t="s">
        <v>105</v>
      </c>
      <c r="BE620" s="127">
        <f>IF(N620="základní",J620,0)</f>
        <v>760</v>
      </c>
      <c r="BF620" s="127">
        <f>IF(N620="snížená",J620,0)</f>
        <v>0</v>
      </c>
      <c r="BG620" s="127">
        <f>IF(N620="zákl. přenesená",J620,0)</f>
        <v>0</v>
      </c>
      <c r="BH620" s="127">
        <f>IF(N620="sníž. přenesená",J620,0)</f>
        <v>0</v>
      </c>
      <c r="BI620" s="127">
        <f>IF(N620="nulová",J620,0)</f>
        <v>0</v>
      </c>
      <c r="BJ620" s="9" t="s">
        <v>75</v>
      </c>
      <c r="BK620" s="127">
        <f>ROUND(I620*H620,2)</f>
        <v>760</v>
      </c>
      <c r="BL620" s="9" t="s">
        <v>739</v>
      </c>
      <c r="BM620" s="9" t="s">
        <v>1423</v>
      </c>
    </row>
    <row r="621" spans="2:65" s="1" customFormat="1" ht="11.25">
      <c r="B621" s="23"/>
      <c r="C621" s="24"/>
      <c r="D621" s="128" t="s">
        <v>107</v>
      </c>
      <c r="E621" s="24"/>
      <c r="F621" s="129" t="s">
        <v>1422</v>
      </c>
      <c r="G621" s="24"/>
      <c r="H621" s="24"/>
      <c r="I621" s="24"/>
      <c r="J621" s="24"/>
      <c r="K621" s="24"/>
      <c r="L621" s="27"/>
      <c r="M621" s="130"/>
      <c r="N621" s="50"/>
      <c r="O621" s="50"/>
      <c r="P621" s="50"/>
      <c r="Q621" s="50"/>
      <c r="R621" s="50"/>
      <c r="S621" s="50"/>
      <c r="T621" s="51"/>
      <c r="AT621" s="9" t="s">
        <v>107</v>
      </c>
      <c r="AU621" s="9" t="s">
        <v>67</v>
      </c>
    </row>
    <row r="622" spans="2:65" s="1" customFormat="1" ht="22.5" customHeight="1">
      <c r="B622" s="23"/>
      <c r="C622" s="131" t="s">
        <v>1424</v>
      </c>
      <c r="D622" s="131" t="s">
        <v>1259</v>
      </c>
      <c r="E622" s="132" t="s">
        <v>1425</v>
      </c>
      <c r="F622" s="133" t="s">
        <v>1426</v>
      </c>
      <c r="G622" s="134" t="s">
        <v>136</v>
      </c>
      <c r="H622" s="135">
        <v>1</v>
      </c>
      <c r="I622" s="136">
        <v>760</v>
      </c>
      <c r="J622" s="136">
        <f>ROUND(I622*H622,2)</f>
        <v>760</v>
      </c>
      <c r="K622" s="133" t="s">
        <v>103</v>
      </c>
      <c r="L622" s="137"/>
      <c r="M622" s="138" t="s">
        <v>1</v>
      </c>
      <c r="N622" s="139" t="s">
        <v>38</v>
      </c>
      <c r="O622" s="125">
        <v>0</v>
      </c>
      <c r="P622" s="125">
        <f>O622*H622</f>
        <v>0</v>
      </c>
      <c r="Q622" s="125">
        <v>1.0070000000000001E-2</v>
      </c>
      <c r="R622" s="125">
        <f>Q622*H622</f>
        <v>1.0070000000000001E-2</v>
      </c>
      <c r="S622" s="125">
        <v>0</v>
      </c>
      <c r="T622" s="126">
        <f>S622*H622</f>
        <v>0</v>
      </c>
      <c r="AR622" s="9" t="s">
        <v>739</v>
      </c>
      <c r="AT622" s="9" t="s">
        <v>1259</v>
      </c>
      <c r="AU622" s="9" t="s">
        <v>67</v>
      </c>
      <c r="AY622" s="9" t="s">
        <v>105</v>
      </c>
      <c r="BE622" s="127">
        <f>IF(N622="základní",J622,0)</f>
        <v>760</v>
      </c>
      <c r="BF622" s="127">
        <f>IF(N622="snížená",J622,0)</f>
        <v>0</v>
      </c>
      <c r="BG622" s="127">
        <f>IF(N622="zákl. přenesená",J622,0)</f>
        <v>0</v>
      </c>
      <c r="BH622" s="127">
        <f>IF(N622="sníž. přenesená",J622,0)</f>
        <v>0</v>
      </c>
      <c r="BI622" s="127">
        <f>IF(N622="nulová",J622,0)</f>
        <v>0</v>
      </c>
      <c r="BJ622" s="9" t="s">
        <v>75</v>
      </c>
      <c r="BK622" s="127">
        <f>ROUND(I622*H622,2)</f>
        <v>760</v>
      </c>
      <c r="BL622" s="9" t="s">
        <v>739</v>
      </c>
      <c r="BM622" s="9" t="s">
        <v>1427</v>
      </c>
    </row>
    <row r="623" spans="2:65" s="1" customFormat="1" ht="11.25">
      <c r="B623" s="23"/>
      <c r="C623" s="24"/>
      <c r="D623" s="128" t="s">
        <v>107</v>
      </c>
      <c r="E623" s="24"/>
      <c r="F623" s="129" t="s">
        <v>1426</v>
      </c>
      <c r="G623" s="24"/>
      <c r="H623" s="24"/>
      <c r="I623" s="24"/>
      <c r="J623" s="24"/>
      <c r="K623" s="24"/>
      <c r="L623" s="27"/>
      <c r="M623" s="130"/>
      <c r="N623" s="50"/>
      <c r="O623" s="50"/>
      <c r="P623" s="50"/>
      <c r="Q623" s="50"/>
      <c r="R623" s="50"/>
      <c r="S623" s="50"/>
      <c r="T623" s="51"/>
      <c r="AT623" s="9" t="s">
        <v>107</v>
      </c>
      <c r="AU623" s="9" t="s">
        <v>67</v>
      </c>
    </row>
    <row r="624" spans="2:65" s="1" customFormat="1" ht="22.5" customHeight="1">
      <c r="B624" s="23"/>
      <c r="C624" s="131" t="s">
        <v>1428</v>
      </c>
      <c r="D624" s="131" t="s">
        <v>1259</v>
      </c>
      <c r="E624" s="132" t="s">
        <v>1429</v>
      </c>
      <c r="F624" s="133" t="s">
        <v>1430</v>
      </c>
      <c r="G624" s="134" t="s">
        <v>136</v>
      </c>
      <c r="H624" s="135">
        <v>1</v>
      </c>
      <c r="I624" s="136">
        <v>810</v>
      </c>
      <c r="J624" s="136">
        <f>ROUND(I624*H624,2)</f>
        <v>810</v>
      </c>
      <c r="K624" s="133" t="s">
        <v>103</v>
      </c>
      <c r="L624" s="137"/>
      <c r="M624" s="138" t="s">
        <v>1</v>
      </c>
      <c r="N624" s="139" t="s">
        <v>38</v>
      </c>
      <c r="O624" s="125">
        <v>0</v>
      </c>
      <c r="P624" s="125">
        <f>O624*H624</f>
        <v>0</v>
      </c>
      <c r="Q624" s="125">
        <v>1.014E-2</v>
      </c>
      <c r="R624" s="125">
        <f>Q624*H624</f>
        <v>1.014E-2</v>
      </c>
      <c r="S624" s="125">
        <v>0</v>
      </c>
      <c r="T624" s="126">
        <f>S624*H624</f>
        <v>0</v>
      </c>
      <c r="AR624" s="9" t="s">
        <v>739</v>
      </c>
      <c r="AT624" s="9" t="s">
        <v>1259</v>
      </c>
      <c r="AU624" s="9" t="s">
        <v>67</v>
      </c>
      <c r="AY624" s="9" t="s">
        <v>105</v>
      </c>
      <c r="BE624" s="127">
        <f>IF(N624="základní",J624,0)</f>
        <v>810</v>
      </c>
      <c r="BF624" s="127">
        <f>IF(N624="snížená",J624,0)</f>
        <v>0</v>
      </c>
      <c r="BG624" s="127">
        <f>IF(N624="zákl. přenesená",J624,0)</f>
        <v>0</v>
      </c>
      <c r="BH624" s="127">
        <f>IF(N624="sníž. přenesená",J624,0)</f>
        <v>0</v>
      </c>
      <c r="BI624" s="127">
        <f>IF(N624="nulová",J624,0)</f>
        <v>0</v>
      </c>
      <c r="BJ624" s="9" t="s">
        <v>75</v>
      </c>
      <c r="BK624" s="127">
        <f>ROUND(I624*H624,2)</f>
        <v>810</v>
      </c>
      <c r="BL624" s="9" t="s">
        <v>739</v>
      </c>
      <c r="BM624" s="9" t="s">
        <v>1431</v>
      </c>
    </row>
    <row r="625" spans="2:65" s="1" customFormat="1" ht="11.25">
      <c r="B625" s="23"/>
      <c r="C625" s="24"/>
      <c r="D625" s="128" t="s">
        <v>107</v>
      </c>
      <c r="E625" s="24"/>
      <c r="F625" s="129" t="s">
        <v>1430</v>
      </c>
      <c r="G625" s="24"/>
      <c r="H625" s="24"/>
      <c r="I625" s="24"/>
      <c r="J625" s="24"/>
      <c r="K625" s="24"/>
      <c r="L625" s="27"/>
      <c r="M625" s="130"/>
      <c r="N625" s="50"/>
      <c r="O625" s="50"/>
      <c r="P625" s="50"/>
      <c r="Q625" s="50"/>
      <c r="R625" s="50"/>
      <c r="S625" s="50"/>
      <c r="T625" s="51"/>
      <c r="AT625" s="9" t="s">
        <v>107</v>
      </c>
      <c r="AU625" s="9" t="s">
        <v>67</v>
      </c>
    </row>
    <row r="626" spans="2:65" s="1" customFormat="1" ht="22.5" customHeight="1">
      <c r="B626" s="23"/>
      <c r="C626" s="131" t="s">
        <v>1432</v>
      </c>
      <c r="D626" s="131" t="s">
        <v>1259</v>
      </c>
      <c r="E626" s="132" t="s">
        <v>1433</v>
      </c>
      <c r="F626" s="133" t="s">
        <v>1434</v>
      </c>
      <c r="G626" s="134" t="s">
        <v>136</v>
      </c>
      <c r="H626" s="135">
        <v>1</v>
      </c>
      <c r="I626" s="136">
        <v>4210</v>
      </c>
      <c r="J626" s="136">
        <f>ROUND(I626*H626,2)</f>
        <v>4210</v>
      </c>
      <c r="K626" s="133" t="s">
        <v>103</v>
      </c>
      <c r="L626" s="137"/>
      <c r="M626" s="138" t="s">
        <v>1</v>
      </c>
      <c r="N626" s="139" t="s">
        <v>38</v>
      </c>
      <c r="O626" s="125">
        <v>0</v>
      </c>
      <c r="P626" s="125">
        <f>O626*H626</f>
        <v>0</v>
      </c>
      <c r="Q626" s="125">
        <v>0</v>
      </c>
      <c r="R626" s="125">
        <f>Q626*H626</f>
        <v>0</v>
      </c>
      <c r="S626" s="125">
        <v>0</v>
      </c>
      <c r="T626" s="126">
        <f>S626*H626</f>
        <v>0</v>
      </c>
      <c r="AR626" s="9" t="s">
        <v>739</v>
      </c>
      <c r="AT626" s="9" t="s">
        <v>1259</v>
      </c>
      <c r="AU626" s="9" t="s">
        <v>67</v>
      </c>
      <c r="AY626" s="9" t="s">
        <v>105</v>
      </c>
      <c r="BE626" s="127">
        <f>IF(N626="základní",J626,0)</f>
        <v>4210</v>
      </c>
      <c r="BF626" s="127">
        <f>IF(N626="snížená",J626,0)</f>
        <v>0</v>
      </c>
      <c r="BG626" s="127">
        <f>IF(N626="zákl. přenesená",J626,0)</f>
        <v>0</v>
      </c>
      <c r="BH626" s="127">
        <f>IF(N626="sníž. přenesená",J626,0)</f>
        <v>0</v>
      </c>
      <c r="BI626" s="127">
        <f>IF(N626="nulová",J626,0)</f>
        <v>0</v>
      </c>
      <c r="BJ626" s="9" t="s">
        <v>75</v>
      </c>
      <c r="BK626" s="127">
        <f>ROUND(I626*H626,2)</f>
        <v>4210</v>
      </c>
      <c r="BL626" s="9" t="s">
        <v>739</v>
      </c>
      <c r="BM626" s="9" t="s">
        <v>1435</v>
      </c>
    </row>
    <row r="627" spans="2:65" s="1" customFormat="1" ht="11.25">
      <c r="B627" s="23"/>
      <c r="C627" s="24"/>
      <c r="D627" s="128" t="s">
        <v>107</v>
      </c>
      <c r="E627" s="24"/>
      <c r="F627" s="129" t="s">
        <v>1434</v>
      </c>
      <c r="G627" s="24"/>
      <c r="H627" s="24"/>
      <c r="I627" s="24"/>
      <c r="J627" s="24"/>
      <c r="K627" s="24"/>
      <c r="L627" s="27"/>
      <c r="M627" s="130"/>
      <c r="N627" s="50"/>
      <c r="O627" s="50"/>
      <c r="P627" s="50"/>
      <c r="Q627" s="50"/>
      <c r="R627" s="50"/>
      <c r="S627" s="50"/>
      <c r="T627" s="51"/>
      <c r="AT627" s="9" t="s">
        <v>107</v>
      </c>
      <c r="AU627" s="9" t="s">
        <v>67</v>
      </c>
    </row>
    <row r="628" spans="2:65" s="1" customFormat="1" ht="22.5" customHeight="1">
      <c r="B628" s="23"/>
      <c r="C628" s="131" t="s">
        <v>1436</v>
      </c>
      <c r="D628" s="131" t="s">
        <v>1259</v>
      </c>
      <c r="E628" s="132" t="s">
        <v>1437</v>
      </c>
      <c r="F628" s="133" t="s">
        <v>1438</v>
      </c>
      <c r="G628" s="134" t="s">
        <v>136</v>
      </c>
      <c r="H628" s="135">
        <v>1</v>
      </c>
      <c r="I628" s="136">
        <v>4210</v>
      </c>
      <c r="J628" s="136">
        <f>ROUND(I628*H628,2)</f>
        <v>4210</v>
      </c>
      <c r="K628" s="133" t="s">
        <v>103</v>
      </c>
      <c r="L628" s="137"/>
      <c r="M628" s="138" t="s">
        <v>1</v>
      </c>
      <c r="N628" s="139" t="s">
        <v>38</v>
      </c>
      <c r="O628" s="125">
        <v>0</v>
      </c>
      <c r="P628" s="125">
        <f>O628*H628</f>
        <v>0</v>
      </c>
      <c r="Q628" s="125">
        <v>0</v>
      </c>
      <c r="R628" s="125">
        <f>Q628*H628</f>
        <v>0</v>
      </c>
      <c r="S628" s="125">
        <v>0</v>
      </c>
      <c r="T628" s="126">
        <f>S628*H628</f>
        <v>0</v>
      </c>
      <c r="AR628" s="9" t="s">
        <v>739</v>
      </c>
      <c r="AT628" s="9" t="s">
        <v>1259</v>
      </c>
      <c r="AU628" s="9" t="s">
        <v>67</v>
      </c>
      <c r="AY628" s="9" t="s">
        <v>105</v>
      </c>
      <c r="BE628" s="127">
        <f>IF(N628="základní",J628,0)</f>
        <v>4210</v>
      </c>
      <c r="BF628" s="127">
        <f>IF(N628="snížená",J628,0)</f>
        <v>0</v>
      </c>
      <c r="BG628" s="127">
        <f>IF(N628="zákl. přenesená",J628,0)</f>
        <v>0</v>
      </c>
      <c r="BH628" s="127">
        <f>IF(N628="sníž. přenesená",J628,0)</f>
        <v>0</v>
      </c>
      <c r="BI628" s="127">
        <f>IF(N628="nulová",J628,0)</f>
        <v>0</v>
      </c>
      <c r="BJ628" s="9" t="s">
        <v>75</v>
      </c>
      <c r="BK628" s="127">
        <f>ROUND(I628*H628,2)</f>
        <v>4210</v>
      </c>
      <c r="BL628" s="9" t="s">
        <v>739</v>
      </c>
      <c r="BM628" s="9" t="s">
        <v>1439</v>
      </c>
    </row>
    <row r="629" spans="2:65" s="1" customFormat="1" ht="11.25">
      <c r="B629" s="23"/>
      <c r="C629" s="24"/>
      <c r="D629" s="128" t="s">
        <v>107</v>
      </c>
      <c r="E629" s="24"/>
      <c r="F629" s="129" t="s">
        <v>1438</v>
      </c>
      <c r="G629" s="24"/>
      <c r="H629" s="24"/>
      <c r="I629" s="24"/>
      <c r="J629" s="24"/>
      <c r="K629" s="24"/>
      <c r="L629" s="27"/>
      <c r="M629" s="130"/>
      <c r="N629" s="50"/>
      <c r="O629" s="50"/>
      <c r="P629" s="50"/>
      <c r="Q629" s="50"/>
      <c r="R629" s="50"/>
      <c r="S629" s="50"/>
      <c r="T629" s="51"/>
      <c r="AT629" s="9" t="s">
        <v>107</v>
      </c>
      <c r="AU629" s="9" t="s">
        <v>67</v>
      </c>
    </row>
    <row r="630" spans="2:65" s="1" customFormat="1" ht="22.5" customHeight="1">
      <c r="B630" s="23"/>
      <c r="C630" s="131" t="s">
        <v>1440</v>
      </c>
      <c r="D630" s="131" t="s">
        <v>1259</v>
      </c>
      <c r="E630" s="132" t="s">
        <v>1441</v>
      </c>
      <c r="F630" s="133" t="s">
        <v>1442</v>
      </c>
      <c r="G630" s="134" t="s">
        <v>136</v>
      </c>
      <c r="H630" s="135">
        <v>1</v>
      </c>
      <c r="I630" s="136">
        <v>4100</v>
      </c>
      <c r="J630" s="136">
        <f>ROUND(I630*H630,2)</f>
        <v>4100</v>
      </c>
      <c r="K630" s="133" t="s">
        <v>103</v>
      </c>
      <c r="L630" s="137"/>
      <c r="M630" s="138" t="s">
        <v>1</v>
      </c>
      <c r="N630" s="139" t="s">
        <v>38</v>
      </c>
      <c r="O630" s="125">
        <v>0</v>
      </c>
      <c r="P630" s="125">
        <f>O630*H630</f>
        <v>0</v>
      </c>
      <c r="Q630" s="125">
        <v>0</v>
      </c>
      <c r="R630" s="125">
        <f>Q630*H630</f>
        <v>0</v>
      </c>
      <c r="S630" s="125">
        <v>0</v>
      </c>
      <c r="T630" s="126">
        <f>S630*H630</f>
        <v>0</v>
      </c>
      <c r="AR630" s="9" t="s">
        <v>739</v>
      </c>
      <c r="AT630" s="9" t="s">
        <v>1259</v>
      </c>
      <c r="AU630" s="9" t="s">
        <v>67</v>
      </c>
      <c r="AY630" s="9" t="s">
        <v>105</v>
      </c>
      <c r="BE630" s="127">
        <f>IF(N630="základní",J630,0)</f>
        <v>4100</v>
      </c>
      <c r="BF630" s="127">
        <f>IF(N630="snížená",J630,0)</f>
        <v>0</v>
      </c>
      <c r="BG630" s="127">
        <f>IF(N630="zákl. přenesená",J630,0)</f>
        <v>0</v>
      </c>
      <c r="BH630" s="127">
        <f>IF(N630="sníž. přenesená",J630,0)</f>
        <v>0</v>
      </c>
      <c r="BI630" s="127">
        <f>IF(N630="nulová",J630,0)</f>
        <v>0</v>
      </c>
      <c r="BJ630" s="9" t="s">
        <v>75</v>
      </c>
      <c r="BK630" s="127">
        <f>ROUND(I630*H630,2)</f>
        <v>4100</v>
      </c>
      <c r="BL630" s="9" t="s">
        <v>739</v>
      </c>
      <c r="BM630" s="9" t="s">
        <v>1443</v>
      </c>
    </row>
    <row r="631" spans="2:65" s="1" customFormat="1" ht="11.25">
      <c r="B631" s="23"/>
      <c r="C631" s="24"/>
      <c r="D631" s="128" t="s">
        <v>107</v>
      </c>
      <c r="E631" s="24"/>
      <c r="F631" s="129" t="s">
        <v>1442</v>
      </c>
      <c r="G631" s="24"/>
      <c r="H631" s="24"/>
      <c r="I631" s="24"/>
      <c r="J631" s="24"/>
      <c r="K631" s="24"/>
      <c r="L631" s="27"/>
      <c r="M631" s="130"/>
      <c r="N631" s="50"/>
      <c r="O631" s="50"/>
      <c r="P631" s="50"/>
      <c r="Q631" s="50"/>
      <c r="R631" s="50"/>
      <c r="S631" s="50"/>
      <c r="T631" s="51"/>
      <c r="AT631" s="9" t="s">
        <v>107</v>
      </c>
      <c r="AU631" s="9" t="s">
        <v>67</v>
      </c>
    </row>
    <row r="632" spans="2:65" s="1" customFormat="1" ht="22.5" customHeight="1">
      <c r="B632" s="23"/>
      <c r="C632" s="131" t="s">
        <v>1444</v>
      </c>
      <c r="D632" s="131" t="s">
        <v>1259</v>
      </c>
      <c r="E632" s="132" t="s">
        <v>1445</v>
      </c>
      <c r="F632" s="133" t="s">
        <v>1446</v>
      </c>
      <c r="G632" s="134" t="s">
        <v>136</v>
      </c>
      <c r="H632" s="135">
        <v>1</v>
      </c>
      <c r="I632" s="136">
        <v>4100</v>
      </c>
      <c r="J632" s="136">
        <f>ROUND(I632*H632,2)</f>
        <v>4100</v>
      </c>
      <c r="K632" s="133" t="s">
        <v>103</v>
      </c>
      <c r="L632" s="137"/>
      <c r="M632" s="138" t="s">
        <v>1</v>
      </c>
      <c r="N632" s="139" t="s">
        <v>38</v>
      </c>
      <c r="O632" s="125">
        <v>0</v>
      </c>
      <c r="P632" s="125">
        <f>O632*H632</f>
        <v>0</v>
      </c>
      <c r="Q632" s="125">
        <v>0</v>
      </c>
      <c r="R632" s="125">
        <f>Q632*H632</f>
        <v>0</v>
      </c>
      <c r="S632" s="125">
        <v>0</v>
      </c>
      <c r="T632" s="126">
        <f>S632*H632</f>
        <v>0</v>
      </c>
      <c r="AR632" s="9" t="s">
        <v>739</v>
      </c>
      <c r="AT632" s="9" t="s">
        <v>1259</v>
      </c>
      <c r="AU632" s="9" t="s">
        <v>67</v>
      </c>
      <c r="AY632" s="9" t="s">
        <v>105</v>
      </c>
      <c r="BE632" s="127">
        <f>IF(N632="základní",J632,0)</f>
        <v>4100</v>
      </c>
      <c r="BF632" s="127">
        <f>IF(N632="snížená",J632,0)</f>
        <v>0</v>
      </c>
      <c r="BG632" s="127">
        <f>IF(N632="zákl. přenesená",J632,0)</f>
        <v>0</v>
      </c>
      <c r="BH632" s="127">
        <f>IF(N632="sníž. přenesená",J632,0)</f>
        <v>0</v>
      </c>
      <c r="BI632" s="127">
        <f>IF(N632="nulová",J632,0)</f>
        <v>0</v>
      </c>
      <c r="BJ632" s="9" t="s">
        <v>75</v>
      </c>
      <c r="BK632" s="127">
        <f>ROUND(I632*H632,2)</f>
        <v>4100</v>
      </c>
      <c r="BL632" s="9" t="s">
        <v>739</v>
      </c>
      <c r="BM632" s="9" t="s">
        <v>1447</v>
      </c>
    </row>
    <row r="633" spans="2:65" s="1" customFormat="1" ht="11.25">
      <c r="B633" s="23"/>
      <c r="C633" s="24"/>
      <c r="D633" s="128" t="s">
        <v>107</v>
      </c>
      <c r="E633" s="24"/>
      <c r="F633" s="129" t="s">
        <v>1446</v>
      </c>
      <c r="G633" s="24"/>
      <c r="H633" s="24"/>
      <c r="I633" s="24"/>
      <c r="J633" s="24"/>
      <c r="K633" s="24"/>
      <c r="L633" s="27"/>
      <c r="M633" s="130"/>
      <c r="N633" s="50"/>
      <c r="O633" s="50"/>
      <c r="P633" s="50"/>
      <c r="Q633" s="50"/>
      <c r="R633" s="50"/>
      <c r="S633" s="50"/>
      <c r="T633" s="51"/>
      <c r="AT633" s="9" t="s">
        <v>107</v>
      </c>
      <c r="AU633" s="9" t="s">
        <v>67</v>
      </c>
    </row>
    <row r="634" spans="2:65" s="1" customFormat="1" ht="22.5" customHeight="1">
      <c r="B634" s="23"/>
      <c r="C634" s="131" t="s">
        <v>1448</v>
      </c>
      <c r="D634" s="131" t="s">
        <v>1259</v>
      </c>
      <c r="E634" s="132" t="s">
        <v>1449</v>
      </c>
      <c r="F634" s="133" t="s">
        <v>1450</v>
      </c>
      <c r="G634" s="134" t="s">
        <v>136</v>
      </c>
      <c r="H634" s="135">
        <v>1</v>
      </c>
      <c r="I634" s="136">
        <v>4520</v>
      </c>
      <c r="J634" s="136">
        <f>ROUND(I634*H634,2)</f>
        <v>4520</v>
      </c>
      <c r="K634" s="133" t="s">
        <v>103</v>
      </c>
      <c r="L634" s="137"/>
      <c r="M634" s="138" t="s">
        <v>1</v>
      </c>
      <c r="N634" s="139" t="s">
        <v>38</v>
      </c>
      <c r="O634" s="125">
        <v>0</v>
      </c>
      <c r="P634" s="125">
        <f>O634*H634</f>
        <v>0</v>
      </c>
      <c r="Q634" s="125">
        <v>0</v>
      </c>
      <c r="R634" s="125">
        <f>Q634*H634</f>
        <v>0</v>
      </c>
      <c r="S634" s="125">
        <v>0</v>
      </c>
      <c r="T634" s="126">
        <f>S634*H634</f>
        <v>0</v>
      </c>
      <c r="AR634" s="9" t="s">
        <v>739</v>
      </c>
      <c r="AT634" s="9" t="s">
        <v>1259</v>
      </c>
      <c r="AU634" s="9" t="s">
        <v>67</v>
      </c>
      <c r="AY634" s="9" t="s">
        <v>105</v>
      </c>
      <c r="BE634" s="127">
        <f>IF(N634="základní",J634,0)</f>
        <v>4520</v>
      </c>
      <c r="BF634" s="127">
        <f>IF(N634="snížená",J634,0)</f>
        <v>0</v>
      </c>
      <c r="BG634" s="127">
        <f>IF(N634="zákl. přenesená",J634,0)</f>
        <v>0</v>
      </c>
      <c r="BH634" s="127">
        <f>IF(N634="sníž. přenesená",J634,0)</f>
        <v>0</v>
      </c>
      <c r="BI634" s="127">
        <f>IF(N634="nulová",J634,0)</f>
        <v>0</v>
      </c>
      <c r="BJ634" s="9" t="s">
        <v>75</v>
      </c>
      <c r="BK634" s="127">
        <f>ROUND(I634*H634,2)</f>
        <v>4520</v>
      </c>
      <c r="BL634" s="9" t="s">
        <v>739</v>
      </c>
      <c r="BM634" s="9" t="s">
        <v>1451</v>
      </c>
    </row>
    <row r="635" spans="2:65" s="1" customFormat="1" ht="11.25">
      <c r="B635" s="23"/>
      <c r="C635" s="24"/>
      <c r="D635" s="128" t="s">
        <v>107</v>
      </c>
      <c r="E635" s="24"/>
      <c r="F635" s="129" t="s">
        <v>1450</v>
      </c>
      <c r="G635" s="24"/>
      <c r="H635" s="24"/>
      <c r="I635" s="24"/>
      <c r="J635" s="24"/>
      <c r="K635" s="24"/>
      <c r="L635" s="27"/>
      <c r="M635" s="130"/>
      <c r="N635" s="50"/>
      <c r="O635" s="50"/>
      <c r="P635" s="50"/>
      <c r="Q635" s="50"/>
      <c r="R635" s="50"/>
      <c r="S635" s="50"/>
      <c r="T635" s="51"/>
      <c r="AT635" s="9" t="s">
        <v>107</v>
      </c>
      <c r="AU635" s="9" t="s">
        <v>67</v>
      </c>
    </row>
    <row r="636" spans="2:65" s="1" customFormat="1" ht="22.5" customHeight="1">
      <c r="B636" s="23"/>
      <c r="C636" s="131" t="s">
        <v>1452</v>
      </c>
      <c r="D636" s="131" t="s">
        <v>1259</v>
      </c>
      <c r="E636" s="132" t="s">
        <v>1453</v>
      </c>
      <c r="F636" s="133" t="s">
        <v>1454</v>
      </c>
      <c r="G636" s="134" t="s">
        <v>136</v>
      </c>
      <c r="H636" s="135">
        <v>1</v>
      </c>
      <c r="I636" s="136">
        <v>4520</v>
      </c>
      <c r="J636" s="136">
        <f>ROUND(I636*H636,2)</f>
        <v>4520</v>
      </c>
      <c r="K636" s="133" t="s">
        <v>103</v>
      </c>
      <c r="L636" s="137"/>
      <c r="M636" s="138" t="s">
        <v>1</v>
      </c>
      <c r="N636" s="139" t="s">
        <v>38</v>
      </c>
      <c r="O636" s="125">
        <v>0</v>
      </c>
      <c r="P636" s="125">
        <f>O636*H636</f>
        <v>0</v>
      </c>
      <c r="Q636" s="125">
        <v>0</v>
      </c>
      <c r="R636" s="125">
        <f>Q636*H636</f>
        <v>0</v>
      </c>
      <c r="S636" s="125">
        <v>0</v>
      </c>
      <c r="T636" s="126">
        <f>S636*H636</f>
        <v>0</v>
      </c>
      <c r="AR636" s="9" t="s">
        <v>739</v>
      </c>
      <c r="AT636" s="9" t="s">
        <v>1259</v>
      </c>
      <c r="AU636" s="9" t="s">
        <v>67</v>
      </c>
      <c r="AY636" s="9" t="s">
        <v>105</v>
      </c>
      <c r="BE636" s="127">
        <f>IF(N636="základní",J636,0)</f>
        <v>4520</v>
      </c>
      <c r="BF636" s="127">
        <f>IF(N636="snížená",J636,0)</f>
        <v>0</v>
      </c>
      <c r="BG636" s="127">
        <f>IF(N636="zákl. přenesená",J636,0)</f>
        <v>0</v>
      </c>
      <c r="BH636" s="127">
        <f>IF(N636="sníž. přenesená",J636,0)</f>
        <v>0</v>
      </c>
      <c r="BI636" s="127">
        <f>IF(N636="nulová",J636,0)</f>
        <v>0</v>
      </c>
      <c r="BJ636" s="9" t="s">
        <v>75</v>
      </c>
      <c r="BK636" s="127">
        <f>ROUND(I636*H636,2)</f>
        <v>4520</v>
      </c>
      <c r="BL636" s="9" t="s">
        <v>739</v>
      </c>
      <c r="BM636" s="9" t="s">
        <v>1455</v>
      </c>
    </row>
    <row r="637" spans="2:65" s="1" customFormat="1" ht="11.25">
      <c r="B637" s="23"/>
      <c r="C637" s="24"/>
      <c r="D637" s="128" t="s">
        <v>107</v>
      </c>
      <c r="E637" s="24"/>
      <c r="F637" s="129" t="s">
        <v>1454</v>
      </c>
      <c r="G637" s="24"/>
      <c r="H637" s="24"/>
      <c r="I637" s="24"/>
      <c r="J637" s="24"/>
      <c r="K637" s="24"/>
      <c r="L637" s="27"/>
      <c r="M637" s="130"/>
      <c r="N637" s="50"/>
      <c r="O637" s="50"/>
      <c r="P637" s="50"/>
      <c r="Q637" s="50"/>
      <c r="R637" s="50"/>
      <c r="S637" s="50"/>
      <c r="T637" s="51"/>
      <c r="AT637" s="9" t="s">
        <v>107</v>
      </c>
      <c r="AU637" s="9" t="s">
        <v>67</v>
      </c>
    </row>
    <row r="638" spans="2:65" s="1" customFormat="1" ht="22.5" customHeight="1">
      <c r="B638" s="23"/>
      <c r="C638" s="131" t="s">
        <v>1456</v>
      </c>
      <c r="D638" s="131" t="s">
        <v>1259</v>
      </c>
      <c r="E638" s="132" t="s">
        <v>1457</v>
      </c>
      <c r="F638" s="133" t="s">
        <v>1458</v>
      </c>
      <c r="G638" s="134" t="s">
        <v>136</v>
      </c>
      <c r="H638" s="135">
        <v>1</v>
      </c>
      <c r="I638" s="136">
        <v>4440</v>
      </c>
      <c r="J638" s="136">
        <f>ROUND(I638*H638,2)</f>
        <v>4440</v>
      </c>
      <c r="K638" s="133" t="s">
        <v>103</v>
      </c>
      <c r="L638" s="137"/>
      <c r="M638" s="138" t="s">
        <v>1</v>
      </c>
      <c r="N638" s="139" t="s">
        <v>38</v>
      </c>
      <c r="O638" s="125">
        <v>0</v>
      </c>
      <c r="P638" s="125">
        <f>O638*H638</f>
        <v>0</v>
      </c>
      <c r="Q638" s="125">
        <v>0</v>
      </c>
      <c r="R638" s="125">
        <f>Q638*H638</f>
        <v>0</v>
      </c>
      <c r="S638" s="125">
        <v>0</v>
      </c>
      <c r="T638" s="126">
        <f>S638*H638</f>
        <v>0</v>
      </c>
      <c r="AR638" s="9" t="s">
        <v>739</v>
      </c>
      <c r="AT638" s="9" t="s">
        <v>1259</v>
      </c>
      <c r="AU638" s="9" t="s">
        <v>67</v>
      </c>
      <c r="AY638" s="9" t="s">
        <v>105</v>
      </c>
      <c r="BE638" s="127">
        <f>IF(N638="základní",J638,0)</f>
        <v>4440</v>
      </c>
      <c r="BF638" s="127">
        <f>IF(N638="snížená",J638,0)</f>
        <v>0</v>
      </c>
      <c r="BG638" s="127">
        <f>IF(N638="zákl. přenesená",J638,0)</f>
        <v>0</v>
      </c>
      <c r="BH638" s="127">
        <f>IF(N638="sníž. přenesená",J638,0)</f>
        <v>0</v>
      </c>
      <c r="BI638" s="127">
        <f>IF(N638="nulová",J638,0)</f>
        <v>0</v>
      </c>
      <c r="BJ638" s="9" t="s">
        <v>75</v>
      </c>
      <c r="BK638" s="127">
        <f>ROUND(I638*H638,2)</f>
        <v>4440</v>
      </c>
      <c r="BL638" s="9" t="s">
        <v>739</v>
      </c>
      <c r="BM638" s="9" t="s">
        <v>1459</v>
      </c>
    </row>
    <row r="639" spans="2:65" s="1" customFormat="1" ht="11.25">
      <c r="B639" s="23"/>
      <c r="C639" s="24"/>
      <c r="D639" s="128" t="s">
        <v>107</v>
      </c>
      <c r="E639" s="24"/>
      <c r="F639" s="129" t="s">
        <v>1458</v>
      </c>
      <c r="G639" s="24"/>
      <c r="H639" s="24"/>
      <c r="I639" s="24"/>
      <c r="J639" s="24"/>
      <c r="K639" s="24"/>
      <c r="L639" s="27"/>
      <c r="M639" s="130"/>
      <c r="N639" s="50"/>
      <c r="O639" s="50"/>
      <c r="P639" s="50"/>
      <c r="Q639" s="50"/>
      <c r="R639" s="50"/>
      <c r="S639" s="50"/>
      <c r="T639" s="51"/>
      <c r="AT639" s="9" t="s">
        <v>107</v>
      </c>
      <c r="AU639" s="9" t="s">
        <v>67</v>
      </c>
    </row>
    <row r="640" spans="2:65" s="1" customFormat="1" ht="22.5" customHeight="1">
      <c r="B640" s="23"/>
      <c r="C640" s="131" t="s">
        <v>1460</v>
      </c>
      <c r="D640" s="131" t="s">
        <v>1259</v>
      </c>
      <c r="E640" s="132" t="s">
        <v>1461</v>
      </c>
      <c r="F640" s="133" t="s">
        <v>1462</v>
      </c>
      <c r="G640" s="134" t="s">
        <v>136</v>
      </c>
      <c r="H640" s="135">
        <v>1</v>
      </c>
      <c r="I640" s="136">
        <v>4440</v>
      </c>
      <c r="J640" s="136">
        <f>ROUND(I640*H640,2)</f>
        <v>4440</v>
      </c>
      <c r="K640" s="133" t="s">
        <v>103</v>
      </c>
      <c r="L640" s="137"/>
      <c r="M640" s="138" t="s">
        <v>1</v>
      </c>
      <c r="N640" s="139" t="s">
        <v>38</v>
      </c>
      <c r="O640" s="125">
        <v>0</v>
      </c>
      <c r="P640" s="125">
        <f>O640*H640</f>
        <v>0</v>
      </c>
      <c r="Q640" s="125">
        <v>0</v>
      </c>
      <c r="R640" s="125">
        <f>Q640*H640</f>
        <v>0</v>
      </c>
      <c r="S640" s="125">
        <v>0</v>
      </c>
      <c r="T640" s="126">
        <f>S640*H640</f>
        <v>0</v>
      </c>
      <c r="AR640" s="9" t="s">
        <v>739</v>
      </c>
      <c r="AT640" s="9" t="s">
        <v>1259</v>
      </c>
      <c r="AU640" s="9" t="s">
        <v>67</v>
      </c>
      <c r="AY640" s="9" t="s">
        <v>105</v>
      </c>
      <c r="BE640" s="127">
        <f>IF(N640="základní",J640,0)</f>
        <v>4440</v>
      </c>
      <c r="BF640" s="127">
        <f>IF(N640="snížená",J640,0)</f>
        <v>0</v>
      </c>
      <c r="BG640" s="127">
        <f>IF(N640="zákl. přenesená",J640,0)</f>
        <v>0</v>
      </c>
      <c r="BH640" s="127">
        <f>IF(N640="sníž. přenesená",J640,0)</f>
        <v>0</v>
      </c>
      <c r="BI640" s="127">
        <f>IF(N640="nulová",J640,0)</f>
        <v>0</v>
      </c>
      <c r="BJ640" s="9" t="s">
        <v>75</v>
      </c>
      <c r="BK640" s="127">
        <f>ROUND(I640*H640,2)</f>
        <v>4440</v>
      </c>
      <c r="BL640" s="9" t="s">
        <v>739</v>
      </c>
      <c r="BM640" s="9" t="s">
        <v>1463</v>
      </c>
    </row>
    <row r="641" spans="2:65" s="1" customFormat="1" ht="11.25">
      <c r="B641" s="23"/>
      <c r="C641" s="24"/>
      <c r="D641" s="128" t="s">
        <v>107</v>
      </c>
      <c r="E641" s="24"/>
      <c r="F641" s="129" t="s">
        <v>1462</v>
      </c>
      <c r="G641" s="24"/>
      <c r="H641" s="24"/>
      <c r="I641" s="24"/>
      <c r="J641" s="24"/>
      <c r="K641" s="24"/>
      <c r="L641" s="27"/>
      <c r="M641" s="130"/>
      <c r="N641" s="50"/>
      <c r="O641" s="50"/>
      <c r="P641" s="50"/>
      <c r="Q641" s="50"/>
      <c r="R641" s="50"/>
      <c r="S641" s="50"/>
      <c r="T641" s="51"/>
      <c r="AT641" s="9" t="s">
        <v>107</v>
      </c>
      <c r="AU641" s="9" t="s">
        <v>67</v>
      </c>
    </row>
    <row r="642" spans="2:65" s="1" customFormat="1" ht="22.5" customHeight="1">
      <c r="B642" s="23"/>
      <c r="C642" s="131" t="s">
        <v>1464</v>
      </c>
      <c r="D642" s="131" t="s">
        <v>1259</v>
      </c>
      <c r="E642" s="132" t="s">
        <v>1465</v>
      </c>
      <c r="F642" s="133" t="s">
        <v>1466</v>
      </c>
      <c r="G642" s="134" t="s">
        <v>136</v>
      </c>
      <c r="H642" s="135">
        <v>1</v>
      </c>
      <c r="I642" s="136">
        <v>4320</v>
      </c>
      <c r="J642" s="136">
        <f>ROUND(I642*H642,2)</f>
        <v>4320</v>
      </c>
      <c r="K642" s="133" t="s">
        <v>103</v>
      </c>
      <c r="L642" s="137"/>
      <c r="M642" s="138" t="s">
        <v>1</v>
      </c>
      <c r="N642" s="139" t="s">
        <v>38</v>
      </c>
      <c r="O642" s="125">
        <v>0</v>
      </c>
      <c r="P642" s="125">
        <f>O642*H642</f>
        <v>0</v>
      </c>
      <c r="Q642" s="125">
        <v>0</v>
      </c>
      <c r="R642" s="125">
        <f>Q642*H642</f>
        <v>0</v>
      </c>
      <c r="S642" s="125">
        <v>0</v>
      </c>
      <c r="T642" s="126">
        <f>S642*H642</f>
        <v>0</v>
      </c>
      <c r="AR642" s="9" t="s">
        <v>739</v>
      </c>
      <c r="AT642" s="9" t="s">
        <v>1259</v>
      </c>
      <c r="AU642" s="9" t="s">
        <v>67</v>
      </c>
      <c r="AY642" s="9" t="s">
        <v>105</v>
      </c>
      <c r="BE642" s="127">
        <f>IF(N642="základní",J642,0)</f>
        <v>4320</v>
      </c>
      <c r="BF642" s="127">
        <f>IF(N642="snížená",J642,0)</f>
        <v>0</v>
      </c>
      <c r="BG642" s="127">
        <f>IF(N642="zákl. přenesená",J642,0)</f>
        <v>0</v>
      </c>
      <c r="BH642" s="127">
        <f>IF(N642="sníž. přenesená",J642,0)</f>
        <v>0</v>
      </c>
      <c r="BI642" s="127">
        <f>IF(N642="nulová",J642,0)</f>
        <v>0</v>
      </c>
      <c r="BJ642" s="9" t="s">
        <v>75</v>
      </c>
      <c r="BK642" s="127">
        <f>ROUND(I642*H642,2)</f>
        <v>4320</v>
      </c>
      <c r="BL642" s="9" t="s">
        <v>739</v>
      </c>
      <c r="BM642" s="9" t="s">
        <v>1467</v>
      </c>
    </row>
    <row r="643" spans="2:65" s="1" customFormat="1" ht="11.25">
      <c r="B643" s="23"/>
      <c r="C643" s="24"/>
      <c r="D643" s="128" t="s">
        <v>107</v>
      </c>
      <c r="E643" s="24"/>
      <c r="F643" s="129" t="s">
        <v>1466</v>
      </c>
      <c r="G643" s="24"/>
      <c r="H643" s="24"/>
      <c r="I643" s="24"/>
      <c r="J643" s="24"/>
      <c r="K643" s="24"/>
      <c r="L643" s="27"/>
      <c r="M643" s="130"/>
      <c r="N643" s="50"/>
      <c r="O643" s="50"/>
      <c r="P643" s="50"/>
      <c r="Q643" s="50"/>
      <c r="R643" s="50"/>
      <c r="S643" s="50"/>
      <c r="T643" s="51"/>
      <c r="AT643" s="9" t="s">
        <v>107</v>
      </c>
      <c r="AU643" s="9" t="s">
        <v>67</v>
      </c>
    </row>
    <row r="644" spans="2:65" s="1" customFormat="1" ht="22.5" customHeight="1">
      <c r="B644" s="23"/>
      <c r="C644" s="131" t="s">
        <v>1468</v>
      </c>
      <c r="D644" s="131" t="s">
        <v>1259</v>
      </c>
      <c r="E644" s="132" t="s">
        <v>1469</v>
      </c>
      <c r="F644" s="133" t="s">
        <v>1470</v>
      </c>
      <c r="G644" s="134" t="s">
        <v>136</v>
      </c>
      <c r="H644" s="135">
        <v>1</v>
      </c>
      <c r="I644" s="136">
        <v>4510</v>
      </c>
      <c r="J644" s="136">
        <f>ROUND(I644*H644,2)</f>
        <v>4510</v>
      </c>
      <c r="K644" s="133" t="s">
        <v>103</v>
      </c>
      <c r="L644" s="137"/>
      <c r="M644" s="138" t="s">
        <v>1</v>
      </c>
      <c r="N644" s="139" t="s">
        <v>38</v>
      </c>
      <c r="O644" s="125">
        <v>0</v>
      </c>
      <c r="P644" s="125">
        <f>O644*H644</f>
        <v>0</v>
      </c>
      <c r="Q644" s="125">
        <v>0</v>
      </c>
      <c r="R644" s="125">
        <f>Q644*H644</f>
        <v>0</v>
      </c>
      <c r="S644" s="125">
        <v>0</v>
      </c>
      <c r="T644" s="126">
        <f>S644*H644</f>
        <v>0</v>
      </c>
      <c r="AR644" s="9" t="s">
        <v>739</v>
      </c>
      <c r="AT644" s="9" t="s">
        <v>1259</v>
      </c>
      <c r="AU644" s="9" t="s">
        <v>67</v>
      </c>
      <c r="AY644" s="9" t="s">
        <v>105</v>
      </c>
      <c r="BE644" s="127">
        <f>IF(N644="základní",J644,0)</f>
        <v>4510</v>
      </c>
      <c r="BF644" s="127">
        <f>IF(N644="snížená",J644,0)</f>
        <v>0</v>
      </c>
      <c r="BG644" s="127">
        <f>IF(N644="zákl. přenesená",J644,0)</f>
        <v>0</v>
      </c>
      <c r="BH644" s="127">
        <f>IF(N644="sníž. přenesená",J644,0)</f>
        <v>0</v>
      </c>
      <c r="BI644" s="127">
        <f>IF(N644="nulová",J644,0)</f>
        <v>0</v>
      </c>
      <c r="BJ644" s="9" t="s">
        <v>75</v>
      </c>
      <c r="BK644" s="127">
        <f>ROUND(I644*H644,2)</f>
        <v>4510</v>
      </c>
      <c r="BL644" s="9" t="s">
        <v>739</v>
      </c>
      <c r="BM644" s="9" t="s">
        <v>1471</v>
      </c>
    </row>
    <row r="645" spans="2:65" s="1" customFormat="1" ht="11.25">
      <c r="B645" s="23"/>
      <c r="C645" s="24"/>
      <c r="D645" s="128" t="s">
        <v>107</v>
      </c>
      <c r="E645" s="24"/>
      <c r="F645" s="129" t="s">
        <v>1470</v>
      </c>
      <c r="G645" s="24"/>
      <c r="H645" s="24"/>
      <c r="I645" s="24"/>
      <c r="J645" s="24"/>
      <c r="K645" s="24"/>
      <c r="L645" s="27"/>
      <c r="M645" s="130"/>
      <c r="N645" s="50"/>
      <c r="O645" s="50"/>
      <c r="P645" s="50"/>
      <c r="Q645" s="50"/>
      <c r="R645" s="50"/>
      <c r="S645" s="50"/>
      <c r="T645" s="51"/>
      <c r="AT645" s="9" t="s">
        <v>107</v>
      </c>
      <c r="AU645" s="9" t="s">
        <v>67</v>
      </c>
    </row>
    <row r="646" spans="2:65" s="1" customFormat="1" ht="22.5" customHeight="1">
      <c r="B646" s="23"/>
      <c r="C646" s="131" t="s">
        <v>1472</v>
      </c>
      <c r="D646" s="131" t="s">
        <v>1259</v>
      </c>
      <c r="E646" s="132" t="s">
        <v>1473</v>
      </c>
      <c r="F646" s="133" t="s">
        <v>1474</v>
      </c>
      <c r="G646" s="134" t="s">
        <v>136</v>
      </c>
      <c r="H646" s="135">
        <v>1</v>
      </c>
      <c r="I646" s="136">
        <v>4510</v>
      </c>
      <c r="J646" s="136">
        <f>ROUND(I646*H646,2)</f>
        <v>4510</v>
      </c>
      <c r="K646" s="133" t="s">
        <v>103</v>
      </c>
      <c r="L646" s="137"/>
      <c r="M646" s="138" t="s">
        <v>1</v>
      </c>
      <c r="N646" s="139" t="s">
        <v>38</v>
      </c>
      <c r="O646" s="125">
        <v>0</v>
      </c>
      <c r="P646" s="125">
        <f>O646*H646</f>
        <v>0</v>
      </c>
      <c r="Q646" s="125">
        <v>0</v>
      </c>
      <c r="R646" s="125">
        <f>Q646*H646</f>
        <v>0</v>
      </c>
      <c r="S646" s="125">
        <v>0</v>
      </c>
      <c r="T646" s="126">
        <f>S646*H646</f>
        <v>0</v>
      </c>
      <c r="AR646" s="9" t="s">
        <v>739</v>
      </c>
      <c r="AT646" s="9" t="s">
        <v>1259</v>
      </c>
      <c r="AU646" s="9" t="s">
        <v>67</v>
      </c>
      <c r="AY646" s="9" t="s">
        <v>105</v>
      </c>
      <c r="BE646" s="127">
        <f>IF(N646="základní",J646,0)</f>
        <v>4510</v>
      </c>
      <c r="BF646" s="127">
        <f>IF(N646="snížená",J646,0)</f>
        <v>0</v>
      </c>
      <c r="BG646" s="127">
        <f>IF(N646="zákl. přenesená",J646,0)</f>
        <v>0</v>
      </c>
      <c r="BH646" s="127">
        <f>IF(N646="sníž. přenesená",J646,0)</f>
        <v>0</v>
      </c>
      <c r="BI646" s="127">
        <f>IF(N646="nulová",J646,0)</f>
        <v>0</v>
      </c>
      <c r="BJ646" s="9" t="s">
        <v>75</v>
      </c>
      <c r="BK646" s="127">
        <f>ROUND(I646*H646,2)</f>
        <v>4510</v>
      </c>
      <c r="BL646" s="9" t="s">
        <v>739</v>
      </c>
      <c r="BM646" s="9" t="s">
        <v>1475</v>
      </c>
    </row>
    <row r="647" spans="2:65" s="1" customFormat="1" ht="11.25">
      <c r="B647" s="23"/>
      <c r="C647" s="24"/>
      <c r="D647" s="128" t="s">
        <v>107</v>
      </c>
      <c r="E647" s="24"/>
      <c r="F647" s="129" t="s">
        <v>1474</v>
      </c>
      <c r="G647" s="24"/>
      <c r="H647" s="24"/>
      <c r="I647" s="24"/>
      <c r="J647" s="24"/>
      <c r="K647" s="24"/>
      <c r="L647" s="27"/>
      <c r="M647" s="130"/>
      <c r="N647" s="50"/>
      <c r="O647" s="50"/>
      <c r="P647" s="50"/>
      <c r="Q647" s="50"/>
      <c r="R647" s="50"/>
      <c r="S647" s="50"/>
      <c r="T647" s="51"/>
      <c r="AT647" s="9" t="s">
        <v>107</v>
      </c>
      <c r="AU647" s="9" t="s">
        <v>67</v>
      </c>
    </row>
    <row r="648" spans="2:65" s="1" customFormat="1" ht="22.5" customHeight="1">
      <c r="B648" s="23"/>
      <c r="C648" s="131" t="s">
        <v>1476</v>
      </c>
      <c r="D648" s="131" t="s">
        <v>1259</v>
      </c>
      <c r="E648" s="132" t="s">
        <v>1477</v>
      </c>
      <c r="F648" s="133" t="s">
        <v>1478</v>
      </c>
      <c r="G648" s="134" t="s">
        <v>136</v>
      </c>
      <c r="H648" s="135">
        <v>1</v>
      </c>
      <c r="I648" s="136">
        <v>4510</v>
      </c>
      <c r="J648" s="136">
        <f>ROUND(I648*H648,2)</f>
        <v>4510</v>
      </c>
      <c r="K648" s="133" t="s">
        <v>103</v>
      </c>
      <c r="L648" s="137"/>
      <c r="M648" s="138" t="s">
        <v>1</v>
      </c>
      <c r="N648" s="139" t="s">
        <v>38</v>
      </c>
      <c r="O648" s="125">
        <v>0</v>
      </c>
      <c r="P648" s="125">
        <f>O648*H648</f>
        <v>0</v>
      </c>
      <c r="Q648" s="125">
        <v>0</v>
      </c>
      <c r="R648" s="125">
        <f>Q648*H648</f>
        <v>0</v>
      </c>
      <c r="S648" s="125">
        <v>0</v>
      </c>
      <c r="T648" s="126">
        <f>S648*H648</f>
        <v>0</v>
      </c>
      <c r="AR648" s="9" t="s">
        <v>739</v>
      </c>
      <c r="AT648" s="9" t="s">
        <v>1259</v>
      </c>
      <c r="AU648" s="9" t="s">
        <v>67</v>
      </c>
      <c r="AY648" s="9" t="s">
        <v>105</v>
      </c>
      <c r="BE648" s="127">
        <f>IF(N648="základní",J648,0)</f>
        <v>4510</v>
      </c>
      <c r="BF648" s="127">
        <f>IF(N648="snížená",J648,0)</f>
        <v>0</v>
      </c>
      <c r="BG648" s="127">
        <f>IF(N648="zákl. přenesená",J648,0)</f>
        <v>0</v>
      </c>
      <c r="BH648" s="127">
        <f>IF(N648="sníž. přenesená",J648,0)</f>
        <v>0</v>
      </c>
      <c r="BI648" s="127">
        <f>IF(N648="nulová",J648,0)</f>
        <v>0</v>
      </c>
      <c r="BJ648" s="9" t="s">
        <v>75</v>
      </c>
      <c r="BK648" s="127">
        <f>ROUND(I648*H648,2)</f>
        <v>4510</v>
      </c>
      <c r="BL648" s="9" t="s">
        <v>739</v>
      </c>
      <c r="BM648" s="9" t="s">
        <v>1479</v>
      </c>
    </row>
    <row r="649" spans="2:65" s="1" customFormat="1" ht="11.25">
      <c r="B649" s="23"/>
      <c r="C649" s="24"/>
      <c r="D649" s="128" t="s">
        <v>107</v>
      </c>
      <c r="E649" s="24"/>
      <c r="F649" s="129" t="s">
        <v>1478</v>
      </c>
      <c r="G649" s="24"/>
      <c r="H649" s="24"/>
      <c r="I649" s="24"/>
      <c r="J649" s="24"/>
      <c r="K649" s="24"/>
      <c r="L649" s="27"/>
      <c r="M649" s="130"/>
      <c r="N649" s="50"/>
      <c r="O649" s="50"/>
      <c r="P649" s="50"/>
      <c r="Q649" s="50"/>
      <c r="R649" s="50"/>
      <c r="S649" s="50"/>
      <c r="T649" s="51"/>
      <c r="AT649" s="9" t="s">
        <v>107</v>
      </c>
      <c r="AU649" s="9" t="s">
        <v>67</v>
      </c>
    </row>
    <row r="650" spans="2:65" s="1" customFormat="1" ht="22.5" customHeight="1">
      <c r="B650" s="23"/>
      <c r="C650" s="131" t="s">
        <v>1480</v>
      </c>
      <c r="D650" s="131" t="s">
        <v>1259</v>
      </c>
      <c r="E650" s="132" t="s">
        <v>1481</v>
      </c>
      <c r="F650" s="133" t="s">
        <v>1482</v>
      </c>
      <c r="G650" s="134" t="s">
        <v>136</v>
      </c>
      <c r="H650" s="135">
        <v>1</v>
      </c>
      <c r="I650" s="136">
        <v>4210</v>
      </c>
      <c r="J650" s="136">
        <f>ROUND(I650*H650,2)</f>
        <v>4210</v>
      </c>
      <c r="K650" s="133" t="s">
        <v>103</v>
      </c>
      <c r="L650" s="137"/>
      <c r="M650" s="138" t="s">
        <v>1</v>
      </c>
      <c r="N650" s="139" t="s">
        <v>38</v>
      </c>
      <c r="O650" s="125">
        <v>0</v>
      </c>
      <c r="P650" s="125">
        <f>O650*H650</f>
        <v>0</v>
      </c>
      <c r="Q650" s="125">
        <v>0</v>
      </c>
      <c r="R650" s="125">
        <f>Q650*H650</f>
        <v>0</v>
      </c>
      <c r="S650" s="125">
        <v>0</v>
      </c>
      <c r="T650" s="126">
        <f>S650*H650</f>
        <v>0</v>
      </c>
      <c r="AR650" s="9" t="s">
        <v>739</v>
      </c>
      <c r="AT650" s="9" t="s">
        <v>1259</v>
      </c>
      <c r="AU650" s="9" t="s">
        <v>67</v>
      </c>
      <c r="AY650" s="9" t="s">
        <v>105</v>
      </c>
      <c r="BE650" s="127">
        <f>IF(N650="základní",J650,0)</f>
        <v>4210</v>
      </c>
      <c r="BF650" s="127">
        <f>IF(N650="snížená",J650,0)</f>
        <v>0</v>
      </c>
      <c r="BG650" s="127">
        <f>IF(N650="zákl. přenesená",J650,0)</f>
        <v>0</v>
      </c>
      <c r="BH650" s="127">
        <f>IF(N650="sníž. přenesená",J650,0)</f>
        <v>0</v>
      </c>
      <c r="BI650" s="127">
        <f>IF(N650="nulová",J650,0)</f>
        <v>0</v>
      </c>
      <c r="BJ650" s="9" t="s">
        <v>75</v>
      </c>
      <c r="BK650" s="127">
        <f>ROUND(I650*H650,2)</f>
        <v>4210</v>
      </c>
      <c r="BL650" s="9" t="s">
        <v>739</v>
      </c>
      <c r="BM650" s="9" t="s">
        <v>1483</v>
      </c>
    </row>
    <row r="651" spans="2:65" s="1" customFormat="1" ht="11.25">
      <c r="B651" s="23"/>
      <c r="C651" s="24"/>
      <c r="D651" s="128" t="s">
        <v>107</v>
      </c>
      <c r="E651" s="24"/>
      <c r="F651" s="129" t="s">
        <v>1482</v>
      </c>
      <c r="G651" s="24"/>
      <c r="H651" s="24"/>
      <c r="I651" s="24"/>
      <c r="J651" s="24"/>
      <c r="K651" s="24"/>
      <c r="L651" s="27"/>
      <c r="M651" s="130"/>
      <c r="N651" s="50"/>
      <c r="O651" s="50"/>
      <c r="P651" s="50"/>
      <c r="Q651" s="50"/>
      <c r="R651" s="50"/>
      <c r="S651" s="50"/>
      <c r="T651" s="51"/>
      <c r="AT651" s="9" t="s">
        <v>107</v>
      </c>
      <c r="AU651" s="9" t="s">
        <v>67</v>
      </c>
    </row>
    <row r="652" spans="2:65" s="1" customFormat="1" ht="22.5" customHeight="1">
      <c r="B652" s="23"/>
      <c r="C652" s="131" t="s">
        <v>1484</v>
      </c>
      <c r="D652" s="131" t="s">
        <v>1259</v>
      </c>
      <c r="E652" s="132" t="s">
        <v>1485</v>
      </c>
      <c r="F652" s="133" t="s">
        <v>1486</v>
      </c>
      <c r="G652" s="134" t="s">
        <v>136</v>
      </c>
      <c r="H652" s="135">
        <v>1</v>
      </c>
      <c r="I652" s="136">
        <v>4210</v>
      </c>
      <c r="J652" s="136">
        <f>ROUND(I652*H652,2)</f>
        <v>4210</v>
      </c>
      <c r="K652" s="133" t="s">
        <v>103</v>
      </c>
      <c r="L652" s="137"/>
      <c r="M652" s="138" t="s">
        <v>1</v>
      </c>
      <c r="N652" s="139" t="s">
        <v>38</v>
      </c>
      <c r="O652" s="125">
        <v>0</v>
      </c>
      <c r="P652" s="125">
        <f>O652*H652</f>
        <v>0</v>
      </c>
      <c r="Q652" s="125">
        <v>0</v>
      </c>
      <c r="R652" s="125">
        <f>Q652*H652</f>
        <v>0</v>
      </c>
      <c r="S652" s="125">
        <v>0</v>
      </c>
      <c r="T652" s="126">
        <f>S652*H652</f>
        <v>0</v>
      </c>
      <c r="AR652" s="9" t="s">
        <v>739</v>
      </c>
      <c r="AT652" s="9" t="s">
        <v>1259</v>
      </c>
      <c r="AU652" s="9" t="s">
        <v>67</v>
      </c>
      <c r="AY652" s="9" t="s">
        <v>105</v>
      </c>
      <c r="BE652" s="127">
        <f>IF(N652="základní",J652,0)</f>
        <v>4210</v>
      </c>
      <c r="BF652" s="127">
        <f>IF(N652="snížená",J652,0)</f>
        <v>0</v>
      </c>
      <c r="BG652" s="127">
        <f>IF(N652="zákl. přenesená",J652,0)</f>
        <v>0</v>
      </c>
      <c r="BH652" s="127">
        <f>IF(N652="sníž. přenesená",J652,0)</f>
        <v>0</v>
      </c>
      <c r="BI652" s="127">
        <f>IF(N652="nulová",J652,0)</f>
        <v>0</v>
      </c>
      <c r="BJ652" s="9" t="s">
        <v>75</v>
      </c>
      <c r="BK652" s="127">
        <f>ROUND(I652*H652,2)</f>
        <v>4210</v>
      </c>
      <c r="BL652" s="9" t="s">
        <v>739</v>
      </c>
      <c r="BM652" s="9" t="s">
        <v>1487</v>
      </c>
    </row>
    <row r="653" spans="2:65" s="1" customFormat="1" ht="11.25">
      <c r="B653" s="23"/>
      <c r="C653" s="24"/>
      <c r="D653" s="128" t="s">
        <v>107</v>
      </c>
      <c r="E653" s="24"/>
      <c r="F653" s="129" t="s">
        <v>1486</v>
      </c>
      <c r="G653" s="24"/>
      <c r="H653" s="24"/>
      <c r="I653" s="24"/>
      <c r="J653" s="24"/>
      <c r="K653" s="24"/>
      <c r="L653" s="27"/>
      <c r="M653" s="130"/>
      <c r="N653" s="50"/>
      <c r="O653" s="50"/>
      <c r="P653" s="50"/>
      <c r="Q653" s="50"/>
      <c r="R653" s="50"/>
      <c r="S653" s="50"/>
      <c r="T653" s="51"/>
      <c r="AT653" s="9" t="s">
        <v>107</v>
      </c>
      <c r="AU653" s="9" t="s">
        <v>67</v>
      </c>
    </row>
    <row r="654" spans="2:65" s="1" customFormat="1" ht="22.5" customHeight="1">
      <c r="B654" s="23"/>
      <c r="C654" s="131" t="s">
        <v>1488</v>
      </c>
      <c r="D654" s="131" t="s">
        <v>1259</v>
      </c>
      <c r="E654" s="132" t="s">
        <v>1489</v>
      </c>
      <c r="F654" s="133" t="s">
        <v>1490</v>
      </c>
      <c r="G654" s="134" t="s">
        <v>136</v>
      </c>
      <c r="H654" s="135">
        <v>1</v>
      </c>
      <c r="I654" s="136">
        <v>4100</v>
      </c>
      <c r="J654" s="136">
        <f>ROUND(I654*H654,2)</f>
        <v>4100</v>
      </c>
      <c r="K654" s="133" t="s">
        <v>103</v>
      </c>
      <c r="L654" s="137"/>
      <c r="M654" s="138" t="s">
        <v>1</v>
      </c>
      <c r="N654" s="139" t="s">
        <v>38</v>
      </c>
      <c r="O654" s="125">
        <v>0</v>
      </c>
      <c r="P654" s="125">
        <f>O654*H654</f>
        <v>0</v>
      </c>
      <c r="Q654" s="125">
        <v>0</v>
      </c>
      <c r="R654" s="125">
        <f>Q654*H654</f>
        <v>0</v>
      </c>
      <c r="S654" s="125">
        <v>0</v>
      </c>
      <c r="T654" s="126">
        <f>S654*H654</f>
        <v>0</v>
      </c>
      <c r="AR654" s="9" t="s">
        <v>739</v>
      </c>
      <c r="AT654" s="9" t="s">
        <v>1259</v>
      </c>
      <c r="AU654" s="9" t="s">
        <v>67</v>
      </c>
      <c r="AY654" s="9" t="s">
        <v>105</v>
      </c>
      <c r="BE654" s="127">
        <f>IF(N654="základní",J654,0)</f>
        <v>4100</v>
      </c>
      <c r="BF654" s="127">
        <f>IF(N654="snížená",J654,0)</f>
        <v>0</v>
      </c>
      <c r="BG654" s="127">
        <f>IF(N654="zákl. přenesená",J654,0)</f>
        <v>0</v>
      </c>
      <c r="BH654" s="127">
        <f>IF(N654="sníž. přenesená",J654,0)</f>
        <v>0</v>
      </c>
      <c r="BI654" s="127">
        <f>IF(N654="nulová",J654,0)</f>
        <v>0</v>
      </c>
      <c r="BJ654" s="9" t="s">
        <v>75</v>
      </c>
      <c r="BK654" s="127">
        <f>ROUND(I654*H654,2)</f>
        <v>4100</v>
      </c>
      <c r="BL654" s="9" t="s">
        <v>739</v>
      </c>
      <c r="BM654" s="9" t="s">
        <v>1491</v>
      </c>
    </row>
    <row r="655" spans="2:65" s="1" customFormat="1" ht="11.25">
      <c r="B655" s="23"/>
      <c r="C655" s="24"/>
      <c r="D655" s="128" t="s">
        <v>107</v>
      </c>
      <c r="E655" s="24"/>
      <c r="F655" s="129" t="s">
        <v>1490</v>
      </c>
      <c r="G655" s="24"/>
      <c r="H655" s="24"/>
      <c r="I655" s="24"/>
      <c r="J655" s="24"/>
      <c r="K655" s="24"/>
      <c r="L655" s="27"/>
      <c r="M655" s="130"/>
      <c r="N655" s="50"/>
      <c r="O655" s="50"/>
      <c r="P655" s="50"/>
      <c r="Q655" s="50"/>
      <c r="R655" s="50"/>
      <c r="S655" s="50"/>
      <c r="T655" s="51"/>
      <c r="AT655" s="9" t="s">
        <v>107</v>
      </c>
      <c r="AU655" s="9" t="s">
        <v>67</v>
      </c>
    </row>
    <row r="656" spans="2:65" s="1" customFormat="1" ht="22.5" customHeight="1">
      <c r="B656" s="23"/>
      <c r="C656" s="131" t="s">
        <v>1492</v>
      </c>
      <c r="D656" s="131" t="s">
        <v>1259</v>
      </c>
      <c r="E656" s="132" t="s">
        <v>1493</v>
      </c>
      <c r="F656" s="133" t="s">
        <v>1494</v>
      </c>
      <c r="G656" s="134" t="s">
        <v>136</v>
      </c>
      <c r="H656" s="135">
        <v>1</v>
      </c>
      <c r="I656" s="136">
        <v>4100</v>
      </c>
      <c r="J656" s="136">
        <f>ROUND(I656*H656,2)</f>
        <v>4100</v>
      </c>
      <c r="K656" s="133" t="s">
        <v>103</v>
      </c>
      <c r="L656" s="137"/>
      <c r="M656" s="138" t="s">
        <v>1</v>
      </c>
      <c r="N656" s="139" t="s">
        <v>38</v>
      </c>
      <c r="O656" s="125">
        <v>0</v>
      </c>
      <c r="P656" s="125">
        <f>O656*H656</f>
        <v>0</v>
      </c>
      <c r="Q656" s="125">
        <v>0</v>
      </c>
      <c r="R656" s="125">
        <f>Q656*H656</f>
        <v>0</v>
      </c>
      <c r="S656" s="125">
        <v>0</v>
      </c>
      <c r="T656" s="126">
        <f>S656*H656</f>
        <v>0</v>
      </c>
      <c r="AR656" s="9" t="s">
        <v>739</v>
      </c>
      <c r="AT656" s="9" t="s">
        <v>1259</v>
      </c>
      <c r="AU656" s="9" t="s">
        <v>67</v>
      </c>
      <c r="AY656" s="9" t="s">
        <v>105</v>
      </c>
      <c r="BE656" s="127">
        <f>IF(N656="základní",J656,0)</f>
        <v>4100</v>
      </c>
      <c r="BF656" s="127">
        <f>IF(N656="snížená",J656,0)</f>
        <v>0</v>
      </c>
      <c r="BG656" s="127">
        <f>IF(N656="zákl. přenesená",J656,0)</f>
        <v>0</v>
      </c>
      <c r="BH656" s="127">
        <f>IF(N656="sníž. přenesená",J656,0)</f>
        <v>0</v>
      </c>
      <c r="BI656" s="127">
        <f>IF(N656="nulová",J656,0)</f>
        <v>0</v>
      </c>
      <c r="BJ656" s="9" t="s">
        <v>75</v>
      </c>
      <c r="BK656" s="127">
        <f>ROUND(I656*H656,2)</f>
        <v>4100</v>
      </c>
      <c r="BL656" s="9" t="s">
        <v>739</v>
      </c>
      <c r="BM656" s="9" t="s">
        <v>1495</v>
      </c>
    </row>
    <row r="657" spans="2:65" s="1" customFormat="1" ht="11.25">
      <c r="B657" s="23"/>
      <c r="C657" s="24"/>
      <c r="D657" s="128" t="s">
        <v>107</v>
      </c>
      <c r="E657" s="24"/>
      <c r="F657" s="129" t="s">
        <v>1494</v>
      </c>
      <c r="G657" s="24"/>
      <c r="H657" s="24"/>
      <c r="I657" s="24"/>
      <c r="J657" s="24"/>
      <c r="K657" s="24"/>
      <c r="L657" s="27"/>
      <c r="M657" s="130"/>
      <c r="N657" s="50"/>
      <c r="O657" s="50"/>
      <c r="P657" s="50"/>
      <c r="Q657" s="50"/>
      <c r="R657" s="50"/>
      <c r="S657" s="50"/>
      <c r="T657" s="51"/>
      <c r="AT657" s="9" t="s">
        <v>107</v>
      </c>
      <c r="AU657" s="9" t="s">
        <v>67</v>
      </c>
    </row>
    <row r="658" spans="2:65" s="1" customFormat="1" ht="22.5" customHeight="1">
      <c r="B658" s="23"/>
      <c r="C658" s="131" t="s">
        <v>1496</v>
      </c>
      <c r="D658" s="131" t="s">
        <v>1259</v>
      </c>
      <c r="E658" s="132" t="s">
        <v>1497</v>
      </c>
      <c r="F658" s="133" t="s">
        <v>1498</v>
      </c>
      <c r="G658" s="134" t="s">
        <v>136</v>
      </c>
      <c r="H658" s="135">
        <v>1</v>
      </c>
      <c r="I658" s="136">
        <v>4520</v>
      </c>
      <c r="J658" s="136">
        <f>ROUND(I658*H658,2)</f>
        <v>4520</v>
      </c>
      <c r="K658" s="133" t="s">
        <v>103</v>
      </c>
      <c r="L658" s="137"/>
      <c r="M658" s="138" t="s">
        <v>1</v>
      </c>
      <c r="N658" s="139" t="s">
        <v>38</v>
      </c>
      <c r="O658" s="125">
        <v>0</v>
      </c>
      <c r="P658" s="125">
        <f>O658*H658</f>
        <v>0</v>
      </c>
      <c r="Q658" s="125">
        <v>0</v>
      </c>
      <c r="R658" s="125">
        <f>Q658*H658</f>
        <v>0</v>
      </c>
      <c r="S658" s="125">
        <v>0</v>
      </c>
      <c r="T658" s="126">
        <f>S658*H658</f>
        <v>0</v>
      </c>
      <c r="AR658" s="9" t="s">
        <v>739</v>
      </c>
      <c r="AT658" s="9" t="s">
        <v>1259</v>
      </c>
      <c r="AU658" s="9" t="s">
        <v>67</v>
      </c>
      <c r="AY658" s="9" t="s">
        <v>105</v>
      </c>
      <c r="BE658" s="127">
        <f>IF(N658="základní",J658,0)</f>
        <v>4520</v>
      </c>
      <c r="BF658" s="127">
        <f>IF(N658="snížená",J658,0)</f>
        <v>0</v>
      </c>
      <c r="BG658" s="127">
        <f>IF(N658="zákl. přenesená",J658,0)</f>
        <v>0</v>
      </c>
      <c r="BH658" s="127">
        <f>IF(N658="sníž. přenesená",J658,0)</f>
        <v>0</v>
      </c>
      <c r="BI658" s="127">
        <f>IF(N658="nulová",J658,0)</f>
        <v>0</v>
      </c>
      <c r="BJ658" s="9" t="s">
        <v>75</v>
      </c>
      <c r="BK658" s="127">
        <f>ROUND(I658*H658,2)</f>
        <v>4520</v>
      </c>
      <c r="BL658" s="9" t="s">
        <v>739</v>
      </c>
      <c r="BM658" s="9" t="s">
        <v>1499</v>
      </c>
    </row>
    <row r="659" spans="2:65" s="1" customFormat="1" ht="11.25">
      <c r="B659" s="23"/>
      <c r="C659" s="24"/>
      <c r="D659" s="128" t="s">
        <v>107</v>
      </c>
      <c r="E659" s="24"/>
      <c r="F659" s="129" t="s">
        <v>1498</v>
      </c>
      <c r="G659" s="24"/>
      <c r="H659" s="24"/>
      <c r="I659" s="24"/>
      <c r="J659" s="24"/>
      <c r="K659" s="24"/>
      <c r="L659" s="27"/>
      <c r="M659" s="130"/>
      <c r="N659" s="50"/>
      <c r="O659" s="50"/>
      <c r="P659" s="50"/>
      <c r="Q659" s="50"/>
      <c r="R659" s="50"/>
      <c r="S659" s="50"/>
      <c r="T659" s="51"/>
      <c r="AT659" s="9" t="s">
        <v>107</v>
      </c>
      <c r="AU659" s="9" t="s">
        <v>67</v>
      </c>
    </row>
    <row r="660" spans="2:65" s="1" customFormat="1" ht="22.5" customHeight="1">
      <c r="B660" s="23"/>
      <c r="C660" s="131" t="s">
        <v>1500</v>
      </c>
      <c r="D660" s="131" t="s">
        <v>1259</v>
      </c>
      <c r="E660" s="132" t="s">
        <v>1501</v>
      </c>
      <c r="F660" s="133" t="s">
        <v>1502</v>
      </c>
      <c r="G660" s="134" t="s">
        <v>136</v>
      </c>
      <c r="H660" s="135">
        <v>1</v>
      </c>
      <c r="I660" s="136">
        <v>4520</v>
      </c>
      <c r="J660" s="136">
        <f>ROUND(I660*H660,2)</f>
        <v>4520</v>
      </c>
      <c r="K660" s="133" t="s">
        <v>103</v>
      </c>
      <c r="L660" s="137"/>
      <c r="M660" s="138" t="s">
        <v>1</v>
      </c>
      <c r="N660" s="139" t="s">
        <v>38</v>
      </c>
      <c r="O660" s="125">
        <v>0</v>
      </c>
      <c r="P660" s="125">
        <f>O660*H660</f>
        <v>0</v>
      </c>
      <c r="Q660" s="125">
        <v>0</v>
      </c>
      <c r="R660" s="125">
        <f>Q660*H660</f>
        <v>0</v>
      </c>
      <c r="S660" s="125">
        <v>0</v>
      </c>
      <c r="T660" s="126">
        <f>S660*H660</f>
        <v>0</v>
      </c>
      <c r="AR660" s="9" t="s">
        <v>739</v>
      </c>
      <c r="AT660" s="9" t="s">
        <v>1259</v>
      </c>
      <c r="AU660" s="9" t="s">
        <v>67</v>
      </c>
      <c r="AY660" s="9" t="s">
        <v>105</v>
      </c>
      <c r="BE660" s="127">
        <f>IF(N660="základní",J660,0)</f>
        <v>4520</v>
      </c>
      <c r="BF660" s="127">
        <f>IF(N660="snížená",J660,0)</f>
        <v>0</v>
      </c>
      <c r="BG660" s="127">
        <f>IF(N660="zákl. přenesená",J660,0)</f>
        <v>0</v>
      </c>
      <c r="BH660" s="127">
        <f>IF(N660="sníž. přenesená",J660,0)</f>
        <v>0</v>
      </c>
      <c r="BI660" s="127">
        <f>IF(N660="nulová",J660,0)</f>
        <v>0</v>
      </c>
      <c r="BJ660" s="9" t="s">
        <v>75</v>
      </c>
      <c r="BK660" s="127">
        <f>ROUND(I660*H660,2)</f>
        <v>4520</v>
      </c>
      <c r="BL660" s="9" t="s">
        <v>739</v>
      </c>
      <c r="BM660" s="9" t="s">
        <v>1503</v>
      </c>
    </row>
    <row r="661" spans="2:65" s="1" customFormat="1" ht="11.25">
      <c r="B661" s="23"/>
      <c r="C661" s="24"/>
      <c r="D661" s="128" t="s">
        <v>107</v>
      </c>
      <c r="E661" s="24"/>
      <c r="F661" s="129" t="s">
        <v>1502</v>
      </c>
      <c r="G661" s="24"/>
      <c r="H661" s="24"/>
      <c r="I661" s="24"/>
      <c r="J661" s="24"/>
      <c r="K661" s="24"/>
      <c r="L661" s="27"/>
      <c r="M661" s="130"/>
      <c r="N661" s="50"/>
      <c r="O661" s="50"/>
      <c r="P661" s="50"/>
      <c r="Q661" s="50"/>
      <c r="R661" s="50"/>
      <c r="S661" s="50"/>
      <c r="T661" s="51"/>
      <c r="AT661" s="9" t="s">
        <v>107</v>
      </c>
      <c r="AU661" s="9" t="s">
        <v>67</v>
      </c>
    </row>
    <row r="662" spans="2:65" s="1" customFormat="1" ht="22.5" customHeight="1">
      <c r="B662" s="23"/>
      <c r="C662" s="131" t="s">
        <v>1504</v>
      </c>
      <c r="D662" s="131" t="s">
        <v>1259</v>
      </c>
      <c r="E662" s="132" t="s">
        <v>1505</v>
      </c>
      <c r="F662" s="133" t="s">
        <v>1506</v>
      </c>
      <c r="G662" s="134" t="s">
        <v>136</v>
      </c>
      <c r="H662" s="135">
        <v>1</v>
      </c>
      <c r="I662" s="136">
        <v>4440</v>
      </c>
      <c r="J662" s="136">
        <f>ROUND(I662*H662,2)</f>
        <v>4440</v>
      </c>
      <c r="K662" s="133" t="s">
        <v>103</v>
      </c>
      <c r="L662" s="137"/>
      <c r="M662" s="138" t="s">
        <v>1</v>
      </c>
      <c r="N662" s="139" t="s">
        <v>38</v>
      </c>
      <c r="O662" s="125">
        <v>0</v>
      </c>
      <c r="P662" s="125">
        <f>O662*H662</f>
        <v>0</v>
      </c>
      <c r="Q662" s="125">
        <v>0</v>
      </c>
      <c r="R662" s="125">
        <f>Q662*H662</f>
        <v>0</v>
      </c>
      <c r="S662" s="125">
        <v>0</v>
      </c>
      <c r="T662" s="126">
        <f>S662*H662</f>
        <v>0</v>
      </c>
      <c r="AR662" s="9" t="s">
        <v>739</v>
      </c>
      <c r="AT662" s="9" t="s">
        <v>1259</v>
      </c>
      <c r="AU662" s="9" t="s">
        <v>67</v>
      </c>
      <c r="AY662" s="9" t="s">
        <v>105</v>
      </c>
      <c r="BE662" s="127">
        <f>IF(N662="základní",J662,0)</f>
        <v>4440</v>
      </c>
      <c r="BF662" s="127">
        <f>IF(N662="snížená",J662,0)</f>
        <v>0</v>
      </c>
      <c r="BG662" s="127">
        <f>IF(N662="zákl. přenesená",J662,0)</f>
        <v>0</v>
      </c>
      <c r="BH662" s="127">
        <f>IF(N662="sníž. přenesená",J662,0)</f>
        <v>0</v>
      </c>
      <c r="BI662" s="127">
        <f>IF(N662="nulová",J662,0)</f>
        <v>0</v>
      </c>
      <c r="BJ662" s="9" t="s">
        <v>75</v>
      </c>
      <c r="BK662" s="127">
        <f>ROUND(I662*H662,2)</f>
        <v>4440</v>
      </c>
      <c r="BL662" s="9" t="s">
        <v>739</v>
      </c>
      <c r="BM662" s="9" t="s">
        <v>1507</v>
      </c>
    </row>
    <row r="663" spans="2:65" s="1" customFormat="1" ht="11.25">
      <c r="B663" s="23"/>
      <c r="C663" s="24"/>
      <c r="D663" s="128" t="s">
        <v>107</v>
      </c>
      <c r="E663" s="24"/>
      <c r="F663" s="129" t="s">
        <v>1506</v>
      </c>
      <c r="G663" s="24"/>
      <c r="H663" s="24"/>
      <c r="I663" s="24"/>
      <c r="J663" s="24"/>
      <c r="K663" s="24"/>
      <c r="L663" s="27"/>
      <c r="M663" s="130"/>
      <c r="N663" s="50"/>
      <c r="O663" s="50"/>
      <c r="P663" s="50"/>
      <c r="Q663" s="50"/>
      <c r="R663" s="50"/>
      <c r="S663" s="50"/>
      <c r="T663" s="51"/>
      <c r="AT663" s="9" t="s">
        <v>107</v>
      </c>
      <c r="AU663" s="9" t="s">
        <v>67</v>
      </c>
    </row>
    <row r="664" spans="2:65" s="1" customFormat="1" ht="22.5" customHeight="1">
      <c r="B664" s="23"/>
      <c r="C664" s="131" t="s">
        <v>1508</v>
      </c>
      <c r="D664" s="131" t="s">
        <v>1259</v>
      </c>
      <c r="E664" s="132" t="s">
        <v>1509</v>
      </c>
      <c r="F664" s="133" t="s">
        <v>1510</v>
      </c>
      <c r="G664" s="134" t="s">
        <v>136</v>
      </c>
      <c r="H664" s="135">
        <v>1</v>
      </c>
      <c r="I664" s="136">
        <v>4440</v>
      </c>
      <c r="J664" s="136">
        <f>ROUND(I664*H664,2)</f>
        <v>4440</v>
      </c>
      <c r="K664" s="133" t="s">
        <v>103</v>
      </c>
      <c r="L664" s="137"/>
      <c r="M664" s="138" t="s">
        <v>1</v>
      </c>
      <c r="N664" s="139" t="s">
        <v>38</v>
      </c>
      <c r="O664" s="125">
        <v>0</v>
      </c>
      <c r="P664" s="125">
        <f>O664*H664</f>
        <v>0</v>
      </c>
      <c r="Q664" s="125">
        <v>0</v>
      </c>
      <c r="R664" s="125">
        <f>Q664*H664</f>
        <v>0</v>
      </c>
      <c r="S664" s="125">
        <v>0</v>
      </c>
      <c r="T664" s="126">
        <f>S664*H664</f>
        <v>0</v>
      </c>
      <c r="AR664" s="9" t="s">
        <v>739</v>
      </c>
      <c r="AT664" s="9" t="s">
        <v>1259</v>
      </c>
      <c r="AU664" s="9" t="s">
        <v>67</v>
      </c>
      <c r="AY664" s="9" t="s">
        <v>105</v>
      </c>
      <c r="BE664" s="127">
        <f>IF(N664="základní",J664,0)</f>
        <v>4440</v>
      </c>
      <c r="BF664" s="127">
        <f>IF(N664="snížená",J664,0)</f>
        <v>0</v>
      </c>
      <c r="BG664" s="127">
        <f>IF(N664="zákl. přenesená",J664,0)</f>
        <v>0</v>
      </c>
      <c r="BH664" s="127">
        <f>IF(N664="sníž. přenesená",J664,0)</f>
        <v>0</v>
      </c>
      <c r="BI664" s="127">
        <f>IF(N664="nulová",J664,0)</f>
        <v>0</v>
      </c>
      <c r="BJ664" s="9" t="s">
        <v>75</v>
      </c>
      <c r="BK664" s="127">
        <f>ROUND(I664*H664,2)</f>
        <v>4440</v>
      </c>
      <c r="BL664" s="9" t="s">
        <v>739</v>
      </c>
      <c r="BM664" s="9" t="s">
        <v>1511</v>
      </c>
    </row>
    <row r="665" spans="2:65" s="1" customFormat="1" ht="11.25">
      <c r="B665" s="23"/>
      <c r="C665" s="24"/>
      <c r="D665" s="128" t="s">
        <v>107</v>
      </c>
      <c r="E665" s="24"/>
      <c r="F665" s="129" t="s">
        <v>1510</v>
      </c>
      <c r="G665" s="24"/>
      <c r="H665" s="24"/>
      <c r="I665" s="24"/>
      <c r="J665" s="24"/>
      <c r="K665" s="24"/>
      <c r="L665" s="27"/>
      <c r="M665" s="130"/>
      <c r="N665" s="50"/>
      <c r="O665" s="50"/>
      <c r="P665" s="50"/>
      <c r="Q665" s="50"/>
      <c r="R665" s="50"/>
      <c r="S665" s="50"/>
      <c r="T665" s="51"/>
      <c r="AT665" s="9" t="s">
        <v>107</v>
      </c>
      <c r="AU665" s="9" t="s">
        <v>67</v>
      </c>
    </row>
    <row r="666" spans="2:65" s="1" customFormat="1" ht="22.5" customHeight="1">
      <c r="B666" s="23"/>
      <c r="C666" s="131" t="s">
        <v>1512</v>
      </c>
      <c r="D666" s="131" t="s">
        <v>1259</v>
      </c>
      <c r="E666" s="132" t="s">
        <v>1513</v>
      </c>
      <c r="F666" s="133" t="s">
        <v>1514</v>
      </c>
      <c r="G666" s="134" t="s">
        <v>136</v>
      </c>
      <c r="H666" s="135">
        <v>1</v>
      </c>
      <c r="I666" s="136">
        <v>4440</v>
      </c>
      <c r="J666" s="136">
        <f>ROUND(I666*H666,2)</f>
        <v>4440</v>
      </c>
      <c r="K666" s="133" t="s">
        <v>103</v>
      </c>
      <c r="L666" s="137"/>
      <c r="M666" s="138" t="s">
        <v>1</v>
      </c>
      <c r="N666" s="139" t="s">
        <v>38</v>
      </c>
      <c r="O666" s="125">
        <v>0</v>
      </c>
      <c r="P666" s="125">
        <f>O666*H666</f>
        <v>0</v>
      </c>
      <c r="Q666" s="125">
        <v>0</v>
      </c>
      <c r="R666" s="125">
        <f>Q666*H666</f>
        <v>0</v>
      </c>
      <c r="S666" s="125">
        <v>0</v>
      </c>
      <c r="T666" s="126">
        <f>S666*H666</f>
        <v>0</v>
      </c>
      <c r="AR666" s="9" t="s">
        <v>739</v>
      </c>
      <c r="AT666" s="9" t="s">
        <v>1259</v>
      </c>
      <c r="AU666" s="9" t="s">
        <v>67</v>
      </c>
      <c r="AY666" s="9" t="s">
        <v>105</v>
      </c>
      <c r="BE666" s="127">
        <f>IF(N666="základní",J666,0)</f>
        <v>4440</v>
      </c>
      <c r="BF666" s="127">
        <f>IF(N666="snížená",J666,0)</f>
        <v>0</v>
      </c>
      <c r="BG666" s="127">
        <f>IF(N666="zákl. přenesená",J666,0)</f>
        <v>0</v>
      </c>
      <c r="BH666" s="127">
        <f>IF(N666="sníž. přenesená",J666,0)</f>
        <v>0</v>
      </c>
      <c r="BI666" s="127">
        <f>IF(N666="nulová",J666,0)</f>
        <v>0</v>
      </c>
      <c r="BJ666" s="9" t="s">
        <v>75</v>
      </c>
      <c r="BK666" s="127">
        <f>ROUND(I666*H666,2)</f>
        <v>4440</v>
      </c>
      <c r="BL666" s="9" t="s">
        <v>739</v>
      </c>
      <c r="BM666" s="9" t="s">
        <v>1515</v>
      </c>
    </row>
    <row r="667" spans="2:65" s="1" customFormat="1" ht="11.25">
      <c r="B667" s="23"/>
      <c r="C667" s="24"/>
      <c r="D667" s="128" t="s">
        <v>107</v>
      </c>
      <c r="E667" s="24"/>
      <c r="F667" s="129" t="s">
        <v>1514</v>
      </c>
      <c r="G667" s="24"/>
      <c r="H667" s="24"/>
      <c r="I667" s="24"/>
      <c r="J667" s="24"/>
      <c r="K667" s="24"/>
      <c r="L667" s="27"/>
      <c r="M667" s="130"/>
      <c r="N667" s="50"/>
      <c r="O667" s="50"/>
      <c r="P667" s="50"/>
      <c r="Q667" s="50"/>
      <c r="R667" s="50"/>
      <c r="S667" s="50"/>
      <c r="T667" s="51"/>
      <c r="AT667" s="9" t="s">
        <v>107</v>
      </c>
      <c r="AU667" s="9" t="s">
        <v>67</v>
      </c>
    </row>
    <row r="668" spans="2:65" s="1" customFormat="1" ht="22.5" customHeight="1">
      <c r="B668" s="23"/>
      <c r="C668" s="131" t="s">
        <v>1516</v>
      </c>
      <c r="D668" s="131" t="s">
        <v>1259</v>
      </c>
      <c r="E668" s="132" t="s">
        <v>1517</v>
      </c>
      <c r="F668" s="133" t="s">
        <v>1518</v>
      </c>
      <c r="G668" s="134" t="s">
        <v>136</v>
      </c>
      <c r="H668" s="135">
        <v>1</v>
      </c>
      <c r="I668" s="136">
        <v>4440</v>
      </c>
      <c r="J668" s="136">
        <f>ROUND(I668*H668,2)</f>
        <v>4440</v>
      </c>
      <c r="K668" s="133" t="s">
        <v>103</v>
      </c>
      <c r="L668" s="137"/>
      <c r="M668" s="138" t="s">
        <v>1</v>
      </c>
      <c r="N668" s="139" t="s">
        <v>38</v>
      </c>
      <c r="O668" s="125">
        <v>0</v>
      </c>
      <c r="P668" s="125">
        <f>O668*H668</f>
        <v>0</v>
      </c>
      <c r="Q668" s="125">
        <v>0</v>
      </c>
      <c r="R668" s="125">
        <f>Q668*H668</f>
        <v>0</v>
      </c>
      <c r="S668" s="125">
        <v>0</v>
      </c>
      <c r="T668" s="126">
        <f>S668*H668</f>
        <v>0</v>
      </c>
      <c r="AR668" s="9" t="s">
        <v>739</v>
      </c>
      <c r="AT668" s="9" t="s">
        <v>1259</v>
      </c>
      <c r="AU668" s="9" t="s">
        <v>67</v>
      </c>
      <c r="AY668" s="9" t="s">
        <v>105</v>
      </c>
      <c r="BE668" s="127">
        <f>IF(N668="základní",J668,0)</f>
        <v>4440</v>
      </c>
      <c r="BF668" s="127">
        <f>IF(N668="snížená",J668,0)</f>
        <v>0</v>
      </c>
      <c r="BG668" s="127">
        <f>IF(N668="zákl. přenesená",J668,0)</f>
        <v>0</v>
      </c>
      <c r="BH668" s="127">
        <f>IF(N668="sníž. přenesená",J668,0)</f>
        <v>0</v>
      </c>
      <c r="BI668" s="127">
        <f>IF(N668="nulová",J668,0)</f>
        <v>0</v>
      </c>
      <c r="BJ668" s="9" t="s">
        <v>75</v>
      </c>
      <c r="BK668" s="127">
        <f>ROUND(I668*H668,2)</f>
        <v>4440</v>
      </c>
      <c r="BL668" s="9" t="s">
        <v>739</v>
      </c>
      <c r="BM668" s="9" t="s">
        <v>1519</v>
      </c>
    </row>
    <row r="669" spans="2:65" s="1" customFormat="1" ht="11.25">
      <c r="B669" s="23"/>
      <c r="C669" s="24"/>
      <c r="D669" s="128" t="s">
        <v>107</v>
      </c>
      <c r="E669" s="24"/>
      <c r="F669" s="129" t="s">
        <v>1518</v>
      </c>
      <c r="G669" s="24"/>
      <c r="H669" s="24"/>
      <c r="I669" s="24"/>
      <c r="J669" s="24"/>
      <c r="K669" s="24"/>
      <c r="L669" s="27"/>
      <c r="M669" s="130"/>
      <c r="N669" s="50"/>
      <c r="O669" s="50"/>
      <c r="P669" s="50"/>
      <c r="Q669" s="50"/>
      <c r="R669" s="50"/>
      <c r="S669" s="50"/>
      <c r="T669" s="51"/>
      <c r="AT669" s="9" t="s">
        <v>107</v>
      </c>
      <c r="AU669" s="9" t="s">
        <v>67</v>
      </c>
    </row>
    <row r="670" spans="2:65" s="1" customFormat="1" ht="22.5" customHeight="1">
      <c r="B670" s="23"/>
      <c r="C670" s="131" t="s">
        <v>1520</v>
      </c>
      <c r="D670" s="131" t="s">
        <v>1259</v>
      </c>
      <c r="E670" s="132" t="s">
        <v>1521</v>
      </c>
      <c r="F670" s="133" t="s">
        <v>1522</v>
      </c>
      <c r="G670" s="134" t="s">
        <v>136</v>
      </c>
      <c r="H670" s="135">
        <v>1</v>
      </c>
      <c r="I670" s="136">
        <v>4210</v>
      </c>
      <c r="J670" s="136">
        <f>ROUND(I670*H670,2)</f>
        <v>4210</v>
      </c>
      <c r="K670" s="133" t="s">
        <v>103</v>
      </c>
      <c r="L670" s="137"/>
      <c r="M670" s="138" t="s">
        <v>1</v>
      </c>
      <c r="N670" s="139" t="s">
        <v>38</v>
      </c>
      <c r="O670" s="125">
        <v>0</v>
      </c>
      <c r="P670" s="125">
        <f>O670*H670</f>
        <v>0</v>
      </c>
      <c r="Q670" s="125">
        <v>0</v>
      </c>
      <c r="R670" s="125">
        <f>Q670*H670</f>
        <v>0</v>
      </c>
      <c r="S670" s="125">
        <v>0</v>
      </c>
      <c r="T670" s="126">
        <f>S670*H670</f>
        <v>0</v>
      </c>
      <c r="AR670" s="9" t="s">
        <v>739</v>
      </c>
      <c r="AT670" s="9" t="s">
        <v>1259</v>
      </c>
      <c r="AU670" s="9" t="s">
        <v>67</v>
      </c>
      <c r="AY670" s="9" t="s">
        <v>105</v>
      </c>
      <c r="BE670" s="127">
        <f>IF(N670="základní",J670,0)</f>
        <v>4210</v>
      </c>
      <c r="BF670" s="127">
        <f>IF(N670="snížená",J670,0)</f>
        <v>0</v>
      </c>
      <c r="BG670" s="127">
        <f>IF(N670="zákl. přenesená",J670,0)</f>
        <v>0</v>
      </c>
      <c r="BH670" s="127">
        <f>IF(N670="sníž. přenesená",J670,0)</f>
        <v>0</v>
      </c>
      <c r="BI670" s="127">
        <f>IF(N670="nulová",J670,0)</f>
        <v>0</v>
      </c>
      <c r="BJ670" s="9" t="s">
        <v>75</v>
      </c>
      <c r="BK670" s="127">
        <f>ROUND(I670*H670,2)</f>
        <v>4210</v>
      </c>
      <c r="BL670" s="9" t="s">
        <v>739</v>
      </c>
      <c r="BM670" s="9" t="s">
        <v>1523</v>
      </c>
    </row>
    <row r="671" spans="2:65" s="1" customFormat="1" ht="11.25">
      <c r="B671" s="23"/>
      <c r="C671" s="24"/>
      <c r="D671" s="128" t="s">
        <v>107</v>
      </c>
      <c r="E671" s="24"/>
      <c r="F671" s="129" t="s">
        <v>1522</v>
      </c>
      <c r="G671" s="24"/>
      <c r="H671" s="24"/>
      <c r="I671" s="24"/>
      <c r="J671" s="24"/>
      <c r="K671" s="24"/>
      <c r="L671" s="27"/>
      <c r="M671" s="130"/>
      <c r="N671" s="50"/>
      <c r="O671" s="50"/>
      <c r="P671" s="50"/>
      <c r="Q671" s="50"/>
      <c r="R671" s="50"/>
      <c r="S671" s="50"/>
      <c r="T671" s="51"/>
      <c r="AT671" s="9" t="s">
        <v>107</v>
      </c>
      <c r="AU671" s="9" t="s">
        <v>67</v>
      </c>
    </row>
    <row r="672" spans="2:65" s="1" customFormat="1" ht="22.5" customHeight="1">
      <c r="B672" s="23"/>
      <c r="C672" s="131" t="s">
        <v>1524</v>
      </c>
      <c r="D672" s="131" t="s">
        <v>1259</v>
      </c>
      <c r="E672" s="132" t="s">
        <v>1525</v>
      </c>
      <c r="F672" s="133" t="s">
        <v>1526</v>
      </c>
      <c r="G672" s="134" t="s">
        <v>136</v>
      </c>
      <c r="H672" s="135">
        <v>1</v>
      </c>
      <c r="I672" s="136">
        <v>4210</v>
      </c>
      <c r="J672" s="136">
        <f>ROUND(I672*H672,2)</f>
        <v>4210</v>
      </c>
      <c r="K672" s="133" t="s">
        <v>103</v>
      </c>
      <c r="L672" s="137"/>
      <c r="M672" s="138" t="s">
        <v>1</v>
      </c>
      <c r="N672" s="139" t="s">
        <v>38</v>
      </c>
      <c r="O672" s="125">
        <v>0</v>
      </c>
      <c r="P672" s="125">
        <f>O672*H672</f>
        <v>0</v>
      </c>
      <c r="Q672" s="125">
        <v>0</v>
      </c>
      <c r="R672" s="125">
        <f>Q672*H672</f>
        <v>0</v>
      </c>
      <c r="S672" s="125">
        <v>0</v>
      </c>
      <c r="T672" s="126">
        <f>S672*H672</f>
        <v>0</v>
      </c>
      <c r="AR672" s="9" t="s">
        <v>739</v>
      </c>
      <c r="AT672" s="9" t="s">
        <v>1259</v>
      </c>
      <c r="AU672" s="9" t="s">
        <v>67</v>
      </c>
      <c r="AY672" s="9" t="s">
        <v>105</v>
      </c>
      <c r="BE672" s="127">
        <f>IF(N672="základní",J672,0)</f>
        <v>4210</v>
      </c>
      <c r="BF672" s="127">
        <f>IF(N672="snížená",J672,0)</f>
        <v>0</v>
      </c>
      <c r="BG672" s="127">
        <f>IF(N672="zákl. přenesená",J672,0)</f>
        <v>0</v>
      </c>
      <c r="BH672" s="127">
        <f>IF(N672="sníž. přenesená",J672,0)</f>
        <v>0</v>
      </c>
      <c r="BI672" s="127">
        <f>IF(N672="nulová",J672,0)</f>
        <v>0</v>
      </c>
      <c r="BJ672" s="9" t="s">
        <v>75</v>
      </c>
      <c r="BK672" s="127">
        <f>ROUND(I672*H672,2)</f>
        <v>4210</v>
      </c>
      <c r="BL672" s="9" t="s">
        <v>739</v>
      </c>
      <c r="BM672" s="9" t="s">
        <v>1527</v>
      </c>
    </row>
    <row r="673" spans="2:47" s="1" customFormat="1" ht="11.25">
      <c r="B673" s="23"/>
      <c r="C673" s="24"/>
      <c r="D673" s="128" t="s">
        <v>107</v>
      </c>
      <c r="E673" s="24"/>
      <c r="F673" s="129" t="s">
        <v>1526</v>
      </c>
      <c r="G673" s="24"/>
      <c r="H673" s="24"/>
      <c r="I673" s="24"/>
      <c r="J673" s="24"/>
      <c r="K673" s="24"/>
      <c r="L673" s="27"/>
      <c r="M673" s="140"/>
      <c r="N673" s="141"/>
      <c r="O673" s="141"/>
      <c r="P673" s="141"/>
      <c r="Q673" s="141"/>
      <c r="R673" s="141"/>
      <c r="S673" s="141"/>
      <c r="T673" s="142"/>
      <c r="AT673" s="9" t="s">
        <v>107</v>
      </c>
      <c r="AU673" s="9" t="s">
        <v>67</v>
      </c>
    </row>
    <row r="674" spans="2:47" s="1" customFormat="1" ht="6.95" customHeight="1">
      <c r="B674" s="35"/>
      <c r="C674" s="36"/>
      <c r="D674" s="36"/>
      <c r="E674" s="36"/>
      <c r="F674" s="36"/>
      <c r="G674" s="36"/>
      <c r="H674" s="36"/>
      <c r="I674" s="36"/>
      <c r="J674" s="36"/>
      <c r="K674" s="36"/>
      <c r="L674" s="27"/>
    </row>
  </sheetData>
  <sheetProtection algorithmName="SHA-512" hashValue="ndakZY3MMeDxGRB2M/NeWnYKMqAOw/vpRlN+O4GC1vgyvkM3hj3JJMlJ8MvTnFgPMutH/PeIbrksBtQxyszpUQ==" saltValue="13RfRbF7rmMt6lWxOcgf/r9vY7/0rxR5tmaBWWVVsn0kMKLguWAKY+yO8NVbECQpOHq5OLuYouEMb9V6C2JuOA==" spinCount="100000" sheet="1" objects="1" scenarios="1" formatColumns="0" formatRows="0" autoFilter="0"/>
  <autoFilter ref="C78:K673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1 - Soupis položek</vt:lpstr>
      <vt:lpstr>'Rekapitulace stavby'!Názvy_tisku</vt:lpstr>
      <vt:lpstr>'SO 1 - Soupis položek'!Názvy_tisku</vt:lpstr>
      <vt:lpstr>'Rekapitulace stavby'!Oblast_tisku</vt:lpstr>
      <vt:lpstr>'SO 1 - Soupis položek'!Oblast_tisku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Jung Milan</dc:creator>
  <cp:lastModifiedBy>Jung Milan</cp:lastModifiedBy>
  <dcterms:created xsi:type="dcterms:W3CDTF">2019-02-12T08:53:00Z</dcterms:created>
  <dcterms:modified xsi:type="dcterms:W3CDTF">2019-02-12T08:55:00Z</dcterms:modified>
</cp:coreProperties>
</file>