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65419036 - Oprava geometr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'65419036 - Oprava geometr...'!$C$75:$K$160</definedName>
    <definedName name="_xlnm.Print_Area" localSheetId="1">'65419036 - Oprava geometr...'!$C$4:$J$37,'65419036 - Oprava geometr...'!$C$43:$J$59,'65419036 - Oprava geometr...'!$C$65:$K$160</definedName>
    <definedName name="_xlnm.Print_Titles" localSheetId="1">'65419036 - Oprava geometr...'!$75:$75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T121"/>
  <c r="R122"/>
  <c r="R121"/>
  <c r="P122"/>
  <c r="P121"/>
  <c r="BK122"/>
  <c r="BK121"/>
  <c r="J121"/>
  <c r="J122"/>
  <c r="BE122"/>
  <c r="J58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5"/>
  <c i="1" r="BD55"/>
  <c i="2" r="BH79"/>
  <c r="F34"/>
  <c i="1" r="BC55"/>
  <c i="2" r="BG79"/>
  <c r="F33"/>
  <c i="1" r="BB55"/>
  <c i="2" r="BF79"/>
  <c r="J32"/>
  <c i="1" r="AW55"/>
  <c i="2" r="F32"/>
  <c i="1" r="BA55"/>
  <c i="2" r="T79"/>
  <c r="T78"/>
  <c r="T77"/>
  <c r="T76"/>
  <c r="R79"/>
  <c r="R78"/>
  <c r="R77"/>
  <c r="R76"/>
  <c r="P79"/>
  <c r="P78"/>
  <c r="P77"/>
  <c r="P76"/>
  <c i="1" r="AU55"/>
  <c i="2" r="BK79"/>
  <c r="BK78"/>
  <c r="J78"/>
  <c r="BK77"/>
  <c r="J77"/>
  <c r="BK76"/>
  <c r="J76"/>
  <c r="J55"/>
  <c r="J28"/>
  <c i="1" r="AG55"/>
  <c i="2" r="J79"/>
  <c r="BE79"/>
  <c r="J31"/>
  <c i="1" r="AV55"/>
  <c i="2" r="F31"/>
  <c i="1" r="AZ55"/>
  <c i="2" r="J57"/>
  <c r="J56"/>
  <c r="J73"/>
  <c r="F72"/>
  <c r="F70"/>
  <c r="E68"/>
  <c r="J51"/>
  <c r="F50"/>
  <c r="F48"/>
  <c r="E46"/>
  <c r="J37"/>
  <c r="J19"/>
  <c r="E19"/>
  <c r="J72"/>
  <c r="J50"/>
  <c r="J18"/>
  <c r="J16"/>
  <c r="E16"/>
  <c r="F73"/>
  <c r="F51"/>
  <c r="J15"/>
  <c r="J10"/>
  <c r="J70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<sst xmlns="http://schemas.openxmlformats.org/spreadsheetml/2006/main">
  <si>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</si>
  <si>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</si>
  <si>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</si>
  <si>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</si>
  <si>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</si>
  <si>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{a544ca23-1517-431c-9968-391170ff1f20}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</si>
  <si>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</si>
  <si>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</si>
  <si>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</si>
  <si>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</si>
  <si>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</si>
  <si>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</si>
  <si>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</si>
  <si>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65419036</t>
  </si>
  <si>
    <t>Stavba:</t>
  </si>
  <si>
    <t>Oprava geometrických parametrů koleje v obvodu OŘ Plzeň 2019/2020 - oblast Strakonice</t>
  </si>
  <si>
    <t>KSO:</t>
  </si>
  <si>
    <t>824</t>
  </si>
  <si>
    <t>CC-CZ:</t>
  </si>
  <si>
    <t>212</t>
  </si>
  <si>
    <t>Místo:</t>
  </si>
  <si>
    <t xml:space="preserve"> </t>
  </si>
  <si>
    <t>Datum:</t>
  </si>
  <si>
    <t>22. 1. 2019</t>
  </si>
  <si>
    <t>Zadavatel:</t>
  </si>
  <si>
    <t>IČ:</t>
  </si>
  <si>
    <t>70994234</t>
  </si>
  <si>
    <t xml:space="preserve">Správa železniční dopravní cesty, s. o., OŘ Plzeň </t>
  </si>
  <si>
    <t>DIČ:</t>
  </si>
  <si>
    <t>CZ70994234</t>
  </si>
  <si>
    <t>Uchazeč:</t>
  </si>
  <si>
    <t/>
  </si>
  <si>
    <t>Projektant: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</si>
  <si>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</si>
  <si>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</si>
  <si>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</si>
  <si>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</si>
  <si>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</si>
  <si>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</si>
  <si>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</si>
  <si>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</si>
  <si>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</si>
  <si>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</si>
  <si>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</si>
  <si>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</si>
  <si>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</si>
  <si>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</si>
  <si>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</si>
  <si>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</si>
  <si>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</si>
  <si>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</si>
  <si>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</si>
  <si>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</si>
  <si>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</si>
  <si>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</si>
  <si>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</si>
  <si>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</si>
  <si>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</si>
  <si>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</si>
  <si>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</si>
  <si>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</si>
  <si>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</si>
  <si>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</si>
  <si>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</si>
  <si>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</si>
  <si>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</si>
  <si>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</si>
  <si>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</si>
  <si>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</si>
  <si>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</si>
  <si>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</si>
  <si>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</si>
  <si>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</si>
  <si>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</si>
  <si>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</si>
  <si>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</si>
  <si>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</si>
  <si>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</si>
  <si>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</si>
  <si>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</si>
  <si>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</si>
  <si>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</si>
  <si>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</si>
  <si>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</si>
  <si>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</si>
  <si>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</si>
  <si>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</si>
  <si>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</si>
  <si>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</si>
  <si>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</si>
  <si>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</si>
  <si>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</si>
  <si>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</si>
  <si>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</si>
  <si>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</si>
  <si>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</si>
  <si>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</si>
  <si>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</si>
  <si>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</si>
  <si>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</si>
  <si>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</si>
  <si>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</si>
  <si>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</si>
  <si>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</si>
  <si>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</si>
  <si>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</si>
  <si>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</si>
  <si>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9</t>
  </si>
  <si>
    <t>M</t>
  </si>
  <si>
    <t>5955101000</t>
  </si>
  <si>
    <t>Kamenivo drcené štěrk frakce 31,5/63 třídy BI</t>
  </si>
  <si>
    <t>t</t>
  </si>
  <si>
    <t>Sborník UOŽI 01 2019</t>
  </si>
  <si>
    <t>8</t>
  </si>
  <si>
    <t>4</t>
  </si>
  <si>
    <t>-1776782972</t>
  </si>
  <si>
    <t>10</t>
  </si>
  <si>
    <t>5955101005</t>
  </si>
  <si>
    <t>Kamenivo drcené štěrk frakce 31,5/63 třídy min. BII</t>
  </si>
  <si>
    <t>-1387680630</t>
  </si>
  <si>
    <t>11</t>
  </si>
  <si>
    <t>K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</si>
  <si>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</si>
  <si>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</si>
  <si>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km</t>
  </si>
  <si>
    <t>-1667751988</t>
  </si>
  <si>
    <t>PSC</t>
  </si>
  <si>
    <t>Poznámka k souboru cen:_x000d_
1. V cenách jsou započteny náklady na úpravu KL koleje a výhybek kontinuálně strojně pluhem, u výhybek ruční dokončení úpravy._x000d_
2. V cenách nejsou obsaženy náklady na doplnění a dodávku kameniva.</t>
  </si>
  <si>
    <t>P</t>
  </si>
  <si>
    <t>Poznámka k položce:_x000d_
Kilometr koleje=km</t>
  </si>
  <si>
    <t>12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</si>
  <si>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</si>
  <si>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</si>
  <si>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933826555</t>
  </si>
  <si>
    <t>13</t>
  </si>
  <si>
    <t>5905100030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</si>
  <si>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</si>
  <si>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m</t>
  </si>
  <si>
    <t>1434808862</t>
  </si>
  <si>
    <t>Poznámka k položce:_x000d_
Rozvinutá délka výhybky=m</t>
  </si>
  <si>
    <t>14</t>
  </si>
  <si>
    <t>5905100040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</si>
  <si>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</si>
  <si>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-1138186207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</si>
  <si>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</si>
  <si>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</si>
  <si>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</si>
  <si>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1068634264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</si>
  <si>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</si>
  <si>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16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</si>
  <si>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</si>
  <si>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</si>
  <si>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576318501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</si>
  <si>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</si>
  <si>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</si>
  <si>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2084293420</t>
  </si>
  <si>
    <t>Poznámka k souboru cen:_x000d_
1. V cenách jsou započteny náklady na odstranění lokálních závad podbitím ASP._x000d_
2. V cenách nejsou obsaženy náklady na doplnění a dodávku kameniva, úpravu KL a snížení KL pod patou kolejnice.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</si>
  <si>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</si>
  <si>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</si>
  <si>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-874535426</t>
  </si>
  <si>
    <t>3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</si>
  <si>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</si>
  <si>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</si>
  <si>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1615220169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</si>
  <si>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</si>
  <si>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</si>
  <si>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</si>
  <si>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676868669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</si>
  <si>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</si>
  <si>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</si>
  <si>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1387478931</t>
  </si>
  <si>
    <t>6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</si>
  <si>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</si>
  <si>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</si>
  <si>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-1914726432</t>
  </si>
  <si>
    <t>7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</si>
  <si>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</si>
  <si>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</si>
  <si>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879546107</t>
  </si>
  <si>
    <t>Poznámka k položce:_x000d_
Rozvinutá délka výhybky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</si>
  <si>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</si>
  <si>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</si>
  <si>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-922273273</t>
  </si>
  <si>
    <t>VRN</t>
  </si>
  <si>
    <t>Vedlejší rozpočtové náklady</t>
  </si>
  <si>
    <t>19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</si>
  <si>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</si>
  <si>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</si>
  <si>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672002335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</si>
  <si>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</si>
  <si>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</si>
  <si>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20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</si>
  <si>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</si>
  <si>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</si>
  <si>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777866333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</si>
  <si>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</si>
  <si>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</si>
  <si>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-1750170556</t>
  </si>
  <si>
    <t>22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</si>
  <si>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</si>
  <si>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</si>
  <si>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-831525235</t>
  </si>
  <si>
    <t>23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</si>
  <si>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</si>
  <si>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</si>
  <si>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1493434507</t>
  </si>
  <si>
    <t>24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</si>
  <si>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</si>
  <si>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</si>
  <si>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-2002018777</t>
  </si>
  <si>
    <t>29</t>
  </si>
  <si>
    <t>9902100900</t>
  </si>
  <si>
    <t>Doprava dodávek zhotovitele, dodávek objednatele nebo výzisku mechanizací přes 3,5 t sypanin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</si>
  <si>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225616963</t>
  </si>
  <si>
    <t>30</t>
  </si>
  <si>
    <t>9902201000</t>
  </si>
  <si>
    <t>Doprava dodávek zhotovitele, dodávek objednatele nebo výzisku mechanizací přes 3,5 t objemnějšího kusového materiálu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</si>
  <si>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1446104905</t>
  </si>
  <si>
    <t>31</t>
  </si>
  <si>
    <t>9902201100</t>
  </si>
  <si>
    <t>Doprava dodávek zhotovitele, dodávek objednatele nebo výzisku mechanizací přes 3,5 t objemnějšího kusového materiálu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</si>
  <si>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-1583375985</t>
  </si>
  <si>
    <t>27</t>
  </si>
  <si>
    <t>9903100100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</si>
  <si>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</si>
  <si>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kus</t>
  </si>
  <si>
    <t>-581108978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</si>
  <si>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</si>
  <si>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28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</si>
  <si>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</si>
  <si>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</si>
  <si>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213814373</t>
  </si>
  <si>
    <t>32</t>
  </si>
  <si>
    <t>9903100300</t>
  </si>
  <si>
    <t>Přeprava mechanizace na místo prováděných prací o hmotnosti do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</si>
  <si>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132510005</t>
  </si>
  <si>
    <t>25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</si>
  <si>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</si>
  <si>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</si>
  <si>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308730187</t>
  </si>
  <si>
    <t>26</t>
  </si>
  <si>
    <t>9903200200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</si>
  <si>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</si>
  <si>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844008279</t>
  </si>
  <si>
    <t>33</t>
  </si>
  <si>
    <t>9903200300</t>
  </si>
  <si>
    <t>Přeprava mechanizace na místo prováděných prací o hmotnosti přes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</si>
  <si>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-2021788324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</si>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</sst>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left" vertical="center"/>
    </xf>
    <xf numFmtId="4" fontId="3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6" fillId="3" borderId="8" xfId="0" applyFont="1" applyFill="1" applyBorder="1" applyAlignment="1" applyProtection="1">
      <alignment horizontal="center" vertical="center"/>
    </xf>
    <xf numFmtId="0" fontId="16" fillId="3" borderId="8" xfId="0" applyFont="1" applyFill="1" applyBorder="1" applyAlignment="1" applyProtection="1">
      <alignment horizontal="right" vertical="center"/>
    </xf>
    <xf numFmtId="0" fontId="16" fillId="3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3" xfId="0" applyNumberFormat="1" applyFont="1" applyBorder="1" applyAlignment="1" applyProtection="1"/>
    <xf numFmtId="166" fontId="24" fillId="0" borderId="14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5" fillId="0" borderId="23" xfId="0" applyFont="1" applyBorder="1" applyAlignment="1" applyProtection="1">
      <alignment horizontal="center" vertical="center"/>
    </xf>
    <xf numFmtId="49" fontId="25" fillId="0" borderId="23" xfId="0" applyNumberFormat="1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167" fontId="25" fillId="0" borderId="23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25" fillId="0" borderId="4" xfId="0" applyFont="1" applyBorder="1" applyAlignment="1">
      <alignment vertical="center"/>
    </xf>
    <xf numFmtId="0" fontId="25" fillId="0" borderId="15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30" fillId="0" borderId="29" xfId="0" applyFont="1" applyBorder="1" applyAlignment="1">
      <alignment horizontal="left" wrapText="1"/>
    </xf>
    <xf numFmtId="0" fontId="28" fillId="0" borderId="28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7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horizontal="left" vertical="center" wrapText="1"/>
    </xf>
    <xf numFmtId="49" fontId="31" fillId="0" borderId="1" xfId="0" applyNumberFormat="1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32" fillId="0" borderId="29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8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29" xfId="0" applyFont="1" applyBorder="1" applyAlignment="1">
      <alignment horizontal="center" vertical="center"/>
    </xf>
    <xf numFmtId="0" fontId="33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27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1" fillId="0" borderId="30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0" fillId="0" borderId="29" xfId="0" applyFont="1" applyBorder="1" applyAlignment="1">
      <alignment horizontal="left"/>
    </xf>
    <xf numFmtId="0" fontId="33" fillId="0" borderId="29" xfId="0" applyFont="1" applyBorder="1" applyAlignment="1"/>
    <xf numFmtId="0" fontId="28" fillId="0" borderId="27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top"/>
    </xf>
    <xf numFmtId="0" fontId="28" fillId="0" borderId="30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2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2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6</v>
      </c>
    </row>
    <row r="6" ht="36.96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4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6</v>
      </c>
    </row>
    <row r="7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2" t="s">
        <v>17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2" t="s">
        <v>19</v>
      </c>
      <c r="AO7" s="18"/>
      <c r="AP7" s="18"/>
      <c r="AQ7" s="18"/>
      <c r="AR7" s="16"/>
      <c r="BS7" s="13" t="s">
        <v>6</v>
      </c>
    </row>
    <row r="8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2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2" t="s">
        <v>23</v>
      </c>
      <c r="AO8" s="18"/>
      <c r="AP8" s="18"/>
      <c r="AQ8" s="18"/>
      <c r="AR8" s="16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2" t="s">
        <v>26</v>
      </c>
      <c r="AO10" s="18"/>
      <c r="AP10" s="18"/>
      <c r="AQ10" s="18"/>
      <c r="AR10" s="16"/>
      <c r="BS10" s="13" t="s">
        <v>6</v>
      </c>
    </row>
    <row r="11" ht="18.48" customHeight="1">
      <c r="B11" s="17"/>
      <c r="C11" s="18"/>
      <c r="D11" s="18"/>
      <c r="E11" s="22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2" t="s">
        <v>29</v>
      </c>
      <c r="AO11" s="18"/>
      <c r="AP11" s="18"/>
      <c r="AQ11" s="18"/>
      <c r="AR11" s="16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2" t="s">
        <v>31</v>
      </c>
      <c r="AO13" s="18"/>
      <c r="AP13" s="18"/>
      <c r="AQ13" s="18"/>
      <c r="AR13" s="16"/>
      <c r="BS13" s="13" t="s">
        <v>6</v>
      </c>
    </row>
    <row r="14">
      <c r="B14" s="17"/>
      <c r="C14" s="18"/>
      <c r="D14" s="18"/>
      <c r="E14" s="22" t="s">
        <v>21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28</v>
      </c>
      <c r="AL14" s="18"/>
      <c r="AM14" s="18"/>
      <c r="AN14" s="22" t="s">
        <v>31</v>
      </c>
      <c r="AO14" s="18"/>
      <c r="AP14" s="18"/>
      <c r="AQ14" s="18"/>
      <c r="AR14" s="16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2" t="s">
        <v>31</v>
      </c>
      <c r="AO16" s="18"/>
      <c r="AP16" s="18"/>
      <c r="AQ16" s="18"/>
      <c r="AR16" s="16"/>
      <c r="BS16" s="13" t="s">
        <v>4</v>
      </c>
    </row>
    <row r="17" ht="18.48" customHeight="1">
      <c r="B17" s="17"/>
      <c r="C17" s="18"/>
      <c r="D17" s="18"/>
      <c r="E17" s="22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2" t="s">
        <v>31</v>
      </c>
      <c r="AO17" s="18"/>
      <c r="AP17" s="18"/>
      <c r="AQ17" s="18"/>
      <c r="AR17" s="16"/>
      <c r="BS17" s="13" t="s">
        <v>33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2" t="s">
        <v>31</v>
      </c>
      <c r="AO19" s="18"/>
      <c r="AP19" s="18"/>
      <c r="AQ19" s="18"/>
      <c r="AR19" s="16"/>
      <c r="BS19" s="13" t="s">
        <v>6</v>
      </c>
    </row>
    <row r="20" ht="18.48" customHeight="1">
      <c r="B20" s="17"/>
      <c r="C20" s="18"/>
      <c r="D20" s="18"/>
      <c r="E20" s="22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2" t="s">
        <v>31</v>
      </c>
      <c r="AO20" s="18"/>
      <c r="AP20" s="18"/>
      <c r="AQ20" s="18"/>
      <c r="AR20" s="16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ht="56.25" customHeight="1">
      <c r="B23" s="17"/>
      <c r="C23" s="18"/>
      <c r="D23" s="18"/>
      <c r="E23" s="26" t="s">
        <v>37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1" customFormat="1" ht="25.92" customHeight="1">
      <c r="B26" s="28"/>
      <c r="C26" s="29"/>
      <c r="D26" s="30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ROUND(AG54,2)</f>
        <v>650438.28000000003</v>
      </c>
      <c r="AL26" s="31"/>
      <c r="AM26" s="31"/>
      <c r="AN26" s="31"/>
      <c r="AO26" s="31"/>
      <c r="AP26" s="29"/>
      <c r="AQ26" s="29"/>
      <c r="AR26" s="33"/>
    </row>
    <row r="27" s="1" customFormat="1" ht="6.96" customHeight="1"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3"/>
    </row>
    <row r="28" s="1" customFormat="1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34" t="s">
        <v>39</v>
      </c>
      <c r="M28" s="34"/>
      <c r="N28" s="34"/>
      <c r="O28" s="34"/>
      <c r="P28" s="34"/>
      <c r="Q28" s="29"/>
      <c r="R28" s="29"/>
      <c r="S28" s="29"/>
      <c r="T28" s="29"/>
      <c r="U28" s="29"/>
      <c r="V28" s="29"/>
      <c r="W28" s="34" t="s">
        <v>40</v>
      </c>
      <c r="X28" s="34"/>
      <c r="Y28" s="34"/>
      <c r="Z28" s="34"/>
      <c r="AA28" s="34"/>
      <c r="AB28" s="34"/>
      <c r="AC28" s="34"/>
      <c r="AD28" s="34"/>
      <c r="AE28" s="34"/>
      <c r="AF28" s="29"/>
      <c r="AG28" s="29"/>
      <c r="AH28" s="29"/>
      <c r="AI28" s="29"/>
      <c r="AJ28" s="29"/>
      <c r="AK28" s="34" t="s">
        <v>41</v>
      </c>
      <c r="AL28" s="34"/>
      <c r="AM28" s="34"/>
      <c r="AN28" s="34"/>
      <c r="AO28" s="34"/>
      <c r="AP28" s="29"/>
      <c r="AQ28" s="29"/>
      <c r="AR28" s="33"/>
    </row>
    <row r="29" s="2" customFormat="1" ht="14.4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37">
        <v>0.20999999999999999</v>
      </c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8">
        <f>ROUND(AZ54, 2)</f>
        <v>650438.28000000003</v>
      </c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8">
        <f>ROUND(AV54, 2)</f>
        <v>136592.04000000001</v>
      </c>
      <c r="AL29" s="36"/>
      <c r="AM29" s="36"/>
      <c r="AN29" s="36"/>
      <c r="AO29" s="36"/>
      <c r="AP29" s="36"/>
      <c r="AQ29" s="36"/>
      <c r="AR29" s="39"/>
    </row>
    <row r="30" s="2" customFormat="1" ht="14.4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37">
        <v>0.14999999999999999</v>
      </c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8">
        <f>ROUND(BA54, 2)</f>
        <v>0</v>
      </c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8">
        <f>ROUND(AW54, 2)</f>
        <v>0</v>
      </c>
      <c r="AL30" s="36"/>
      <c r="AM30" s="36"/>
      <c r="AN30" s="36"/>
      <c r="AO30" s="36"/>
      <c r="AP30" s="36"/>
      <c r="AQ30" s="36"/>
      <c r="AR30" s="39"/>
    </row>
    <row r="31" hidden="1" s="2" customFormat="1" ht="14.4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37">
        <v>0.20999999999999999</v>
      </c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8">
        <f>ROUND(BB54, 2)</f>
        <v>0</v>
      </c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8">
        <v>0</v>
      </c>
      <c r="AL31" s="36"/>
      <c r="AM31" s="36"/>
      <c r="AN31" s="36"/>
      <c r="AO31" s="36"/>
      <c r="AP31" s="36"/>
      <c r="AQ31" s="36"/>
      <c r="AR31" s="39"/>
    </row>
    <row r="32" hidden="1" s="2" customFormat="1" ht="14.4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37">
        <v>0.14999999999999999</v>
      </c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8">
        <f>ROUND(BC54, 2)</f>
        <v>0</v>
      </c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8">
        <v>0</v>
      </c>
      <c r="AL32" s="36"/>
      <c r="AM32" s="36"/>
      <c r="AN32" s="36"/>
      <c r="AO32" s="36"/>
      <c r="AP32" s="36"/>
      <c r="AQ32" s="36"/>
      <c r="AR32" s="39"/>
    </row>
    <row r="33" hidden="1" s="2" customFormat="1" ht="14.4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37">
        <v>0</v>
      </c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8">
        <f>ROUND(BD54, 2)</f>
        <v>0</v>
      </c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8">
        <v>0</v>
      </c>
      <c r="AL33" s="36"/>
      <c r="AM33" s="36"/>
      <c r="AN33" s="36"/>
      <c r="AO33" s="36"/>
      <c r="AP33" s="36"/>
      <c r="AQ33" s="36"/>
      <c r="AR33" s="39"/>
    </row>
    <row r="34" s="1" customFormat="1" ht="6.96" customHeight="1"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3"/>
    </row>
    <row r="35" s="1" customFormat="1" ht="25.92" customHeight="1">
      <c r="B35" s="28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44" t="s">
        <v>50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787030.32000000007</v>
      </c>
      <c r="AL35" s="42"/>
      <c r="AM35" s="42"/>
      <c r="AN35" s="42"/>
      <c r="AO35" s="46"/>
      <c r="AP35" s="40"/>
      <c r="AQ35" s="40"/>
      <c r="AR35" s="33"/>
    </row>
    <row r="36" s="1" customFormat="1" ht="6.96" customHeight="1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3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3"/>
    </row>
    <row r="41" s="1" customFormat="1" ht="6.96" customHeight="1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3"/>
    </row>
    <row r="42" s="1" customFormat="1" ht="24.96" customHeight="1">
      <c r="B42" s="28"/>
      <c r="C42" s="19" t="s">
        <v>51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3"/>
    </row>
    <row r="43" s="1" customFormat="1" ht="6.96" customHeight="1"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3"/>
    </row>
    <row r="44" s="1" customFormat="1" ht="12" customHeight="1">
      <c r="B44" s="28"/>
      <c r="C44" s="25" t="s">
        <v>12</v>
      </c>
      <c r="D44" s="29"/>
      <c r="E44" s="29"/>
      <c r="F44" s="29"/>
      <c r="G44" s="29"/>
      <c r="H44" s="29"/>
      <c r="I44" s="29"/>
      <c r="J44" s="29"/>
      <c r="K44" s="29"/>
      <c r="L44" s="29" t="str">
        <f>K5</f>
        <v>65419036</v>
      </c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33"/>
    </row>
    <row r="45" s="3" customFormat="1" ht="36.96" customHeight="1">
      <c r="B45" s="51"/>
      <c r="C45" s="52" t="s">
        <v>14</v>
      </c>
      <c r="D45" s="53"/>
      <c r="E45" s="53"/>
      <c r="F45" s="53"/>
      <c r="G45" s="53"/>
      <c r="H45" s="53"/>
      <c r="I45" s="53"/>
      <c r="J45" s="53"/>
      <c r="K45" s="53"/>
      <c r="L45" s="54" t="str">
        <f>K6</f>
        <v>Oprava geometrických parametrů koleje v obvodu OŘ Plzeň 2019/2020 - oblast Strakonice</v>
      </c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5"/>
    </row>
    <row r="46" s="1" customFormat="1" ht="6.96" customHeight="1">
      <c r="B46" s="28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3"/>
    </row>
    <row r="47" s="1" customFormat="1" ht="12" customHeight="1">
      <c r="B47" s="28"/>
      <c r="C47" s="25" t="s">
        <v>20</v>
      </c>
      <c r="D47" s="29"/>
      <c r="E47" s="29"/>
      <c r="F47" s="29"/>
      <c r="G47" s="29"/>
      <c r="H47" s="29"/>
      <c r="I47" s="29"/>
      <c r="J47" s="29"/>
      <c r="K47" s="29"/>
      <c r="L47" s="56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5" t="s">
        <v>22</v>
      </c>
      <c r="AJ47" s="29"/>
      <c r="AK47" s="29"/>
      <c r="AL47" s="29"/>
      <c r="AM47" s="57" t="str">
        <f>IF(AN8= "","",AN8)</f>
        <v>22. 1. 2019</v>
      </c>
      <c r="AN47" s="57"/>
      <c r="AO47" s="29"/>
      <c r="AP47" s="29"/>
      <c r="AQ47" s="29"/>
      <c r="AR47" s="33"/>
    </row>
    <row r="48" s="1" customFormat="1" ht="6.96" customHeight="1"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3"/>
    </row>
    <row r="49" s="1" customFormat="1" ht="13.65" customHeight="1">
      <c r="B49" s="28"/>
      <c r="C49" s="25" t="s">
        <v>24</v>
      </c>
      <c r="D49" s="29"/>
      <c r="E49" s="29"/>
      <c r="F49" s="29"/>
      <c r="G49" s="29"/>
      <c r="H49" s="29"/>
      <c r="I49" s="29"/>
      <c r="J49" s="29"/>
      <c r="K49" s="29"/>
      <c r="L49" s="29" t="str">
        <f>IF(E11= "","",E11)</f>
        <v xml:space="preserve">Správa železniční dopravní cesty, s. o., OŘ Plzeň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5" t="s">
        <v>32</v>
      </c>
      <c r="AJ49" s="29"/>
      <c r="AK49" s="29"/>
      <c r="AL49" s="29"/>
      <c r="AM49" s="58" t="str">
        <f>IF(E17="","",E17)</f>
        <v xml:space="preserve"> </v>
      </c>
      <c r="AN49" s="29"/>
      <c r="AO49" s="29"/>
      <c r="AP49" s="29"/>
      <c r="AQ49" s="29"/>
      <c r="AR49" s="33"/>
      <c r="AS49" s="59" t="s">
        <v>52</v>
      </c>
      <c r="AT49" s="60"/>
      <c r="AU49" s="61"/>
      <c r="AV49" s="61"/>
      <c r="AW49" s="61"/>
      <c r="AX49" s="61"/>
      <c r="AY49" s="61"/>
      <c r="AZ49" s="61"/>
      <c r="BA49" s="61"/>
      <c r="BB49" s="61"/>
      <c r="BC49" s="61"/>
      <c r="BD49" s="62"/>
    </row>
    <row r="50" s="1" customFormat="1" ht="13.65" customHeight="1">
      <c r="B50" s="28"/>
      <c r="C50" s="25" t="s">
        <v>30</v>
      </c>
      <c r="D50" s="29"/>
      <c r="E50" s="29"/>
      <c r="F50" s="29"/>
      <c r="G50" s="29"/>
      <c r="H50" s="29"/>
      <c r="I50" s="29"/>
      <c r="J50" s="29"/>
      <c r="K50" s="29"/>
      <c r="L50" s="29" t="str">
        <f>IF(E14="","",E14)</f>
        <v xml:space="preserve"> 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5" t="s">
        <v>34</v>
      </c>
      <c r="AJ50" s="29"/>
      <c r="AK50" s="29"/>
      <c r="AL50" s="29"/>
      <c r="AM50" s="58" t="str">
        <f>IF(E20="","",E20)</f>
        <v>Libor Brabenec</v>
      </c>
      <c r="AN50" s="29"/>
      <c r="AO50" s="29"/>
      <c r="AP50" s="29"/>
      <c r="AQ50" s="29"/>
      <c r="AR50" s="33"/>
      <c r="AS50" s="63"/>
      <c r="AT50" s="64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="1" customFormat="1" ht="10.8" customHeight="1"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3"/>
      <c r="AS51" s="67"/>
      <c r="AT51" s="68"/>
      <c r="AU51" s="69"/>
      <c r="AV51" s="69"/>
      <c r="AW51" s="69"/>
      <c r="AX51" s="69"/>
      <c r="AY51" s="69"/>
      <c r="AZ51" s="69"/>
      <c r="BA51" s="69"/>
      <c r="BB51" s="69"/>
      <c r="BC51" s="69"/>
      <c r="BD51" s="70"/>
    </row>
    <row r="52" s="1" customFormat="1" ht="29.28" customHeight="1">
      <c r="B52" s="28"/>
      <c r="C52" s="71" t="s">
        <v>53</v>
      </c>
      <c r="D52" s="72"/>
      <c r="E52" s="72"/>
      <c r="F52" s="72"/>
      <c r="G52" s="72"/>
      <c r="H52" s="73"/>
      <c r="I52" s="74" t="s">
        <v>54</v>
      </c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5" t="s">
        <v>55</v>
      </c>
      <c r="AH52" s="72"/>
      <c r="AI52" s="72"/>
      <c r="AJ52" s="72"/>
      <c r="AK52" s="72"/>
      <c r="AL52" s="72"/>
      <c r="AM52" s="72"/>
      <c r="AN52" s="74" t="s">
        <v>56</v>
      </c>
      <c r="AO52" s="72"/>
      <c r="AP52" s="72"/>
      <c r="AQ52" s="76" t="s">
        <v>57</v>
      </c>
      <c r="AR52" s="33"/>
      <c r="AS52" s="77" t="s">
        <v>58</v>
      </c>
      <c r="AT52" s="78" t="s">
        <v>59</v>
      </c>
      <c r="AU52" s="78" t="s">
        <v>60</v>
      </c>
      <c r="AV52" s="78" t="s">
        <v>61</v>
      </c>
      <c r="AW52" s="78" t="s">
        <v>62</v>
      </c>
      <c r="AX52" s="78" t="s">
        <v>63</v>
      </c>
      <c r="AY52" s="78" t="s">
        <v>64</v>
      </c>
      <c r="AZ52" s="78" t="s">
        <v>65</v>
      </c>
      <c r="BA52" s="78" t="s">
        <v>66</v>
      </c>
      <c r="BB52" s="78" t="s">
        <v>67</v>
      </c>
      <c r="BC52" s="78" t="s">
        <v>68</v>
      </c>
      <c r="BD52" s="79" t="s">
        <v>69</v>
      </c>
    </row>
    <row r="53" s="1" customFormat="1" ht="10.8" customHeight="1"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3"/>
      <c r="AS53" s="80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2"/>
    </row>
    <row r="54" s="4" customFormat="1" ht="32.4" customHeight="1">
      <c r="B54" s="83"/>
      <c r="C54" s="84" t="s">
        <v>70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6">
        <f>ROUND(AG55,2)</f>
        <v>650438.28000000003</v>
      </c>
      <c r="AH54" s="86"/>
      <c r="AI54" s="86"/>
      <c r="AJ54" s="86"/>
      <c r="AK54" s="86"/>
      <c r="AL54" s="86"/>
      <c r="AM54" s="86"/>
      <c r="AN54" s="87">
        <f>SUM(AG54,AT54)</f>
        <v>787030.32000000007</v>
      </c>
      <c r="AO54" s="87"/>
      <c r="AP54" s="87"/>
      <c r="AQ54" s="88" t="s">
        <v>31</v>
      </c>
      <c r="AR54" s="89"/>
      <c r="AS54" s="90">
        <f>ROUND(AS55,2)</f>
        <v>0</v>
      </c>
      <c r="AT54" s="91">
        <f>ROUND(SUM(AV54:AW54),2)</f>
        <v>136592.04000000001</v>
      </c>
      <c r="AU54" s="92">
        <f>ROUND(AU55,5)</f>
        <v>221.749</v>
      </c>
      <c r="AV54" s="91">
        <f>ROUND(AZ54*L29,2)</f>
        <v>136592.04000000001</v>
      </c>
      <c r="AW54" s="91">
        <f>ROUND(BA54*L30,2)</f>
        <v>0</v>
      </c>
      <c r="AX54" s="91">
        <f>ROUND(BB54*L29,2)</f>
        <v>0</v>
      </c>
      <c r="AY54" s="91">
        <f>ROUND(BC54*L30,2)</f>
        <v>0</v>
      </c>
      <c r="AZ54" s="91">
        <f>ROUND(AZ55,2)</f>
        <v>650438.28000000003</v>
      </c>
      <c r="BA54" s="91">
        <f>ROUND(BA55,2)</f>
        <v>0</v>
      </c>
      <c r="BB54" s="91">
        <f>ROUND(BB55,2)</f>
        <v>0</v>
      </c>
      <c r="BC54" s="91">
        <f>ROUND(BC55,2)</f>
        <v>0</v>
      </c>
      <c r="BD54" s="93">
        <f>ROUND(BD55,2)</f>
        <v>0</v>
      </c>
      <c r="BS54" s="94" t="s">
        <v>71</v>
      </c>
      <c r="BT54" s="94" t="s">
        <v>72</v>
      </c>
      <c r="BV54" s="94" t="s">
        <v>73</v>
      </c>
      <c r="BW54" s="94" t="s">
        <v>5</v>
      </c>
      <c r="BX54" s="94" t="s">
        <v>74</v>
      </c>
      <c r="CL54" s="94" t="s">
        <v>17</v>
      </c>
    </row>
    <row r="55" s="5" customFormat="1" ht="40.5" customHeight="1">
      <c r="A55" s="95" t="s">
        <v>75</v>
      </c>
      <c r="B55" s="96"/>
      <c r="C55" s="97"/>
      <c r="D55" s="98" t="s">
        <v>13</v>
      </c>
      <c r="E55" s="98"/>
      <c r="F55" s="98"/>
      <c r="G55" s="98"/>
      <c r="H55" s="98"/>
      <c r="I55" s="99"/>
      <c r="J55" s="98" t="s">
        <v>15</v>
      </c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100">
        <f>'65419036 - Oprava geometr...'!J28</f>
        <v>650438.28000000003</v>
      </c>
      <c r="AH55" s="99"/>
      <c r="AI55" s="99"/>
      <c r="AJ55" s="99"/>
      <c r="AK55" s="99"/>
      <c r="AL55" s="99"/>
      <c r="AM55" s="99"/>
      <c r="AN55" s="100">
        <f>SUM(AG55,AT55)</f>
        <v>787030.32000000007</v>
      </c>
      <c r="AO55" s="99"/>
      <c r="AP55" s="99"/>
      <c r="AQ55" s="101" t="s">
        <v>76</v>
      </c>
      <c r="AR55" s="102"/>
      <c r="AS55" s="103">
        <v>0</v>
      </c>
      <c r="AT55" s="104">
        <f>ROUND(SUM(AV55:AW55),2)</f>
        <v>136592.04000000001</v>
      </c>
      <c r="AU55" s="105">
        <f>'65419036 - Oprava geometr...'!P76</f>
        <v>221.749</v>
      </c>
      <c r="AV55" s="104">
        <f>'65419036 - Oprava geometr...'!J31</f>
        <v>136592.04000000001</v>
      </c>
      <c r="AW55" s="104">
        <f>'65419036 - Oprava geometr...'!J32</f>
        <v>0</v>
      </c>
      <c r="AX55" s="104">
        <f>'65419036 - Oprava geometr...'!J33</f>
        <v>0</v>
      </c>
      <c r="AY55" s="104">
        <f>'65419036 - Oprava geometr...'!J34</f>
        <v>0</v>
      </c>
      <c r="AZ55" s="104">
        <f>'65419036 - Oprava geometr...'!F31</f>
        <v>650438.28000000003</v>
      </c>
      <c r="BA55" s="104">
        <f>'65419036 - Oprava geometr...'!F32</f>
        <v>0</v>
      </c>
      <c r="BB55" s="104">
        <f>'65419036 - Oprava geometr...'!F33</f>
        <v>0</v>
      </c>
      <c r="BC55" s="104">
        <f>'65419036 - Oprava geometr...'!F34</f>
        <v>0</v>
      </c>
      <c r="BD55" s="106">
        <f>'65419036 - Oprava geometr...'!F35</f>
        <v>0</v>
      </c>
      <c r="BT55" s="107" t="s">
        <v>77</v>
      </c>
      <c r="BU55" s="107" t="s">
        <v>78</v>
      </c>
      <c r="BV55" s="107" t="s">
        <v>73</v>
      </c>
      <c r="BW55" s="107" t="s">
        <v>5</v>
      </c>
      <c r="BX55" s="107" t="s">
        <v>74</v>
      </c>
      <c r="CL55" s="107" t="s">
        <v>17</v>
      </c>
    </row>
    <row r="56" s="1" customFormat="1" ht="30" customHeight="1">
      <c r="B56" s="28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33"/>
    </row>
    <row r="57" s="1" customFormat="1" ht="6.96" customHeight="1"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33"/>
    </row>
  </sheetData>
  <sheetProtection sheet="1" formatColumns="0" formatRows="0" objects="1" scenarios="1" spinCount="100000" saltValue="znaZDOaGlW+54CwXuf3T7v4Y1hwHWcXL6UCP0iSaTJ4nkxyNtonCEmkGncnsiJFrB59jvDQtO4sjUrV/C5EXYg==" hashValue="CtmHNjtCpXVd9S2F5y8tGw7v1fzDxUEmp/PIq1LOcYdhTJfz/qf/JwbmgNv53qSwXVeU7BTddH3TcwLD1xjXqw==" algorithmName="SHA-512" password="C722"/>
  <mergeCells count="40"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</mergeCells>
  <hyperlinks>
    <hyperlink ref="A55" location="'65419036 - Oprava geomet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8"/>
    </row>
    <row r="2" ht="36.96" customHeight="1">
      <c r="L2"/>
      <c r="AT2" s="13" t="s">
        <v>5</v>
      </c>
    </row>
    <row r="3" ht="6.96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6"/>
      <c r="AT3" s="13" t="s">
        <v>79</v>
      </c>
    </row>
    <row r="4" ht="24.96" customHeight="1">
      <c r="B4" s="16"/>
      <c r="D4" s="110" t="s">
        <v>80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s="1" customFormat="1" ht="12" customHeight="1">
      <c r="B6" s="33"/>
      <c r="D6" s="111" t="s">
        <v>14</v>
      </c>
      <c r="L6" s="33"/>
    </row>
    <row r="7" s="1" customFormat="1" ht="36.96" customHeight="1">
      <c r="B7" s="33"/>
      <c r="E7" s="112" t="s">
        <v>15</v>
      </c>
      <c r="F7" s="1"/>
      <c r="G7" s="1"/>
      <c r="H7" s="1"/>
      <c r="L7" s="33"/>
    </row>
    <row r="8" s="1" customFormat="1">
      <c r="B8" s="33"/>
      <c r="L8" s="33"/>
    </row>
    <row r="9" s="1" customFormat="1" ht="12" customHeight="1">
      <c r="B9" s="33"/>
      <c r="D9" s="111" t="s">
        <v>16</v>
      </c>
      <c r="F9" s="13" t="s">
        <v>17</v>
      </c>
      <c r="I9" s="111" t="s">
        <v>18</v>
      </c>
      <c r="J9" s="13" t="s">
        <v>19</v>
      </c>
      <c r="L9" s="33"/>
    </row>
    <row r="10" s="1" customFormat="1" ht="12" customHeight="1">
      <c r="B10" s="33"/>
      <c r="D10" s="111" t="s">
        <v>20</v>
      </c>
      <c r="F10" s="13" t="s">
        <v>21</v>
      </c>
      <c r="I10" s="111" t="s">
        <v>22</v>
      </c>
      <c r="J10" s="113" t="str">
        <f>'Rekapitulace stavby'!AN8</f>
        <v>22. 1. 2019</v>
      </c>
      <c r="L10" s="33"/>
    </row>
    <row r="11" s="1" customFormat="1" ht="10.8" customHeight="1">
      <c r="B11" s="33"/>
      <c r="L11" s="33"/>
    </row>
    <row r="12" s="1" customFormat="1" ht="12" customHeight="1">
      <c r="B12" s="33"/>
      <c r="D12" s="111" t="s">
        <v>24</v>
      </c>
      <c r="I12" s="111" t="s">
        <v>25</v>
      </c>
      <c r="J12" s="13" t="s">
        <v>26</v>
      </c>
      <c r="L12" s="33"/>
    </row>
    <row r="13" s="1" customFormat="1" ht="18" customHeight="1">
      <c r="B13" s="33"/>
      <c r="E13" s="13" t="s">
        <v>27</v>
      </c>
      <c r="I13" s="111" t="s">
        <v>28</v>
      </c>
      <c r="J13" s="13" t="s">
        <v>29</v>
      </c>
      <c r="L13" s="33"/>
    </row>
    <row r="14" s="1" customFormat="1" ht="6.96" customHeight="1">
      <c r="B14" s="33"/>
      <c r="L14" s="33"/>
    </row>
    <row r="15" s="1" customFormat="1" ht="12" customHeight="1">
      <c r="B15" s="33"/>
      <c r="D15" s="111" t="s">
        <v>30</v>
      </c>
      <c r="I15" s="111" t="s">
        <v>25</v>
      </c>
      <c r="J15" s="13" t="str">
        <f>'Rekapitulace stavby'!AN13</f>
        <v/>
      </c>
      <c r="L15" s="33"/>
    </row>
    <row r="16" s="1" customFormat="1" ht="18" customHeight="1">
      <c r="B16" s="33"/>
      <c r="E16" s="13" t="str">
        <f>'Rekapitulace stavby'!E14</f>
        <v xml:space="preserve"> </v>
      </c>
      <c r="F16" s="13"/>
      <c r="G16" s="13"/>
      <c r="H16" s="13"/>
      <c r="I16" s="111" t="s">
        <v>28</v>
      </c>
      <c r="J16" s="13" t="str">
        <f>'Rekapitulace stavby'!AN14</f>
        <v/>
      </c>
      <c r="L16" s="33"/>
    </row>
    <row r="17" s="1" customFormat="1" ht="6.96" customHeight="1">
      <c r="B17" s="33"/>
      <c r="L17" s="33"/>
    </row>
    <row r="18" s="1" customFormat="1" ht="12" customHeight="1">
      <c r="B18" s="33"/>
      <c r="D18" s="111" t="s">
        <v>32</v>
      </c>
      <c r="I18" s="111" t="s">
        <v>25</v>
      </c>
      <c r="J18" s="13" t="str">
        <f>IF('Rekapitulace stavby'!AN16="","",'Rekapitulace stavby'!AN16)</f>
        <v/>
      </c>
      <c r="L18" s="33"/>
    </row>
    <row r="19" s="1" customFormat="1" ht="18" customHeight="1">
      <c r="B19" s="33"/>
      <c r="E19" s="13" t="str">
        <f>IF('Rekapitulace stavby'!E17="","",'Rekapitulace stavby'!E17)</f>
        <v xml:space="preserve"> </v>
      </c>
      <c r="I19" s="111" t="s">
        <v>28</v>
      </c>
      <c r="J19" s="13" t="str">
        <f>IF('Rekapitulace stavby'!AN17="","",'Rekapitulace stavby'!AN17)</f>
        <v/>
      </c>
      <c r="L19" s="33"/>
    </row>
    <row r="20" s="1" customFormat="1" ht="6.96" customHeight="1">
      <c r="B20" s="33"/>
      <c r="L20" s="33"/>
    </row>
    <row r="21" s="1" customFormat="1" ht="12" customHeight="1">
      <c r="B21" s="33"/>
      <c r="D21" s="111" t="s">
        <v>34</v>
      </c>
      <c r="I21" s="111" t="s">
        <v>25</v>
      </c>
      <c r="J21" s="13" t="s">
        <v>31</v>
      </c>
      <c r="L21" s="33"/>
    </row>
    <row r="22" s="1" customFormat="1" ht="18" customHeight="1">
      <c r="B22" s="33"/>
      <c r="E22" s="13" t="s">
        <v>35</v>
      </c>
      <c r="I22" s="111" t="s">
        <v>28</v>
      </c>
      <c r="J22" s="13" t="s">
        <v>31</v>
      </c>
      <c r="L22" s="33"/>
    </row>
    <row r="23" s="1" customFormat="1" ht="6.96" customHeight="1">
      <c r="B23" s="33"/>
      <c r="L23" s="33"/>
    </row>
    <row r="24" s="1" customFormat="1" ht="12" customHeight="1">
      <c r="B24" s="33"/>
      <c r="D24" s="111" t="s">
        <v>36</v>
      </c>
      <c r="L24" s="33"/>
    </row>
    <row r="25" s="6" customFormat="1" ht="45" customHeight="1">
      <c r="B25" s="114"/>
      <c r="E25" s="115" t="s">
        <v>81</v>
      </c>
      <c r="F25" s="115"/>
      <c r="G25" s="115"/>
      <c r="H25" s="115"/>
      <c r="L25" s="114"/>
    </row>
    <row r="26" s="1" customFormat="1" ht="6.96" customHeight="1">
      <c r="B26" s="33"/>
      <c r="L26" s="33"/>
    </row>
    <row r="27" s="1" customFormat="1" ht="6.96" customHeight="1">
      <c r="B27" s="33"/>
      <c r="D27" s="61"/>
      <c r="E27" s="61"/>
      <c r="F27" s="61"/>
      <c r="G27" s="61"/>
      <c r="H27" s="61"/>
      <c r="I27" s="61"/>
      <c r="J27" s="61"/>
      <c r="K27" s="61"/>
      <c r="L27" s="33"/>
    </row>
    <row r="28" s="1" customFormat="1" ht="25.44" customHeight="1">
      <c r="B28" s="33"/>
      <c r="D28" s="116" t="s">
        <v>38</v>
      </c>
      <c r="J28" s="117">
        <f>ROUND(J76, 2)</f>
        <v>650438.28000000003</v>
      </c>
      <c r="L28" s="33"/>
    </row>
    <row r="29" s="1" customFormat="1" ht="6.96" customHeight="1">
      <c r="B29" s="33"/>
      <c r="D29" s="61"/>
      <c r="E29" s="61"/>
      <c r="F29" s="61"/>
      <c r="G29" s="61"/>
      <c r="H29" s="61"/>
      <c r="I29" s="61"/>
      <c r="J29" s="61"/>
      <c r="K29" s="61"/>
      <c r="L29" s="33"/>
    </row>
    <row r="30" s="1" customFormat="1" ht="14.4" customHeight="1">
      <c r="B30" s="33"/>
      <c r="F30" s="118" t="s">
        <v>40</v>
      </c>
      <c r="I30" s="118" t="s">
        <v>39</v>
      </c>
      <c r="J30" s="118" t="s">
        <v>41</v>
      </c>
      <c r="L30" s="33"/>
    </row>
    <row r="31" s="1" customFormat="1" ht="14.4" customHeight="1">
      <c r="B31" s="33"/>
      <c r="D31" s="111" t="s">
        <v>42</v>
      </c>
      <c r="E31" s="111" t="s">
        <v>43</v>
      </c>
      <c r="F31" s="119">
        <f>ROUND((SUM(BE76:BE160)),  2)</f>
        <v>650438.28000000003</v>
      </c>
      <c r="I31" s="120">
        <v>0.20999999999999999</v>
      </c>
      <c r="J31" s="119">
        <f>ROUND(((SUM(BE76:BE160))*I31),  2)</f>
        <v>136592.04000000001</v>
      </c>
      <c r="L31" s="33"/>
    </row>
    <row r="32" s="1" customFormat="1" ht="14.4" customHeight="1">
      <c r="B32" s="33"/>
      <c r="E32" s="111" t="s">
        <v>44</v>
      </c>
      <c r="F32" s="119">
        <f>ROUND((SUM(BF76:BF160)),  2)</f>
        <v>0</v>
      </c>
      <c r="I32" s="120">
        <v>0.14999999999999999</v>
      </c>
      <c r="J32" s="119">
        <f>ROUND(((SUM(BF76:BF160))*I32),  2)</f>
        <v>0</v>
      </c>
      <c r="L32" s="33"/>
    </row>
    <row r="33" hidden="1" s="1" customFormat="1" ht="14.4" customHeight="1">
      <c r="B33" s="33"/>
      <c r="E33" s="111" t="s">
        <v>45</v>
      </c>
      <c r="F33" s="119">
        <f>ROUND((SUM(BG76:BG160)),  2)</f>
        <v>0</v>
      </c>
      <c r="I33" s="120">
        <v>0.20999999999999999</v>
      </c>
      <c r="J33" s="119">
        <f>0</f>
        <v>0</v>
      </c>
      <c r="L33" s="33"/>
    </row>
    <row r="34" hidden="1" s="1" customFormat="1" ht="14.4" customHeight="1">
      <c r="B34" s="33"/>
      <c r="E34" s="111" t="s">
        <v>46</v>
      </c>
      <c r="F34" s="119">
        <f>ROUND((SUM(BH76:BH160)),  2)</f>
        <v>0</v>
      </c>
      <c r="I34" s="120">
        <v>0.14999999999999999</v>
      </c>
      <c r="J34" s="119">
        <f>0</f>
        <v>0</v>
      </c>
      <c r="L34" s="33"/>
    </row>
    <row r="35" hidden="1" s="1" customFormat="1" ht="14.4" customHeight="1">
      <c r="B35" s="33"/>
      <c r="E35" s="111" t="s">
        <v>47</v>
      </c>
      <c r="F35" s="119">
        <f>ROUND((SUM(BI76:BI160)),  2)</f>
        <v>0</v>
      </c>
      <c r="I35" s="120">
        <v>0</v>
      </c>
      <c r="J35" s="119">
        <f>0</f>
        <v>0</v>
      </c>
      <c r="L35" s="33"/>
    </row>
    <row r="36" s="1" customFormat="1" ht="6.96" customHeight="1">
      <c r="B36" s="33"/>
      <c r="L36" s="33"/>
    </row>
    <row r="37" s="1" customFormat="1" ht="25.44" customHeight="1">
      <c r="B37" s="33"/>
      <c r="C37" s="121"/>
      <c r="D37" s="122" t="s">
        <v>48</v>
      </c>
      <c r="E37" s="123"/>
      <c r="F37" s="123"/>
      <c r="G37" s="124" t="s">
        <v>49</v>
      </c>
      <c r="H37" s="125" t="s">
        <v>50</v>
      </c>
      <c r="I37" s="123"/>
      <c r="J37" s="126">
        <f>SUM(J28:J35)</f>
        <v>787030.32000000007</v>
      </c>
      <c r="K37" s="127"/>
      <c r="L37" s="33"/>
    </row>
    <row r="38" s="1" customFormat="1" ht="14.4" customHeight="1">
      <c r="B38" s="128"/>
      <c r="C38" s="129"/>
      <c r="D38" s="129"/>
      <c r="E38" s="129"/>
      <c r="F38" s="129"/>
      <c r="G38" s="129"/>
      <c r="H38" s="129"/>
      <c r="I38" s="129"/>
      <c r="J38" s="129"/>
      <c r="K38" s="129"/>
      <c r="L38" s="33"/>
    </row>
    <row r="42" s="1" customFormat="1" ht="6.96" customHeight="1"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33"/>
    </row>
    <row r="43" s="1" customFormat="1" ht="24.96" customHeight="1">
      <c r="B43" s="28"/>
      <c r="C43" s="19" t="s">
        <v>82</v>
      </c>
      <c r="D43" s="29"/>
      <c r="E43" s="29"/>
      <c r="F43" s="29"/>
      <c r="G43" s="29"/>
      <c r="H43" s="29"/>
      <c r="I43" s="29"/>
      <c r="J43" s="29"/>
      <c r="K43" s="29"/>
      <c r="L43" s="33"/>
    </row>
    <row r="44" s="1" customFormat="1" ht="6.96" customHeight="1"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33"/>
    </row>
    <row r="45" s="1" customFormat="1" ht="12" customHeight="1">
      <c r="B45" s="28"/>
      <c r="C45" s="25" t="s">
        <v>14</v>
      </c>
      <c r="D45" s="29"/>
      <c r="E45" s="29"/>
      <c r="F45" s="29"/>
      <c r="G45" s="29"/>
      <c r="H45" s="29"/>
      <c r="I45" s="29"/>
      <c r="J45" s="29"/>
      <c r="K45" s="29"/>
      <c r="L45" s="33"/>
    </row>
    <row r="46" s="1" customFormat="1" ht="16.5" customHeight="1">
      <c r="B46" s="28"/>
      <c r="C46" s="29"/>
      <c r="D46" s="29"/>
      <c r="E46" s="54" t="str">
        <f>E7</f>
        <v>Oprava geometrických parametrů koleje v obvodu OŘ Plzeň 2019/2020 - oblast Strakonice</v>
      </c>
      <c r="F46" s="29"/>
      <c r="G46" s="29"/>
      <c r="H46" s="29"/>
      <c r="I46" s="29"/>
      <c r="J46" s="29"/>
      <c r="K46" s="29"/>
      <c r="L46" s="33"/>
    </row>
    <row r="47" s="1" customFormat="1" ht="6.96" customHeight="1">
      <c r="B47" s="28"/>
      <c r="C47" s="29"/>
      <c r="D47" s="29"/>
      <c r="E47" s="29"/>
      <c r="F47" s="29"/>
      <c r="G47" s="29"/>
      <c r="H47" s="29"/>
      <c r="I47" s="29"/>
      <c r="J47" s="29"/>
      <c r="K47" s="29"/>
      <c r="L47" s="33"/>
    </row>
    <row r="48" s="1" customFormat="1" ht="12" customHeight="1">
      <c r="B48" s="28"/>
      <c r="C48" s="25" t="s">
        <v>20</v>
      </c>
      <c r="D48" s="29"/>
      <c r="E48" s="29"/>
      <c r="F48" s="22" t="str">
        <f>F10</f>
        <v xml:space="preserve"> </v>
      </c>
      <c r="G48" s="29"/>
      <c r="H48" s="29"/>
      <c r="I48" s="25" t="s">
        <v>22</v>
      </c>
      <c r="J48" s="57" t="str">
        <f>IF(J10="","",J10)</f>
        <v>22. 1. 2019</v>
      </c>
      <c r="K48" s="29"/>
      <c r="L48" s="33"/>
    </row>
    <row r="49" s="1" customFormat="1" ht="6.96" customHeight="1"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33"/>
    </row>
    <row r="50" s="1" customFormat="1" ht="13.65" customHeight="1">
      <c r="B50" s="28"/>
      <c r="C50" s="25" t="s">
        <v>24</v>
      </c>
      <c r="D50" s="29"/>
      <c r="E50" s="29"/>
      <c r="F50" s="22" t="str">
        <f>E13</f>
        <v xml:space="preserve">Správa železniční dopravní cesty, s. o., OŘ Plzeň </v>
      </c>
      <c r="G50" s="29"/>
      <c r="H50" s="29"/>
      <c r="I50" s="25" t="s">
        <v>32</v>
      </c>
      <c r="J50" s="26" t="str">
        <f>E19</f>
        <v xml:space="preserve"> </v>
      </c>
      <c r="K50" s="29"/>
      <c r="L50" s="33"/>
    </row>
    <row r="51" s="1" customFormat="1" ht="13.65" customHeight="1">
      <c r="B51" s="28"/>
      <c r="C51" s="25" t="s">
        <v>30</v>
      </c>
      <c r="D51" s="29"/>
      <c r="E51" s="29"/>
      <c r="F51" s="22" t="str">
        <f>IF(E16="","",E16)</f>
        <v xml:space="preserve"> </v>
      </c>
      <c r="G51" s="29"/>
      <c r="H51" s="29"/>
      <c r="I51" s="25" t="s">
        <v>34</v>
      </c>
      <c r="J51" s="26" t="str">
        <f>E22</f>
        <v>Libor Brabenec</v>
      </c>
      <c r="K51" s="29"/>
      <c r="L51" s="33"/>
    </row>
    <row r="52" s="1" customFormat="1" ht="10.32" customHeight="1">
      <c r="B52" s="28"/>
      <c r="C52" s="29"/>
      <c r="D52" s="29"/>
      <c r="E52" s="29"/>
      <c r="F52" s="29"/>
      <c r="G52" s="29"/>
      <c r="H52" s="29"/>
      <c r="I52" s="29"/>
      <c r="J52" s="29"/>
      <c r="K52" s="29"/>
      <c r="L52" s="33"/>
    </row>
    <row r="53" s="1" customFormat="1" ht="29.28" customHeight="1">
      <c r="B53" s="28"/>
      <c r="C53" s="132" t="s">
        <v>83</v>
      </c>
      <c r="D53" s="133"/>
      <c r="E53" s="133"/>
      <c r="F53" s="133"/>
      <c r="G53" s="133"/>
      <c r="H53" s="133"/>
      <c r="I53" s="133"/>
      <c r="J53" s="134" t="s">
        <v>84</v>
      </c>
      <c r="K53" s="133"/>
      <c r="L53" s="33"/>
    </row>
    <row r="54" s="1" customFormat="1" ht="10.32" customHeight="1">
      <c r="B54" s="28"/>
      <c r="C54" s="29"/>
      <c r="D54" s="29"/>
      <c r="E54" s="29"/>
      <c r="F54" s="29"/>
      <c r="G54" s="29"/>
      <c r="H54" s="29"/>
      <c r="I54" s="29"/>
      <c r="J54" s="29"/>
      <c r="K54" s="29"/>
      <c r="L54" s="33"/>
    </row>
    <row r="55" s="1" customFormat="1" ht="22.8" customHeight="1">
      <c r="B55" s="28"/>
      <c r="C55" s="135" t="s">
        <v>70</v>
      </c>
      <c r="D55" s="29"/>
      <c r="E55" s="29"/>
      <c r="F55" s="29"/>
      <c r="G55" s="29"/>
      <c r="H55" s="29"/>
      <c r="I55" s="29"/>
      <c r="J55" s="87">
        <f>J76</f>
        <v>650438.28000000003</v>
      </c>
      <c r="K55" s="29"/>
      <c r="L55" s="33"/>
      <c r="AU55" s="13" t="s">
        <v>85</v>
      </c>
    </row>
    <row r="56" s="7" customFormat="1" ht="24.96" customHeight="1">
      <c r="B56" s="136"/>
      <c r="C56" s="137"/>
      <c r="D56" s="138" t="s">
        <v>86</v>
      </c>
      <c r="E56" s="139"/>
      <c r="F56" s="139"/>
      <c r="G56" s="139"/>
      <c r="H56" s="139"/>
      <c r="I56" s="139"/>
      <c r="J56" s="140">
        <f>J77</f>
        <v>413015.28000000009</v>
      </c>
      <c r="K56" s="137"/>
      <c r="L56" s="141"/>
    </row>
    <row r="57" s="8" customFormat="1" ht="19.92" customHeight="1">
      <c r="B57" s="142"/>
      <c r="C57" s="143"/>
      <c r="D57" s="144" t="s">
        <v>87</v>
      </c>
      <c r="E57" s="145"/>
      <c r="F57" s="145"/>
      <c r="G57" s="145"/>
      <c r="H57" s="145"/>
      <c r="I57" s="145"/>
      <c r="J57" s="146">
        <f>J78</f>
        <v>413015.28000000009</v>
      </c>
      <c r="K57" s="143"/>
      <c r="L57" s="147"/>
    </row>
    <row r="58" s="7" customFormat="1" ht="24.96" customHeight="1">
      <c r="B58" s="136"/>
      <c r="C58" s="137"/>
      <c r="D58" s="138" t="s">
        <v>88</v>
      </c>
      <c r="E58" s="139"/>
      <c r="F58" s="139"/>
      <c r="G58" s="139"/>
      <c r="H58" s="139"/>
      <c r="I58" s="139"/>
      <c r="J58" s="140">
        <f>J121</f>
        <v>237423</v>
      </c>
      <c r="K58" s="137"/>
      <c r="L58" s="141"/>
    </row>
    <row r="59" s="1" customFormat="1" ht="21.84" customHeight="1"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33"/>
    </row>
    <row r="60" s="1" customFormat="1" ht="6.96" customHeight="1"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33"/>
    </row>
    <row r="64" s="1" customFormat="1" ht="6.96" customHeight="1"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33"/>
    </row>
    <row r="65" s="1" customFormat="1" ht="24.96" customHeight="1">
      <c r="B65" s="28"/>
      <c r="C65" s="19" t="s">
        <v>89</v>
      </c>
      <c r="D65" s="29"/>
      <c r="E65" s="29"/>
      <c r="F65" s="29"/>
      <c r="G65" s="29"/>
      <c r="H65" s="29"/>
      <c r="I65" s="29"/>
      <c r="J65" s="29"/>
      <c r="K65" s="29"/>
      <c r="L65" s="33"/>
    </row>
    <row r="66" s="1" customFormat="1" ht="6.96" customHeight="1">
      <c r="B66" s="28"/>
      <c r="C66" s="29"/>
      <c r="D66" s="29"/>
      <c r="E66" s="29"/>
      <c r="F66" s="29"/>
      <c r="G66" s="29"/>
      <c r="H66" s="29"/>
      <c r="I66" s="29"/>
      <c r="J66" s="29"/>
      <c r="K66" s="29"/>
      <c r="L66" s="33"/>
    </row>
    <row r="67" s="1" customFormat="1" ht="12" customHeight="1">
      <c r="B67" s="28"/>
      <c r="C67" s="25" t="s">
        <v>14</v>
      </c>
      <c r="D67" s="29"/>
      <c r="E67" s="29"/>
      <c r="F67" s="29"/>
      <c r="G67" s="29"/>
      <c r="H67" s="29"/>
      <c r="I67" s="29"/>
      <c r="J67" s="29"/>
      <c r="K67" s="29"/>
      <c r="L67" s="33"/>
    </row>
    <row r="68" s="1" customFormat="1" ht="16.5" customHeight="1">
      <c r="B68" s="28"/>
      <c r="C68" s="29"/>
      <c r="D68" s="29"/>
      <c r="E68" s="54" t="str">
        <f>E7</f>
        <v>Oprava geometrických parametrů koleje v obvodu OŘ Plzeň 2019/2020 - oblast Strakonice</v>
      </c>
      <c r="F68" s="29"/>
      <c r="G68" s="29"/>
      <c r="H68" s="29"/>
      <c r="I68" s="29"/>
      <c r="J68" s="29"/>
      <c r="K68" s="29"/>
      <c r="L68" s="33"/>
    </row>
    <row r="69" s="1" customFormat="1" ht="6.96" customHeight="1">
      <c r="B69" s="28"/>
      <c r="C69" s="29"/>
      <c r="D69" s="29"/>
      <c r="E69" s="29"/>
      <c r="F69" s="29"/>
      <c r="G69" s="29"/>
      <c r="H69" s="29"/>
      <c r="I69" s="29"/>
      <c r="J69" s="29"/>
      <c r="K69" s="29"/>
      <c r="L69" s="33"/>
    </row>
    <row r="70" s="1" customFormat="1" ht="12" customHeight="1">
      <c r="B70" s="28"/>
      <c r="C70" s="25" t="s">
        <v>20</v>
      </c>
      <c r="D70" s="29"/>
      <c r="E70" s="29"/>
      <c r="F70" s="22" t="str">
        <f>F10</f>
        <v xml:space="preserve"> </v>
      </c>
      <c r="G70" s="29"/>
      <c r="H70" s="29"/>
      <c r="I70" s="25" t="s">
        <v>22</v>
      </c>
      <c r="J70" s="57" t="str">
        <f>IF(J10="","",J10)</f>
        <v>22. 1. 2019</v>
      </c>
      <c r="K70" s="29"/>
      <c r="L70" s="33"/>
    </row>
    <row r="71" s="1" customFormat="1" ht="6.96" customHeight="1">
      <c r="B71" s="28"/>
      <c r="C71" s="29"/>
      <c r="D71" s="29"/>
      <c r="E71" s="29"/>
      <c r="F71" s="29"/>
      <c r="G71" s="29"/>
      <c r="H71" s="29"/>
      <c r="I71" s="29"/>
      <c r="J71" s="29"/>
      <c r="K71" s="29"/>
      <c r="L71" s="33"/>
    </row>
    <row r="72" s="1" customFormat="1" ht="13.65" customHeight="1">
      <c r="B72" s="28"/>
      <c r="C72" s="25" t="s">
        <v>24</v>
      </c>
      <c r="D72" s="29"/>
      <c r="E72" s="29"/>
      <c r="F72" s="22" t="str">
        <f>E13</f>
        <v xml:space="preserve">Správa železniční dopravní cesty, s. o., OŘ Plzeň </v>
      </c>
      <c r="G72" s="29"/>
      <c r="H72" s="29"/>
      <c r="I72" s="25" t="s">
        <v>32</v>
      </c>
      <c r="J72" s="26" t="str">
        <f>E19</f>
        <v xml:space="preserve"> </v>
      </c>
      <c r="K72" s="29"/>
      <c r="L72" s="33"/>
    </row>
    <row r="73" s="1" customFormat="1" ht="13.65" customHeight="1">
      <c r="B73" s="28"/>
      <c r="C73" s="25" t="s">
        <v>30</v>
      </c>
      <c r="D73" s="29"/>
      <c r="E73" s="29"/>
      <c r="F73" s="22" t="str">
        <f>IF(E16="","",E16)</f>
        <v xml:space="preserve"> </v>
      </c>
      <c r="G73" s="29"/>
      <c r="H73" s="29"/>
      <c r="I73" s="25" t="s">
        <v>34</v>
      </c>
      <c r="J73" s="26" t="str">
        <f>E22</f>
        <v>Libor Brabenec</v>
      </c>
      <c r="K73" s="29"/>
      <c r="L73" s="33"/>
    </row>
    <row r="74" s="1" customFormat="1" ht="10.32" customHeight="1">
      <c r="B74" s="28"/>
      <c r="C74" s="29"/>
      <c r="D74" s="29"/>
      <c r="E74" s="29"/>
      <c r="F74" s="29"/>
      <c r="G74" s="29"/>
      <c r="H74" s="29"/>
      <c r="I74" s="29"/>
      <c r="J74" s="29"/>
      <c r="K74" s="29"/>
      <c r="L74" s="33"/>
    </row>
    <row r="75" s="9" customFormat="1" ht="29.28" customHeight="1">
      <c r="B75" s="148"/>
      <c r="C75" s="149" t="s">
        <v>90</v>
      </c>
      <c r="D75" s="150" t="s">
        <v>57</v>
      </c>
      <c r="E75" s="150" t="s">
        <v>53</v>
      </c>
      <c r="F75" s="150" t="s">
        <v>54</v>
      </c>
      <c r="G75" s="150" t="s">
        <v>91</v>
      </c>
      <c r="H75" s="150" t="s">
        <v>92</v>
      </c>
      <c r="I75" s="150" t="s">
        <v>93</v>
      </c>
      <c r="J75" s="150" t="s">
        <v>84</v>
      </c>
      <c r="K75" s="151" t="s">
        <v>94</v>
      </c>
      <c r="L75" s="152"/>
      <c r="M75" s="77" t="s">
        <v>31</v>
      </c>
      <c r="N75" s="78" t="s">
        <v>42</v>
      </c>
      <c r="O75" s="78" t="s">
        <v>95</v>
      </c>
      <c r="P75" s="78" t="s">
        <v>96</v>
      </c>
      <c r="Q75" s="78" t="s">
        <v>97</v>
      </c>
      <c r="R75" s="78" t="s">
        <v>98</v>
      </c>
      <c r="S75" s="78" t="s">
        <v>99</v>
      </c>
      <c r="T75" s="79" t="s">
        <v>100</v>
      </c>
    </row>
    <row r="76" s="1" customFormat="1" ht="22.8" customHeight="1">
      <c r="B76" s="28"/>
      <c r="C76" s="84" t="s">
        <v>101</v>
      </c>
      <c r="D76" s="29"/>
      <c r="E76" s="29"/>
      <c r="F76" s="29"/>
      <c r="G76" s="29"/>
      <c r="H76" s="29"/>
      <c r="I76" s="29"/>
      <c r="J76" s="153">
        <f>BK76</f>
        <v>650438.28000000003</v>
      </c>
      <c r="K76" s="29"/>
      <c r="L76" s="33"/>
      <c r="M76" s="80"/>
      <c r="N76" s="81"/>
      <c r="O76" s="81"/>
      <c r="P76" s="154">
        <f>P77+P121</f>
        <v>221.749</v>
      </c>
      <c r="Q76" s="81"/>
      <c r="R76" s="154">
        <f>R77+R121</f>
        <v>2</v>
      </c>
      <c r="S76" s="81"/>
      <c r="T76" s="155">
        <f>T77+T121</f>
        <v>0</v>
      </c>
      <c r="AT76" s="13" t="s">
        <v>71</v>
      </c>
      <c r="AU76" s="13" t="s">
        <v>85</v>
      </c>
      <c r="BK76" s="156">
        <f>BK77+BK121</f>
        <v>650438.28000000003</v>
      </c>
    </row>
    <row r="77" s="10" customFormat="1" ht="25.92" customHeight="1">
      <c r="B77" s="157"/>
      <c r="C77" s="158"/>
      <c r="D77" s="159" t="s">
        <v>71</v>
      </c>
      <c r="E77" s="160" t="s">
        <v>102</v>
      </c>
      <c r="F77" s="160" t="s">
        <v>103</v>
      </c>
      <c r="G77" s="158"/>
      <c r="H77" s="158"/>
      <c r="I77" s="158"/>
      <c r="J77" s="161">
        <f>BK77</f>
        <v>413015.28000000009</v>
      </c>
      <c r="K77" s="158"/>
      <c r="L77" s="162"/>
      <c r="M77" s="163"/>
      <c r="N77" s="164"/>
      <c r="O77" s="164"/>
      <c r="P77" s="165">
        <f>P78</f>
        <v>221.749</v>
      </c>
      <c r="Q77" s="164"/>
      <c r="R77" s="165">
        <f>R78</f>
        <v>2</v>
      </c>
      <c r="S77" s="164"/>
      <c r="T77" s="166">
        <f>T78</f>
        <v>0</v>
      </c>
      <c r="AR77" s="167" t="s">
        <v>77</v>
      </c>
      <c r="AT77" s="168" t="s">
        <v>71</v>
      </c>
      <c r="AU77" s="168" t="s">
        <v>72</v>
      </c>
      <c r="AY77" s="167" t="s">
        <v>104</v>
      </c>
      <c r="BK77" s="169">
        <f>BK78</f>
        <v>413015.28000000009</v>
      </c>
    </row>
    <row r="78" s="10" customFormat="1" ht="22.8" customHeight="1">
      <c r="B78" s="157"/>
      <c r="C78" s="158"/>
      <c r="D78" s="159" t="s">
        <v>71</v>
      </c>
      <c r="E78" s="170" t="s">
        <v>105</v>
      </c>
      <c r="F78" s="170" t="s">
        <v>106</v>
      </c>
      <c r="G78" s="158"/>
      <c r="H78" s="158"/>
      <c r="I78" s="158"/>
      <c r="J78" s="171">
        <f>BK78</f>
        <v>413015.28000000009</v>
      </c>
      <c r="K78" s="158"/>
      <c r="L78" s="162"/>
      <c r="M78" s="163"/>
      <c r="N78" s="164"/>
      <c r="O78" s="164"/>
      <c r="P78" s="165">
        <f>SUM(P79:P120)</f>
        <v>221.749</v>
      </c>
      <c r="Q78" s="164"/>
      <c r="R78" s="165">
        <f>SUM(R79:R120)</f>
        <v>2</v>
      </c>
      <c r="S78" s="164"/>
      <c r="T78" s="166">
        <f>SUM(T79:T120)</f>
        <v>0</v>
      </c>
      <c r="AR78" s="167" t="s">
        <v>77</v>
      </c>
      <c r="AT78" s="168" t="s">
        <v>71</v>
      </c>
      <c r="AU78" s="168" t="s">
        <v>77</v>
      </c>
      <c r="AY78" s="167" t="s">
        <v>104</v>
      </c>
      <c r="BK78" s="169">
        <f>SUM(BK79:BK120)</f>
        <v>413015.28000000009</v>
      </c>
    </row>
    <row r="79" s="1" customFormat="1" ht="22.5" customHeight="1">
      <c r="B79" s="28"/>
      <c r="C79" s="172" t="s">
        <v>107</v>
      </c>
      <c r="D79" s="172" t="s">
        <v>108</v>
      </c>
      <c r="E79" s="173" t="s">
        <v>109</v>
      </c>
      <c r="F79" s="174" t="s">
        <v>110</v>
      </c>
      <c r="G79" s="175" t="s">
        <v>111</v>
      </c>
      <c r="H79" s="176">
        <v>1</v>
      </c>
      <c r="I79" s="177">
        <v>398</v>
      </c>
      <c r="J79" s="177">
        <f>ROUND(I79*H79,2)</f>
        <v>398</v>
      </c>
      <c r="K79" s="174" t="s">
        <v>112</v>
      </c>
      <c r="L79" s="178"/>
      <c r="M79" s="179" t="s">
        <v>31</v>
      </c>
      <c r="N79" s="180" t="s">
        <v>43</v>
      </c>
      <c r="O79" s="181">
        <v>0</v>
      </c>
      <c r="P79" s="181">
        <f>O79*H79</f>
        <v>0</v>
      </c>
      <c r="Q79" s="181">
        <v>1</v>
      </c>
      <c r="R79" s="181">
        <f>Q79*H79</f>
        <v>1</v>
      </c>
      <c r="S79" s="181">
        <v>0</v>
      </c>
      <c r="T79" s="182">
        <f>S79*H79</f>
        <v>0</v>
      </c>
      <c r="AR79" s="13" t="s">
        <v>113</v>
      </c>
      <c r="AT79" s="13" t="s">
        <v>108</v>
      </c>
      <c r="AU79" s="13" t="s">
        <v>79</v>
      </c>
      <c r="AY79" s="13" t="s">
        <v>104</v>
      </c>
      <c r="BE79" s="183">
        <f>IF(N79="základní",J79,0)</f>
        <v>398</v>
      </c>
      <c r="BF79" s="183">
        <f>IF(N79="snížená",J79,0)</f>
        <v>0</v>
      </c>
      <c r="BG79" s="183">
        <f>IF(N79="zákl. přenesená",J79,0)</f>
        <v>0</v>
      </c>
      <c r="BH79" s="183">
        <f>IF(N79="sníž. přenesená",J79,0)</f>
        <v>0</v>
      </c>
      <c r="BI79" s="183">
        <f>IF(N79="nulová",J79,0)</f>
        <v>0</v>
      </c>
      <c r="BJ79" s="13" t="s">
        <v>77</v>
      </c>
      <c r="BK79" s="183">
        <f>ROUND(I79*H79,2)</f>
        <v>398</v>
      </c>
      <c r="BL79" s="13" t="s">
        <v>114</v>
      </c>
      <c r="BM79" s="13" t="s">
        <v>115</v>
      </c>
    </row>
    <row r="80" s="1" customFormat="1" ht="22.5" customHeight="1">
      <c r="B80" s="28"/>
      <c r="C80" s="172" t="s">
        <v>116</v>
      </c>
      <c r="D80" s="172" t="s">
        <v>108</v>
      </c>
      <c r="E80" s="173" t="s">
        <v>117</v>
      </c>
      <c r="F80" s="174" t="s">
        <v>118</v>
      </c>
      <c r="G80" s="175" t="s">
        <v>111</v>
      </c>
      <c r="H80" s="176">
        <v>1</v>
      </c>
      <c r="I80" s="177">
        <v>270</v>
      </c>
      <c r="J80" s="177">
        <f>ROUND(I80*H80,2)</f>
        <v>270</v>
      </c>
      <c r="K80" s="174" t="s">
        <v>112</v>
      </c>
      <c r="L80" s="178"/>
      <c r="M80" s="179" t="s">
        <v>31</v>
      </c>
      <c r="N80" s="180" t="s">
        <v>43</v>
      </c>
      <c r="O80" s="181">
        <v>0</v>
      </c>
      <c r="P80" s="181">
        <f>O80*H80</f>
        <v>0</v>
      </c>
      <c r="Q80" s="181">
        <v>1</v>
      </c>
      <c r="R80" s="181">
        <f>Q80*H80</f>
        <v>1</v>
      </c>
      <c r="S80" s="181">
        <v>0</v>
      </c>
      <c r="T80" s="182">
        <f>S80*H80</f>
        <v>0</v>
      </c>
      <c r="AR80" s="13" t="s">
        <v>113</v>
      </c>
      <c r="AT80" s="13" t="s">
        <v>108</v>
      </c>
      <c r="AU80" s="13" t="s">
        <v>79</v>
      </c>
      <c r="AY80" s="13" t="s">
        <v>104</v>
      </c>
      <c r="BE80" s="183">
        <f>IF(N80="základní",J80,0)</f>
        <v>270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3" t="s">
        <v>77</v>
      </c>
      <c r="BK80" s="183">
        <f>ROUND(I80*H80,2)</f>
        <v>270</v>
      </c>
      <c r="BL80" s="13" t="s">
        <v>114</v>
      </c>
      <c r="BM80" s="13" t="s">
        <v>119</v>
      </c>
    </row>
    <row r="81" s="1" customFormat="1" ht="33.75" customHeight="1">
      <c r="B81" s="28"/>
      <c r="C81" s="184" t="s">
        <v>120</v>
      </c>
      <c r="D81" s="184" t="s">
        <v>121</v>
      </c>
      <c r="E81" s="185" t="s">
        <v>122</v>
      </c>
      <c r="F81" s="186" t="s">
        <v>123</v>
      </c>
      <c r="G81" s="187" t="s">
        <v>124</v>
      </c>
      <c r="H81" s="188">
        <v>1</v>
      </c>
      <c r="I81" s="189">
        <v>21973.93</v>
      </c>
      <c r="J81" s="189">
        <f>ROUND(I81*H81,2)</f>
        <v>21973.93</v>
      </c>
      <c r="K81" s="186" t="s">
        <v>112</v>
      </c>
      <c r="L81" s="33"/>
      <c r="M81" s="67" t="s">
        <v>31</v>
      </c>
      <c r="N81" s="190" t="s">
        <v>43</v>
      </c>
      <c r="O81" s="181">
        <v>0</v>
      </c>
      <c r="P81" s="181">
        <f>O81*H81</f>
        <v>0</v>
      </c>
      <c r="Q81" s="181">
        <v>0</v>
      </c>
      <c r="R81" s="181">
        <f>Q81*H81</f>
        <v>0</v>
      </c>
      <c r="S81" s="181">
        <v>0</v>
      </c>
      <c r="T81" s="182">
        <f>S81*H81</f>
        <v>0</v>
      </c>
      <c r="AR81" s="13" t="s">
        <v>114</v>
      </c>
      <c r="AT81" s="13" t="s">
        <v>121</v>
      </c>
      <c r="AU81" s="13" t="s">
        <v>79</v>
      </c>
      <c r="AY81" s="13" t="s">
        <v>104</v>
      </c>
      <c r="BE81" s="183">
        <f>IF(N81="základní",J81,0)</f>
        <v>21973.93</v>
      </c>
      <c r="BF81" s="183">
        <f>IF(N81="snížená",J81,0)</f>
        <v>0</v>
      </c>
      <c r="BG81" s="183">
        <f>IF(N81="zákl. přenesená",J81,0)</f>
        <v>0</v>
      </c>
      <c r="BH81" s="183">
        <f>IF(N81="sníž. přenesená",J81,0)</f>
        <v>0</v>
      </c>
      <c r="BI81" s="183">
        <f>IF(N81="nulová",J81,0)</f>
        <v>0</v>
      </c>
      <c r="BJ81" s="13" t="s">
        <v>77</v>
      </c>
      <c r="BK81" s="183">
        <f>ROUND(I81*H81,2)</f>
        <v>21973.93</v>
      </c>
      <c r="BL81" s="13" t="s">
        <v>114</v>
      </c>
      <c r="BM81" s="13" t="s">
        <v>125</v>
      </c>
    </row>
    <row r="82" s="1" customFormat="1">
      <c r="B82" s="28"/>
      <c r="C82" s="29"/>
      <c r="D82" s="191" t="s">
        <v>126</v>
      </c>
      <c r="E82" s="29"/>
      <c r="F82" s="192" t="s">
        <v>127</v>
      </c>
      <c r="G82" s="29"/>
      <c r="H82" s="29"/>
      <c r="I82" s="29"/>
      <c r="J82" s="29"/>
      <c r="K82" s="29"/>
      <c r="L82" s="33"/>
      <c r="M82" s="193"/>
      <c r="N82" s="69"/>
      <c r="O82" s="69"/>
      <c r="P82" s="69"/>
      <c r="Q82" s="69"/>
      <c r="R82" s="69"/>
      <c r="S82" s="69"/>
      <c r="T82" s="70"/>
      <c r="AT82" s="13" t="s">
        <v>126</v>
      </c>
      <c r="AU82" s="13" t="s">
        <v>79</v>
      </c>
    </row>
    <row r="83" s="1" customFormat="1">
      <c r="B83" s="28"/>
      <c r="C83" s="29"/>
      <c r="D83" s="191" t="s">
        <v>128</v>
      </c>
      <c r="E83" s="29"/>
      <c r="F83" s="192" t="s">
        <v>129</v>
      </c>
      <c r="G83" s="29"/>
      <c r="H83" s="29"/>
      <c r="I83" s="29"/>
      <c r="J83" s="29"/>
      <c r="K83" s="29"/>
      <c r="L83" s="33"/>
      <c r="M83" s="193"/>
      <c r="N83" s="69"/>
      <c r="O83" s="69"/>
      <c r="P83" s="69"/>
      <c r="Q83" s="69"/>
      <c r="R83" s="69"/>
      <c r="S83" s="69"/>
      <c r="T83" s="70"/>
      <c r="AT83" s="13" t="s">
        <v>128</v>
      </c>
      <c r="AU83" s="13" t="s">
        <v>79</v>
      </c>
    </row>
    <row r="84" s="1" customFormat="1" ht="33.75" customHeight="1">
      <c r="B84" s="28"/>
      <c r="C84" s="184" t="s">
        <v>130</v>
      </c>
      <c r="D84" s="184" t="s">
        <v>121</v>
      </c>
      <c r="E84" s="185" t="s">
        <v>131</v>
      </c>
      <c r="F84" s="186" t="s">
        <v>132</v>
      </c>
      <c r="G84" s="187" t="s">
        <v>124</v>
      </c>
      <c r="H84" s="188">
        <v>1</v>
      </c>
      <c r="I84" s="189">
        <v>21159.389999999999</v>
      </c>
      <c r="J84" s="189">
        <f>ROUND(I84*H84,2)</f>
        <v>21159.389999999999</v>
      </c>
      <c r="K84" s="186" t="s">
        <v>112</v>
      </c>
      <c r="L84" s="33"/>
      <c r="M84" s="67" t="s">
        <v>31</v>
      </c>
      <c r="N84" s="190" t="s">
        <v>43</v>
      </c>
      <c r="O84" s="181">
        <v>0</v>
      </c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AR84" s="13" t="s">
        <v>114</v>
      </c>
      <c r="AT84" s="13" t="s">
        <v>121</v>
      </c>
      <c r="AU84" s="13" t="s">
        <v>79</v>
      </c>
      <c r="AY84" s="13" t="s">
        <v>104</v>
      </c>
      <c r="BE84" s="183">
        <f>IF(N84="základní",J84,0)</f>
        <v>21159.389999999999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3" t="s">
        <v>77</v>
      </c>
      <c r="BK84" s="183">
        <f>ROUND(I84*H84,2)</f>
        <v>21159.389999999999</v>
      </c>
      <c r="BL84" s="13" t="s">
        <v>114</v>
      </c>
      <c r="BM84" s="13" t="s">
        <v>133</v>
      </c>
    </row>
    <row r="85" s="1" customFormat="1">
      <c r="B85" s="28"/>
      <c r="C85" s="29"/>
      <c r="D85" s="191" t="s">
        <v>126</v>
      </c>
      <c r="E85" s="29"/>
      <c r="F85" s="192" t="s">
        <v>127</v>
      </c>
      <c r="G85" s="29"/>
      <c r="H85" s="29"/>
      <c r="I85" s="29"/>
      <c r="J85" s="29"/>
      <c r="K85" s="29"/>
      <c r="L85" s="33"/>
      <c r="M85" s="193"/>
      <c r="N85" s="69"/>
      <c r="O85" s="69"/>
      <c r="P85" s="69"/>
      <c r="Q85" s="69"/>
      <c r="R85" s="69"/>
      <c r="S85" s="69"/>
      <c r="T85" s="70"/>
      <c r="AT85" s="13" t="s">
        <v>126</v>
      </c>
      <c r="AU85" s="13" t="s">
        <v>79</v>
      </c>
    </row>
    <row r="86" s="1" customFormat="1">
      <c r="B86" s="28"/>
      <c r="C86" s="29"/>
      <c r="D86" s="191" t="s">
        <v>128</v>
      </c>
      <c r="E86" s="29"/>
      <c r="F86" s="192" t="s">
        <v>129</v>
      </c>
      <c r="G86" s="29"/>
      <c r="H86" s="29"/>
      <c r="I86" s="29"/>
      <c r="J86" s="29"/>
      <c r="K86" s="29"/>
      <c r="L86" s="33"/>
      <c r="M86" s="193"/>
      <c r="N86" s="69"/>
      <c r="O86" s="69"/>
      <c r="P86" s="69"/>
      <c r="Q86" s="69"/>
      <c r="R86" s="69"/>
      <c r="S86" s="69"/>
      <c r="T86" s="70"/>
      <c r="AT86" s="13" t="s">
        <v>128</v>
      </c>
      <c r="AU86" s="13" t="s">
        <v>79</v>
      </c>
    </row>
    <row r="87" s="1" customFormat="1" ht="33.75" customHeight="1">
      <c r="B87" s="28"/>
      <c r="C87" s="184" t="s">
        <v>134</v>
      </c>
      <c r="D87" s="184" t="s">
        <v>121</v>
      </c>
      <c r="E87" s="185" t="s">
        <v>135</v>
      </c>
      <c r="F87" s="186" t="s">
        <v>136</v>
      </c>
      <c r="G87" s="187" t="s">
        <v>137</v>
      </c>
      <c r="H87" s="188">
        <v>1</v>
      </c>
      <c r="I87" s="189">
        <v>106.66</v>
      </c>
      <c r="J87" s="189">
        <f>ROUND(I87*H87,2)</f>
        <v>106.66</v>
      </c>
      <c r="K87" s="186" t="s">
        <v>112</v>
      </c>
      <c r="L87" s="33"/>
      <c r="M87" s="67" t="s">
        <v>31</v>
      </c>
      <c r="N87" s="190" t="s">
        <v>43</v>
      </c>
      <c r="O87" s="181">
        <v>0</v>
      </c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AR87" s="13" t="s">
        <v>114</v>
      </c>
      <c r="AT87" s="13" t="s">
        <v>121</v>
      </c>
      <c r="AU87" s="13" t="s">
        <v>79</v>
      </c>
      <c r="AY87" s="13" t="s">
        <v>104</v>
      </c>
      <c r="BE87" s="183">
        <f>IF(N87="základní",J87,0)</f>
        <v>106.66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3" t="s">
        <v>77</v>
      </c>
      <c r="BK87" s="183">
        <f>ROUND(I87*H87,2)</f>
        <v>106.66</v>
      </c>
      <c r="BL87" s="13" t="s">
        <v>114</v>
      </c>
      <c r="BM87" s="13" t="s">
        <v>138</v>
      </c>
    </row>
    <row r="88" s="1" customFormat="1">
      <c r="B88" s="28"/>
      <c r="C88" s="29"/>
      <c r="D88" s="191" t="s">
        <v>126</v>
      </c>
      <c r="E88" s="29"/>
      <c r="F88" s="192" t="s">
        <v>127</v>
      </c>
      <c r="G88" s="29"/>
      <c r="H88" s="29"/>
      <c r="I88" s="29"/>
      <c r="J88" s="29"/>
      <c r="K88" s="29"/>
      <c r="L88" s="33"/>
      <c r="M88" s="193"/>
      <c r="N88" s="69"/>
      <c r="O88" s="69"/>
      <c r="P88" s="69"/>
      <c r="Q88" s="69"/>
      <c r="R88" s="69"/>
      <c r="S88" s="69"/>
      <c r="T88" s="70"/>
      <c r="AT88" s="13" t="s">
        <v>126</v>
      </c>
      <c r="AU88" s="13" t="s">
        <v>79</v>
      </c>
    </row>
    <row r="89" s="1" customFormat="1">
      <c r="B89" s="28"/>
      <c r="C89" s="29"/>
      <c r="D89" s="191" t="s">
        <v>128</v>
      </c>
      <c r="E89" s="29"/>
      <c r="F89" s="192" t="s">
        <v>139</v>
      </c>
      <c r="G89" s="29"/>
      <c r="H89" s="29"/>
      <c r="I89" s="29"/>
      <c r="J89" s="29"/>
      <c r="K89" s="29"/>
      <c r="L89" s="33"/>
      <c r="M89" s="193"/>
      <c r="N89" s="69"/>
      <c r="O89" s="69"/>
      <c r="P89" s="69"/>
      <c r="Q89" s="69"/>
      <c r="R89" s="69"/>
      <c r="S89" s="69"/>
      <c r="T89" s="70"/>
      <c r="AT89" s="13" t="s">
        <v>128</v>
      </c>
      <c r="AU89" s="13" t="s">
        <v>79</v>
      </c>
    </row>
    <row r="90" s="1" customFormat="1" ht="33.75" customHeight="1">
      <c r="B90" s="28"/>
      <c r="C90" s="184" t="s">
        <v>140</v>
      </c>
      <c r="D90" s="184" t="s">
        <v>121</v>
      </c>
      <c r="E90" s="185" t="s">
        <v>141</v>
      </c>
      <c r="F90" s="186" t="s">
        <v>142</v>
      </c>
      <c r="G90" s="187" t="s">
        <v>137</v>
      </c>
      <c r="H90" s="188">
        <v>1</v>
      </c>
      <c r="I90" s="189">
        <v>93.739999999999995</v>
      </c>
      <c r="J90" s="189">
        <f>ROUND(I90*H90,2)</f>
        <v>93.739999999999995</v>
      </c>
      <c r="K90" s="186" t="s">
        <v>112</v>
      </c>
      <c r="L90" s="33"/>
      <c r="M90" s="67" t="s">
        <v>31</v>
      </c>
      <c r="N90" s="190" t="s">
        <v>43</v>
      </c>
      <c r="O90" s="181">
        <v>0</v>
      </c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AR90" s="13" t="s">
        <v>114</v>
      </c>
      <c r="AT90" s="13" t="s">
        <v>121</v>
      </c>
      <c r="AU90" s="13" t="s">
        <v>79</v>
      </c>
      <c r="AY90" s="13" t="s">
        <v>104</v>
      </c>
      <c r="BE90" s="183">
        <f>IF(N90="základní",J90,0)</f>
        <v>93.739999999999995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3" t="s">
        <v>77</v>
      </c>
      <c r="BK90" s="183">
        <f>ROUND(I90*H90,2)</f>
        <v>93.739999999999995</v>
      </c>
      <c r="BL90" s="13" t="s">
        <v>114</v>
      </c>
      <c r="BM90" s="13" t="s">
        <v>143</v>
      </c>
    </row>
    <row r="91" s="1" customFormat="1">
      <c r="B91" s="28"/>
      <c r="C91" s="29"/>
      <c r="D91" s="191" t="s">
        <v>126</v>
      </c>
      <c r="E91" s="29"/>
      <c r="F91" s="192" t="s">
        <v>127</v>
      </c>
      <c r="G91" s="29"/>
      <c r="H91" s="29"/>
      <c r="I91" s="29"/>
      <c r="J91" s="29"/>
      <c r="K91" s="29"/>
      <c r="L91" s="33"/>
      <c r="M91" s="193"/>
      <c r="N91" s="69"/>
      <c r="O91" s="69"/>
      <c r="P91" s="69"/>
      <c r="Q91" s="69"/>
      <c r="R91" s="69"/>
      <c r="S91" s="69"/>
      <c r="T91" s="70"/>
      <c r="AT91" s="13" t="s">
        <v>126</v>
      </c>
      <c r="AU91" s="13" t="s">
        <v>79</v>
      </c>
    </row>
    <row r="92" s="1" customFormat="1">
      <c r="B92" s="28"/>
      <c r="C92" s="29"/>
      <c r="D92" s="191" t="s">
        <v>128</v>
      </c>
      <c r="E92" s="29"/>
      <c r="F92" s="192" t="s">
        <v>139</v>
      </c>
      <c r="G92" s="29"/>
      <c r="H92" s="29"/>
      <c r="I92" s="29"/>
      <c r="J92" s="29"/>
      <c r="K92" s="29"/>
      <c r="L92" s="33"/>
      <c r="M92" s="193"/>
      <c r="N92" s="69"/>
      <c r="O92" s="69"/>
      <c r="P92" s="69"/>
      <c r="Q92" s="69"/>
      <c r="R92" s="69"/>
      <c r="S92" s="69"/>
      <c r="T92" s="70"/>
      <c r="AT92" s="13" t="s">
        <v>128</v>
      </c>
      <c r="AU92" s="13" t="s">
        <v>79</v>
      </c>
    </row>
    <row r="93" s="1" customFormat="1" ht="33.75" customHeight="1">
      <c r="B93" s="28"/>
      <c r="C93" s="184" t="s">
        <v>8</v>
      </c>
      <c r="D93" s="184" t="s">
        <v>121</v>
      </c>
      <c r="E93" s="185" t="s">
        <v>144</v>
      </c>
      <c r="F93" s="186" t="s">
        <v>145</v>
      </c>
      <c r="G93" s="187" t="s">
        <v>146</v>
      </c>
      <c r="H93" s="188">
        <v>1</v>
      </c>
      <c r="I93" s="189">
        <v>460.79000000000002</v>
      </c>
      <c r="J93" s="189">
        <f>ROUND(I93*H93,2)</f>
        <v>460.79000000000002</v>
      </c>
      <c r="K93" s="186" t="s">
        <v>112</v>
      </c>
      <c r="L93" s="33"/>
      <c r="M93" s="67" t="s">
        <v>31</v>
      </c>
      <c r="N93" s="190" t="s">
        <v>43</v>
      </c>
      <c r="O93" s="181">
        <v>1.0700000000000001</v>
      </c>
      <c r="P93" s="181">
        <f>O93*H93</f>
        <v>1.0700000000000001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13" t="s">
        <v>114</v>
      </c>
      <c r="AT93" s="13" t="s">
        <v>121</v>
      </c>
      <c r="AU93" s="13" t="s">
        <v>79</v>
      </c>
      <c r="AY93" s="13" t="s">
        <v>104</v>
      </c>
      <c r="BE93" s="183">
        <f>IF(N93="základní",J93,0)</f>
        <v>460.79000000000002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3" t="s">
        <v>77</v>
      </c>
      <c r="BK93" s="183">
        <f>ROUND(I93*H93,2)</f>
        <v>460.79000000000002</v>
      </c>
      <c r="BL93" s="13" t="s">
        <v>114</v>
      </c>
      <c r="BM93" s="13" t="s">
        <v>147</v>
      </c>
    </row>
    <row r="94" s="1" customFormat="1">
      <c r="B94" s="28"/>
      <c r="C94" s="29"/>
      <c r="D94" s="191" t="s">
        <v>126</v>
      </c>
      <c r="E94" s="29"/>
      <c r="F94" s="192" t="s">
        <v>148</v>
      </c>
      <c r="G94" s="29"/>
      <c r="H94" s="29"/>
      <c r="I94" s="29"/>
      <c r="J94" s="29"/>
      <c r="K94" s="29"/>
      <c r="L94" s="33"/>
      <c r="M94" s="193"/>
      <c r="N94" s="69"/>
      <c r="O94" s="69"/>
      <c r="P94" s="69"/>
      <c r="Q94" s="69"/>
      <c r="R94" s="69"/>
      <c r="S94" s="69"/>
      <c r="T94" s="70"/>
      <c r="AT94" s="13" t="s">
        <v>126</v>
      </c>
      <c r="AU94" s="13" t="s">
        <v>79</v>
      </c>
    </row>
    <row r="95" s="1" customFormat="1" ht="33.75" customHeight="1">
      <c r="B95" s="28"/>
      <c r="C95" s="184" t="s">
        <v>149</v>
      </c>
      <c r="D95" s="184" t="s">
        <v>121</v>
      </c>
      <c r="E95" s="185" t="s">
        <v>150</v>
      </c>
      <c r="F95" s="186" t="s">
        <v>151</v>
      </c>
      <c r="G95" s="187" t="s">
        <v>146</v>
      </c>
      <c r="H95" s="188">
        <v>1</v>
      </c>
      <c r="I95" s="189">
        <v>486.63</v>
      </c>
      <c r="J95" s="189">
        <f>ROUND(I95*H95,2)</f>
        <v>486.63</v>
      </c>
      <c r="K95" s="186" t="s">
        <v>112</v>
      </c>
      <c r="L95" s="33"/>
      <c r="M95" s="67" t="s">
        <v>31</v>
      </c>
      <c r="N95" s="190" t="s">
        <v>43</v>
      </c>
      <c r="O95" s="181">
        <v>1.1299999999999999</v>
      </c>
      <c r="P95" s="181">
        <f>O95*H95</f>
        <v>1.1299999999999999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13" t="s">
        <v>114</v>
      </c>
      <c r="AT95" s="13" t="s">
        <v>121</v>
      </c>
      <c r="AU95" s="13" t="s">
        <v>79</v>
      </c>
      <c r="AY95" s="13" t="s">
        <v>104</v>
      </c>
      <c r="BE95" s="183">
        <f>IF(N95="základní",J95,0)</f>
        <v>486.63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3" t="s">
        <v>77</v>
      </c>
      <c r="BK95" s="183">
        <f>ROUND(I95*H95,2)</f>
        <v>486.63</v>
      </c>
      <c r="BL95" s="13" t="s">
        <v>114</v>
      </c>
      <c r="BM95" s="13" t="s">
        <v>152</v>
      </c>
    </row>
    <row r="96" s="1" customFormat="1">
      <c r="B96" s="28"/>
      <c r="C96" s="29"/>
      <c r="D96" s="191" t="s">
        <v>126</v>
      </c>
      <c r="E96" s="29"/>
      <c r="F96" s="192" t="s">
        <v>148</v>
      </c>
      <c r="G96" s="29"/>
      <c r="H96" s="29"/>
      <c r="I96" s="29"/>
      <c r="J96" s="29"/>
      <c r="K96" s="29"/>
      <c r="L96" s="33"/>
      <c r="M96" s="193"/>
      <c r="N96" s="69"/>
      <c r="O96" s="69"/>
      <c r="P96" s="69"/>
      <c r="Q96" s="69"/>
      <c r="R96" s="69"/>
      <c r="S96" s="69"/>
      <c r="T96" s="70"/>
      <c r="AT96" s="13" t="s">
        <v>126</v>
      </c>
      <c r="AU96" s="13" t="s">
        <v>79</v>
      </c>
    </row>
    <row r="97" s="1" customFormat="1" ht="33.75" customHeight="1">
      <c r="B97" s="28"/>
      <c r="C97" s="184" t="s">
        <v>77</v>
      </c>
      <c r="D97" s="184" t="s">
        <v>121</v>
      </c>
      <c r="E97" s="185" t="s">
        <v>153</v>
      </c>
      <c r="F97" s="186" t="s">
        <v>154</v>
      </c>
      <c r="G97" s="187" t="s">
        <v>124</v>
      </c>
      <c r="H97" s="188">
        <v>1</v>
      </c>
      <c r="I97" s="189">
        <v>94096.559999999998</v>
      </c>
      <c r="J97" s="189">
        <f>ROUND(I97*H97,2)</f>
        <v>94096.559999999998</v>
      </c>
      <c r="K97" s="186" t="s">
        <v>112</v>
      </c>
      <c r="L97" s="33"/>
      <c r="M97" s="67" t="s">
        <v>31</v>
      </c>
      <c r="N97" s="190" t="s">
        <v>43</v>
      </c>
      <c r="O97" s="181">
        <v>218.5</v>
      </c>
      <c r="P97" s="181">
        <f>O97*H97</f>
        <v>218.5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3" t="s">
        <v>114</v>
      </c>
      <c r="AT97" s="13" t="s">
        <v>121</v>
      </c>
      <c r="AU97" s="13" t="s">
        <v>79</v>
      </c>
      <c r="AY97" s="13" t="s">
        <v>104</v>
      </c>
      <c r="BE97" s="183">
        <f>IF(N97="základní",J97,0)</f>
        <v>94096.559999999998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3" t="s">
        <v>77</v>
      </c>
      <c r="BK97" s="183">
        <f>ROUND(I97*H97,2)</f>
        <v>94096.559999999998</v>
      </c>
      <c r="BL97" s="13" t="s">
        <v>114</v>
      </c>
      <c r="BM97" s="13" t="s">
        <v>155</v>
      </c>
    </row>
    <row r="98" s="1" customFormat="1">
      <c r="B98" s="28"/>
      <c r="C98" s="29"/>
      <c r="D98" s="191" t="s">
        <v>126</v>
      </c>
      <c r="E98" s="29"/>
      <c r="F98" s="192" t="s">
        <v>156</v>
      </c>
      <c r="G98" s="29"/>
      <c r="H98" s="29"/>
      <c r="I98" s="29"/>
      <c r="J98" s="29"/>
      <c r="K98" s="29"/>
      <c r="L98" s="33"/>
      <c r="M98" s="193"/>
      <c r="N98" s="69"/>
      <c r="O98" s="69"/>
      <c r="P98" s="69"/>
      <c r="Q98" s="69"/>
      <c r="R98" s="69"/>
      <c r="S98" s="69"/>
      <c r="T98" s="70"/>
      <c r="AT98" s="13" t="s">
        <v>126</v>
      </c>
      <c r="AU98" s="13" t="s">
        <v>79</v>
      </c>
    </row>
    <row r="99" s="1" customFormat="1">
      <c r="B99" s="28"/>
      <c r="C99" s="29"/>
      <c r="D99" s="191" t="s">
        <v>128</v>
      </c>
      <c r="E99" s="29"/>
      <c r="F99" s="192" t="s">
        <v>129</v>
      </c>
      <c r="G99" s="29"/>
      <c r="H99" s="29"/>
      <c r="I99" s="29"/>
      <c r="J99" s="29"/>
      <c r="K99" s="29"/>
      <c r="L99" s="33"/>
      <c r="M99" s="193"/>
      <c r="N99" s="69"/>
      <c r="O99" s="69"/>
      <c r="P99" s="69"/>
      <c r="Q99" s="69"/>
      <c r="R99" s="69"/>
      <c r="S99" s="69"/>
      <c r="T99" s="70"/>
      <c r="AT99" s="13" t="s">
        <v>128</v>
      </c>
      <c r="AU99" s="13" t="s">
        <v>79</v>
      </c>
    </row>
    <row r="100" s="1" customFormat="1" ht="33.75" customHeight="1">
      <c r="B100" s="28"/>
      <c r="C100" s="184" t="s">
        <v>79</v>
      </c>
      <c r="D100" s="184" t="s">
        <v>121</v>
      </c>
      <c r="E100" s="185" t="s">
        <v>157</v>
      </c>
      <c r="F100" s="186" t="s">
        <v>158</v>
      </c>
      <c r="G100" s="187" t="s">
        <v>124</v>
      </c>
      <c r="H100" s="188">
        <v>1</v>
      </c>
      <c r="I100" s="189">
        <v>92480.020000000004</v>
      </c>
      <c r="J100" s="189">
        <f>ROUND(I100*H100,2)</f>
        <v>92480.020000000004</v>
      </c>
      <c r="K100" s="186" t="s">
        <v>112</v>
      </c>
      <c r="L100" s="33"/>
      <c r="M100" s="67" t="s">
        <v>31</v>
      </c>
      <c r="N100" s="190" t="s">
        <v>43</v>
      </c>
      <c r="O100" s="181">
        <v>0</v>
      </c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AR100" s="13" t="s">
        <v>114</v>
      </c>
      <c r="AT100" s="13" t="s">
        <v>121</v>
      </c>
      <c r="AU100" s="13" t="s">
        <v>79</v>
      </c>
      <c r="AY100" s="13" t="s">
        <v>104</v>
      </c>
      <c r="BE100" s="183">
        <f>IF(N100="základní",J100,0)</f>
        <v>92480.020000000004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3" t="s">
        <v>77</v>
      </c>
      <c r="BK100" s="183">
        <f>ROUND(I100*H100,2)</f>
        <v>92480.020000000004</v>
      </c>
      <c r="BL100" s="13" t="s">
        <v>114</v>
      </c>
      <c r="BM100" s="13" t="s">
        <v>159</v>
      </c>
    </row>
    <row r="101" s="1" customFormat="1">
      <c r="B101" s="28"/>
      <c r="C101" s="29"/>
      <c r="D101" s="191" t="s">
        <v>126</v>
      </c>
      <c r="E101" s="29"/>
      <c r="F101" s="192" t="s">
        <v>156</v>
      </c>
      <c r="G101" s="29"/>
      <c r="H101" s="29"/>
      <c r="I101" s="29"/>
      <c r="J101" s="29"/>
      <c r="K101" s="29"/>
      <c r="L101" s="33"/>
      <c r="M101" s="193"/>
      <c r="N101" s="69"/>
      <c r="O101" s="69"/>
      <c r="P101" s="69"/>
      <c r="Q101" s="69"/>
      <c r="R101" s="69"/>
      <c r="S101" s="69"/>
      <c r="T101" s="70"/>
      <c r="AT101" s="13" t="s">
        <v>126</v>
      </c>
      <c r="AU101" s="13" t="s">
        <v>79</v>
      </c>
    </row>
    <row r="102" s="1" customFormat="1">
      <c r="B102" s="28"/>
      <c r="C102" s="29"/>
      <c r="D102" s="191" t="s">
        <v>128</v>
      </c>
      <c r="E102" s="29"/>
      <c r="F102" s="192" t="s">
        <v>129</v>
      </c>
      <c r="G102" s="29"/>
      <c r="H102" s="29"/>
      <c r="I102" s="29"/>
      <c r="J102" s="29"/>
      <c r="K102" s="29"/>
      <c r="L102" s="33"/>
      <c r="M102" s="193"/>
      <c r="N102" s="69"/>
      <c r="O102" s="69"/>
      <c r="P102" s="69"/>
      <c r="Q102" s="69"/>
      <c r="R102" s="69"/>
      <c r="S102" s="69"/>
      <c r="T102" s="70"/>
      <c r="AT102" s="13" t="s">
        <v>128</v>
      </c>
      <c r="AU102" s="13" t="s">
        <v>79</v>
      </c>
    </row>
    <row r="103" s="1" customFormat="1" ht="45" customHeight="1">
      <c r="B103" s="28"/>
      <c r="C103" s="184" t="s">
        <v>160</v>
      </c>
      <c r="D103" s="184" t="s">
        <v>121</v>
      </c>
      <c r="E103" s="185" t="s">
        <v>161</v>
      </c>
      <c r="F103" s="186" t="s">
        <v>162</v>
      </c>
      <c r="G103" s="187" t="s">
        <v>124</v>
      </c>
      <c r="H103" s="188">
        <v>1</v>
      </c>
      <c r="I103" s="189">
        <v>89083.429999999993</v>
      </c>
      <c r="J103" s="189">
        <f>ROUND(I103*H103,2)</f>
        <v>89083.429999999993</v>
      </c>
      <c r="K103" s="186" t="s">
        <v>112</v>
      </c>
      <c r="L103" s="33"/>
      <c r="M103" s="67" t="s">
        <v>31</v>
      </c>
      <c r="N103" s="190" t="s">
        <v>43</v>
      </c>
      <c r="O103" s="181">
        <v>0</v>
      </c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13" t="s">
        <v>114</v>
      </c>
      <c r="AT103" s="13" t="s">
        <v>121</v>
      </c>
      <c r="AU103" s="13" t="s">
        <v>79</v>
      </c>
      <c r="AY103" s="13" t="s">
        <v>104</v>
      </c>
      <c r="BE103" s="183">
        <f>IF(N103="základní",J103,0)</f>
        <v>89083.429999999993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3" t="s">
        <v>77</v>
      </c>
      <c r="BK103" s="183">
        <f>ROUND(I103*H103,2)</f>
        <v>89083.429999999993</v>
      </c>
      <c r="BL103" s="13" t="s">
        <v>114</v>
      </c>
      <c r="BM103" s="13" t="s">
        <v>163</v>
      </c>
    </row>
    <row r="104" s="1" customFormat="1">
      <c r="B104" s="28"/>
      <c r="C104" s="29"/>
      <c r="D104" s="191" t="s">
        <v>126</v>
      </c>
      <c r="E104" s="29"/>
      <c r="F104" s="192" t="s">
        <v>164</v>
      </c>
      <c r="G104" s="29"/>
      <c r="H104" s="29"/>
      <c r="I104" s="29"/>
      <c r="J104" s="29"/>
      <c r="K104" s="29"/>
      <c r="L104" s="33"/>
      <c r="M104" s="193"/>
      <c r="N104" s="69"/>
      <c r="O104" s="69"/>
      <c r="P104" s="69"/>
      <c r="Q104" s="69"/>
      <c r="R104" s="69"/>
      <c r="S104" s="69"/>
      <c r="T104" s="70"/>
      <c r="AT104" s="13" t="s">
        <v>126</v>
      </c>
      <c r="AU104" s="13" t="s">
        <v>79</v>
      </c>
    </row>
    <row r="105" s="1" customFormat="1">
      <c r="B105" s="28"/>
      <c r="C105" s="29"/>
      <c r="D105" s="191" t="s">
        <v>128</v>
      </c>
      <c r="E105" s="29"/>
      <c r="F105" s="192" t="s">
        <v>129</v>
      </c>
      <c r="G105" s="29"/>
      <c r="H105" s="29"/>
      <c r="I105" s="29"/>
      <c r="J105" s="29"/>
      <c r="K105" s="29"/>
      <c r="L105" s="33"/>
      <c r="M105" s="193"/>
      <c r="N105" s="69"/>
      <c r="O105" s="69"/>
      <c r="P105" s="69"/>
      <c r="Q105" s="69"/>
      <c r="R105" s="69"/>
      <c r="S105" s="69"/>
      <c r="T105" s="70"/>
      <c r="AT105" s="13" t="s">
        <v>128</v>
      </c>
      <c r="AU105" s="13" t="s">
        <v>79</v>
      </c>
    </row>
    <row r="106" s="1" customFormat="1" ht="45" customHeight="1">
      <c r="B106" s="28"/>
      <c r="C106" s="184" t="s">
        <v>114</v>
      </c>
      <c r="D106" s="184" t="s">
        <v>121</v>
      </c>
      <c r="E106" s="185" t="s">
        <v>165</v>
      </c>
      <c r="F106" s="186" t="s">
        <v>166</v>
      </c>
      <c r="G106" s="187" t="s">
        <v>124</v>
      </c>
      <c r="H106" s="188">
        <v>1</v>
      </c>
      <c r="I106" s="189">
        <v>90801.330000000002</v>
      </c>
      <c r="J106" s="189">
        <f>ROUND(I106*H106,2)</f>
        <v>90801.330000000002</v>
      </c>
      <c r="K106" s="186" t="s">
        <v>112</v>
      </c>
      <c r="L106" s="33"/>
      <c r="M106" s="67" t="s">
        <v>31</v>
      </c>
      <c r="N106" s="190" t="s">
        <v>43</v>
      </c>
      <c r="O106" s="181">
        <v>0</v>
      </c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AR106" s="13" t="s">
        <v>114</v>
      </c>
      <c r="AT106" s="13" t="s">
        <v>121</v>
      </c>
      <c r="AU106" s="13" t="s">
        <v>79</v>
      </c>
      <c r="AY106" s="13" t="s">
        <v>104</v>
      </c>
      <c r="BE106" s="183">
        <f>IF(N106="základní",J106,0)</f>
        <v>90801.330000000002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3" t="s">
        <v>77</v>
      </c>
      <c r="BK106" s="183">
        <f>ROUND(I106*H106,2)</f>
        <v>90801.330000000002</v>
      </c>
      <c r="BL106" s="13" t="s">
        <v>114</v>
      </c>
      <c r="BM106" s="13" t="s">
        <v>167</v>
      </c>
    </row>
    <row r="107" s="1" customFormat="1">
      <c r="B107" s="28"/>
      <c r="C107" s="29"/>
      <c r="D107" s="191" t="s">
        <v>126</v>
      </c>
      <c r="E107" s="29"/>
      <c r="F107" s="192" t="s">
        <v>164</v>
      </c>
      <c r="G107" s="29"/>
      <c r="H107" s="29"/>
      <c r="I107" s="29"/>
      <c r="J107" s="29"/>
      <c r="K107" s="29"/>
      <c r="L107" s="33"/>
      <c r="M107" s="193"/>
      <c r="N107" s="69"/>
      <c r="O107" s="69"/>
      <c r="P107" s="69"/>
      <c r="Q107" s="69"/>
      <c r="R107" s="69"/>
      <c r="S107" s="69"/>
      <c r="T107" s="70"/>
      <c r="AT107" s="13" t="s">
        <v>126</v>
      </c>
      <c r="AU107" s="13" t="s">
        <v>79</v>
      </c>
    </row>
    <row r="108" s="1" customFormat="1">
      <c r="B108" s="28"/>
      <c r="C108" s="29"/>
      <c r="D108" s="191" t="s">
        <v>128</v>
      </c>
      <c r="E108" s="29"/>
      <c r="F108" s="192" t="s">
        <v>129</v>
      </c>
      <c r="G108" s="29"/>
      <c r="H108" s="29"/>
      <c r="I108" s="29"/>
      <c r="J108" s="29"/>
      <c r="K108" s="29"/>
      <c r="L108" s="33"/>
      <c r="M108" s="193"/>
      <c r="N108" s="69"/>
      <c r="O108" s="69"/>
      <c r="P108" s="69"/>
      <c r="Q108" s="69"/>
      <c r="R108" s="69"/>
      <c r="S108" s="69"/>
      <c r="T108" s="70"/>
      <c r="AT108" s="13" t="s">
        <v>128</v>
      </c>
      <c r="AU108" s="13" t="s">
        <v>79</v>
      </c>
    </row>
    <row r="109" s="1" customFormat="1" ht="33.75" customHeight="1">
      <c r="B109" s="28"/>
      <c r="C109" s="184" t="s">
        <v>105</v>
      </c>
      <c r="D109" s="184" t="s">
        <v>121</v>
      </c>
      <c r="E109" s="185" t="s">
        <v>168</v>
      </c>
      <c r="F109" s="186" t="s">
        <v>169</v>
      </c>
      <c r="G109" s="187" t="s">
        <v>137</v>
      </c>
      <c r="H109" s="188">
        <v>1</v>
      </c>
      <c r="I109" s="189">
        <v>472.89999999999998</v>
      </c>
      <c r="J109" s="189">
        <f>ROUND(I109*H109,2)</f>
        <v>472.89999999999998</v>
      </c>
      <c r="K109" s="186" t="s">
        <v>112</v>
      </c>
      <c r="L109" s="33"/>
      <c r="M109" s="67" t="s">
        <v>31</v>
      </c>
      <c r="N109" s="190" t="s">
        <v>43</v>
      </c>
      <c r="O109" s="181">
        <v>0.37</v>
      </c>
      <c r="P109" s="181">
        <f>O109*H109</f>
        <v>0.37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AR109" s="13" t="s">
        <v>114</v>
      </c>
      <c r="AT109" s="13" t="s">
        <v>121</v>
      </c>
      <c r="AU109" s="13" t="s">
        <v>79</v>
      </c>
      <c r="AY109" s="13" t="s">
        <v>104</v>
      </c>
      <c r="BE109" s="183">
        <f>IF(N109="základní",J109,0)</f>
        <v>472.89999999999998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3" t="s">
        <v>77</v>
      </c>
      <c r="BK109" s="183">
        <f>ROUND(I109*H109,2)</f>
        <v>472.89999999999998</v>
      </c>
      <c r="BL109" s="13" t="s">
        <v>114</v>
      </c>
      <c r="BM109" s="13" t="s">
        <v>170</v>
      </c>
    </row>
    <row r="110" s="1" customFormat="1">
      <c r="B110" s="28"/>
      <c r="C110" s="29"/>
      <c r="D110" s="191" t="s">
        <v>126</v>
      </c>
      <c r="E110" s="29"/>
      <c r="F110" s="192" t="s">
        <v>156</v>
      </c>
      <c r="G110" s="29"/>
      <c r="H110" s="29"/>
      <c r="I110" s="29"/>
      <c r="J110" s="29"/>
      <c r="K110" s="29"/>
      <c r="L110" s="33"/>
      <c r="M110" s="193"/>
      <c r="N110" s="69"/>
      <c r="O110" s="69"/>
      <c r="P110" s="69"/>
      <c r="Q110" s="69"/>
      <c r="R110" s="69"/>
      <c r="S110" s="69"/>
      <c r="T110" s="70"/>
      <c r="AT110" s="13" t="s">
        <v>126</v>
      </c>
      <c r="AU110" s="13" t="s">
        <v>79</v>
      </c>
    </row>
    <row r="111" s="1" customFormat="1">
      <c r="B111" s="28"/>
      <c r="C111" s="29"/>
      <c r="D111" s="191" t="s">
        <v>128</v>
      </c>
      <c r="E111" s="29"/>
      <c r="F111" s="192" t="s">
        <v>139</v>
      </c>
      <c r="G111" s="29"/>
      <c r="H111" s="29"/>
      <c r="I111" s="29"/>
      <c r="J111" s="29"/>
      <c r="K111" s="29"/>
      <c r="L111" s="33"/>
      <c r="M111" s="193"/>
      <c r="N111" s="69"/>
      <c r="O111" s="69"/>
      <c r="P111" s="69"/>
      <c r="Q111" s="69"/>
      <c r="R111" s="69"/>
      <c r="S111" s="69"/>
      <c r="T111" s="70"/>
      <c r="AT111" s="13" t="s">
        <v>128</v>
      </c>
      <c r="AU111" s="13" t="s">
        <v>79</v>
      </c>
    </row>
    <row r="112" s="1" customFormat="1" ht="33.75" customHeight="1">
      <c r="B112" s="28"/>
      <c r="C112" s="184" t="s">
        <v>171</v>
      </c>
      <c r="D112" s="184" t="s">
        <v>121</v>
      </c>
      <c r="E112" s="185" t="s">
        <v>172</v>
      </c>
      <c r="F112" s="186" t="s">
        <v>173</v>
      </c>
      <c r="G112" s="187" t="s">
        <v>137</v>
      </c>
      <c r="H112" s="188">
        <v>1</v>
      </c>
      <c r="I112" s="189">
        <v>482.83999999999998</v>
      </c>
      <c r="J112" s="189">
        <f>ROUND(I112*H112,2)</f>
        <v>482.83999999999998</v>
      </c>
      <c r="K112" s="186" t="s">
        <v>112</v>
      </c>
      <c r="L112" s="33"/>
      <c r="M112" s="67" t="s">
        <v>31</v>
      </c>
      <c r="N112" s="190" t="s">
        <v>43</v>
      </c>
      <c r="O112" s="181">
        <v>0.36899999999999999</v>
      </c>
      <c r="P112" s="181">
        <f>O112*H112</f>
        <v>0.36899999999999999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AR112" s="13" t="s">
        <v>114</v>
      </c>
      <c r="AT112" s="13" t="s">
        <v>121</v>
      </c>
      <c r="AU112" s="13" t="s">
        <v>79</v>
      </c>
      <c r="AY112" s="13" t="s">
        <v>104</v>
      </c>
      <c r="BE112" s="183">
        <f>IF(N112="základní",J112,0)</f>
        <v>482.83999999999998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3" t="s">
        <v>77</v>
      </c>
      <c r="BK112" s="183">
        <f>ROUND(I112*H112,2)</f>
        <v>482.83999999999998</v>
      </c>
      <c r="BL112" s="13" t="s">
        <v>114</v>
      </c>
      <c r="BM112" s="13" t="s">
        <v>174</v>
      </c>
    </row>
    <row r="113" s="1" customFormat="1">
      <c r="B113" s="28"/>
      <c r="C113" s="29"/>
      <c r="D113" s="191" t="s">
        <v>126</v>
      </c>
      <c r="E113" s="29"/>
      <c r="F113" s="192" t="s">
        <v>156</v>
      </c>
      <c r="G113" s="29"/>
      <c r="H113" s="29"/>
      <c r="I113" s="29"/>
      <c r="J113" s="29"/>
      <c r="K113" s="29"/>
      <c r="L113" s="33"/>
      <c r="M113" s="193"/>
      <c r="N113" s="69"/>
      <c r="O113" s="69"/>
      <c r="P113" s="69"/>
      <c r="Q113" s="69"/>
      <c r="R113" s="69"/>
      <c r="S113" s="69"/>
      <c r="T113" s="70"/>
      <c r="AT113" s="13" t="s">
        <v>126</v>
      </c>
      <c r="AU113" s="13" t="s">
        <v>79</v>
      </c>
    </row>
    <row r="114" s="1" customFormat="1">
      <c r="B114" s="28"/>
      <c r="C114" s="29"/>
      <c r="D114" s="191" t="s">
        <v>128</v>
      </c>
      <c r="E114" s="29"/>
      <c r="F114" s="192" t="s">
        <v>139</v>
      </c>
      <c r="G114" s="29"/>
      <c r="H114" s="29"/>
      <c r="I114" s="29"/>
      <c r="J114" s="29"/>
      <c r="K114" s="29"/>
      <c r="L114" s="33"/>
      <c r="M114" s="193"/>
      <c r="N114" s="69"/>
      <c r="O114" s="69"/>
      <c r="P114" s="69"/>
      <c r="Q114" s="69"/>
      <c r="R114" s="69"/>
      <c r="S114" s="69"/>
      <c r="T114" s="70"/>
      <c r="AT114" s="13" t="s">
        <v>128</v>
      </c>
      <c r="AU114" s="13" t="s">
        <v>79</v>
      </c>
    </row>
    <row r="115" s="1" customFormat="1" ht="56.25" customHeight="1">
      <c r="B115" s="28"/>
      <c r="C115" s="184" t="s">
        <v>175</v>
      </c>
      <c r="D115" s="184" t="s">
        <v>121</v>
      </c>
      <c r="E115" s="185" t="s">
        <v>176</v>
      </c>
      <c r="F115" s="186" t="s">
        <v>177</v>
      </c>
      <c r="G115" s="187" t="s">
        <v>137</v>
      </c>
      <c r="H115" s="188">
        <v>1</v>
      </c>
      <c r="I115" s="189">
        <v>321.31999999999999</v>
      </c>
      <c r="J115" s="189">
        <f>ROUND(I115*H115,2)</f>
        <v>321.31999999999999</v>
      </c>
      <c r="K115" s="186" t="s">
        <v>112</v>
      </c>
      <c r="L115" s="33"/>
      <c r="M115" s="67" t="s">
        <v>31</v>
      </c>
      <c r="N115" s="190" t="s">
        <v>43</v>
      </c>
      <c r="O115" s="181">
        <v>0.14999999999999999</v>
      </c>
      <c r="P115" s="181">
        <f>O115*H115</f>
        <v>0.14999999999999999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3" t="s">
        <v>114</v>
      </c>
      <c r="AT115" s="13" t="s">
        <v>121</v>
      </c>
      <c r="AU115" s="13" t="s">
        <v>79</v>
      </c>
      <c r="AY115" s="13" t="s">
        <v>104</v>
      </c>
      <c r="BE115" s="183">
        <f>IF(N115="základní",J115,0)</f>
        <v>321.31999999999999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3" t="s">
        <v>77</v>
      </c>
      <c r="BK115" s="183">
        <f>ROUND(I115*H115,2)</f>
        <v>321.31999999999999</v>
      </c>
      <c r="BL115" s="13" t="s">
        <v>114</v>
      </c>
      <c r="BM115" s="13" t="s">
        <v>178</v>
      </c>
    </row>
    <row r="116" s="1" customFormat="1">
      <c r="B116" s="28"/>
      <c r="C116" s="29"/>
      <c r="D116" s="191" t="s">
        <v>126</v>
      </c>
      <c r="E116" s="29"/>
      <c r="F116" s="192" t="s">
        <v>164</v>
      </c>
      <c r="G116" s="29"/>
      <c r="H116" s="29"/>
      <c r="I116" s="29"/>
      <c r="J116" s="29"/>
      <c r="K116" s="29"/>
      <c r="L116" s="33"/>
      <c r="M116" s="193"/>
      <c r="N116" s="69"/>
      <c r="O116" s="69"/>
      <c r="P116" s="69"/>
      <c r="Q116" s="69"/>
      <c r="R116" s="69"/>
      <c r="S116" s="69"/>
      <c r="T116" s="70"/>
      <c r="AT116" s="13" t="s">
        <v>126</v>
      </c>
      <c r="AU116" s="13" t="s">
        <v>79</v>
      </c>
    </row>
    <row r="117" s="1" customFormat="1">
      <c r="B117" s="28"/>
      <c r="C117" s="29"/>
      <c r="D117" s="191" t="s">
        <v>128</v>
      </c>
      <c r="E117" s="29"/>
      <c r="F117" s="192" t="s">
        <v>179</v>
      </c>
      <c r="G117" s="29"/>
      <c r="H117" s="29"/>
      <c r="I117" s="29"/>
      <c r="J117" s="29"/>
      <c r="K117" s="29"/>
      <c r="L117" s="33"/>
      <c r="M117" s="193"/>
      <c r="N117" s="69"/>
      <c r="O117" s="69"/>
      <c r="P117" s="69"/>
      <c r="Q117" s="69"/>
      <c r="R117" s="69"/>
      <c r="S117" s="69"/>
      <c r="T117" s="70"/>
      <c r="AT117" s="13" t="s">
        <v>128</v>
      </c>
      <c r="AU117" s="13" t="s">
        <v>79</v>
      </c>
    </row>
    <row r="118" s="1" customFormat="1" ht="45" customHeight="1">
      <c r="B118" s="28"/>
      <c r="C118" s="184" t="s">
        <v>113</v>
      </c>
      <c r="D118" s="184" t="s">
        <v>121</v>
      </c>
      <c r="E118" s="185" t="s">
        <v>180</v>
      </c>
      <c r="F118" s="186" t="s">
        <v>181</v>
      </c>
      <c r="G118" s="187" t="s">
        <v>137</v>
      </c>
      <c r="H118" s="188">
        <v>1</v>
      </c>
      <c r="I118" s="189">
        <v>327.74000000000001</v>
      </c>
      <c r="J118" s="189">
        <f>ROUND(I118*H118,2)</f>
        <v>327.74000000000001</v>
      </c>
      <c r="K118" s="186" t="s">
        <v>112</v>
      </c>
      <c r="L118" s="33"/>
      <c r="M118" s="67" t="s">
        <v>31</v>
      </c>
      <c r="N118" s="190" t="s">
        <v>43</v>
      </c>
      <c r="O118" s="181">
        <v>0.16</v>
      </c>
      <c r="P118" s="181">
        <f>O118*H118</f>
        <v>0.16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AR118" s="13" t="s">
        <v>114</v>
      </c>
      <c r="AT118" s="13" t="s">
        <v>121</v>
      </c>
      <c r="AU118" s="13" t="s">
        <v>79</v>
      </c>
      <c r="AY118" s="13" t="s">
        <v>104</v>
      </c>
      <c r="BE118" s="183">
        <f>IF(N118="základní",J118,0)</f>
        <v>327.74000000000001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3" t="s">
        <v>77</v>
      </c>
      <c r="BK118" s="183">
        <f>ROUND(I118*H118,2)</f>
        <v>327.74000000000001</v>
      </c>
      <c r="BL118" s="13" t="s">
        <v>114</v>
      </c>
      <c r="BM118" s="13" t="s">
        <v>182</v>
      </c>
    </row>
    <row r="119" s="1" customFormat="1">
      <c r="B119" s="28"/>
      <c r="C119" s="29"/>
      <c r="D119" s="191" t="s">
        <v>126</v>
      </c>
      <c r="E119" s="29"/>
      <c r="F119" s="192" t="s">
        <v>164</v>
      </c>
      <c r="G119" s="29"/>
      <c r="H119" s="29"/>
      <c r="I119" s="29"/>
      <c r="J119" s="29"/>
      <c r="K119" s="29"/>
      <c r="L119" s="33"/>
      <c r="M119" s="193"/>
      <c r="N119" s="69"/>
      <c r="O119" s="69"/>
      <c r="P119" s="69"/>
      <c r="Q119" s="69"/>
      <c r="R119" s="69"/>
      <c r="S119" s="69"/>
      <c r="T119" s="70"/>
      <c r="AT119" s="13" t="s">
        <v>126</v>
      </c>
      <c r="AU119" s="13" t="s">
        <v>79</v>
      </c>
    </row>
    <row r="120" s="1" customFormat="1">
      <c r="B120" s="28"/>
      <c r="C120" s="29"/>
      <c r="D120" s="191" t="s">
        <v>128</v>
      </c>
      <c r="E120" s="29"/>
      <c r="F120" s="192" t="s">
        <v>179</v>
      </c>
      <c r="G120" s="29"/>
      <c r="H120" s="29"/>
      <c r="I120" s="29"/>
      <c r="J120" s="29"/>
      <c r="K120" s="29"/>
      <c r="L120" s="33"/>
      <c r="M120" s="193"/>
      <c r="N120" s="69"/>
      <c r="O120" s="69"/>
      <c r="P120" s="69"/>
      <c r="Q120" s="69"/>
      <c r="R120" s="69"/>
      <c r="S120" s="69"/>
      <c r="T120" s="70"/>
      <c r="AT120" s="13" t="s">
        <v>128</v>
      </c>
      <c r="AU120" s="13" t="s">
        <v>79</v>
      </c>
    </row>
    <row r="121" s="10" customFormat="1" ht="25.92" customHeight="1">
      <c r="B121" s="157"/>
      <c r="C121" s="158"/>
      <c r="D121" s="159" t="s">
        <v>71</v>
      </c>
      <c r="E121" s="160" t="s">
        <v>183</v>
      </c>
      <c r="F121" s="160" t="s">
        <v>184</v>
      </c>
      <c r="G121" s="158"/>
      <c r="H121" s="158"/>
      <c r="I121" s="158"/>
      <c r="J121" s="161">
        <f>BK121</f>
        <v>237423</v>
      </c>
      <c r="K121" s="158"/>
      <c r="L121" s="162"/>
      <c r="M121" s="163"/>
      <c r="N121" s="164"/>
      <c r="O121" s="164"/>
      <c r="P121" s="165">
        <f>SUM(P122:P160)</f>
        <v>0</v>
      </c>
      <c r="Q121" s="164"/>
      <c r="R121" s="165">
        <f>SUM(R122:R160)</f>
        <v>0</v>
      </c>
      <c r="S121" s="164"/>
      <c r="T121" s="166">
        <f>SUM(T122:T160)</f>
        <v>0</v>
      </c>
      <c r="AR121" s="167" t="s">
        <v>105</v>
      </c>
      <c r="AT121" s="168" t="s">
        <v>71</v>
      </c>
      <c r="AU121" s="168" t="s">
        <v>72</v>
      </c>
      <c r="AY121" s="167" t="s">
        <v>104</v>
      </c>
      <c r="BK121" s="169">
        <f>SUM(BK122:BK160)</f>
        <v>237423</v>
      </c>
    </row>
    <row r="122" s="1" customFormat="1" ht="78.75" customHeight="1">
      <c r="B122" s="28"/>
      <c r="C122" s="184" t="s">
        <v>185</v>
      </c>
      <c r="D122" s="184" t="s">
        <v>121</v>
      </c>
      <c r="E122" s="185" t="s">
        <v>186</v>
      </c>
      <c r="F122" s="186" t="s">
        <v>187</v>
      </c>
      <c r="G122" s="187" t="s">
        <v>111</v>
      </c>
      <c r="H122" s="188">
        <v>1</v>
      </c>
      <c r="I122" s="189">
        <v>469</v>
      </c>
      <c r="J122" s="189">
        <f>ROUND(I122*H122,2)</f>
        <v>469</v>
      </c>
      <c r="K122" s="186" t="s">
        <v>112</v>
      </c>
      <c r="L122" s="33"/>
      <c r="M122" s="67" t="s">
        <v>31</v>
      </c>
      <c r="N122" s="190" t="s">
        <v>43</v>
      </c>
      <c r="O122" s="181">
        <v>0</v>
      </c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AR122" s="13" t="s">
        <v>114</v>
      </c>
      <c r="AT122" s="13" t="s">
        <v>121</v>
      </c>
      <c r="AU122" s="13" t="s">
        <v>77</v>
      </c>
      <c r="AY122" s="13" t="s">
        <v>104</v>
      </c>
      <c r="BE122" s="183">
        <f>IF(N122="základní",J122,0)</f>
        <v>469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3" t="s">
        <v>77</v>
      </c>
      <c r="BK122" s="183">
        <f>ROUND(I122*H122,2)</f>
        <v>469</v>
      </c>
      <c r="BL122" s="13" t="s">
        <v>114</v>
      </c>
      <c r="BM122" s="13" t="s">
        <v>188</v>
      </c>
    </row>
    <row r="123" s="1" customFormat="1">
      <c r="B123" s="28"/>
      <c r="C123" s="29"/>
      <c r="D123" s="191" t="s">
        <v>126</v>
      </c>
      <c r="E123" s="29"/>
      <c r="F123" s="192" t="s">
        <v>189</v>
      </c>
      <c r="G123" s="29"/>
      <c r="H123" s="29"/>
      <c r="I123" s="29"/>
      <c r="J123" s="29"/>
      <c r="K123" s="29"/>
      <c r="L123" s="33"/>
      <c r="M123" s="193"/>
      <c r="N123" s="69"/>
      <c r="O123" s="69"/>
      <c r="P123" s="69"/>
      <c r="Q123" s="69"/>
      <c r="R123" s="69"/>
      <c r="S123" s="69"/>
      <c r="T123" s="70"/>
      <c r="AT123" s="13" t="s">
        <v>126</v>
      </c>
      <c r="AU123" s="13" t="s">
        <v>77</v>
      </c>
    </row>
    <row r="124" s="1" customFormat="1">
      <c r="B124" s="28"/>
      <c r="C124" s="29"/>
      <c r="D124" s="191" t="s">
        <v>128</v>
      </c>
      <c r="E124" s="29"/>
      <c r="F124" s="192" t="s">
        <v>190</v>
      </c>
      <c r="G124" s="29"/>
      <c r="H124" s="29"/>
      <c r="I124" s="29"/>
      <c r="J124" s="29"/>
      <c r="K124" s="29"/>
      <c r="L124" s="33"/>
      <c r="M124" s="193"/>
      <c r="N124" s="69"/>
      <c r="O124" s="69"/>
      <c r="P124" s="69"/>
      <c r="Q124" s="69"/>
      <c r="R124" s="69"/>
      <c r="S124" s="69"/>
      <c r="T124" s="70"/>
      <c r="AT124" s="13" t="s">
        <v>128</v>
      </c>
      <c r="AU124" s="13" t="s">
        <v>77</v>
      </c>
    </row>
    <row r="125" s="1" customFormat="1" ht="78.75" customHeight="1">
      <c r="B125" s="28"/>
      <c r="C125" s="184" t="s">
        <v>191</v>
      </c>
      <c r="D125" s="184" t="s">
        <v>121</v>
      </c>
      <c r="E125" s="185" t="s">
        <v>192</v>
      </c>
      <c r="F125" s="186" t="s">
        <v>193</v>
      </c>
      <c r="G125" s="187" t="s">
        <v>111</v>
      </c>
      <c r="H125" s="188">
        <v>1</v>
      </c>
      <c r="I125" s="189">
        <v>711</v>
      </c>
      <c r="J125" s="189">
        <f>ROUND(I125*H125,2)</f>
        <v>711</v>
      </c>
      <c r="K125" s="186" t="s">
        <v>112</v>
      </c>
      <c r="L125" s="33"/>
      <c r="M125" s="67" t="s">
        <v>31</v>
      </c>
      <c r="N125" s="190" t="s">
        <v>43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13" t="s">
        <v>114</v>
      </c>
      <c r="AT125" s="13" t="s">
        <v>121</v>
      </c>
      <c r="AU125" s="13" t="s">
        <v>77</v>
      </c>
      <c r="AY125" s="13" t="s">
        <v>104</v>
      </c>
      <c r="BE125" s="183">
        <f>IF(N125="základní",J125,0)</f>
        <v>711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3" t="s">
        <v>77</v>
      </c>
      <c r="BK125" s="183">
        <f>ROUND(I125*H125,2)</f>
        <v>711</v>
      </c>
      <c r="BL125" s="13" t="s">
        <v>114</v>
      </c>
      <c r="BM125" s="13" t="s">
        <v>194</v>
      </c>
    </row>
    <row r="126" s="1" customFormat="1">
      <c r="B126" s="28"/>
      <c r="C126" s="29"/>
      <c r="D126" s="191" t="s">
        <v>126</v>
      </c>
      <c r="E126" s="29"/>
      <c r="F126" s="192" t="s">
        <v>189</v>
      </c>
      <c r="G126" s="29"/>
      <c r="H126" s="29"/>
      <c r="I126" s="29"/>
      <c r="J126" s="29"/>
      <c r="K126" s="29"/>
      <c r="L126" s="33"/>
      <c r="M126" s="193"/>
      <c r="N126" s="69"/>
      <c r="O126" s="69"/>
      <c r="P126" s="69"/>
      <c r="Q126" s="69"/>
      <c r="R126" s="69"/>
      <c r="S126" s="69"/>
      <c r="T126" s="70"/>
      <c r="AT126" s="13" t="s">
        <v>126</v>
      </c>
      <c r="AU126" s="13" t="s">
        <v>77</v>
      </c>
    </row>
    <row r="127" s="1" customFormat="1">
      <c r="B127" s="28"/>
      <c r="C127" s="29"/>
      <c r="D127" s="191" t="s">
        <v>128</v>
      </c>
      <c r="E127" s="29"/>
      <c r="F127" s="192" t="s">
        <v>190</v>
      </c>
      <c r="G127" s="29"/>
      <c r="H127" s="29"/>
      <c r="I127" s="29"/>
      <c r="J127" s="29"/>
      <c r="K127" s="29"/>
      <c r="L127" s="33"/>
      <c r="M127" s="193"/>
      <c r="N127" s="69"/>
      <c r="O127" s="69"/>
      <c r="P127" s="69"/>
      <c r="Q127" s="69"/>
      <c r="R127" s="69"/>
      <c r="S127" s="69"/>
      <c r="T127" s="70"/>
      <c r="AT127" s="13" t="s">
        <v>128</v>
      </c>
      <c r="AU127" s="13" t="s">
        <v>77</v>
      </c>
    </row>
    <row r="128" s="1" customFormat="1" ht="78.75" customHeight="1">
      <c r="B128" s="28"/>
      <c r="C128" s="184" t="s">
        <v>7</v>
      </c>
      <c r="D128" s="184" t="s">
        <v>121</v>
      </c>
      <c r="E128" s="185" t="s">
        <v>195</v>
      </c>
      <c r="F128" s="186" t="s">
        <v>196</v>
      </c>
      <c r="G128" s="187" t="s">
        <v>111</v>
      </c>
      <c r="H128" s="188">
        <v>1</v>
      </c>
      <c r="I128" s="189">
        <v>953</v>
      </c>
      <c r="J128" s="189">
        <f>ROUND(I128*H128,2)</f>
        <v>953</v>
      </c>
      <c r="K128" s="186" t="s">
        <v>112</v>
      </c>
      <c r="L128" s="33"/>
      <c r="M128" s="67" t="s">
        <v>31</v>
      </c>
      <c r="N128" s="190" t="s">
        <v>43</v>
      </c>
      <c r="O128" s="181">
        <v>0</v>
      </c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AR128" s="13" t="s">
        <v>114</v>
      </c>
      <c r="AT128" s="13" t="s">
        <v>121</v>
      </c>
      <c r="AU128" s="13" t="s">
        <v>77</v>
      </c>
      <c r="AY128" s="13" t="s">
        <v>104</v>
      </c>
      <c r="BE128" s="183">
        <f>IF(N128="základní",J128,0)</f>
        <v>953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77</v>
      </c>
      <c r="BK128" s="183">
        <f>ROUND(I128*H128,2)</f>
        <v>953</v>
      </c>
      <c r="BL128" s="13" t="s">
        <v>114</v>
      </c>
      <c r="BM128" s="13" t="s">
        <v>197</v>
      </c>
    </row>
    <row r="129" s="1" customFormat="1">
      <c r="B129" s="28"/>
      <c r="C129" s="29"/>
      <c r="D129" s="191" t="s">
        <v>126</v>
      </c>
      <c r="E129" s="29"/>
      <c r="F129" s="192" t="s">
        <v>189</v>
      </c>
      <c r="G129" s="29"/>
      <c r="H129" s="29"/>
      <c r="I129" s="29"/>
      <c r="J129" s="29"/>
      <c r="K129" s="29"/>
      <c r="L129" s="33"/>
      <c r="M129" s="193"/>
      <c r="N129" s="69"/>
      <c r="O129" s="69"/>
      <c r="P129" s="69"/>
      <c r="Q129" s="69"/>
      <c r="R129" s="69"/>
      <c r="S129" s="69"/>
      <c r="T129" s="70"/>
      <c r="AT129" s="13" t="s">
        <v>126</v>
      </c>
      <c r="AU129" s="13" t="s">
        <v>77</v>
      </c>
    </row>
    <row r="130" s="1" customFormat="1">
      <c r="B130" s="28"/>
      <c r="C130" s="29"/>
      <c r="D130" s="191" t="s">
        <v>128</v>
      </c>
      <c r="E130" s="29"/>
      <c r="F130" s="192" t="s">
        <v>190</v>
      </c>
      <c r="G130" s="29"/>
      <c r="H130" s="29"/>
      <c r="I130" s="29"/>
      <c r="J130" s="29"/>
      <c r="K130" s="29"/>
      <c r="L130" s="33"/>
      <c r="M130" s="193"/>
      <c r="N130" s="69"/>
      <c r="O130" s="69"/>
      <c r="P130" s="69"/>
      <c r="Q130" s="69"/>
      <c r="R130" s="69"/>
      <c r="S130" s="69"/>
      <c r="T130" s="70"/>
      <c r="AT130" s="13" t="s">
        <v>128</v>
      </c>
      <c r="AU130" s="13" t="s">
        <v>77</v>
      </c>
    </row>
    <row r="131" s="1" customFormat="1" ht="78.75" customHeight="1">
      <c r="B131" s="28"/>
      <c r="C131" s="184" t="s">
        <v>198</v>
      </c>
      <c r="D131" s="184" t="s">
        <v>121</v>
      </c>
      <c r="E131" s="185" t="s">
        <v>199</v>
      </c>
      <c r="F131" s="186" t="s">
        <v>200</v>
      </c>
      <c r="G131" s="187" t="s">
        <v>111</v>
      </c>
      <c r="H131" s="188">
        <v>1</v>
      </c>
      <c r="I131" s="189">
        <v>1200</v>
      </c>
      <c r="J131" s="189">
        <f>ROUND(I131*H131,2)</f>
        <v>1200</v>
      </c>
      <c r="K131" s="186" t="s">
        <v>112</v>
      </c>
      <c r="L131" s="33"/>
      <c r="M131" s="67" t="s">
        <v>31</v>
      </c>
      <c r="N131" s="190" t="s">
        <v>43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AR131" s="13" t="s">
        <v>114</v>
      </c>
      <c r="AT131" s="13" t="s">
        <v>121</v>
      </c>
      <c r="AU131" s="13" t="s">
        <v>77</v>
      </c>
      <c r="AY131" s="13" t="s">
        <v>104</v>
      </c>
      <c r="BE131" s="183">
        <f>IF(N131="základní",J131,0)</f>
        <v>1200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3" t="s">
        <v>77</v>
      </c>
      <c r="BK131" s="183">
        <f>ROUND(I131*H131,2)</f>
        <v>1200</v>
      </c>
      <c r="BL131" s="13" t="s">
        <v>114</v>
      </c>
      <c r="BM131" s="13" t="s">
        <v>201</v>
      </c>
    </row>
    <row r="132" s="1" customFormat="1">
      <c r="B132" s="28"/>
      <c r="C132" s="29"/>
      <c r="D132" s="191" t="s">
        <v>126</v>
      </c>
      <c r="E132" s="29"/>
      <c r="F132" s="192" t="s">
        <v>189</v>
      </c>
      <c r="G132" s="29"/>
      <c r="H132" s="29"/>
      <c r="I132" s="29"/>
      <c r="J132" s="29"/>
      <c r="K132" s="29"/>
      <c r="L132" s="33"/>
      <c r="M132" s="193"/>
      <c r="N132" s="69"/>
      <c r="O132" s="69"/>
      <c r="P132" s="69"/>
      <c r="Q132" s="69"/>
      <c r="R132" s="69"/>
      <c r="S132" s="69"/>
      <c r="T132" s="70"/>
      <c r="AT132" s="13" t="s">
        <v>126</v>
      </c>
      <c r="AU132" s="13" t="s">
        <v>77</v>
      </c>
    </row>
    <row r="133" s="1" customFormat="1">
      <c r="B133" s="28"/>
      <c r="C133" s="29"/>
      <c r="D133" s="191" t="s">
        <v>128</v>
      </c>
      <c r="E133" s="29"/>
      <c r="F133" s="192" t="s">
        <v>190</v>
      </c>
      <c r="G133" s="29"/>
      <c r="H133" s="29"/>
      <c r="I133" s="29"/>
      <c r="J133" s="29"/>
      <c r="K133" s="29"/>
      <c r="L133" s="33"/>
      <c r="M133" s="193"/>
      <c r="N133" s="69"/>
      <c r="O133" s="69"/>
      <c r="P133" s="69"/>
      <c r="Q133" s="69"/>
      <c r="R133" s="69"/>
      <c r="S133" s="69"/>
      <c r="T133" s="70"/>
      <c r="AT133" s="13" t="s">
        <v>128</v>
      </c>
      <c r="AU133" s="13" t="s">
        <v>77</v>
      </c>
    </row>
    <row r="134" s="1" customFormat="1" ht="78.75" customHeight="1">
      <c r="B134" s="28"/>
      <c r="C134" s="184" t="s">
        <v>202</v>
      </c>
      <c r="D134" s="184" t="s">
        <v>121</v>
      </c>
      <c r="E134" s="185" t="s">
        <v>203</v>
      </c>
      <c r="F134" s="186" t="s">
        <v>204</v>
      </c>
      <c r="G134" s="187" t="s">
        <v>111</v>
      </c>
      <c r="H134" s="188">
        <v>1</v>
      </c>
      <c r="I134" s="189">
        <v>1440</v>
      </c>
      <c r="J134" s="189">
        <f>ROUND(I134*H134,2)</f>
        <v>1440</v>
      </c>
      <c r="K134" s="186" t="s">
        <v>112</v>
      </c>
      <c r="L134" s="33"/>
      <c r="M134" s="67" t="s">
        <v>31</v>
      </c>
      <c r="N134" s="190" t="s">
        <v>43</v>
      </c>
      <c r="O134" s="181">
        <v>0</v>
      </c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AR134" s="13" t="s">
        <v>114</v>
      </c>
      <c r="AT134" s="13" t="s">
        <v>121</v>
      </c>
      <c r="AU134" s="13" t="s">
        <v>77</v>
      </c>
      <c r="AY134" s="13" t="s">
        <v>104</v>
      </c>
      <c r="BE134" s="183">
        <f>IF(N134="základní",J134,0)</f>
        <v>1440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3" t="s">
        <v>77</v>
      </c>
      <c r="BK134" s="183">
        <f>ROUND(I134*H134,2)</f>
        <v>1440</v>
      </c>
      <c r="BL134" s="13" t="s">
        <v>114</v>
      </c>
      <c r="BM134" s="13" t="s">
        <v>205</v>
      </c>
    </row>
    <row r="135" s="1" customFormat="1">
      <c r="B135" s="28"/>
      <c r="C135" s="29"/>
      <c r="D135" s="191" t="s">
        <v>126</v>
      </c>
      <c r="E135" s="29"/>
      <c r="F135" s="192" t="s">
        <v>189</v>
      </c>
      <c r="G135" s="29"/>
      <c r="H135" s="29"/>
      <c r="I135" s="29"/>
      <c r="J135" s="29"/>
      <c r="K135" s="29"/>
      <c r="L135" s="33"/>
      <c r="M135" s="193"/>
      <c r="N135" s="69"/>
      <c r="O135" s="69"/>
      <c r="P135" s="69"/>
      <c r="Q135" s="69"/>
      <c r="R135" s="69"/>
      <c r="S135" s="69"/>
      <c r="T135" s="70"/>
      <c r="AT135" s="13" t="s">
        <v>126</v>
      </c>
      <c r="AU135" s="13" t="s">
        <v>77</v>
      </c>
    </row>
    <row r="136" s="1" customFormat="1">
      <c r="B136" s="28"/>
      <c r="C136" s="29"/>
      <c r="D136" s="191" t="s">
        <v>128</v>
      </c>
      <c r="E136" s="29"/>
      <c r="F136" s="192" t="s">
        <v>190</v>
      </c>
      <c r="G136" s="29"/>
      <c r="H136" s="29"/>
      <c r="I136" s="29"/>
      <c r="J136" s="29"/>
      <c r="K136" s="29"/>
      <c r="L136" s="33"/>
      <c r="M136" s="193"/>
      <c r="N136" s="69"/>
      <c r="O136" s="69"/>
      <c r="P136" s="69"/>
      <c r="Q136" s="69"/>
      <c r="R136" s="69"/>
      <c r="S136" s="69"/>
      <c r="T136" s="70"/>
      <c r="AT136" s="13" t="s">
        <v>128</v>
      </c>
      <c r="AU136" s="13" t="s">
        <v>77</v>
      </c>
    </row>
    <row r="137" s="1" customFormat="1" ht="78.75" customHeight="1">
      <c r="B137" s="28"/>
      <c r="C137" s="184" t="s">
        <v>206</v>
      </c>
      <c r="D137" s="184" t="s">
        <v>121</v>
      </c>
      <c r="E137" s="185" t="s">
        <v>207</v>
      </c>
      <c r="F137" s="186" t="s">
        <v>208</v>
      </c>
      <c r="G137" s="187" t="s">
        <v>111</v>
      </c>
      <c r="H137" s="188">
        <v>1</v>
      </c>
      <c r="I137" s="189">
        <v>2040</v>
      </c>
      <c r="J137" s="189">
        <f>ROUND(I137*H137,2)</f>
        <v>2040</v>
      </c>
      <c r="K137" s="186" t="s">
        <v>112</v>
      </c>
      <c r="L137" s="33"/>
      <c r="M137" s="67" t="s">
        <v>31</v>
      </c>
      <c r="N137" s="190" t="s">
        <v>43</v>
      </c>
      <c r="O137" s="181">
        <v>0</v>
      </c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AR137" s="13" t="s">
        <v>114</v>
      </c>
      <c r="AT137" s="13" t="s">
        <v>121</v>
      </c>
      <c r="AU137" s="13" t="s">
        <v>77</v>
      </c>
      <c r="AY137" s="13" t="s">
        <v>104</v>
      </c>
      <c r="BE137" s="183">
        <f>IF(N137="základní",J137,0)</f>
        <v>2040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3" t="s">
        <v>77</v>
      </c>
      <c r="BK137" s="183">
        <f>ROUND(I137*H137,2)</f>
        <v>2040</v>
      </c>
      <c r="BL137" s="13" t="s">
        <v>114</v>
      </c>
      <c r="BM137" s="13" t="s">
        <v>209</v>
      </c>
    </row>
    <row r="138" s="1" customFormat="1">
      <c r="B138" s="28"/>
      <c r="C138" s="29"/>
      <c r="D138" s="191" t="s">
        <v>126</v>
      </c>
      <c r="E138" s="29"/>
      <c r="F138" s="192" t="s">
        <v>189</v>
      </c>
      <c r="G138" s="29"/>
      <c r="H138" s="29"/>
      <c r="I138" s="29"/>
      <c r="J138" s="29"/>
      <c r="K138" s="29"/>
      <c r="L138" s="33"/>
      <c r="M138" s="193"/>
      <c r="N138" s="69"/>
      <c r="O138" s="69"/>
      <c r="P138" s="69"/>
      <c r="Q138" s="69"/>
      <c r="R138" s="69"/>
      <c r="S138" s="69"/>
      <c r="T138" s="70"/>
      <c r="AT138" s="13" t="s">
        <v>126</v>
      </c>
      <c r="AU138" s="13" t="s">
        <v>77</v>
      </c>
    </row>
    <row r="139" s="1" customFormat="1">
      <c r="B139" s="28"/>
      <c r="C139" s="29"/>
      <c r="D139" s="191" t="s">
        <v>128</v>
      </c>
      <c r="E139" s="29"/>
      <c r="F139" s="192" t="s">
        <v>190</v>
      </c>
      <c r="G139" s="29"/>
      <c r="H139" s="29"/>
      <c r="I139" s="29"/>
      <c r="J139" s="29"/>
      <c r="K139" s="29"/>
      <c r="L139" s="33"/>
      <c r="M139" s="193"/>
      <c r="N139" s="69"/>
      <c r="O139" s="69"/>
      <c r="P139" s="69"/>
      <c r="Q139" s="69"/>
      <c r="R139" s="69"/>
      <c r="S139" s="69"/>
      <c r="T139" s="70"/>
      <c r="AT139" s="13" t="s">
        <v>128</v>
      </c>
      <c r="AU139" s="13" t="s">
        <v>77</v>
      </c>
    </row>
    <row r="140" s="1" customFormat="1" ht="78.75" customHeight="1">
      <c r="B140" s="28"/>
      <c r="C140" s="184" t="s">
        <v>210</v>
      </c>
      <c r="D140" s="184" t="s">
        <v>121</v>
      </c>
      <c r="E140" s="185" t="s">
        <v>211</v>
      </c>
      <c r="F140" s="186" t="s">
        <v>212</v>
      </c>
      <c r="G140" s="187" t="s">
        <v>111</v>
      </c>
      <c r="H140" s="188">
        <v>1</v>
      </c>
      <c r="I140" s="189">
        <v>2650</v>
      </c>
      <c r="J140" s="189">
        <f>ROUND(I140*H140,2)</f>
        <v>2650</v>
      </c>
      <c r="K140" s="186" t="s">
        <v>112</v>
      </c>
      <c r="L140" s="33"/>
      <c r="M140" s="67" t="s">
        <v>31</v>
      </c>
      <c r="N140" s="190" t="s">
        <v>43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13" t="s">
        <v>114</v>
      </c>
      <c r="AT140" s="13" t="s">
        <v>121</v>
      </c>
      <c r="AU140" s="13" t="s">
        <v>77</v>
      </c>
      <c r="AY140" s="13" t="s">
        <v>104</v>
      </c>
      <c r="BE140" s="183">
        <f>IF(N140="základní",J140,0)</f>
        <v>2650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77</v>
      </c>
      <c r="BK140" s="183">
        <f>ROUND(I140*H140,2)</f>
        <v>2650</v>
      </c>
      <c r="BL140" s="13" t="s">
        <v>114</v>
      </c>
      <c r="BM140" s="13" t="s">
        <v>213</v>
      </c>
    </row>
    <row r="141" s="1" customFormat="1">
      <c r="B141" s="28"/>
      <c r="C141" s="29"/>
      <c r="D141" s="191" t="s">
        <v>126</v>
      </c>
      <c r="E141" s="29"/>
      <c r="F141" s="192" t="s">
        <v>189</v>
      </c>
      <c r="G141" s="29"/>
      <c r="H141" s="29"/>
      <c r="I141" s="29"/>
      <c r="J141" s="29"/>
      <c r="K141" s="29"/>
      <c r="L141" s="33"/>
      <c r="M141" s="193"/>
      <c r="N141" s="69"/>
      <c r="O141" s="69"/>
      <c r="P141" s="69"/>
      <c r="Q141" s="69"/>
      <c r="R141" s="69"/>
      <c r="S141" s="69"/>
      <c r="T141" s="70"/>
      <c r="AT141" s="13" t="s">
        <v>126</v>
      </c>
      <c r="AU141" s="13" t="s">
        <v>77</v>
      </c>
    </row>
    <row r="142" s="1" customFormat="1">
      <c r="B142" s="28"/>
      <c r="C142" s="29"/>
      <c r="D142" s="191" t="s">
        <v>128</v>
      </c>
      <c r="E142" s="29"/>
      <c r="F142" s="192" t="s">
        <v>190</v>
      </c>
      <c r="G142" s="29"/>
      <c r="H142" s="29"/>
      <c r="I142" s="29"/>
      <c r="J142" s="29"/>
      <c r="K142" s="29"/>
      <c r="L142" s="33"/>
      <c r="M142" s="193"/>
      <c r="N142" s="69"/>
      <c r="O142" s="69"/>
      <c r="P142" s="69"/>
      <c r="Q142" s="69"/>
      <c r="R142" s="69"/>
      <c r="S142" s="69"/>
      <c r="T142" s="70"/>
      <c r="AT142" s="13" t="s">
        <v>128</v>
      </c>
      <c r="AU142" s="13" t="s">
        <v>77</v>
      </c>
    </row>
    <row r="143" s="1" customFormat="1" ht="78.75" customHeight="1">
      <c r="B143" s="28"/>
      <c r="C143" s="184" t="s">
        <v>214</v>
      </c>
      <c r="D143" s="184" t="s">
        <v>121</v>
      </c>
      <c r="E143" s="185" t="s">
        <v>215</v>
      </c>
      <c r="F143" s="186" t="s">
        <v>216</v>
      </c>
      <c r="G143" s="187" t="s">
        <v>111</v>
      </c>
      <c r="H143" s="188">
        <v>1</v>
      </c>
      <c r="I143" s="189">
        <v>3570</v>
      </c>
      <c r="J143" s="189">
        <f>ROUND(I143*H143,2)</f>
        <v>3570</v>
      </c>
      <c r="K143" s="186" t="s">
        <v>112</v>
      </c>
      <c r="L143" s="33"/>
      <c r="M143" s="67" t="s">
        <v>31</v>
      </c>
      <c r="N143" s="190" t="s">
        <v>43</v>
      </c>
      <c r="O143" s="181">
        <v>0</v>
      </c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3" t="s">
        <v>114</v>
      </c>
      <c r="AT143" s="13" t="s">
        <v>121</v>
      </c>
      <c r="AU143" s="13" t="s">
        <v>77</v>
      </c>
      <c r="AY143" s="13" t="s">
        <v>104</v>
      </c>
      <c r="BE143" s="183">
        <f>IF(N143="základní",J143,0)</f>
        <v>3570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77</v>
      </c>
      <c r="BK143" s="183">
        <f>ROUND(I143*H143,2)</f>
        <v>3570</v>
      </c>
      <c r="BL143" s="13" t="s">
        <v>114</v>
      </c>
      <c r="BM143" s="13" t="s">
        <v>217</v>
      </c>
    </row>
    <row r="144" s="1" customFormat="1">
      <c r="B144" s="28"/>
      <c r="C144" s="29"/>
      <c r="D144" s="191" t="s">
        <v>126</v>
      </c>
      <c r="E144" s="29"/>
      <c r="F144" s="192" t="s">
        <v>189</v>
      </c>
      <c r="G144" s="29"/>
      <c r="H144" s="29"/>
      <c r="I144" s="29"/>
      <c r="J144" s="29"/>
      <c r="K144" s="29"/>
      <c r="L144" s="33"/>
      <c r="M144" s="193"/>
      <c r="N144" s="69"/>
      <c r="O144" s="69"/>
      <c r="P144" s="69"/>
      <c r="Q144" s="69"/>
      <c r="R144" s="69"/>
      <c r="S144" s="69"/>
      <c r="T144" s="70"/>
      <c r="AT144" s="13" t="s">
        <v>126</v>
      </c>
      <c r="AU144" s="13" t="s">
        <v>77</v>
      </c>
    </row>
    <row r="145" s="1" customFormat="1">
      <c r="B145" s="28"/>
      <c r="C145" s="29"/>
      <c r="D145" s="191" t="s">
        <v>128</v>
      </c>
      <c r="E145" s="29"/>
      <c r="F145" s="192" t="s">
        <v>190</v>
      </c>
      <c r="G145" s="29"/>
      <c r="H145" s="29"/>
      <c r="I145" s="29"/>
      <c r="J145" s="29"/>
      <c r="K145" s="29"/>
      <c r="L145" s="33"/>
      <c r="M145" s="193"/>
      <c r="N145" s="69"/>
      <c r="O145" s="69"/>
      <c r="P145" s="69"/>
      <c r="Q145" s="69"/>
      <c r="R145" s="69"/>
      <c r="S145" s="69"/>
      <c r="T145" s="70"/>
      <c r="AT145" s="13" t="s">
        <v>128</v>
      </c>
      <c r="AU145" s="13" t="s">
        <v>77</v>
      </c>
    </row>
    <row r="146" s="1" customFormat="1" ht="78.75" customHeight="1">
      <c r="B146" s="28"/>
      <c r="C146" s="184" t="s">
        <v>218</v>
      </c>
      <c r="D146" s="184" t="s">
        <v>121</v>
      </c>
      <c r="E146" s="185" t="s">
        <v>219</v>
      </c>
      <c r="F146" s="186" t="s">
        <v>220</v>
      </c>
      <c r="G146" s="187" t="s">
        <v>111</v>
      </c>
      <c r="H146" s="188">
        <v>1</v>
      </c>
      <c r="I146" s="189">
        <v>4170</v>
      </c>
      <c r="J146" s="189">
        <f>ROUND(I146*H146,2)</f>
        <v>4170</v>
      </c>
      <c r="K146" s="186" t="s">
        <v>112</v>
      </c>
      <c r="L146" s="33"/>
      <c r="M146" s="67" t="s">
        <v>31</v>
      </c>
      <c r="N146" s="190" t="s">
        <v>43</v>
      </c>
      <c r="O146" s="181">
        <v>0</v>
      </c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13" t="s">
        <v>114</v>
      </c>
      <c r="AT146" s="13" t="s">
        <v>121</v>
      </c>
      <c r="AU146" s="13" t="s">
        <v>77</v>
      </c>
      <c r="AY146" s="13" t="s">
        <v>104</v>
      </c>
      <c r="BE146" s="183">
        <f>IF(N146="základní",J146,0)</f>
        <v>4170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3" t="s">
        <v>77</v>
      </c>
      <c r="BK146" s="183">
        <f>ROUND(I146*H146,2)</f>
        <v>4170</v>
      </c>
      <c r="BL146" s="13" t="s">
        <v>114</v>
      </c>
      <c r="BM146" s="13" t="s">
        <v>221</v>
      </c>
    </row>
    <row r="147" s="1" customFormat="1">
      <c r="B147" s="28"/>
      <c r="C147" s="29"/>
      <c r="D147" s="191" t="s">
        <v>126</v>
      </c>
      <c r="E147" s="29"/>
      <c r="F147" s="192" t="s">
        <v>189</v>
      </c>
      <c r="G147" s="29"/>
      <c r="H147" s="29"/>
      <c r="I147" s="29"/>
      <c r="J147" s="29"/>
      <c r="K147" s="29"/>
      <c r="L147" s="33"/>
      <c r="M147" s="193"/>
      <c r="N147" s="69"/>
      <c r="O147" s="69"/>
      <c r="P147" s="69"/>
      <c r="Q147" s="69"/>
      <c r="R147" s="69"/>
      <c r="S147" s="69"/>
      <c r="T147" s="70"/>
      <c r="AT147" s="13" t="s">
        <v>126</v>
      </c>
      <c r="AU147" s="13" t="s">
        <v>77</v>
      </c>
    </row>
    <row r="148" s="1" customFormat="1">
      <c r="B148" s="28"/>
      <c r="C148" s="29"/>
      <c r="D148" s="191" t="s">
        <v>128</v>
      </c>
      <c r="E148" s="29"/>
      <c r="F148" s="192" t="s">
        <v>190</v>
      </c>
      <c r="G148" s="29"/>
      <c r="H148" s="29"/>
      <c r="I148" s="29"/>
      <c r="J148" s="29"/>
      <c r="K148" s="29"/>
      <c r="L148" s="33"/>
      <c r="M148" s="193"/>
      <c r="N148" s="69"/>
      <c r="O148" s="69"/>
      <c r="P148" s="69"/>
      <c r="Q148" s="69"/>
      <c r="R148" s="69"/>
      <c r="S148" s="69"/>
      <c r="T148" s="70"/>
      <c r="AT148" s="13" t="s">
        <v>128</v>
      </c>
      <c r="AU148" s="13" t="s">
        <v>77</v>
      </c>
    </row>
    <row r="149" s="1" customFormat="1" ht="33.75" customHeight="1">
      <c r="B149" s="28"/>
      <c r="C149" s="184" t="s">
        <v>222</v>
      </c>
      <c r="D149" s="184" t="s">
        <v>121</v>
      </c>
      <c r="E149" s="185" t="s">
        <v>223</v>
      </c>
      <c r="F149" s="186" t="s">
        <v>224</v>
      </c>
      <c r="G149" s="187" t="s">
        <v>225</v>
      </c>
      <c r="H149" s="188">
        <v>1</v>
      </c>
      <c r="I149" s="189">
        <v>3420</v>
      </c>
      <c r="J149" s="189">
        <f>ROUND(I149*H149,2)</f>
        <v>3420</v>
      </c>
      <c r="K149" s="186" t="s">
        <v>112</v>
      </c>
      <c r="L149" s="33"/>
      <c r="M149" s="67" t="s">
        <v>31</v>
      </c>
      <c r="N149" s="190" t="s">
        <v>43</v>
      </c>
      <c r="O149" s="181">
        <v>0</v>
      </c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AR149" s="13" t="s">
        <v>114</v>
      </c>
      <c r="AT149" s="13" t="s">
        <v>121</v>
      </c>
      <c r="AU149" s="13" t="s">
        <v>77</v>
      </c>
      <c r="AY149" s="13" t="s">
        <v>104</v>
      </c>
      <c r="BE149" s="183">
        <f>IF(N149="základní",J149,0)</f>
        <v>3420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3" t="s">
        <v>77</v>
      </c>
      <c r="BK149" s="183">
        <f>ROUND(I149*H149,2)</f>
        <v>3420</v>
      </c>
      <c r="BL149" s="13" t="s">
        <v>114</v>
      </c>
      <c r="BM149" s="13" t="s">
        <v>226</v>
      </c>
    </row>
    <row r="150" s="1" customFormat="1">
      <c r="B150" s="28"/>
      <c r="C150" s="29"/>
      <c r="D150" s="191" t="s">
        <v>126</v>
      </c>
      <c r="E150" s="29"/>
      <c r="F150" s="192" t="s">
        <v>227</v>
      </c>
      <c r="G150" s="29"/>
      <c r="H150" s="29"/>
      <c r="I150" s="29"/>
      <c r="J150" s="29"/>
      <c r="K150" s="29"/>
      <c r="L150" s="33"/>
      <c r="M150" s="193"/>
      <c r="N150" s="69"/>
      <c r="O150" s="69"/>
      <c r="P150" s="69"/>
      <c r="Q150" s="69"/>
      <c r="R150" s="69"/>
      <c r="S150" s="69"/>
      <c r="T150" s="70"/>
      <c r="AT150" s="13" t="s">
        <v>126</v>
      </c>
      <c r="AU150" s="13" t="s">
        <v>77</v>
      </c>
    </row>
    <row r="151" s="1" customFormat="1" ht="33.75" customHeight="1">
      <c r="B151" s="28"/>
      <c r="C151" s="184" t="s">
        <v>228</v>
      </c>
      <c r="D151" s="184" t="s">
        <v>121</v>
      </c>
      <c r="E151" s="185" t="s">
        <v>229</v>
      </c>
      <c r="F151" s="186" t="s">
        <v>230</v>
      </c>
      <c r="G151" s="187" t="s">
        <v>225</v>
      </c>
      <c r="H151" s="188">
        <v>1</v>
      </c>
      <c r="I151" s="189">
        <v>7500</v>
      </c>
      <c r="J151" s="189">
        <f>ROUND(I151*H151,2)</f>
        <v>7500</v>
      </c>
      <c r="K151" s="186" t="s">
        <v>112</v>
      </c>
      <c r="L151" s="33"/>
      <c r="M151" s="67" t="s">
        <v>31</v>
      </c>
      <c r="N151" s="190" t="s">
        <v>43</v>
      </c>
      <c r="O151" s="181">
        <v>0</v>
      </c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AR151" s="13" t="s">
        <v>114</v>
      </c>
      <c r="AT151" s="13" t="s">
        <v>121</v>
      </c>
      <c r="AU151" s="13" t="s">
        <v>77</v>
      </c>
      <c r="AY151" s="13" t="s">
        <v>104</v>
      </c>
      <c r="BE151" s="183">
        <f>IF(N151="základní",J151,0)</f>
        <v>7500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3" t="s">
        <v>77</v>
      </c>
      <c r="BK151" s="183">
        <f>ROUND(I151*H151,2)</f>
        <v>7500</v>
      </c>
      <c r="BL151" s="13" t="s">
        <v>114</v>
      </c>
      <c r="BM151" s="13" t="s">
        <v>231</v>
      </c>
    </row>
    <row r="152" s="1" customFormat="1">
      <c r="B152" s="28"/>
      <c r="C152" s="29"/>
      <c r="D152" s="191" t="s">
        <v>126</v>
      </c>
      <c r="E152" s="29"/>
      <c r="F152" s="192" t="s">
        <v>227</v>
      </c>
      <c r="G152" s="29"/>
      <c r="H152" s="29"/>
      <c r="I152" s="29"/>
      <c r="J152" s="29"/>
      <c r="K152" s="29"/>
      <c r="L152" s="33"/>
      <c r="M152" s="193"/>
      <c r="N152" s="69"/>
      <c r="O152" s="69"/>
      <c r="P152" s="69"/>
      <c r="Q152" s="69"/>
      <c r="R152" s="69"/>
      <c r="S152" s="69"/>
      <c r="T152" s="70"/>
      <c r="AT152" s="13" t="s">
        <v>126</v>
      </c>
      <c r="AU152" s="13" t="s">
        <v>77</v>
      </c>
    </row>
    <row r="153" s="1" customFormat="1" ht="33.75" customHeight="1">
      <c r="B153" s="28"/>
      <c r="C153" s="184" t="s">
        <v>232</v>
      </c>
      <c r="D153" s="184" t="s">
        <v>121</v>
      </c>
      <c r="E153" s="185" t="s">
        <v>233</v>
      </c>
      <c r="F153" s="186" t="s">
        <v>234</v>
      </c>
      <c r="G153" s="187" t="s">
        <v>225</v>
      </c>
      <c r="H153" s="188">
        <v>1</v>
      </c>
      <c r="I153" s="189">
        <v>11600</v>
      </c>
      <c r="J153" s="189">
        <f>ROUND(I153*H153,2)</f>
        <v>11600</v>
      </c>
      <c r="K153" s="186" t="s">
        <v>112</v>
      </c>
      <c r="L153" s="33"/>
      <c r="M153" s="67" t="s">
        <v>31</v>
      </c>
      <c r="N153" s="190" t="s">
        <v>43</v>
      </c>
      <c r="O153" s="181">
        <v>0</v>
      </c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AR153" s="13" t="s">
        <v>114</v>
      </c>
      <c r="AT153" s="13" t="s">
        <v>121</v>
      </c>
      <c r="AU153" s="13" t="s">
        <v>77</v>
      </c>
      <c r="AY153" s="13" t="s">
        <v>104</v>
      </c>
      <c r="BE153" s="183">
        <f>IF(N153="základní",J153,0)</f>
        <v>11600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3" t="s">
        <v>77</v>
      </c>
      <c r="BK153" s="183">
        <f>ROUND(I153*H153,2)</f>
        <v>11600</v>
      </c>
      <c r="BL153" s="13" t="s">
        <v>114</v>
      </c>
      <c r="BM153" s="13" t="s">
        <v>235</v>
      </c>
    </row>
    <row r="154" s="1" customFormat="1">
      <c r="B154" s="28"/>
      <c r="C154" s="29"/>
      <c r="D154" s="191" t="s">
        <v>126</v>
      </c>
      <c r="E154" s="29"/>
      <c r="F154" s="192" t="s">
        <v>227</v>
      </c>
      <c r="G154" s="29"/>
      <c r="H154" s="29"/>
      <c r="I154" s="29"/>
      <c r="J154" s="29"/>
      <c r="K154" s="29"/>
      <c r="L154" s="33"/>
      <c r="M154" s="193"/>
      <c r="N154" s="69"/>
      <c r="O154" s="69"/>
      <c r="P154" s="69"/>
      <c r="Q154" s="69"/>
      <c r="R154" s="69"/>
      <c r="S154" s="69"/>
      <c r="T154" s="70"/>
      <c r="AT154" s="13" t="s">
        <v>126</v>
      </c>
      <c r="AU154" s="13" t="s">
        <v>77</v>
      </c>
    </row>
    <row r="155" s="1" customFormat="1" ht="33.75" customHeight="1">
      <c r="B155" s="28"/>
      <c r="C155" s="184" t="s">
        <v>236</v>
      </c>
      <c r="D155" s="184" t="s">
        <v>121</v>
      </c>
      <c r="E155" s="185" t="s">
        <v>237</v>
      </c>
      <c r="F155" s="186" t="s">
        <v>238</v>
      </c>
      <c r="G155" s="187" t="s">
        <v>225</v>
      </c>
      <c r="H155" s="188">
        <v>1</v>
      </c>
      <c r="I155" s="189">
        <v>29600</v>
      </c>
      <c r="J155" s="189">
        <f>ROUND(I155*H155,2)</f>
        <v>29600</v>
      </c>
      <c r="K155" s="186" t="s">
        <v>112</v>
      </c>
      <c r="L155" s="33"/>
      <c r="M155" s="67" t="s">
        <v>31</v>
      </c>
      <c r="N155" s="190" t="s">
        <v>43</v>
      </c>
      <c r="O155" s="181">
        <v>0</v>
      </c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AR155" s="13" t="s">
        <v>114</v>
      </c>
      <c r="AT155" s="13" t="s">
        <v>121</v>
      </c>
      <c r="AU155" s="13" t="s">
        <v>77</v>
      </c>
      <c r="AY155" s="13" t="s">
        <v>104</v>
      </c>
      <c r="BE155" s="183">
        <f>IF(N155="základní",J155,0)</f>
        <v>29600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77</v>
      </c>
      <c r="BK155" s="183">
        <f>ROUND(I155*H155,2)</f>
        <v>29600</v>
      </c>
      <c r="BL155" s="13" t="s">
        <v>114</v>
      </c>
      <c r="BM155" s="13" t="s">
        <v>239</v>
      </c>
    </row>
    <row r="156" s="1" customFormat="1">
      <c r="B156" s="28"/>
      <c r="C156" s="29"/>
      <c r="D156" s="191" t="s">
        <v>126</v>
      </c>
      <c r="E156" s="29"/>
      <c r="F156" s="192" t="s">
        <v>227</v>
      </c>
      <c r="G156" s="29"/>
      <c r="H156" s="29"/>
      <c r="I156" s="29"/>
      <c r="J156" s="29"/>
      <c r="K156" s="29"/>
      <c r="L156" s="33"/>
      <c r="M156" s="193"/>
      <c r="N156" s="69"/>
      <c r="O156" s="69"/>
      <c r="P156" s="69"/>
      <c r="Q156" s="69"/>
      <c r="R156" s="69"/>
      <c r="S156" s="69"/>
      <c r="T156" s="70"/>
      <c r="AT156" s="13" t="s">
        <v>126</v>
      </c>
      <c r="AU156" s="13" t="s">
        <v>77</v>
      </c>
    </row>
    <row r="157" s="1" customFormat="1" ht="33.75" customHeight="1">
      <c r="B157" s="28"/>
      <c r="C157" s="184" t="s">
        <v>240</v>
      </c>
      <c r="D157" s="184" t="s">
        <v>121</v>
      </c>
      <c r="E157" s="185" t="s">
        <v>241</v>
      </c>
      <c r="F157" s="186" t="s">
        <v>242</v>
      </c>
      <c r="G157" s="187" t="s">
        <v>225</v>
      </c>
      <c r="H157" s="188">
        <v>1</v>
      </c>
      <c r="I157" s="189">
        <v>65900</v>
      </c>
      <c r="J157" s="189">
        <f>ROUND(I157*H157,2)</f>
        <v>65900</v>
      </c>
      <c r="K157" s="186" t="s">
        <v>112</v>
      </c>
      <c r="L157" s="33"/>
      <c r="M157" s="67" t="s">
        <v>31</v>
      </c>
      <c r="N157" s="190" t="s">
        <v>43</v>
      </c>
      <c r="O157" s="181">
        <v>0</v>
      </c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AR157" s="13" t="s">
        <v>114</v>
      </c>
      <c r="AT157" s="13" t="s">
        <v>121</v>
      </c>
      <c r="AU157" s="13" t="s">
        <v>77</v>
      </c>
      <c r="AY157" s="13" t="s">
        <v>104</v>
      </c>
      <c r="BE157" s="183">
        <f>IF(N157="základní",J157,0)</f>
        <v>65900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3" t="s">
        <v>77</v>
      </c>
      <c r="BK157" s="183">
        <f>ROUND(I157*H157,2)</f>
        <v>65900</v>
      </c>
      <c r="BL157" s="13" t="s">
        <v>114</v>
      </c>
      <c r="BM157" s="13" t="s">
        <v>243</v>
      </c>
    </row>
    <row r="158" s="1" customFormat="1">
      <c r="B158" s="28"/>
      <c r="C158" s="29"/>
      <c r="D158" s="191" t="s">
        <v>126</v>
      </c>
      <c r="E158" s="29"/>
      <c r="F158" s="192" t="s">
        <v>227</v>
      </c>
      <c r="G158" s="29"/>
      <c r="H158" s="29"/>
      <c r="I158" s="29"/>
      <c r="J158" s="29"/>
      <c r="K158" s="29"/>
      <c r="L158" s="33"/>
      <c r="M158" s="193"/>
      <c r="N158" s="69"/>
      <c r="O158" s="69"/>
      <c r="P158" s="69"/>
      <c r="Q158" s="69"/>
      <c r="R158" s="69"/>
      <c r="S158" s="69"/>
      <c r="T158" s="70"/>
      <c r="AT158" s="13" t="s">
        <v>126</v>
      </c>
      <c r="AU158" s="13" t="s">
        <v>77</v>
      </c>
    </row>
    <row r="159" s="1" customFormat="1" ht="33.75" customHeight="1">
      <c r="B159" s="28"/>
      <c r="C159" s="184" t="s">
        <v>244</v>
      </c>
      <c r="D159" s="184" t="s">
        <v>121</v>
      </c>
      <c r="E159" s="185" t="s">
        <v>245</v>
      </c>
      <c r="F159" s="186" t="s">
        <v>246</v>
      </c>
      <c r="G159" s="187" t="s">
        <v>225</v>
      </c>
      <c r="H159" s="188">
        <v>1</v>
      </c>
      <c r="I159" s="189">
        <v>102200</v>
      </c>
      <c r="J159" s="189">
        <f>ROUND(I159*H159,2)</f>
        <v>102200</v>
      </c>
      <c r="K159" s="186" t="s">
        <v>112</v>
      </c>
      <c r="L159" s="33"/>
      <c r="M159" s="67" t="s">
        <v>31</v>
      </c>
      <c r="N159" s="190" t="s">
        <v>43</v>
      </c>
      <c r="O159" s="181">
        <v>0</v>
      </c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AR159" s="13" t="s">
        <v>114</v>
      </c>
      <c r="AT159" s="13" t="s">
        <v>121</v>
      </c>
      <c r="AU159" s="13" t="s">
        <v>77</v>
      </c>
      <c r="AY159" s="13" t="s">
        <v>104</v>
      </c>
      <c r="BE159" s="183">
        <f>IF(N159="základní",J159,0)</f>
        <v>102200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3" t="s">
        <v>77</v>
      </c>
      <c r="BK159" s="183">
        <f>ROUND(I159*H159,2)</f>
        <v>102200</v>
      </c>
      <c r="BL159" s="13" t="s">
        <v>114</v>
      </c>
      <c r="BM159" s="13" t="s">
        <v>247</v>
      </c>
    </row>
    <row r="160" s="1" customFormat="1">
      <c r="B160" s="28"/>
      <c r="C160" s="29"/>
      <c r="D160" s="191" t="s">
        <v>126</v>
      </c>
      <c r="E160" s="29"/>
      <c r="F160" s="192" t="s">
        <v>227</v>
      </c>
      <c r="G160" s="29"/>
      <c r="H160" s="29"/>
      <c r="I160" s="29"/>
      <c r="J160" s="29"/>
      <c r="K160" s="29"/>
      <c r="L160" s="33"/>
      <c r="M160" s="194"/>
      <c r="N160" s="195"/>
      <c r="O160" s="195"/>
      <c r="P160" s="195"/>
      <c r="Q160" s="195"/>
      <c r="R160" s="195"/>
      <c r="S160" s="195"/>
      <c r="T160" s="196"/>
      <c r="AT160" s="13" t="s">
        <v>126</v>
      </c>
      <c r="AU160" s="13" t="s">
        <v>77</v>
      </c>
    </row>
    <row r="161" s="1" customFormat="1" ht="6.96" customHeight="1"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33"/>
    </row>
  </sheetData>
  <sheetProtection sheet="1" autoFilter="0" formatColumns="0" formatRows="0" objects="1" scenarios="1" spinCount="100000" saltValue="25wqeptInzwk/45X9HyMNQWXlC5y6J6i7q27todPaeOVvx+rZOiF/7XaRsJ3EKxdf/zDAVcX4cZI5K+Pt0oUrQ==" hashValue="NrWkKojr3Jr21M1N3quxG4Pg1EyfeB7i3q4qjT18h9k0puLKwSznmSqjQWA8e2461ZElEkndhZ2svJu2GMV4lg==" algorithmName="SHA-512" password="C722"/>
  <autoFilter ref="C75:K160"/>
  <mergeCells count="6">
    <mergeCell ref="E7:H7"/>
    <mergeCell ref="E16:H16"/>
    <mergeCell ref="E25:H25"/>
    <mergeCell ref="E46:H46"/>
    <mergeCell ref="E68:H6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197" customWidth="1"/>
    <col min="2" max="2" width="1.664063" style="197" customWidth="1"/>
    <col min="3" max="4" width="5" style="197" customWidth="1"/>
    <col min="5" max="5" width="11.67" style="197" customWidth="1"/>
    <col min="6" max="6" width="9.17" style="197" customWidth="1"/>
    <col min="7" max="7" width="5" style="197" customWidth="1"/>
    <col min="8" max="8" width="77.83" style="197" customWidth="1"/>
    <col min="9" max="10" width="20" style="197" customWidth="1"/>
    <col min="11" max="11" width="1.664063" style="197" customWidth="1"/>
  </cols>
  <sheetData>
    <row r="1" ht="37.5" customHeight="1"/>
    <row r="2" ht="7.5" customHeight="1">
      <c r="B2" s="198"/>
      <c r="C2" s="199"/>
      <c r="D2" s="199"/>
      <c r="E2" s="199"/>
      <c r="F2" s="199"/>
      <c r="G2" s="199"/>
      <c r="H2" s="199"/>
      <c r="I2" s="199"/>
      <c r="J2" s="199"/>
      <c r="K2" s="200"/>
    </row>
    <row r="3" s="11" customFormat="1" ht="45" customHeight="1">
      <c r="B3" s="201"/>
      <c r="C3" s="202" t="s">
        <v>248</v>
      </c>
      <c r="D3" s="202"/>
      <c r="E3" s="202"/>
      <c r="F3" s="202"/>
      <c r="G3" s="202"/>
      <c r="H3" s="202"/>
      <c r="I3" s="202"/>
      <c r="J3" s="202"/>
      <c r="K3" s="203"/>
    </row>
    <row r="4" ht="25.5" customHeight="1">
      <c r="B4" s="204"/>
      <c r="C4" s="205" t="s">
        <v>249</v>
      </c>
      <c r="D4" s="205"/>
      <c r="E4" s="205"/>
      <c r="F4" s="205"/>
      <c r="G4" s="205"/>
      <c r="H4" s="205"/>
      <c r="I4" s="205"/>
      <c r="J4" s="205"/>
      <c r="K4" s="206"/>
    </row>
    <row r="5" ht="5.25" customHeight="1">
      <c r="B5" s="204"/>
      <c r="C5" s="207"/>
      <c r="D5" s="207"/>
      <c r="E5" s="207"/>
      <c r="F5" s="207"/>
      <c r="G5" s="207"/>
      <c r="H5" s="207"/>
      <c r="I5" s="207"/>
      <c r="J5" s="207"/>
      <c r="K5" s="206"/>
    </row>
    <row r="6" ht="15" customHeight="1">
      <c r="B6" s="204"/>
      <c r="C6" s="208" t="s">
        <v>250</v>
      </c>
      <c r="D6" s="208"/>
      <c r="E6" s="208"/>
      <c r="F6" s="208"/>
      <c r="G6" s="208"/>
      <c r="H6" s="208"/>
      <c r="I6" s="208"/>
      <c r="J6" s="208"/>
      <c r="K6" s="206"/>
    </row>
    <row r="7" ht="15" customHeight="1">
      <c r="B7" s="209"/>
      <c r="C7" s="208" t="s">
        <v>251</v>
      </c>
      <c r="D7" s="208"/>
      <c r="E7" s="208"/>
      <c r="F7" s="208"/>
      <c r="G7" s="208"/>
      <c r="H7" s="208"/>
      <c r="I7" s="208"/>
      <c r="J7" s="208"/>
      <c r="K7" s="206"/>
    </row>
    <row r="8" ht="12.75" customHeight="1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ht="15" customHeight="1">
      <c r="B9" s="209"/>
      <c r="C9" s="208" t="s">
        <v>252</v>
      </c>
      <c r="D9" s="208"/>
      <c r="E9" s="208"/>
      <c r="F9" s="208"/>
      <c r="G9" s="208"/>
      <c r="H9" s="208"/>
      <c r="I9" s="208"/>
      <c r="J9" s="208"/>
      <c r="K9" s="206"/>
    </row>
    <row r="10" ht="15" customHeight="1">
      <c r="B10" s="209"/>
      <c r="C10" s="208"/>
      <c r="D10" s="208" t="s">
        <v>253</v>
      </c>
      <c r="E10" s="208"/>
      <c r="F10" s="208"/>
      <c r="G10" s="208"/>
      <c r="H10" s="208"/>
      <c r="I10" s="208"/>
      <c r="J10" s="208"/>
      <c r="K10" s="206"/>
    </row>
    <row r="11" ht="15" customHeight="1">
      <c r="B11" s="209"/>
      <c r="C11" s="210"/>
      <c r="D11" s="208" t="s">
        <v>254</v>
      </c>
      <c r="E11" s="208"/>
      <c r="F11" s="208"/>
      <c r="G11" s="208"/>
      <c r="H11" s="208"/>
      <c r="I11" s="208"/>
      <c r="J11" s="208"/>
      <c r="K11" s="206"/>
    </row>
    <row r="12" ht="15" customHeight="1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ht="15" customHeight="1">
      <c r="B13" s="209"/>
      <c r="C13" s="210"/>
      <c r="D13" s="211" t="s">
        <v>255</v>
      </c>
      <c r="E13" s="208"/>
      <c r="F13" s="208"/>
      <c r="G13" s="208"/>
      <c r="H13" s="208"/>
      <c r="I13" s="208"/>
      <c r="J13" s="208"/>
      <c r="K13" s="206"/>
    </row>
    <row r="14" ht="12.75" customHeight="1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ht="15" customHeight="1">
      <c r="B15" s="209"/>
      <c r="C15" s="210"/>
      <c r="D15" s="208" t="s">
        <v>256</v>
      </c>
      <c r="E15" s="208"/>
      <c r="F15" s="208"/>
      <c r="G15" s="208"/>
      <c r="H15" s="208"/>
      <c r="I15" s="208"/>
      <c r="J15" s="208"/>
      <c r="K15" s="206"/>
    </row>
    <row r="16" ht="15" customHeight="1">
      <c r="B16" s="209"/>
      <c r="C16" s="210"/>
      <c r="D16" s="208" t="s">
        <v>257</v>
      </c>
      <c r="E16" s="208"/>
      <c r="F16" s="208"/>
      <c r="G16" s="208"/>
      <c r="H16" s="208"/>
      <c r="I16" s="208"/>
      <c r="J16" s="208"/>
      <c r="K16" s="206"/>
    </row>
    <row r="17" ht="15" customHeight="1">
      <c r="B17" s="209"/>
      <c r="C17" s="210"/>
      <c r="D17" s="208" t="s">
        <v>258</v>
      </c>
      <c r="E17" s="208"/>
      <c r="F17" s="208"/>
      <c r="G17" s="208"/>
      <c r="H17" s="208"/>
      <c r="I17" s="208"/>
      <c r="J17" s="208"/>
      <c r="K17" s="206"/>
    </row>
    <row r="18" ht="15" customHeight="1">
      <c r="B18" s="209"/>
      <c r="C18" s="210"/>
      <c r="D18" s="210"/>
      <c r="E18" s="212" t="s">
        <v>76</v>
      </c>
      <c r="F18" s="208" t="s">
        <v>259</v>
      </c>
      <c r="G18" s="208"/>
      <c r="H18" s="208"/>
      <c r="I18" s="208"/>
      <c r="J18" s="208"/>
      <c r="K18" s="206"/>
    </row>
    <row r="19" ht="15" customHeight="1">
      <c r="B19" s="209"/>
      <c r="C19" s="210"/>
      <c r="D19" s="210"/>
      <c r="E19" s="212" t="s">
        <v>260</v>
      </c>
      <c r="F19" s="208" t="s">
        <v>261</v>
      </c>
      <c r="G19" s="208"/>
      <c r="H19" s="208"/>
      <c r="I19" s="208"/>
      <c r="J19" s="208"/>
      <c r="K19" s="206"/>
    </row>
    <row r="20" ht="15" customHeight="1">
      <c r="B20" s="209"/>
      <c r="C20" s="210"/>
      <c r="D20" s="210"/>
      <c r="E20" s="212" t="s">
        <v>262</v>
      </c>
      <c r="F20" s="208" t="s">
        <v>263</v>
      </c>
      <c r="G20" s="208"/>
      <c r="H20" s="208"/>
      <c r="I20" s="208"/>
      <c r="J20" s="208"/>
      <c r="K20" s="206"/>
    </row>
    <row r="21" ht="15" customHeight="1">
      <c r="B21" s="209"/>
      <c r="C21" s="210"/>
      <c r="D21" s="210"/>
      <c r="E21" s="212" t="s">
        <v>264</v>
      </c>
      <c r="F21" s="208" t="s">
        <v>265</v>
      </c>
      <c r="G21" s="208"/>
      <c r="H21" s="208"/>
      <c r="I21" s="208"/>
      <c r="J21" s="208"/>
      <c r="K21" s="206"/>
    </row>
    <row r="22" ht="15" customHeight="1">
      <c r="B22" s="209"/>
      <c r="C22" s="210"/>
      <c r="D22" s="210"/>
      <c r="E22" s="212" t="s">
        <v>266</v>
      </c>
      <c r="F22" s="208" t="s">
        <v>267</v>
      </c>
      <c r="G22" s="208"/>
      <c r="H22" s="208"/>
      <c r="I22" s="208"/>
      <c r="J22" s="208"/>
      <c r="K22" s="206"/>
    </row>
    <row r="23" ht="15" customHeight="1">
      <c r="B23" s="209"/>
      <c r="C23" s="210"/>
      <c r="D23" s="210"/>
      <c r="E23" s="212" t="s">
        <v>268</v>
      </c>
      <c r="F23" s="208" t="s">
        <v>269</v>
      </c>
      <c r="G23" s="208"/>
      <c r="H23" s="208"/>
      <c r="I23" s="208"/>
      <c r="J23" s="208"/>
      <c r="K23" s="206"/>
    </row>
    <row r="24" ht="12.75" customHeight="1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ht="15" customHeight="1">
      <c r="B25" s="209"/>
      <c r="C25" s="208" t="s">
        <v>270</v>
      </c>
      <c r="D25" s="208"/>
      <c r="E25" s="208"/>
      <c r="F25" s="208"/>
      <c r="G25" s="208"/>
      <c r="H25" s="208"/>
      <c r="I25" s="208"/>
      <c r="J25" s="208"/>
      <c r="K25" s="206"/>
    </row>
    <row r="26" ht="15" customHeight="1">
      <c r="B26" s="209"/>
      <c r="C26" s="208" t="s">
        <v>271</v>
      </c>
      <c r="D26" s="208"/>
      <c r="E26" s="208"/>
      <c r="F26" s="208"/>
      <c r="G26" s="208"/>
      <c r="H26" s="208"/>
      <c r="I26" s="208"/>
      <c r="J26" s="208"/>
      <c r="K26" s="206"/>
    </row>
    <row r="27" ht="15" customHeight="1">
      <c r="B27" s="209"/>
      <c r="C27" s="208"/>
      <c r="D27" s="208" t="s">
        <v>272</v>
      </c>
      <c r="E27" s="208"/>
      <c r="F27" s="208"/>
      <c r="G27" s="208"/>
      <c r="H27" s="208"/>
      <c r="I27" s="208"/>
      <c r="J27" s="208"/>
      <c r="K27" s="206"/>
    </row>
    <row r="28" ht="15" customHeight="1">
      <c r="B28" s="209"/>
      <c r="C28" s="210"/>
      <c r="D28" s="208" t="s">
        <v>273</v>
      </c>
      <c r="E28" s="208"/>
      <c r="F28" s="208"/>
      <c r="G28" s="208"/>
      <c r="H28" s="208"/>
      <c r="I28" s="208"/>
      <c r="J28" s="208"/>
      <c r="K28" s="206"/>
    </row>
    <row r="29" ht="12.75" customHeight="1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ht="15" customHeight="1">
      <c r="B30" s="209"/>
      <c r="C30" s="210"/>
      <c r="D30" s="208" t="s">
        <v>274</v>
      </c>
      <c r="E30" s="208"/>
      <c r="F30" s="208"/>
      <c r="G30" s="208"/>
      <c r="H30" s="208"/>
      <c r="I30" s="208"/>
      <c r="J30" s="208"/>
      <c r="K30" s="206"/>
    </row>
    <row r="31" ht="15" customHeight="1">
      <c r="B31" s="209"/>
      <c r="C31" s="210"/>
      <c r="D31" s="208" t="s">
        <v>275</v>
      </c>
      <c r="E31" s="208"/>
      <c r="F31" s="208"/>
      <c r="G31" s="208"/>
      <c r="H31" s="208"/>
      <c r="I31" s="208"/>
      <c r="J31" s="208"/>
      <c r="K31" s="206"/>
    </row>
    <row r="32" ht="12.75" customHeight="1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ht="15" customHeight="1">
      <c r="B33" s="209"/>
      <c r="C33" s="210"/>
      <c r="D33" s="208" t="s">
        <v>276</v>
      </c>
      <c r="E33" s="208"/>
      <c r="F33" s="208"/>
      <c r="G33" s="208"/>
      <c r="H33" s="208"/>
      <c r="I33" s="208"/>
      <c r="J33" s="208"/>
      <c r="K33" s="206"/>
    </row>
    <row r="34" ht="15" customHeight="1">
      <c r="B34" s="209"/>
      <c r="C34" s="210"/>
      <c r="D34" s="208" t="s">
        <v>277</v>
      </c>
      <c r="E34" s="208"/>
      <c r="F34" s="208"/>
      <c r="G34" s="208"/>
      <c r="H34" s="208"/>
      <c r="I34" s="208"/>
      <c r="J34" s="208"/>
      <c r="K34" s="206"/>
    </row>
    <row r="35" ht="15" customHeight="1">
      <c r="B35" s="209"/>
      <c r="C35" s="210"/>
      <c r="D35" s="208" t="s">
        <v>278</v>
      </c>
      <c r="E35" s="208"/>
      <c r="F35" s="208"/>
      <c r="G35" s="208"/>
      <c r="H35" s="208"/>
      <c r="I35" s="208"/>
      <c r="J35" s="208"/>
      <c r="K35" s="206"/>
    </row>
    <row r="36" ht="15" customHeight="1">
      <c r="B36" s="209"/>
      <c r="C36" s="210"/>
      <c r="D36" s="208"/>
      <c r="E36" s="211" t="s">
        <v>90</v>
      </c>
      <c r="F36" s="208"/>
      <c r="G36" s="208" t="s">
        <v>279</v>
      </c>
      <c r="H36" s="208"/>
      <c r="I36" s="208"/>
      <c r="J36" s="208"/>
      <c r="K36" s="206"/>
    </row>
    <row r="37" ht="30.75" customHeight="1">
      <c r="B37" s="209"/>
      <c r="C37" s="210"/>
      <c r="D37" s="208"/>
      <c r="E37" s="211" t="s">
        <v>280</v>
      </c>
      <c r="F37" s="208"/>
      <c r="G37" s="208" t="s">
        <v>281</v>
      </c>
      <c r="H37" s="208"/>
      <c r="I37" s="208"/>
      <c r="J37" s="208"/>
      <c r="K37" s="206"/>
    </row>
    <row r="38" ht="15" customHeight="1">
      <c r="B38" s="209"/>
      <c r="C38" s="210"/>
      <c r="D38" s="208"/>
      <c r="E38" s="211" t="s">
        <v>53</v>
      </c>
      <c r="F38" s="208"/>
      <c r="G38" s="208" t="s">
        <v>282</v>
      </c>
      <c r="H38" s="208"/>
      <c r="I38" s="208"/>
      <c r="J38" s="208"/>
      <c r="K38" s="206"/>
    </row>
    <row r="39" ht="15" customHeight="1">
      <c r="B39" s="209"/>
      <c r="C39" s="210"/>
      <c r="D39" s="208"/>
      <c r="E39" s="211" t="s">
        <v>54</v>
      </c>
      <c r="F39" s="208"/>
      <c r="G39" s="208" t="s">
        <v>283</v>
      </c>
      <c r="H39" s="208"/>
      <c r="I39" s="208"/>
      <c r="J39" s="208"/>
      <c r="K39" s="206"/>
    </row>
    <row r="40" ht="15" customHeight="1">
      <c r="B40" s="209"/>
      <c r="C40" s="210"/>
      <c r="D40" s="208"/>
      <c r="E40" s="211" t="s">
        <v>91</v>
      </c>
      <c r="F40" s="208"/>
      <c r="G40" s="208" t="s">
        <v>284</v>
      </c>
      <c r="H40" s="208"/>
      <c r="I40" s="208"/>
      <c r="J40" s="208"/>
      <c r="K40" s="206"/>
    </row>
    <row r="41" ht="15" customHeight="1">
      <c r="B41" s="209"/>
      <c r="C41" s="210"/>
      <c r="D41" s="208"/>
      <c r="E41" s="211" t="s">
        <v>92</v>
      </c>
      <c r="F41" s="208"/>
      <c r="G41" s="208" t="s">
        <v>285</v>
      </c>
      <c r="H41" s="208"/>
      <c r="I41" s="208"/>
      <c r="J41" s="208"/>
      <c r="K41" s="206"/>
    </row>
    <row r="42" ht="15" customHeight="1">
      <c r="B42" s="209"/>
      <c r="C42" s="210"/>
      <c r="D42" s="208"/>
      <c r="E42" s="211" t="s">
        <v>286</v>
      </c>
      <c r="F42" s="208"/>
      <c r="G42" s="208" t="s">
        <v>287</v>
      </c>
      <c r="H42" s="208"/>
      <c r="I42" s="208"/>
      <c r="J42" s="208"/>
      <c r="K42" s="206"/>
    </row>
    <row r="43" ht="15" customHeight="1">
      <c r="B43" s="209"/>
      <c r="C43" s="210"/>
      <c r="D43" s="208"/>
      <c r="E43" s="211"/>
      <c r="F43" s="208"/>
      <c r="G43" s="208" t="s">
        <v>288</v>
      </c>
      <c r="H43" s="208"/>
      <c r="I43" s="208"/>
      <c r="J43" s="208"/>
      <c r="K43" s="206"/>
    </row>
    <row r="44" ht="15" customHeight="1">
      <c r="B44" s="209"/>
      <c r="C44" s="210"/>
      <c r="D44" s="208"/>
      <c r="E44" s="211" t="s">
        <v>289</v>
      </c>
      <c r="F44" s="208"/>
      <c r="G44" s="208" t="s">
        <v>290</v>
      </c>
      <c r="H44" s="208"/>
      <c r="I44" s="208"/>
      <c r="J44" s="208"/>
      <c r="K44" s="206"/>
    </row>
    <row r="45" ht="15" customHeight="1">
      <c r="B45" s="209"/>
      <c r="C45" s="210"/>
      <c r="D45" s="208"/>
      <c r="E45" s="211" t="s">
        <v>94</v>
      </c>
      <c r="F45" s="208"/>
      <c r="G45" s="208" t="s">
        <v>291</v>
      </c>
      <c r="H45" s="208"/>
      <c r="I45" s="208"/>
      <c r="J45" s="208"/>
      <c r="K45" s="206"/>
    </row>
    <row r="46" ht="12.75" customHeight="1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ht="15" customHeight="1">
      <c r="B47" s="209"/>
      <c r="C47" s="210"/>
      <c r="D47" s="208" t="s">
        <v>292</v>
      </c>
      <c r="E47" s="208"/>
      <c r="F47" s="208"/>
      <c r="G47" s="208"/>
      <c r="H47" s="208"/>
      <c r="I47" s="208"/>
      <c r="J47" s="208"/>
      <c r="K47" s="206"/>
    </row>
    <row r="48" ht="15" customHeight="1">
      <c r="B48" s="209"/>
      <c r="C48" s="210"/>
      <c r="D48" s="210"/>
      <c r="E48" s="208" t="s">
        <v>293</v>
      </c>
      <c r="F48" s="208"/>
      <c r="G48" s="208"/>
      <c r="H48" s="208"/>
      <c r="I48" s="208"/>
      <c r="J48" s="208"/>
      <c r="K48" s="206"/>
    </row>
    <row r="49" ht="15" customHeight="1">
      <c r="B49" s="209"/>
      <c r="C49" s="210"/>
      <c r="D49" s="210"/>
      <c r="E49" s="208" t="s">
        <v>294</v>
      </c>
      <c r="F49" s="208"/>
      <c r="G49" s="208"/>
      <c r="H49" s="208"/>
      <c r="I49" s="208"/>
      <c r="J49" s="208"/>
      <c r="K49" s="206"/>
    </row>
    <row r="50" ht="15" customHeight="1">
      <c r="B50" s="209"/>
      <c r="C50" s="210"/>
      <c r="D50" s="210"/>
      <c r="E50" s="208" t="s">
        <v>295</v>
      </c>
      <c r="F50" s="208"/>
      <c r="G50" s="208"/>
      <c r="H50" s="208"/>
      <c r="I50" s="208"/>
      <c r="J50" s="208"/>
      <c r="K50" s="206"/>
    </row>
    <row r="51" ht="15" customHeight="1">
      <c r="B51" s="209"/>
      <c r="C51" s="210"/>
      <c r="D51" s="208" t="s">
        <v>296</v>
      </c>
      <c r="E51" s="208"/>
      <c r="F51" s="208"/>
      <c r="G51" s="208"/>
      <c r="H51" s="208"/>
      <c r="I51" s="208"/>
      <c r="J51" s="208"/>
      <c r="K51" s="206"/>
    </row>
    <row r="52" ht="25.5" customHeight="1">
      <c r="B52" s="204"/>
      <c r="C52" s="205" t="s">
        <v>297</v>
      </c>
      <c r="D52" s="205"/>
      <c r="E52" s="205"/>
      <c r="F52" s="205"/>
      <c r="G52" s="205"/>
      <c r="H52" s="205"/>
      <c r="I52" s="205"/>
      <c r="J52" s="205"/>
      <c r="K52" s="206"/>
    </row>
    <row r="53" ht="5.25" customHeight="1">
      <c r="B53" s="204"/>
      <c r="C53" s="207"/>
      <c r="D53" s="207"/>
      <c r="E53" s="207"/>
      <c r="F53" s="207"/>
      <c r="G53" s="207"/>
      <c r="H53" s="207"/>
      <c r="I53" s="207"/>
      <c r="J53" s="207"/>
      <c r="K53" s="206"/>
    </row>
    <row r="54" ht="15" customHeight="1">
      <c r="B54" s="204"/>
      <c r="C54" s="208" t="s">
        <v>298</v>
      </c>
      <c r="D54" s="208"/>
      <c r="E54" s="208"/>
      <c r="F54" s="208"/>
      <c r="G54" s="208"/>
      <c r="H54" s="208"/>
      <c r="I54" s="208"/>
      <c r="J54" s="208"/>
      <c r="K54" s="206"/>
    </row>
    <row r="55" ht="15" customHeight="1">
      <c r="B55" s="204"/>
      <c r="C55" s="208" t="s">
        <v>299</v>
      </c>
      <c r="D55" s="208"/>
      <c r="E55" s="208"/>
      <c r="F55" s="208"/>
      <c r="G55" s="208"/>
      <c r="H55" s="208"/>
      <c r="I55" s="208"/>
      <c r="J55" s="208"/>
      <c r="K55" s="206"/>
    </row>
    <row r="56" ht="12.75" customHeight="1">
      <c r="B56" s="204"/>
      <c r="C56" s="208"/>
      <c r="D56" s="208"/>
      <c r="E56" s="208"/>
      <c r="F56" s="208"/>
      <c r="G56" s="208"/>
      <c r="H56" s="208"/>
      <c r="I56" s="208"/>
      <c r="J56" s="208"/>
      <c r="K56" s="206"/>
    </row>
    <row r="57" ht="15" customHeight="1">
      <c r="B57" s="204"/>
      <c r="C57" s="208" t="s">
        <v>300</v>
      </c>
      <c r="D57" s="208"/>
      <c r="E57" s="208"/>
      <c r="F57" s="208"/>
      <c r="G57" s="208"/>
      <c r="H57" s="208"/>
      <c r="I57" s="208"/>
      <c r="J57" s="208"/>
      <c r="K57" s="206"/>
    </row>
    <row r="58" ht="15" customHeight="1">
      <c r="B58" s="204"/>
      <c r="C58" s="210"/>
      <c r="D58" s="208" t="s">
        <v>301</v>
      </c>
      <c r="E58" s="208"/>
      <c r="F58" s="208"/>
      <c r="G58" s="208"/>
      <c r="H58" s="208"/>
      <c r="I58" s="208"/>
      <c r="J58" s="208"/>
      <c r="K58" s="206"/>
    </row>
    <row r="59" ht="15" customHeight="1">
      <c r="B59" s="204"/>
      <c r="C59" s="210"/>
      <c r="D59" s="208" t="s">
        <v>302</v>
      </c>
      <c r="E59" s="208"/>
      <c r="F59" s="208"/>
      <c r="G59" s="208"/>
      <c r="H59" s="208"/>
      <c r="I59" s="208"/>
      <c r="J59" s="208"/>
      <c r="K59" s="206"/>
    </row>
    <row r="60" ht="15" customHeight="1">
      <c r="B60" s="204"/>
      <c r="C60" s="210"/>
      <c r="D60" s="208" t="s">
        <v>303</v>
      </c>
      <c r="E60" s="208"/>
      <c r="F60" s="208"/>
      <c r="G60" s="208"/>
      <c r="H60" s="208"/>
      <c r="I60" s="208"/>
      <c r="J60" s="208"/>
      <c r="K60" s="206"/>
    </row>
    <row r="61" ht="15" customHeight="1">
      <c r="B61" s="204"/>
      <c r="C61" s="210"/>
      <c r="D61" s="208" t="s">
        <v>304</v>
      </c>
      <c r="E61" s="208"/>
      <c r="F61" s="208"/>
      <c r="G61" s="208"/>
      <c r="H61" s="208"/>
      <c r="I61" s="208"/>
      <c r="J61" s="208"/>
      <c r="K61" s="206"/>
    </row>
    <row r="62" ht="15" customHeight="1">
      <c r="B62" s="204"/>
      <c r="C62" s="210"/>
      <c r="D62" s="213" t="s">
        <v>305</v>
      </c>
      <c r="E62" s="213"/>
      <c r="F62" s="213"/>
      <c r="G62" s="213"/>
      <c r="H62" s="213"/>
      <c r="I62" s="213"/>
      <c r="J62" s="213"/>
      <c r="K62" s="206"/>
    </row>
    <row r="63" ht="15" customHeight="1">
      <c r="B63" s="204"/>
      <c r="C63" s="210"/>
      <c r="D63" s="208" t="s">
        <v>306</v>
      </c>
      <c r="E63" s="208"/>
      <c r="F63" s="208"/>
      <c r="G63" s="208"/>
      <c r="H63" s="208"/>
      <c r="I63" s="208"/>
      <c r="J63" s="208"/>
      <c r="K63" s="206"/>
    </row>
    <row r="64" ht="12.75" customHeight="1">
      <c r="B64" s="204"/>
      <c r="C64" s="210"/>
      <c r="D64" s="210"/>
      <c r="E64" s="214"/>
      <c r="F64" s="210"/>
      <c r="G64" s="210"/>
      <c r="H64" s="210"/>
      <c r="I64" s="210"/>
      <c r="J64" s="210"/>
      <c r="K64" s="206"/>
    </row>
    <row r="65" ht="15" customHeight="1">
      <c r="B65" s="204"/>
      <c r="C65" s="210"/>
      <c r="D65" s="208" t="s">
        <v>307</v>
      </c>
      <c r="E65" s="208"/>
      <c r="F65" s="208"/>
      <c r="G65" s="208"/>
      <c r="H65" s="208"/>
      <c r="I65" s="208"/>
      <c r="J65" s="208"/>
      <c r="K65" s="206"/>
    </row>
    <row r="66" ht="15" customHeight="1">
      <c r="B66" s="204"/>
      <c r="C66" s="210"/>
      <c r="D66" s="213" t="s">
        <v>308</v>
      </c>
      <c r="E66" s="213"/>
      <c r="F66" s="213"/>
      <c r="G66" s="213"/>
      <c r="H66" s="213"/>
      <c r="I66" s="213"/>
      <c r="J66" s="213"/>
      <c r="K66" s="206"/>
    </row>
    <row r="67" ht="15" customHeight="1">
      <c r="B67" s="204"/>
      <c r="C67" s="210"/>
      <c r="D67" s="208" t="s">
        <v>309</v>
      </c>
      <c r="E67" s="208"/>
      <c r="F67" s="208"/>
      <c r="G67" s="208"/>
      <c r="H67" s="208"/>
      <c r="I67" s="208"/>
      <c r="J67" s="208"/>
      <c r="K67" s="206"/>
    </row>
    <row r="68" ht="15" customHeight="1">
      <c r="B68" s="204"/>
      <c r="C68" s="210"/>
      <c r="D68" s="208" t="s">
        <v>310</v>
      </c>
      <c r="E68" s="208"/>
      <c r="F68" s="208"/>
      <c r="G68" s="208"/>
      <c r="H68" s="208"/>
      <c r="I68" s="208"/>
      <c r="J68" s="208"/>
      <c r="K68" s="206"/>
    </row>
    <row r="69" ht="15" customHeight="1">
      <c r="B69" s="204"/>
      <c r="C69" s="210"/>
      <c r="D69" s="208" t="s">
        <v>311</v>
      </c>
      <c r="E69" s="208"/>
      <c r="F69" s="208"/>
      <c r="G69" s="208"/>
      <c r="H69" s="208"/>
      <c r="I69" s="208"/>
      <c r="J69" s="208"/>
      <c r="K69" s="206"/>
    </row>
    <row r="70" ht="15" customHeight="1">
      <c r="B70" s="204"/>
      <c r="C70" s="210"/>
      <c r="D70" s="208" t="s">
        <v>312</v>
      </c>
      <c r="E70" s="208"/>
      <c r="F70" s="208"/>
      <c r="G70" s="208"/>
      <c r="H70" s="208"/>
      <c r="I70" s="208"/>
      <c r="J70" s="208"/>
      <c r="K70" s="206"/>
    </row>
    <row r="7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ht="45" customHeight="1">
      <c r="B75" s="223"/>
      <c r="C75" s="224" t="s">
        <v>313</v>
      </c>
      <c r="D75" s="224"/>
      <c r="E75" s="224"/>
      <c r="F75" s="224"/>
      <c r="G75" s="224"/>
      <c r="H75" s="224"/>
      <c r="I75" s="224"/>
      <c r="J75" s="224"/>
      <c r="K75" s="225"/>
    </row>
    <row r="76" ht="17.25" customHeight="1">
      <c r="B76" s="223"/>
      <c r="C76" s="226" t="s">
        <v>314</v>
      </c>
      <c r="D76" s="226"/>
      <c r="E76" s="226"/>
      <c r="F76" s="226" t="s">
        <v>315</v>
      </c>
      <c r="G76" s="227"/>
      <c r="H76" s="226" t="s">
        <v>54</v>
      </c>
      <c r="I76" s="226" t="s">
        <v>57</v>
      </c>
      <c r="J76" s="226" t="s">
        <v>316</v>
      </c>
      <c r="K76" s="225"/>
    </row>
    <row r="77" ht="17.25" customHeight="1">
      <c r="B77" s="223"/>
      <c r="C77" s="228" t="s">
        <v>317</v>
      </c>
      <c r="D77" s="228"/>
      <c r="E77" s="228"/>
      <c r="F77" s="229" t="s">
        <v>318</v>
      </c>
      <c r="G77" s="230"/>
      <c r="H77" s="228"/>
      <c r="I77" s="228"/>
      <c r="J77" s="228" t="s">
        <v>319</v>
      </c>
      <c r="K77" s="225"/>
    </row>
    <row r="78" ht="5.25" customHeight="1">
      <c r="B78" s="223"/>
      <c r="C78" s="231"/>
      <c r="D78" s="231"/>
      <c r="E78" s="231"/>
      <c r="F78" s="231"/>
      <c r="G78" s="232"/>
      <c r="H78" s="231"/>
      <c r="I78" s="231"/>
      <c r="J78" s="231"/>
      <c r="K78" s="225"/>
    </row>
    <row r="79" ht="15" customHeight="1">
      <c r="B79" s="223"/>
      <c r="C79" s="211" t="s">
        <v>53</v>
      </c>
      <c r="D79" s="231"/>
      <c r="E79" s="231"/>
      <c r="F79" s="233" t="s">
        <v>320</v>
      </c>
      <c r="G79" s="232"/>
      <c r="H79" s="211" t="s">
        <v>321</v>
      </c>
      <c r="I79" s="211" t="s">
        <v>322</v>
      </c>
      <c r="J79" s="211">
        <v>20</v>
      </c>
      <c r="K79" s="225"/>
    </row>
    <row r="80" ht="15" customHeight="1">
      <c r="B80" s="223"/>
      <c r="C80" s="211" t="s">
        <v>323</v>
      </c>
      <c r="D80" s="211"/>
      <c r="E80" s="211"/>
      <c r="F80" s="233" t="s">
        <v>320</v>
      </c>
      <c r="G80" s="232"/>
      <c r="H80" s="211" t="s">
        <v>324</v>
      </c>
      <c r="I80" s="211" t="s">
        <v>322</v>
      </c>
      <c r="J80" s="211">
        <v>120</v>
      </c>
      <c r="K80" s="225"/>
    </row>
    <row r="81" ht="15" customHeight="1">
      <c r="B81" s="234"/>
      <c r="C81" s="211" t="s">
        <v>325</v>
      </c>
      <c r="D81" s="211"/>
      <c r="E81" s="211"/>
      <c r="F81" s="233" t="s">
        <v>326</v>
      </c>
      <c r="G81" s="232"/>
      <c r="H81" s="211" t="s">
        <v>327</v>
      </c>
      <c r="I81" s="211" t="s">
        <v>322</v>
      </c>
      <c r="J81" s="211">
        <v>50</v>
      </c>
      <c r="K81" s="225"/>
    </row>
    <row r="82" ht="15" customHeight="1">
      <c r="B82" s="234"/>
      <c r="C82" s="211" t="s">
        <v>328</v>
      </c>
      <c r="D82" s="211"/>
      <c r="E82" s="211"/>
      <c r="F82" s="233" t="s">
        <v>320</v>
      </c>
      <c r="G82" s="232"/>
      <c r="H82" s="211" t="s">
        <v>329</v>
      </c>
      <c r="I82" s="211" t="s">
        <v>330</v>
      </c>
      <c r="J82" s="211"/>
      <c r="K82" s="225"/>
    </row>
    <row r="83" ht="15" customHeight="1">
      <c r="B83" s="234"/>
      <c r="C83" s="235" t="s">
        <v>331</v>
      </c>
      <c r="D83" s="235"/>
      <c r="E83" s="235"/>
      <c r="F83" s="236" t="s">
        <v>326</v>
      </c>
      <c r="G83" s="235"/>
      <c r="H83" s="235" t="s">
        <v>332</v>
      </c>
      <c r="I83" s="235" t="s">
        <v>322</v>
      </c>
      <c r="J83" s="235">
        <v>15</v>
      </c>
      <c r="K83" s="225"/>
    </row>
    <row r="84" ht="15" customHeight="1">
      <c r="B84" s="234"/>
      <c r="C84" s="235" t="s">
        <v>333</v>
      </c>
      <c r="D84" s="235"/>
      <c r="E84" s="235"/>
      <c r="F84" s="236" t="s">
        <v>326</v>
      </c>
      <c r="G84" s="235"/>
      <c r="H84" s="235" t="s">
        <v>334</v>
      </c>
      <c r="I84" s="235" t="s">
        <v>322</v>
      </c>
      <c r="J84" s="235">
        <v>15</v>
      </c>
      <c r="K84" s="225"/>
    </row>
    <row r="85" ht="15" customHeight="1">
      <c r="B85" s="234"/>
      <c r="C85" s="235" t="s">
        <v>335</v>
      </c>
      <c r="D85" s="235"/>
      <c r="E85" s="235"/>
      <c r="F85" s="236" t="s">
        <v>326</v>
      </c>
      <c r="G85" s="235"/>
      <c r="H85" s="235" t="s">
        <v>336</v>
      </c>
      <c r="I85" s="235" t="s">
        <v>322</v>
      </c>
      <c r="J85" s="235">
        <v>20</v>
      </c>
      <c r="K85" s="225"/>
    </row>
    <row r="86" ht="15" customHeight="1">
      <c r="B86" s="234"/>
      <c r="C86" s="235" t="s">
        <v>337</v>
      </c>
      <c r="D86" s="235"/>
      <c r="E86" s="235"/>
      <c r="F86" s="236" t="s">
        <v>326</v>
      </c>
      <c r="G86" s="235"/>
      <c r="H86" s="235" t="s">
        <v>338</v>
      </c>
      <c r="I86" s="235" t="s">
        <v>322</v>
      </c>
      <c r="J86" s="235">
        <v>20</v>
      </c>
      <c r="K86" s="225"/>
    </row>
    <row r="87" ht="15" customHeight="1">
      <c r="B87" s="234"/>
      <c r="C87" s="211" t="s">
        <v>339</v>
      </c>
      <c r="D87" s="211"/>
      <c r="E87" s="211"/>
      <c r="F87" s="233" t="s">
        <v>326</v>
      </c>
      <c r="G87" s="232"/>
      <c r="H87" s="211" t="s">
        <v>340</v>
      </c>
      <c r="I87" s="211" t="s">
        <v>322</v>
      </c>
      <c r="J87" s="211">
        <v>50</v>
      </c>
      <c r="K87" s="225"/>
    </row>
    <row r="88" ht="15" customHeight="1">
      <c r="B88" s="234"/>
      <c r="C88" s="211" t="s">
        <v>341</v>
      </c>
      <c r="D88" s="211"/>
      <c r="E88" s="211"/>
      <c r="F88" s="233" t="s">
        <v>326</v>
      </c>
      <c r="G88" s="232"/>
      <c r="H88" s="211" t="s">
        <v>342</v>
      </c>
      <c r="I88" s="211" t="s">
        <v>322</v>
      </c>
      <c r="J88" s="211">
        <v>20</v>
      </c>
      <c r="K88" s="225"/>
    </row>
    <row r="89" ht="15" customHeight="1">
      <c r="B89" s="234"/>
      <c r="C89" s="211" t="s">
        <v>343</v>
      </c>
      <c r="D89" s="211"/>
      <c r="E89" s="211"/>
      <c r="F89" s="233" t="s">
        <v>326</v>
      </c>
      <c r="G89" s="232"/>
      <c r="H89" s="211" t="s">
        <v>344</v>
      </c>
      <c r="I89" s="211" t="s">
        <v>322</v>
      </c>
      <c r="J89" s="211">
        <v>20</v>
      </c>
      <c r="K89" s="225"/>
    </row>
    <row r="90" ht="15" customHeight="1">
      <c r="B90" s="234"/>
      <c r="C90" s="211" t="s">
        <v>345</v>
      </c>
      <c r="D90" s="211"/>
      <c r="E90" s="211"/>
      <c r="F90" s="233" t="s">
        <v>326</v>
      </c>
      <c r="G90" s="232"/>
      <c r="H90" s="211" t="s">
        <v>346</v>
      </c>
      <c r="I90" s="211" t="s">
        <v>322</v>
      </c>
      <c r="J90" s="211">
        <v>50</v>
      </c>
      <c r="K90" s="225"/>
    </row>
    <row r="91" ht="15" customHeight="1">
      <c r="B91" s="234"/>
      <c r="C91" s="211" t="s">
        <v>347</v>
      </c>
      <c r="D91" s="211"/>
      <c r="E91" s="211"/>
      <c r="F91" s="233" t="s">
        <v>326</v>
      </c>
      <c r="G91" s="232"/>
      <c r="H91" s="211" t="s">
        <v>347</v>
      </c>
      <c r="I91" s="211" t="s">
        <v>322</v>
      </c>
      <c r="J91" s="211">
        <v>50</v>
      </c>
      <c r="K91" s="225"/>
    </row>
    <row r="92" ht="15" customHeight="1">
      <c r="B92" s="234"/>
      <c r="C92" s="211" t="s">
        <v>348</v>
      </c>
      <c r="D92" s="211"/>
      <c r="E92" s="211"/>
      <c r="F92" s="233" t="s">
        <v>326</v>
      </c>
      <c r="G92" s="232"/>
      <c r="H92" s="211" t="s">
        <v>349</v>
      </c>
      <c r="I92" s="211" t="s">
        <v>322</v>
      </c>
      <c r="J92" s="211">
        <v>255</v>
      </c>
      <c r="K92" s="225"/>
    </row>
    <row r="93" ht="15" customHeight="1">
      <c r="B93" s="234"/>
      <c r="C93" s="211" t="s">
        <v>350</v>
      </c>
      <c r="D93" s="211"/>
      <c r="E93" s="211"/>
      <c r="F93" s="233" t="s">
        <v>320</v>
      </c>
      <c r="G93" s="232"/>
      <c r="H93" s="211" t="s">
        <v>351</v>
      </c>
      <c r="I93" s="211" t="s">
        <v>352</v>
      </c>
      <c r="J93" s="211"/>
      <c r="K93" s="225"/>
    </row>
    <row r="94" ht="15" customHeight="1">
      <c r="B94" s="234"/>
      <c r="C94" s="211" t="s">
        <v>353</v>
      </c>
      <c r="D94" s="211"/>
      <c r="E94" s="211"/>
      <c r="F94" s="233" t="s">
        <v>320</v>
      </c>
      <c r="G94" s="232"/>
      <c r="H94" s="211" t="s">
        <v>354</v>
      </c>
      <c r="I94" s="211" t="s">
        <v>355</v>
      </c>
      <c r="J94" s="211"/>
      <c r="K94" s="225"/>
    </row>
    <row r="95" ht="15" customHeight="1">
      <c r="B95" s="234"/>
      <c r="C95" s="211" t="s">
        <v>356</v>
      </c>
      <c r="D95" s="211"/>
      <c r="E95" s="211"/>
      <c r="F95" s="233" t="s">
        <v>320</v>
      </c>
      <c r="G95" s="232"/>
      <c r="H95" s="211" t="s">
        <v>356</v>
      </c>
      <c r="I95" s="211" t="s">
        <v>355</v>
      </c>
      <c r="J95" s="211"/>
      <c r="K95" s="225"/>
    </row>
    <row r="96" ht="15" customHeight="1">
      <c r="B96" s="234"/>
      <c r="C96" s="211" t="s">
        <v>38</v>
      </c>
      <c r="D96" s="211"/>
      <c r="E96" s="211"/>
      <c r="F96" s="233" t="s">
        <v>320</v>
      </c>
      <c r="G96" s="232"/>
      <c r="H96" s="211" t="s">
        <v>357</v>
      </c>
      <c r="I96" s="211" t="s">
        <v>355</v>
      </c>
      <c r="J96" s="211"/>
      <c r="K96" s="225"/>
    </row>
    <row r="97" ht="15" customHeight="1">
      <c r="B97" s="234"/>
      <c r="C97" s="211" t="s">
        <v>48</v>
      </c>
      <c r="D97" s="211"/>
      <c r="E97" s="211"/>
      <c r="F97" s="233" t="s">
        <v>320</v>
      </c>
      <c r="G97" s="232"/>
      <c r="H97" s="211" t="s">
        <v>358</v>
      </c>
      <c r="I97" s="211" t="s">
        <v>355</v>
      </c>
      <c r="J97" s="211"/>
      <c r="K97" s="225"/>
    </row>
    <row r="98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ht="45" customHeight="1">
      <c r="B102" s="223"/>
      <c r="C102" s="224" t="s">
        <v>359</v>
      </c>
      <c r="D102" s="224"/>
      <c r="E102" s="224"/>
      <c r="F102" s="224"/>
      <c r="G102" s="224"/>
      <c r="H102" s="224"/>
      <c r="I102" s="224"/>
      <c r="J102" s="224"/>
      <c r="K102" s="225"/>
    </row>
    <row r="103" ht="17.25" customHeight="1">
      <c r="B103" s="223"/>
      <c r="C103" s="226" t="s">
        <v>314</v>
      </c>
      <c r="D103" s="226"/>
      <c r="E103" s="226"/>
      <c r="F103" s="226" t="s">
        <v>315</v>
      </c>
      <c r="G103" s="227"/>
      <c r="H103" s="226" t="s">
        <v>54</v>
      </c>
      <c r="I103" s="226" t="s">
        <v>57</v>
      </c>
      <c r="J103" s="226" t="s">
        <v>316</v>
      </c>
      <c r="K103" s="225"/>
    </row>
    <row r="104" ht="17.25" customHeight="1">
      <c r="B104" s="223"/>
      <c r="C104" s="228" t="s">
        <v>317</v>
      </c>
      <c r="D104" s="228"/>
      <c r="E104" s="228"/>
      <c r="F104" s="229" t="s">
        <v>318</v>
      </c>
      <c r="G104" s="230"/>
      <c r="H104" s="228"/>
      <c r="I104" s="228"/>
      <c r="J104" s="228" t="s">
        <v>319</v>
      </c>
      <c r="K104" s="225"/>
    </row>
    <row r="105" ht="5.25" customHeight="1">
      <c r="B105" s="223"/>
      <c r="C105" s="226"/>
      <c r="D105" s="226"/>
      <c r="E105" s="226"/>
      <c r="F105" s="226"/>
      <c r="G105" s="242"/>
      <c r="H105" s="226"/>
      <c r="I105" s="226"/>
      <c r="J105" s="226"/>
      <c r="K105" s="225"/>
    </row>
    <row r="106" ht="15" customHeight="1">
      <c r="B106" s="223"/>
      <c r="C106" s="211" t="s">
        <v>53</v>
      </c>
      <c r="D106" s="231"/>
      <c r="E106" s="231"/>
      <c r="F106" s="233" t="s">
        <v>320</v>
      </c>
      <c r="G106" s="242"/>
      <c r="H106" s="211" t="s">
        <v>360</v>
      </c>
      <c r="I106" s="211" t="s">
        <v>322</v>
      </c>
      <c r="J106" s="211">
        <v>20</v>
      </c>
      <c r="K106" s="225"/>
    </row>
    <row r="107" ht="15" customHeight="1">
      <c r="B107" s="223"/>
      <c r="C107" s="211" t="s">
        <v>323</v>
      </c>
      <c r="D107" s="211"/>
      <c r="E107" s="211"/>
      <c r="F107" s="233" t="s">
        <v>320</v>
      </c>
      <c r="G107" s="211"/>
      <c r="H107" s="211" t="s">
        <v>360</v>
      </c>
      <c r="I107" s="211" t="s">
        <v>322</v>
      </c>
      <c r="J107" s="211">
        <v>120</v>
      </c>
      <c r="K107" s="225"/>
    </row>
    <row r="108" ht="15" customHeight="1">
      <c r="B108" s="234"/>
      <c r="C108" s="211" t="s">
        <v>325</v>
      </c>
      <c r="D108" s="211"/>
      <c r="E108" s="211"/>
      <c r="F108" s="233" t="s">
        <v>326</v>
      </c>
      <c r="G108" s="211"/>
      <c r="H108" s="211" t="s">
        <v>360</v>
      </c>
      <c r="I108" s="211" t="s">
        <v>322</v>
      </c>
      <c r="J108" s="211">
        <v>50</v>
      </c>
      <c r="K108" s="225"/>
    </row>
    <row r="109" ht="15" customHeight="1">
      <c r="B109" s="234"/>
      <c r="C109" s="211" t="s">
        <v>328</v>
      </c>
      <c r="D109" s="211"/>
      <c r="E109" s="211"/>
      <c r="F109" s="233" t="s">
        <v>320</v>
      </c>
      <c r="G109" s="211"/>
      <c r="H109" s="211" t="s">
        <v>360</v>
      </c>
      <c r="I109" s="211" t="s">
        <v>330</v>
      </c>
      <c r="J109" s="211"/>
      <c r="K109" s="225"/>
    </row>
    <row r="110" ht="15" customHeight="1">
      <c r="B110" s="234"/>
      <c r="C110" s="211" t="s">
        <v>339</v>
      </c>
      <c r="D110" s="211"/>
      <c r="E110" s="211"/>
      <c r="F110" s="233" t="s">
        <v>326</v>
      </c>
      <c r="G110" s="211"/>
      <c r="H110" s="211" t="s">
        <v>360</v>
      </c>
      <c r="I110" s="211" t="s">
        <v>322</v>
      </c>
      <c r="J110" s="211">
        <v>50</v>
      </c>
      <c r="K110" s="225"/>
    </row>
    <row r="111" ht="15" customHeight="1">
      <c r="B111" s="234"/>
      <c r="C111" s="211" t="s">
        <v>347</v>
      </c>
      <c r="D111" s="211"/>
      <c r="E111" s="211"/>
      <c r="F111" s="233" t="s">
        <v>326</v>
      </c>
      <c r="G111" s="211"/>
      <c r="H111" s="211" t="s">
        <v>360</v>
      </c>
      <c r="I111" s="211" t="s">
        <v>322</v>
      </c>
      <c r="J111" s="211">
        <v>50</v>
      </c>
      <c r="K111" s="225"/>
    </row>
    <row r="112" ht="15" customHeight="1">
      <c r="B112" s="234"/>
      <c r="C112" s="211" t="s">
        <v>345</v>
      </c>
      <c r="D112" s="211"/>
      <c r="E112" s="211"/>
      <c r="F112" s="233" t="s">
        <v>326</v>
      </c>
      <c r="G112" s="211"/>
      <c r="H112" s="211" t="s">
        <v>360</v>
      </c>
      <c r="I112" s="211" t="s">
        <v>322</v>
      </c>
      <c r="J112" s="211">
        <v>50</v>
      </c>
      <c r="K112" s="225"/>
    </row>
    <row r="113" ht="15" customHeight="1">
      <c r="B113" s="234"/>
      <c r="C113" s="211" t="s">
        <v>53</v>
      </c>
      <c r="D113" s="211"/>
      <c r="E113" s="211"/>
      <c r="F113" s="233" t="s">
        <v>320</v>
      </c>
      <c r="G113" s="211"/>
      <c r="H113" s="211" t="s">
        <v>361</v>
      </c>
      <c r="I113" s="211" t="s">
        <v>322</v>
      </c>
      <c r="J113" s="211">
        <v>20</v>
      </c>
      <c r="K113" s="225"/>
    </row>
    <row r="114" ht="15" customHeight="1">
      <c r="B114" s="234"/>
      <c r="C114" s="211" t="s">
        <v>362</v>
      </c>
      <c r="D114" s="211"/>
      <c r="E114" s="211"/>
      <c r="F114" s="233" t="s">
        <v>320</v>
      </c>
      <c r="G114" s="211"/>
      <c r="H114" s="211" t="s">
        <v>363</v>
      </c>
      <c r="I114" s="211" t="s">
        <v>322</v>
      </c>
      <c r="J114" s="211">
        <v>120</v>
      </c>
      <c r="K114" s="225"/>
    </row>
    <row r="115" ht="15" customHeight="1">
      <c r="B115" s="234"/>
      <c r="C115" s="211" t="s">
        <v>38</v>
      </c>
      <c r="D115" s="211"/>
      <c r="E115" s="211"/>
      <c r="F115" s="233" t="s">
        <v>320</v>
      </c>
      <c r="G115" s="211"/>
      <c r="H115" s="211" t="s">
        <v>364</v>
      </c>
      <c r="I115" s="211" t="s">
        <v>355</v>
      </c>
      <c r="J115" s="211"/>
      <c r="K115" s="225"/>
    </row>
    <row r="116" ht="15" customHeight="1">
      <c r="B116" s="234"/>
      <c r="C116" s="211" t="s">
        <v>48</v>
      </c>
      <c r="D116" s="211"/>
      <c r="E116" s="211"/>
      <c r="F116" s="233" t="s">
        <v>320</v>
      </c>
      <c r="G116" s="211"/>
      <c r="H116" s="211" t="s">
        <v>365</v>
      </c>
      <c r="I116" s="211" t="s">
        <v>355</v>
      </c>
      <c r="J116" s="211"/>
      <c r="K116" s="225"/>
    </row>
    <row r="117" ht="15" customHeight="1">
      <c r="B117" s="234"/>
      <c r="C117" s="211" t="s">
        <v>57</v>
      </c>
      <c r="D117" s="211"/>
      <c r="E117" s="211"/>
      <c r="F117" s="233" t="s">
        <v>320</v>
      </c>
      <c r="G117" s="211"/>
      <c r="H117" s="211" t="s">
        <v>366</v>
      </c>
      <c r="I117" s="211" t="s">
        <v>367</v>
      </c>
      <c r="J117" s="211"/>
      <c r="K117" s="225"/>
    </row>
    <row r="118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ht="18.75" customHeight="1">
      <c r="B119" s="244"/>
      <c r="C119" s="208"/>
      <c r="D119" s="208"/>
      <c r="E119" s="208"/>
      <c r="F119" s="245"/>
      <c r="G119" s="208"/>
      <c r="H119" s="208"/>
      <c r="I119" s="208"/>
      <c r="J119" s="208"/>
      <c r="K119" s="244"/>
    </row>
    <row r="120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ht="7.5" customHeight="1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ht="45" customHeight="1">
      <c r="B122" s="249"/>
      <c r="C122" s="202" t="s">
        <v>368</v>
      </c>
      <c r="D122" s="202"/>
      <c r="E122" s="202"/>
      <c r="F122" s="202"/>
      <c r="G122" s="202"/>
      <c r="H122" s="202"/>
      <c r="I122" s="202"/>
      <c r="J122" s="202"/>
      <c r="K122" s="250"/>
    </row>
    <row r="123" ht="17.25" customHeight="1">
      <c r="B123" s="251"/>
      <c r="C123" s="226" t="s">
        <v>314</v>
      </c>
      <c r="D123" s="226"/>
      <c r="E123" s="226"/>
      <c r="F123" s="226" t="s">
        <v>315</v>
      </c>
      <c r="G123" s="227"/>
      <c r="H123" s="226" t="s">
        <v>54</v>
      </c>
      <c r="I123" s="226" t="s">
        <v>57</v>
      </c>
      <c r="J123" s="226" t="s">
        <v>316</v>
      </c>
      <c r="K123" s="252"/>
    </row>
    <row r="124" ht="17.25" customHeight="1">
      <c r="B124" s="251"/>
      <c r="C124" s="228" t="s">
        <v>317</v>
      </c>
      <c r="D124" s="228"/>
      <c r="E124" s="228"/>
      <c r="F124" s="229" t="s">
        <v>318</v>
      </c>
      <c r="G124" s="230"/>
      <c r="H124" s="228"/>
      <c r="I124" s="228"/>
      <c r="J124" s="228" t="s">
        <v>319</v>
      </c>
      <c r="K124" s="252"/>
    </row>
    <row r="125" ht="5.25" customHeight="1">
      <c r="B125" s="253"/>
      <c r="C125" s="231"/>
      <c r="D125" s="231"/>
      <c r="E125" s="231"/>
      <c r="F125" s="231"/>
      <c r="G125" s="211"/>
      <c r="H125" s="231"/>
      <c r="I125" s="231"/>
      <c r="J125" s="231"/>
      <c r="K125" s="254"/>
    </row>
    <row r="126" ht="15" customHeight="1">
      <c r="B126" s="253"/>
      <c r="C126" s="211" t="s">
        <v>323</v>
      </c>
      <c r="D126" s="231"/>
      <c r="E126" s="231"/>
      <c r="F126" s="233" t="s">
        <v>320</v>
      </c>
      <c r="G126" s="211"/>
      <c r="H126" s="211" t="s">
        <v>360</v>
      </c>
      <c r="I126" s="211" t="s">
        <v>322</v>
      </c>
      <c r="J126" s="211">
        <v>120</v>
      </c>
      <c r="K126" s="255"/>
    </row>
    <row r="127" ht="15" customHeight="1">
      <c r="B127" s="253"/>
      <c r="C127" s="211" t="s">
        <v>369</v>
      </c>
      <c r="D127" s="211"/>
      <c r="E127" s="211"/>
      <c r="F127" s="233" t="s">
        <v>320</v>
      </c>
      <c r="G127" s="211"/>
      <c r="H127" s="211" t="s">
        <v>370</v>
      </c>
      <c r="I127" s="211" t="s">
        <v>322</v>
      </c>
      <c r="J127" s="211" t="s">
        <v>371</v>
      </c>
      <c r="K127" s="255"/>
    </row>
    <row r="128" ht="15" customHeight="1">
      <c r="B128" s="253"/>
      <c r="C128" s="211" t="s">
        <v>268</v>
      </c>
      <c r="D128" s="211"/>
      <c r="E128" s="211"/>
      <c r="F128" s="233" t="s">
        <v>320</v>
      </c>
      <c r="G128" s="211"/>
      <c r="H128" s="211" t="s">
        <v>372</v>
      </c>
      <c r="I128" s="211" t="s">
        <v>322</v>
      </c>
      <c r="J128" s="211" t="s">
        <v>371</v>
      </c>
      <c r="K128" s="255"/>
    </row>
    <row r="129" ht="15" customHeight="1">
      <c r="B129" s="253"/>
      <c r="C129" s="211" t="s">
        <v>331</v>
      </c>
      <c r="D129" s="211"/>
      <c r="E129" s="211"/>
      <c r="F129" s="233" t="s">
        <v>326</v>
      </c>
      <c r="G129" s="211"/>
      <c r="H129" s="211" t="s">
        <v>332</v>
      </c>
      <c r="I129" s="211" t="s">
        <v>322</v>
      </c>
      <c r="J129" s="211">
        <v>15</v>
      </c>
      <c r="K129" s="255"/>
    </row>
    <row r="130" ht="15" customHeight="1">
      <c r="B130" s="253"/>
      <c r="C130" s="235" t="s">
        <v>333</v>
      </c>
      <c r="D130" s="235"/>
      <c r="E130" s="235"/>
      <c r="F130" s="236" t="s">
        <v>326</v>
      </c>
      <c r="G130" s="235"/>
      <c r="H130" s="235" t="s">
        <v>334</v>
      </c>
      <c r="I130" s="235" t="s">
        <v>322</v>
      </c>
      <c r="J130" s="235">
        <v>15</v>
      </c>
      <c r="K130" s="255"/>
    </row>
    <row r="131" ht="15" customHeight="1">
      <c r="B131" s="253"/>
      <c r="C131" s="235" t="s">
        <v>335</v>
      </c>
      <c r="D131" s="235"/>
      <c r="E131" s="235"/>
      <c r="F131" s="236" t="s">
        <v>326</v>
      </c>
      <c r="G131" s="235"/>
      <c r="H131" s="235" t="s">
        <v>336</v>
      </c>
      <c r="I131" s="235" t="s">
        <v>322</v>
      </c>
      <c r="J131" s="235">
        <v>20</v>
      </c>
      <c r="K131" s="255"/>
    </row>
    <row r="132" ht="15" customHeight="1">
      <c r="B132" s="253"/>
      <c r="C132" s="235" t="s">
        <v>337</v>
      </c>
      <c r="D132" s="235"/>
      <c r="E132" s="235"/>
      <c r="F132" s="236" t="s">
        <v>326</v>
      </c>
      <c r="G132" s="235"/>
      <c r="H132" s="235" t="s">
        <v>338</v>
      </c>
      <c r="I132" s="235" t="s">
        <v>322</v>
      </c>
      <c r="J132" s="235">
        <v>20</v>
      </c>
      <c r="K132" s="255"/>
    </row>
    <row r="133" ht="15" customHeight="1">
      <c r="B133" s="253"/>
      <c r="C133" s="211" t="s">
        <v>325</v>
      </c>
      <c r="D133" s="211"/>
      <c r="E133" s="211"/>
      <c r="F133" s="233" t="s">
        <v>326</v>
      </c>
      <c r="G133" s="211"/>
      <c r="H133" s="211" t="s">
        <v>360</v>
      </c>
      <c r="I133" s="211" t="s">
        <v>322</v>
      </c>
      <c r="J133" s="211">
        <v>50</v>
      </c>
      <c r="K133" s="255"/>
    </row>
    <row r="134" ht="15" customHeight="1">
      <c r="B134" s="253"/>
      <c r="C134" s="211" t="s">
        <v>339</v>
      </c>
      <c r="D134" s="211"/>
      <c r="E134" s="211"/>
      <c r="F134" s="233" t="s">
        <v>326</v>
      </c>
      <c r="G134" s="211"/>
      <c r="H134" s="211" t="s">
        <v>360</v>
      </c>
      <c r="I134" s="211" t="s">
        <v>322</v>
      </c>
      <c r="J134" s="211">
        <v>50</v>
      </c>
      <c r="K134" s="255"/>
    </row>
    <row r="135" ht="15" customHeight="1">
      <c r="B135" s="253"/>
      <c r="C135" s="211" t="s">
        <v>345</v>
      </c>
      <c r="D135" s="211"/>
      <c r="E135" s="211"/>
      <c r="F135" s="233" t="s">
        <v>326</v>
      </c>
      <c r="G135" s="211"/>
      <c r="H135" s="211" t="s">
        <v>360</v>
      </c>
      <c r="I135" s="211" t="s">
        <v>322</v>
      </c>
      <c r="J135" s="211">
        <v>50</v>
      </c>
      <c r="K135" s="255"/>
    </row>
    <row r="136" ht="15" customHeight="1">
      <c r="B136" s="253"/>
      <c r="C136" s="211" t="s">
        <v>347</v>
      </c>
      <c r="D136" s="211"/>
      <c r="E136" s="211"/>
      <c r="F136" s="233" t="s">
        <v>326</v>
      </c>
      <c r="G136" s="211"/>
      <c r="H136" s="211" t="s">
        <v>360</v>
      </c>
      <c r="I136" s="211" t="s">
        <v>322</v>
      </c>
      <c r="J136" s="211">
        <v>50</v>
      </c>
      <c r="K136" s="255"/>
    </row>
    <row r="137" ht="15" customHeight="1">
      <c r="B137" s="253"/>
      <c r="C137" s="211" t="s">
        <v>348</v>
      </c>
      <c r="D137" s="211"/>
      <c r="E137" s="211"/>
      <c r="F137" s="233" t="s">
        <v>326</v>
      </c>
      <c r="G137" s="211"/>
      <c r="H137" s="211" t="s">
        <v>373</v>
      </c>
      <c r="I137" s="211" t="s">
        <v>322</v>
      </c>
      <c r="J137" s="211">
        <v>255</v>
      </c>
      <c r="K137" s="255"/>
    </row>
    <row r="138" ht="15" customHeight="1">
      <c r="B138" s="253"/>
      <c r="C138" s="211" t="s">
        <v>350</v>
      </c>
      <c r="D138" s="211"/>
      <c r="E138" s="211"/>
      <c r="F138" s="233" t="s">
        <v>320</v>
      </c>
      <c r="G138" s="211"/>
      <c r="H138" s="211" t="s">
        <v>374</v>
      </c>
      <c r="I138" s="211" t="s">
        <v>352</v>
      </c>
      <c r="J138" s="211"/>
      <c r="K138" s="255"/>
    </row>
    <row r="139" ht="15" customHeight="1">
      <c r="B139" s="253"/>
      <c r="C139" s="211" t="s">
        <v>353</v>
      </c>
      <c r="D139" s="211"/>
      <c r="E139" s="211"/>
      <c r="F139" s="233" t="s">
        <v>320</v>
      </c>
      <c r="G139" s="211"/>
      <c r="H139" s="211" t="s">
        <v>375</v>
      </c>
      <c r="I139" s="211" t="s">
        <v>355</v>
      </c>
      <c r="J139" s="211"/>
      <c r="K139" s="255"/>
    </row>
    <row r="140" ht="15" customHeight="1">
      <c r="B140" s="253"/>
      <c r="C140" s="211" t="s">
        <v>356</v>
      </c>
      <c r="D140" s="211"/>
      <c r="E140" s="211"/>
      <c r="F140" s="233" t="s">
        <v>320</v>
      </c>
      <c r="G140" s="211"/>
      <c r="H140" s="211" t="s">
        <v>356</v>
      </c>
      <c r="I140" s="211" t="s">
        <v>355</v>
      </c>
      <c r="J140" s="211"/>
      <c r="K140" s="255"/>
    </row>
    <row r="141" ht="15" customHeight="1">
      <c r="B141" s="253"/>
      <c r="C141" s="211" t="s">
        <v>38</v>
      </c>
      <c r="D141" s="211"/>
      <c r="E141" s="211"/>
      <c r="F141" s="233" t="s">
        <v>320</v>
      </c>
      <c r="G141" s="211"/>
      <c r="H141" s="211" t="s">
        <v>376</v>
      </c>
      <c r="I141" s="211" t="s">
        <v>355</v>
      </c>
      <c r="J141" s="211"/>
      <c r="K141" s="255"/>
    </row>
    <row r="142" ht="15" customHeight="1">
      <c r="B142" s="253"/>
      <c r="C142" s="211" t="s">
        <v>377</v>
      </c>
      <c r="D142" s="211"/>
      <c r="E142" s="211"/>
      <c r="F142" s="233" t="s">
        <v>320</v>
      </c>
      <c r="G142" s="211"/>
      <c r="H142" s="211" t="s">
        <v>378</v>
      </c>
      <c r="I142" s="211" t="s">
        <v>355</v>
      </c>
      <c r="J142" s="211"/>
      <c r="K142" s="255"/>
    </row>
    <row r="143" ht="15" customHeight="1">
      <c r="B143" s="256"/>
      <c r="C143" s="257"/>
      <c r="D143" s="257"/>
      <c r="E143" s="257"/>
      <c r="F143" s="257"/>
      <c r="G143" s="257"/>
      <c r="H143" s="257"/>
      <c r="I143" s="257"/>
      <c r="J143" s="257"/>
      <c r="K143" s="258"/>
    </row>
    <row r="144" ht="18.75" customHeight="1">
      <c r="B144" s="208"/>
      <c r="C144" s="208"/>
      <c r="D144" s="208"/>
      <c r="E144" s="208"/>
      <c r="F144" s="245"/>
      <c r="G144" s="208"/>
      <c r="H144" s="208"/>
      <c r="I144" s="208"/>
      <c r="J144" s="208"/>
      <c r="K144" s="208"/>
    </row>
    <row r="145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ht="45" customHeight="1">
      <c r="B147" s="223"/>
      <c r="C147" s="224" t="s">
        <v>379</v>
      </c>
      <c r="D147" s="224"/>
      <c r="E147" s="224"/>
      <c r="F147" s="224"/>
      <c r="G147" s="224"/>
      <c r="H147" s="224"/>
      <c r="I147" s="224"/>
      <c r="J147" s="224"/>
      <c r="K147" s="225"/>
    </row>
    <row r="148" ht="17.25" customHeight="1">
      <c r="B148" s="223"/>
      <c r="C148" s="226" t="s">
        <v>314</v>
      </c>
      <c r="D148" s="226"/>
      <c r="E148" s="226"/>
      <c r="F148" s="226" t="s">
        <v>315</v>
      </c>
      <c r="G148" s="227"/>
      <c r="H148" s="226" t="s">
        <v>54</v>
      </c>
      <c r="I148" s="226" t="s">
        <v>57</v>
      </c>
      <c r="J148" s="226" t="s">
        <v>316</v>
      </c>
      <c r="K148" s="225"/>
    </row>
    <row r="149" ht="17.25" customHeight="1">
      <c r="B149" s="223"/>
      <c r="C149" s="228" t="s">
        <v>317</v>
      </c>
      <c r="D149" s="228"/>
      <c r="E149" s="228"/>
      <c r="F149" s="229" t="s">
        <v>318</v>
      </c>
      <c r="G149" s="230"/>
      <c r="H149" s="228"/>
      <c r="I149" s="228"/>
      <c r="J149" s="228" t="s">
        <v>319</v>
      </c>
      <c r="K149" s="225"/>
    </row>
    <row r="150" ht="5.25" customHeight="1">
      <c r="B150" s="234"/>
      <c r="C150" s="231"/>
      <c r="D150" s="231"/>
      <c r="E150" s="231"/>
      <c r="F150" s="231"/>
      <c r="G150" s="232"/>
      <c r="H150" s="231"/>
      <c r="I150" s="231"/>
      <c r="J150" s="231"/>
      <c r="K150" s="255"/>
    </row>
    <row r="151" ht="15" customHeight="1">
      <c r="B151" s="234"/>
      <c r="C151" s="259" t="s">
        <v>323</v>
      </c>
      <c r="D151" s="211"/>
      <c r="E151" s="211"/>
      <c r="F151" s="260" t="s">
        <v>320</v>
      </c>
      <c r="G151" s="211"/>
      <c r="H151" s="259" t="s">
        <v>360</v>
      </c>
      <c r="I151" s="259" t="s">
        <v>322</v>
      </c>
      <c r="J151" s="259">
        <v>120</v>
      </c>
      <c r="K151" s="255"/>
    </row>
    <row r="152" ht="15" customHeight="1">
      <c r="B152" s="234"/>
      <c r="C152" s="259" t="s">
        <v>369</v>
      </c>
      <c r="D152" s="211"/>
      <c r="E152" s="211"/>
      <c r="F152" s="260" t="s">
        <v>320</v>
      </c>
      <c r="G152" s="211"/>
      <c r="H152" s="259" t="s">
        <v>380</v>
      </c>
      <c r="I152" s="259" t="s">
        <v>322</v>
      </c>
      <c r="J152" s="259" t="s">
        <v>371</v>
      </c>
      <c r="K152" s="255"/>
    </row>
    <row r="153" ht="15" customHeight="1">
      <c r="B153" s="234"/>
      <c r="C153" s="259" t="s">
        <v>268</v>
      </c>
      <c r="D153" s="211"/>
      <c r="E153" s="211"/>
      <c r="F153" s="260" t="s">
        <v>320</v>
      </c>
      <c r="G153" s="211"/>
      <c r="H153" s="259" t="s">
        <v>381</v>
      </c>
      <c r="I153" s="259" t="s">
        <v>322</v>
      </c>
      <c r="J153" s="259" t="s">
        <v>371</v>
      </c>
      <c r="K153" s="255"/>
    </row>
    <row r="154" ht="15" customHeight="1">
      <c r="B154" s="234"/>
      <c r="C154" s="259" t="s">
        <v>325</v>
      </c>
      <c r="D154" s="211"/>
      <c r="E154" s="211"/>
      <c r="F154" s="260" t="s">
        <v>326</v>
      </c>
      <c r="G154" s="211"/>
      <c r="H154" s="259" t="s">
        <v>360</v>
      </c>
      <c r="I154" s="259" t="s">
        <v>322</v>
      </c>
      <c r="J154" s="259">
        <v>50</v>
      </c>
      <c r="K154" s="255"/>
    </row>
    <row r="155" ht="15" customHeight="1">
      <c r="B155" s="234"/>
      <c r="C155" s="259" t="s">
        <v>328</v>
      </c>
      <c r="D155" s="211"/>
      <c r="E155" s="211"/>
      <c r="F155" s="260" t="s">
        <v>320</v>
      </c>
      <c r="G155" s="211"/>
      <c r="H155" s="259" t="s">
        <v>360</v>
      </c>
      <c r="I155" s="259" t="s">
        <v>330</v>
      </c>
      <c r="J155" s="259"/>
      <c r="K155" s="255"/>
    </row>
    <row r="156" ht="15" customHeight="1">
      <c r="B156" s="234"/>
      <c r="C156" s="259" t="s">
        <v>339</v>
      </c>
      <c r="D156" s="211"/>
      <c r="E156" s="211"/>
      <c r="F156" s="260" t="s">
        <v>326</v>
      </c>
      <c r="G156" s="211"/>
      <c r="H156" s="259" t="s">
        <v>360</v>
      </c>
      <c r="I156" s="259" t="s">
        <v>322</v>
      </c>
      <c r="J156" s="259">
        <v>50</v>
      </c>
      <c r="K156" s="255"/>
    </row>
    <row r="157" ht="15" customHeight="1">
      <c r="B157" s="234"/>
      <c r="C157" s="259" t="s">
        <v>347</v>
      </c>
      <c r="D157" s="211"/>
      <c r="E157" s="211"/>
      <c r="F157" s="260" t="s">
        <v>326</v>
      </c>
      <c r="G157" s="211"/>
      <c r="H157" s="259" t="s">
        <v>360</v>
      </c>
      <c r="I157" s="259" t="s">
        <v>322</v>
      </c>
      <c r="J157" s="259">
        <v>50</v>
      </c>
      <c r="K157" s="255"/>
    </row>
    <row r="158" ht="15" customHeight="1">
      <c r="B158" s="234"/>
      <c r="C158" s="259" t="s">
        <v>345</v>
      </c>
      <c r="D158" s="211"/>
      <c r="E158" s="211"/>
      <c r="F158" s="260" t="s">
        <v>326</v>
      </c>
      <c r="G158" s="211"/>
      <c r="H158" s="259" t="s">
        <v>360</v>
      </c>
      <c r="I158" s="259" t="s">
        <v>322</v>
      </c>
      <c r="J158" s="259">
        <v>50</v>
      </c>
      <c r="K158" s="255"/>
    </row>
    <row r="159" ht="15" customHeight="1">
      <c r="B159" s="234"/>
      <c r="C159" s="259" t="s">
        <v>83</v>
      </c>
      <c r="D159" s="211"/>
      <c r="E159" s="211"/>
      <c r="F159" s="260" t="s">
        <v>320</v>
      </c>
      <c r="G159" s="211"/>
      <c r="H159" s="259" t="s">
        <v>382</v>
      </c>
      <c r="I159" s="259" t="s">
        <v>322</v>
      </c>
      <c r="J159" s="259" t="s">
        <v>383</v>
      </c>
      <c r="K159" s="255"/>
    </row>
    <row r="160" ht="15" customHeight="1">
      <c r="B160" s="234"/>
      <c r="C160" s="259" t="s">
        <v>384</v>
      </c>
      <c r="D160" s="211"/>
      <c r="E160" s="211"/>
      <c r="F160" s="260" t="s">
        <v>320</v>
      </c>
      <c r="G160" s="211"/>
      <c r="H160" s="259" t="s">
        <v>385</v>
      </c>
      <c r="I160" s="259" t="s">
        <v>355</v>
      </c>
      <c r="J160" s="259"/>
      <c r="K160" s="255"/>
    </row>
    <row r="161" ht="15" customHeight="1">
      <c r="B161" s="261"/>
      <c r="C161" s="243"/>
      <c r="D161" s="243"/>
      <c r="E161" s="243"/>
      <c r="F161" s="243"/>
      <c r="G161" s="243"/>
      <c r="H161" s="243"/>
      <c r="I161" s="243"/>
      <c r="J161" s="243"/>
      <c r="K161" s="262"/>
    </row>
    <row r="162" ht="18.75" customHeight="1">
      <c r="B162" s="208"/>
      <c r="C162" s="211"/>
      <c r="D162" s="211"/>
      <c r="E162" s="211"/>
      <c r="F162" s="233"/>
      <c r="G162" s="211"/>
      <c r="H162" s="211"/>
      <c r="I162" s="211"/>
      <c r="J162" s="211"/>
      <c r="K162" s="208"/>
    </row>
    <row r="163" ht="18.75" customHeight="1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ht="7.5" customHeight="1">
      <c r="B164" s="198"/>
      <c r="C164" s="199"/>
      <c r="D164" s="199"/>
      <c r="E164" s="199"/>
      <c r="F164" s="199"/>
      <c r="G164" s="199"/>
      <c r="H164" s="199"/>
      <c r="I164" s="199"/>
      <c r="J164" s="199"/>
      <c r="K164" s="200"/>
    </row>
    <row r="165" ht="45" customHeight="1">
      <c r="B165" s="201"/>
      <c r="C165" s="202" t="s">
        <v>386</v>
      </c>
      <c r="D165" s="202"/>
      <c r="E165" s="202"/>
      <c r="F165" s="202"/>
      <c r="G165" s="202"/>
      <c r="H165" s="202"/>
      <c r="I165" s="202"/>
      <c r="J165" s="202"/>
      <c r="K165" s="203"/>
    </row>
    <row r="166" ht="17.25" customHeight="1">
      <c r="B166" s="201"/>
      <c r="C166" s="226" t="s">
        <v>314</v>
      </c>
      <c r="D166" s="226"/>
      <c r="E166" s="226"/>
      <c r="F166" s="226" t="s">
        <v>315</v>
      </c>
      <c r="G166" s="263"/>
      <c r="H166" s="264" t="s">
        <v>54</v>
      </c>
      <c r="I166" s="264" t="s">
        <v>57</v>
      </c>
      <c r="J166" s="226" t="s">
        <v>316</v>
      </c>
      <c r="K166" s="203"/>
    </row>
    <row r="167" ht="17.25" customHeight="1">
      <c r="B167" s="204"/>
      <c r="C167" s="228" t="s">
        <v>317</v>
      </c>
      <c r="D167" s="228"/>
      <c r="E167" s="228"/>
      <c r="F167" s="229" t="s">
        <v>318</v>
      </c>
      <c r="G167" s="265"/>
      <c r="H167" s="266"/>
      <c r="I167" s="266"/>
      <c r="J167" s="228" t="s">
        <v>319</v>
      </c>
      <c r="K167" s="206"/>
    </row>
    <row r="168" ht="5.25" customHeight="1">
      <c r="B168" s="234"/>
      <c r="C168" s="231"/>
      <c r="D168" s="231"/>
      <c r="E168" s="231"/>
      <c r="F168" s="231"/>
      <c r="G168" s="232"/>
      <c r="H168" s="231"/>
      <c r="I168" s="231"/>
      <c r="J168" s="231"/>
      <c r="K168" s="255"/>
    </row>
    <row r="169" ht="15" customHeight="1">
      <c r="B169" s="234"/>
      <c r="C169" s="211" t="s">
        <v>323</v>
      </c>
      <c r="D169" s="211"/>
      <c r="E169" s="211"/>
      <c r="F169" s="233" t="s">
        <v>320</v>
      </c>
      <c r="G169" s="211"/>
      <c r="H169" s="211" t="s">
        <v>360</v>
      </c>
      <c r="I169" s="211" t="s">
        <v>322</v>
      </c>
      <c r="J169" s="211">
        <v>120</v>
      </c>
      <c r="K169" s="255"/>
    </row>
    <row r="170" ht="15" customHeight="1">
      <c r="B170" s="234"/>
      <c r="C170" s="211" t="s">
        <v>369</v>
      </c>
      <c r="D170" s="211"/>
      <c r="E170" s="211"/>
      <c r="F170" s="233" t="s">
        <v>320</v>
      </c>
      <c r="G170" s="211"/>
      <c r="H170" s="211" t="s">
        <v>370</v>
      </c>
      <c r="I170" s="211" t="s">
        <v>322</v>
      </c>
      <c r="J170" s="211" t="s">
        <v>371</v>
      </c>
      <c r="K170" s="255"/>
    </row>
    <row r="171" ht="15" customHeight="1">
      <c r="B171" s="234"/>
      <c r="C171" s="211" t="s">
        <v>268</v>
      </c>
      <c r="D171" s="211"/>
      <c r="E171" s="211"/>
      <c r="F171" s="233" t="s">
        <v>320</v>
      </c>
      <c r="G171" s="211"/>
      <c r="H171" s="211" t="s">
        <v>387</v>
      </c>
      <c r="I171" s="211" t="s">
        <v>322</v>
      </c>
      <c r="J171" s="211" t="s">
        <v>371</v>
      </c>
      <c r="K171" s="255"/>
    </row>
    <row r="172" ht="15" customHeight="1">
      <c r="B172" s="234"/>
      <c r="C172" s="211" t="s">
        <v>325</v>
      </c>
      <c r="D172" s="211"/>
      <c r="E172" s="211"/>
      <c r="F172" s="233" t="s">
        <v>326</v>
      </c>
      <c r="G172" s="211"/>
      <c r="H172" s="211" t="s">
        <v>387</v>
      </c>
      <c r="I172" s="211" t="s">
        <v>322</v>
      </c>
      <c r="J172" s="211">
        <v>50</v>
      </c>
      <c r="K172" s="255"/>
    </row>
    <row r="173" ht="15" customHeight="1">
      <c r="B173" s="234"/>
      <c r="C173" s="211" t="s">
        <v>328</v>
      </c>
      <c r="D173" s="211"/>
      <c r="E173" s="211"/>
      <c r="F173" s="233" t="s">
        <v>320</v>
      </c>
      <c r="G173" s="211"/>
      <c r="H173" s="211" t="s">
        <v>387</v>
      </c>
      <c r="I173" s="211" t="s">
        <v>330</v>
      </c>
      <c r="J173" s="211"/>
      <c r="K173" s="255"/>
    </row>
    <row r="174" ht="15" customHeight="1">
      <c r="B174" s="234"/>
      <c r="C174" s="211" t="s">
        <v>339</v>
      </c>
      <c r="D174" s="211"/>
      <c r="E174" s="211"/>
      <c r="F174" s="233" t="s">
        <v>326</v>
      </c>
      <c r="G174" s="211"/>
      <c r="H174" s="211" t="s">
        <v>387</v>
      </c>
      <c r="I174" s="211" t="s">
        <v>322</v>
      </c>
      <c r="J174" s="211">
        <v>50</v>
      </c>
      <c r="K174" s="255"/>
    </row>
    <row r="175" ht="15" customHeight="1">
      <c r="B175" s="234"/>
      <c r="C175" s="211" t="s">
        <v>347</v>
      </c>
      <c r="D175" s="211"/>
      <c r="E175" s="211"/>
      <c r="F175" s="233" t="s">
        <v>326</v>
      </c>
      <c r="G175" s="211"/>
      <c r="H175" s="211" t="s">
        <v>387</v>
      </c>
      <c r="I175" s="211" t="s">
        <v>322</v>
      </c>
      <c r="J175" s="211">
        <v>50</v>
      </c>
      <c r="K175" s="255"/>
    </row>
    <row r="176" ht="15" customHeight="1">
      <c r="B176" s="234"/>
      <c r="C176" s="211" t="s">
        <v>345</v>
      </c>
      <c r="D176" s="211"/>
      <c r="E176" s="211"/>
      <c r="F176" s="233" t="s">
        <v>326</v>
      </c>
      <c r="G176" s="211"/>
      <c r="H176" s="211" t="s">
        <v>387</v>
      </c>
      <c r="I176" s="211" t="s">
        <v>322</v>
      </c>
      <c r="J176" s="211">
        <v>50</v>
      </c>
      <c r="K176" s="255"/>
    </row>
    <row r="177" ht="15" customHeight="1">
      <c r="B177" s="234"/>
      <c r="C177" s="211" t="s">
        <v>90</v>
      </c>
      <c r="D177" s="211"/>
      <c r="E177" s="211"/>
      <c r="F177" s="233" t="s">
        <v>320</v>
      </c>
      <c r="G177" s="211"/>
      <c r="H177" s="211" t="s">
        <v>388</v>
      </c>
      <c r="I177" s="211" t="s">
        <v>389</v>
      </c>
      <c r="J177" s="211"/>
      <c r="K177" s="255"/>
    </row>
    <row r="178" ht="15" customHeight="1">
      <c r="B178" s="234"/>
      <c r="C178" s="211" t="s">
        <v>57</v>
      </c>
      <c r="D178" s="211"/>
      <c r="E178" s="211"/>
      <c r="F178" s="233" t="s">
        <v>320</v>
      </c>
      <c r="G178" s="211"/>
      <c r="H178" s="211" t="s">
        <v>390</v>
      </c>
      <c r="I178" s="211" t="s">
        <v>391</v>
      </c>
      <c r="J178" s="211">
        <v>1</v>
      </c>
      <c r="K178" s="255"/>
    </row>
    <row r="179" ht="15" customHeight="1">
      <c r="B179" s="234"/>
      <c r="C179" s="211" t="s">
        <v>53</v>
      </c>
      <c r="D179" s="211"/>
      <c r="E179" s="211"/>
      <c r="F179" s="233" t="s">
        <v>320</v>
      </c>
      <c r="G179" s="211"/>
      <c r="H179" s="211" t="s">
        <v>392</v>
      </c>
      <c r="I179" s="211" t="s">
        <v>322</v>
      </c>
      <c r="J179" s="211">
        <v>20</v>
      </c>
      <c r="K179" s="255"/>
    </row>
    <row r="180" ht="15" customHeight="1">
      <c r="B180" s="234"/>
      <c r="C180" s="211" t="s">
        <v>54</v>
      </c>
      <c r="D180" s="211"/>
      <c r="E180" s="211"/>
      <c r="F180" s="233" t="s">
        <v>320</v>
      </c>
      <c r="G180" s="211"/>
      <c r="H180" s="211" t="s">
        <v>393</v>
      </c>
      <c r="I180" s="211" t="s">
        <v>322</v>
      </c>
      <c r="J180" s="211">
        <v>255</v>
      </c>
      <c r="K180" s="255"/>
    </row>
    <row r="181" ht="15" customHeight="1">
      <c r="B181" s="234"/>
      <c r="C181" s="211" t="s">
        <v>91</v>
      </c>
      <c r="D181" s="211"/>
      <c r="E181" s="211"/>
      <c r="F181" s="233" t="s">
        <v>320</v>
      </c>
      <c r="G181" s="211"/>
      <c r="H181" s="211" t="s">
        <v>284</v>
      </c>
      <c r="I181" s="211" t="s">
        <v>322</v>
      </c>
      <c r="J181" s="211">
        <v>10</v>
      </c>
      <c r="K181" s="255"/>
    </row>
    <row r="182" ht="15" customHeight="1">
      <c r="B182" s="234"/>
      <c r="C182" s="211" t="s">
        <v>92</v>
      </c>
      <c r="D182" s="211"/>
      <c r="E182" s="211"/>
      <c r="F182" s="233" t="s">
        <v>320</v>
      </c>
      <c r="G182" s="211"/>
      <c r="H182" s="211" t="s">
        <v>394</v>
      </c>
      <c r="I182" s="211" t="s">
        <v>355</v>
      </c>
      <c r="J182" s="211"/>
      <c r="K182" s="255"/>
    </row>
    <row r="183" ht="15" customHeight="1">
      <c r="B183" s="234"/>
      <c r="C183" s="211" t="s">
        <v>395</v>
      </c>
      <c r="D183" s="211"/>
      <c r="E183" s="211"/>
      <c r="F183" s="233" t="s">
        <v>320</v>
      </c>
      <c r="G183" s="211"/>
      <c r="H183" s="211" t="s">
        <v>396</v>
      </c>
      <c r="I183" s="211" t="s">
        <v>355</v>
      </c>
      <c r="J183" s="211"/>
      <c r="K183" s="255"/>
    </row>
    <row r="184" ht="15" customHeight="1">
      <c r="B184" s="234"/>
      <c r="C184" s="211" t="s">
        <v>384</v>
      </c>
      <c r="D184" s="211"/>
      <c r="E184" s="211"/>
      <c r="F184" s="233" t="s">
        <v>320</v>
      </c>
      <c r="G184" s="211"/>
      <c r="H184" s="211" t="s">
        <v>397</v>
      </c>
      <c r="I184" s="211" t="s">
        <v>355</v>
      </c>
      <c r="J184" s="211"/>
      <c r="K184" s="255"/>
    </row>
    <row r="185" ht="15" customHeight="1">
      <c r="B185" s="234"/>
      <c r="C185" s="211" t="s">
        <v>94</v>
      </c>
      <c r="D185" s="211"/>
      <c r="E185" s="211"/>
      <c r="F185" s="233" t="s">
        <v>326</v>
      </c>
      <c r="G185" s="211"/>
      <c r="H185" s="211" t="s">
        <v>398</v>
      </c>
      <c r="I185" s="211" t="s">
        <v>322</v>
      </c>
      <c r="J185" s="211">
        <v>50</v>
      </c>
      <c r="K185" s="255"/>
    </row>
    <row r="186" ht="15" customHeight="1">
      <c r="B186" s="234"/>
      <c r="C186" s="211" t="s">
        <v>399</v>
      </c>
      <c r="D186" s="211"/>
      <c r="E186" s="211"/>
      <c r="F186" s="233" t="s">
        <v>326</v>
      </c>
      <c r="G186" s="211"/>
      <c r="H186" s="211" t="s">
        <v>400</v>
      </c>
      <c r="I186" s="211" t="s">
        <v>401</v>
      </c>
      <c r="J186" s="211"/>
      <c r="K186" s="255"/>
    </row>
    <row r="187" ht="15" customHeight="1">
      <c r="B187" s="234"/>
      <c r="C187" s="211" t="s">
        <v>402</v>
      </c>
      <c r="D187" s="211"/>
      <c r="E187" s="211"/>
      <c r="F187" s="233" t="s">
        <v>326</v>
      </c>
      <c r="G187" s="211"/>
      <c r="H187" s="211" t="s">
        <v>403</v>
      </c>
      <c r="I187" s="211" t="s">
        <v>401</v>
      </c>
      <c r="J187" s="211"/>
      <c r="K187" s="255"/>
    </row>
    <row r="188" ht="15" customHeight="1">
      <c r="B188" s="234"/>
      <c r="C188" s="211" t="s">
        <v>404</v>
      </c>
      <c r="D188" s="211"/>
      <c r="E188" s="211"/>
      <c r="F188" s="233" t="s">
        <v>326</v>
      </c>
      <c r="G188" s="211"/>
      <c r="H188" s="211" t="s">
        <v>405</v>
      </c>
      <c r="I188" s="211" t="s">
        <v>401</v>
      </c>
      <c r="J188" s="211"/>
      <c r="K188" s="255"/>
    </row>
    <row r="189" ht="15" customHeight="1">
      <c r="B189" s="234"/>
      <c r="C189" s="267" t="s">
        <v>406</v>
      </c>
      <c r="D189" s="211"/>
      <c r="E189" s="211"/>
      <c r="F189" s="233" t="s">
        <v>326</v>
      </c>
      <c r="G189" s="211"/>
      <c r="H189" s="211" t="s">
        <v>407</v>
      </c>
      <c r="I189" s="211" t="s">
        <v>408</v>
      </c>
      <c r="J189" s="268" t="s">
        <v>409</v>
      </c>
      <c r="K189" s="255"/>
    </row>
    <row r="190" ht="15" customHeight="1">
      <c r="B190" s="234"/>
      <c r="C190" s="218" t="s">
        <v>42</v>
      </c>
      <c r="D190" s="211"/>
      <c r="E190" s="211"/>
      <c r="F190" s="233" t="s">
        <v>320</v>
      </c>
      <c r="G190" s="211"/>
      <c r="H190" s="208" t="s">
        <v>410</v>
      </c>
      <c r="I190" s="211" t="s">
        <v>411</v>
      </c>
      <c r="J190" s="211"/>
      <c r="K190" s="255"/>
    </row>
    <row r="191" ht="15" customHeight="1">
      <c r="B191" s="234"/>
      <c r="C191" s="218" t="s">
        <v>412</v>
      </c>
      <c r="D191" s="211"/>
      <c r="E191" s="211"/>
      <c r="F191" s="233" t="s">
        <v>320</v>
      </c>
      <c r="G191" s="211"/>
      <c r="H191" s="211" t="s">
        <v>413</v>
      </c>
      <c r="I191" s="211" t="s">
        <v>355</v>
      </c>
      <c r="J191" s="211"/>
      <c r="K191" s="255"/>
    </row>
    <row r="192" ht="15" customHeight="1">
      <c r="B192" s="234"/>
      <c r="C192" s="218" t="s">
        <v>414</v>
      </c>
      <c r="D192" s="211"/>
      <c r="E192" s="211"/>
      <c r="F192" s="233" t="s">
        <v>320</v>
      </c>
      <c r="G192" s="211"/>
      <c r="H192" s="211" t="s">
        <v>415</v>
      </c>
      <c r="I192" s="211" t="s">
        <v>355</v>
      </c>
      <c r="J192" s="211"/>
      <c r="K192" s="255"/>
    </row>
    <row r="193" ht="15" customHeight="1">
      <c r="B193" s="234"/>
      <c r="C193" s="218" t="s">
        <v>416</v>
      </c>
      <c r="D193" s="211"/>
      <c r="E193" s="211"/>
      <c r="F193" s="233" t="s">
        <v>326</v>
      </c>
      <c r="G193" s="211"/>
      <c r="H193" s="211" t="s">
        <v>417</v>
      </c>
      <c r="I193" s="211" t="s">
        <v>355</v>
      </c>
      <c r="J193" s="211"/>
      <c r="K193" s="255"/>
    </row>
    <row r="194" ht="15" customHeight="1">
      <c r="B194" s="261"/>
      <c r="C194" s="269"/>
      <c r="D194" s="243"/>
      <c r="E194" s="243"/>
      <c r="F194" s="243"/>
      <c r="G194" s="243"/>
      <c r="H194" s="243"/>
      <c r="I194" s="243"/>
      <c r="J194" s="243"/>
      <c r="K194" s="262"/>
    </row>
    <row r="195" ht="18.75" customHeight="1">
      <c r="B195" s="208"/>
      <c r="C195" s="211"/>
      <c r="D195" s="211"/>
      <c r="E195" s="211"/>
      <c r="F195" s="233"/>
      <c r="G195" s="211"/>
      <c r="H195" s="211"/>
      <c r="I195" s="211"/>
      <c r="J195" s="211"/>
      <c r="K195" s="208"/>
    </row>
    <row r="196" ht="18.75" customHeight="1">
      <c r="B196" s="208"/>
      <c r="C196" s="211"/>
      <c r="D196" s="211"/>
      <c r="E196" s="211"/>
      <c r="F196" s="233"/>
      <c r="G196" s="211"/>
      <c r="H196" s="211"/>
      <c r="I196" s="211"/>
      <c r="J196" s="211"/>
      <c r="K196" s="208"/>
    </row>
    <row r="197" ht="18.75" customHeight="1">
      <c r="B197" s="219"/>
      <c r="C197" s="219"/>
      <c r="D197" s="219"/>
      <c r="E197" s="219"/>
      <c r="F197" s="219"/>
      <c r="G197" s="219"/>
      <c r="H197" s="219"/>
      <c r="I197" s="219"/>
      <c r="J197" s="219"/>
      <c r="K197" s="219"/>
    </row>
    <row r="198" ht="13.5">
      <c r="B198" s="198"/>
      <c r="C198" s="199"/>
      <c r="D198" s="199"/>
      <c r="E198" s="199"/>
      <c r="F198" s="199"/>
      <c r="G198" s="199"/>
      <c r="H198" s="199"/>
      <c r="I198" s="199"/>
      <c r="J198" s="199"/>
      <c r="K198" s="200"/>
    </row>
    <row r="199" ht="21">
      <c r="B199" s="201"/>
      <c r="C199" s="202" t="s">
        <v>418</v>
      </c>
      <c r="D199" s="202"/>
      <c r="E199" s="202"/>
      <c r="F199" s="202"/>
      <c r="G199" s="202"/>
      <c r="H199" s="202"/>
      <c r="I199" s="202"/>
      <c r="J199" s="202"/>
      <c r="K199" s="203"/>
    </row>
    <row r="200" ht="25.5" customHeight="1">
      <c r="B200" s="201"/>
      <c r="C200" s="270" t="s">
        <v>419</v>
      </c>
      <c r="D200" s="270"/>
      <c r="E200" s="270"/>
      <c r="F200" s="270" t="s">
        <v>420</v>
      </c>
      <c r="G200" s="271"/>
      <c r="H200" s="270" t="s">
        <v>421</v>
      </c>
      <c r="I200" s="270"/>
      <c r="J200" s="270"/>
      <c r="K200" s="203"/>
    </row>
    <row r="201" ht="5.25" customHeight="1">
      <c r="B201" s="234"/>
      <c r="C201" s="231"/>
      <c r="D201" s="231"/>
      <c r="E201" s="231"/>
      <c r="F201" s="231"/>
      <c r="G201" s="211"/>
      <c r="H201" s="231"/>
      <c r="I201" s="231"/>
      <c r="J201" s="231"/>
      <c r="K201" s="255"/>
    </row>
    <row r="202" ht="15" customHeight="1">
      <c r="B202" s="234"/>
      <c r="C202" s="211" t="s">
        <v>411</v>
      </c>
      <c r="D202" s="211"/>
      <c r="E202" s="211"/>
      <c r="F202" s="233" t="s">
        <v>43</v>
      </c>
      <c r="G202" s="211"/>
      <c r="H202" s="211" t="s">
        <v>422</v>
      </c>
      <c r="I202" s="211"/>
      <c r="J202" s="211"/>
      <c r="K202" s="255"/>
    </row>
    <row r="203" ht="15" customHeight="1">
      <c r="B203" s="234"/>
      <c r="C203" s="240"/>
      <c r="D203" s="211"/>
      <c r="E203" s="211"/>
      <c r="F203" s="233" t="s">
        <v>44</v>
      </c>
      <c r="G203" s="211"/>
      <c r="H203" s="211" t="s">
        <v>423</v>
      </c>
      <c r="I203" s="211"/>
      <c r="J203" s="211"/>
      <c r="K203" s="255"/>
    </row>
    <row r="204" ht="15" customHeight="1">
      <c r="B204" s="234"/>
      <c r="C204" s="240"/>
      <c r="D204" s="211"/>
      <c r="E204" s="211"/>
      <c r="F204" s="233" t="s">
        <v>47</v>
      </c>
      <c r="G204" s="211"/>
      <c r="H204" s="211" t="s">
        <v>424</v>
      </c>
      <c r="I204" s="211"/>
      <c r="J204" s="211"/>
      <c r="K204" s="255"/>
    </row>
    <row r="205" ht="15" customHeight="1">
      <c r="B205" s="234"/>
      <c r="C205" s="211"/>
      <c r="D205" s="211"/>
      <c r="E205" s="211"/>
      <c r="F205" s="233" t="s">
        <v>45</v>
      </c>
      <c r="G205" s="211"/>
      <c r="H205" s="211" t="s">
        <v>425</v>
      </c>
      <c r="I205" s="211"/>
      <c r="J205" s="211"/>
      <c r="K205" s="255"/>
    </row>
    <row r="206" ht="15" customHeight="1">
      <c r="B206" s="234"/>
      <c r="C206" s="211"/>
      <c r="D206" s="211"/>
      <c r="E206" s="211"/>
      <c r="F206" s="233" t="s">
        <v>46</v>
      </c>
      <c r="G206" s="211"/>
      <c r="H206" s="211" t="s">
        <v>426</v>
      </c>
      <c r="I206" s="211"/>
      <c r="J206" s="211"/>
      <c r="K206" s="255"/>
    </row>
    <row r="207" ht="15" customHeight="1">
      <c r="B207" s="234"/>
      <c r="C207" s="211"/>
      <c r="D207" s="211"/>
      <c r="E207" s="211"/>
      <c r="F207" s="233"/>
      <c r="G207" s="211"/>
      <c r="H207" s="211"/>
      <c r="I207" s="211"/>
      <c r="J207" s="211"/>
      <c r="K207" s="255"/>
    </row>
    <row r="208" ht="15" customHeight="1">
      <c r="B208" s="234"/>
      <c r="C208" s="211" t="s">
        <v>367</v>
      </c>
      <c r="D208" s="211"/>
      <c r="E208" s="211"/>
      <c r="F208" s="233" t="s">
        <v>76</v>
      </c>
      <c r="G208" s="211"/>
      <c r="H208" s="211" t="s">
        <v>427</v>
      </c>
      <c r="I208" s="211"/>
      <c r="J208" s="211"/>
      <c r="K208" s="255"/>
    </row>
    <row r="209" ht="15" customHeight="1">
      <c r="B209" s="234"/>
      <c r="C209" s="240"/>
      <c r="D209" s="211"/>
      <c r="E209" s="211"/>
      <c r="F209" s="233" t="s">
        <v>262</v>
      </c>
      <c r="G209" s="211"/>
      <c r="H209" s="211" t="s">
        <v>263</v>
      </c>
      <c r="I209" s="211"/>
      <c r="J209" s="211"/>
      <c r="K209" s="255"/>
    </row>
    <row r="210" ht="15" customHeight="1">
      <c r="B210" s="234"/>
      <c r="C210" s="211"/>
      <c r="D210" s="211"/>
      <c r="E210" s="211"/>
      <c r="F210" s="233" t="s">
        <v>260</v>
      </c>
      <c r="G210" s="211"/>
      <c r="H210" s="211" t="s">
        <v>428</v>
      </c>
      <c r="I210" s="211"/>
      <c r="J210" s="211"/>
      <c r="K210" s="255"/>
    </row>
    <row r="211" ht="15" customHeight="1">
      <c r="B211" s="272"/>
      <c r="C211" s="240"/>
      <c r="D211" s="240"/>
      <c r="E211" s="240"/>
      <c r="F211" s="233" t="s">
        <v>264</v>
      </c>
      <c r="G211" s="218"/>
      <c r="H211" s="259" t="s">
        <v>265</v>
      </c>
      <c r="I211" s="259"/>
      <c r="J211" s="259"/>
      <c r="K211" s="273"/>
    </row>
    <row r="212" ht="15" customHeight="1">
      <c r="B212" s="272"/>
      <c r="C212" s="240"/>
      <c r="D212" s="240"/>
      <c r="E212" s="240"/>
      <c r="F212" s="233" t="s">
        <v>266</v>
      </c>
      <c r="G212" s="218"/>
      <c r="H212" s="259" t="s">
        <v>429</v>
      </c>
      <c r="I212" s="259"/>
      <c r="J212" s="259"/>
      <c r="K212" s="273"/>
    </row>
    <row r="213" ht="15" customHeight="1">
      <c r="B213" s="272"/>
      <c r="C213" s="240"/>
      <c r="D213" s="240"/>
      <c r="E213" s="240"/>
      <c r="F213" s="274"/>
      <c r="G213" s="218"/>
      <c r="H213" s="275"/>
      <c r="I213" s="275"/>
      <c r="J213" s="275"/>
      <c r="K213" s="273"/>
    </row>
    <row r="214" ht="15" customHeight="1">
      <c r="B214" s="272"/>
      <c r="C214" s="211" t="s">
        <v>391</v>
      </c>
      <c r="D214" s="240"/>
      <c r="E214" s="240"/>
      <c r="F214" s="233">
        <v>1</v>
      </c>
      <c r="G214" s="218"/>
      <c r="H214" s="259" t="s">
        <v>430</v>
      </c>
      <c r="I214" s="259"/>
      <c r="J214" s="259"/>
      <c r="K214" s="273"/>
    </row>
    <row r="215" ht="15" customHeight="1">
      <c r="B215" s="272"/>
      <c r="C215" s="240"/>
      <c r="D215" s="240"/>
      <c r="E215" s="240"/>
      <c r="F215" s="233">
        <v>2</v>
      </c>
      <c r="G215" s="218"/>
      <c r="H215" s="259" t="s">
        <v>431</v>
      </c>
      <c r="I215" s="259"/>
      <c r="J215" s="259"/>
      <c r="K215" s="273"/>
    </row>
    <row r="216" ht="15" customHeight="1">
      <c r="B216" s="272"/>
      <c r="C216" s="240"/>
      <c r="D216" s="240"/>
      <c r="E216" s="240"/>
      <c r="F216" s="233">
        <v>3</v>
      </c>
      <c r="G216" s="218"/>
      <c r="H216" s="259" t="s">
        <v>432</v>
      </c>
      <c r="I216" s="259"/>
      <c r="J216" s="259"/>
      <c r="K216" s="273"/>
    </row>
    <row r="217" ht="15" customHeight="1">
      <c r="B217" s="272"/>
      <c r="C217" s="240"/>
      <c r="D217" s="240"/>
      <c r="E217" s="240"/>
      <c r="F217" s="233">
        <v>4</v>
      </c>
      <c r="G217" s="218"/>
      <c r="H217" s="259" t="s">
        <v>433</v>
      </c>
      <c r="I217" s="259"/>
      <c r="J217" s="259"/>
      <c r="K217" s="273"/>
    </row>
    <row r="218" ht="12.75" customHeight="1">
      <c r="B218" s="276"/>
      <c r="C218" s="277"/>
      <c r="D218" s="277"/>
      <c r="E218" s="277"/>
      <c r="F218" s="277"/>
      <c r="G218" s="277"/>
      <c r="H218" s="277"/>
      <c r="I218" s="277"/>
      <c r="J218" s="277"/>
      <c r="K218" s="27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Brabenec Libor</dc:creator>
  <cp:lastModifiedBy>Brabenec Libor</cp:lastModifiedBy>
  <dcterms:created xsi:type="dcterms:W3CDTF">2019-02-13T06:59:12Z</dcterms:created>
  <dcterms:modified xsi:type="dcterms:W3CDTF">2019-02-13T06:59:16Z</dcterms:modified>
</cp:coreProperties>
</file>